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330"/>
  <workbookPr/>
  <bookViews>
    <workbookView xWindow="0" yWindow="0" windowWidth="21570" windowHeight="11565" activeTab="0"/>
  </bookViews>
  <sheets>
    <sheet name="Rekapitulace stavby" sheetId="1" r:id="rId1"/>
    <sheet name="VRN - Vedlejší rozpočtové..." sheetId="2" r:id="rId2"/>
    <sheet name="01 - Stavební část" sheetId="3" r:id="rId3"/>
    <sheet name="02 - Elektroinstalace" sheetId="4" r:id="rId4"/>
    <sheet name="01 - Stavební část_01" sheetId="5" r:id="rId5"/>
    <sheet name="02 - Ústřední vypátění" sheetId="6" r:id="rId6"/>
    <sheet name="03 - Plyn" sheetId="7" r:id="rId7"/>
    <sheet name="04 - Elektroinstalace" sheetId="8" r:id="rId8"/>
    <sheet name="01 - Stavební část_02" sheetId="9" r:id="rId9"/>
    <sheet name="02 - Chlazení " sheetId="10" r:id="rId10"/>
    <sheet name="03 - Elektroinstalace" sheetId="11" r:id="rId11"/>
    <sheet name="Pokyny pro vyplnění" sheetId="12" r:id="rId12"/>
  </sheets>
  <definedNames>
    <definedName name="_xlnm._FilterDatabase" localSheetId="2" hidden="1">'01 - Stavební část'!$C$108:$K$1211</definedName>
    <definedName name="_xlnm._FilterDatabase" localSheetId="4" hidden="1">'01 - Stavební část_01'!$C$91:$K$159</definedName>
    <definedName name="_xlnm._FilterDatabase" localSheetId="8" hidden="1">'01 - Stavební část_02'!$C$99:$K$218</definedName>
    <definedName name="_xlnm._FilterDatabase" localSheetId="3" hidden="1">'02 - Elektroinstalace'!$C$87:$K$120</definedName>
    <definedName name="_xlnm._FilterDatabase" localSheetId="9" hidden="1">'02 - Chlazení '!$C$86:$K$119</definedName>
    <definedName name="_xlnm._FilterDatabase" localSheetId="5" hidden="1">'02 - Ústřední vypátění'!$C$92:$K$266</definedName>
    <definedName name="_xlnm._FilterDatabase" localSheetId="10" hidden="1">'03 - Elektroinstalace'!$C$84:$K$112</definedName>
    <definedName name="_xlnm._FilterDatabase" localSheetId="6" hidden="1">'03 - Plyn'!$C$86:$K$104</definedName>
    <definedName name="_xlnm._FilterDatabase" localSheetId="7" hidden="1">'04 - Elektroinstalace'!$C$83:$K$87</definedName>
    <definedName name="_xlnm._FilterDatabase" localSheetId="1" hidden="1">'VRN - Vedlejší rozpočtové...'!$C$78:$K$96</definedName>
    <definedName name="_xlnm.Print_Area" localSheetId="2">'01 - Stavební část'!$C$4:$J$38,'01 - Stavební část'!$C$44:$J$88,'01 - Stavební část'!$C$94:$K$1211</definedName>
    <definedName name="_xlnm.Print_Area" localSheetId="4">'01 - Stavební část_01'!$C$4:$J$38,'01 - Stavební část_01'!$C$44:$J$71,'01 - Stavební část_01'!$C$77:$K$159</definedName>
    <definedName name="_xlnm.Print_Area" localSheetId="8">'01 - Stavební část_02'!$C$4:$J$38,'01 - Stavební část_02'!$C$44:$J$79,'01 - Stavební část_02'!$C$85:$K$218</definedName>
    <definedName name="_xlnm.Print_Area" localSheetId="3">'02 - Elektroinstalace'!$C$4:$J$38,'02 - Elektroinstalace'!$C$44:$J$67,'02 - Elektroinstalace'!$C$73:$K$120</definedName>
    <definedName name="_xlnm.Print_Area" localSheetId="9">'02 - Chlazení '!$C$4:$J$38,'02 - Chlazení '!$C$44:$J$66,'02 - Chlazení '!$C$72:$K$119</definedName>
    <definedName name="_xlnm.Print_Area" localSheetId="5">'02 - Ústřední vypátění'!$C$4:$J$38,'02 - Ústřední vypátění'!$C$44:$J$72,'02 - Ústřední vypátění'!$C$78:$K$266</definedName>
    <definedName name="_xlnm.Print_Area" localSheetId="10">'03 - Elektroinstalace'!$C$4:$J$38,'03 - Elektroinstalace'!$C$44:$J$64,'03 - Elektroinstalace'!$C$70:$K$112</definedName>
    <definedName name="_xlnm.Print_Area" localSheetId="6">'03 - Plyn'!$C$4:$J$38,'03 - Plyn'!$C$44:$J$66,'03 - Plyn'!$C$72:$K$104</definedName>
    <definedName name="_xlnm.Print_Area" localSheetId="7">'04 - Elektroinstalace'!$C$4:$J$38,'04 - Elektroinstalace'!$C$44:$J$63,'04 - Elektroinstalace'!$C$69:$K$87</definedName>
    <definedName name="_xlnm.Print_Area" localSheetId="11">'Pokyny pro vyplnění'!$B$2:$K$69,'Pokyny pro vyplnění'!$B$72:$K$116,'Pokyny pro vyplnění'!$B$119:$K$188,'Pokyny pro vyplnění'!$B$196:$K$216</definedName>
    <definedName name="_xlnm.Print_Area" localSheetId="0">'Rekapitulace stavby'!$D$4:$AO$33,'Rekapitulace stavby'!$C$39:$AQ$65</definedName>
    <definedName name="_xlnm.Print_Area" localSheetId="1">'VRN - Vedlejší rozpočtové...'!$C$4:$J$36,'VRN - Vedlejší rozpočtové...'!$C$42:$J$60,'VRN - Vedlejší rozpočtové...'!$C$66:$K$96</definedName>
    <definedName name="_xlnm.Print_Titles" localSheetId="0">'Rekapitulace stavby'!$49:$49</definedName>
    <definedName name="_xlnm.Print_Titles" localSheetId="1">'VRN - Vedlejší rozpočtové...'!$78:$78</definedName>
    <definedName name="_xlnm.Print_Titles" localSheetId="2">'01 - Stavební část'!$108:$108</definedName>
    <definedName name="_xlnm.Print_Titles" localSheetId="3">'02 - Elektroinstalace'!$87:$87</definedName>
    <definedName name="_xlnm.Print_Titles" localSheetId="4">'01 - Stavební část_01'!$91:$91</definedName>
    <definedName name="_xlnm.Print_Titles" localSheetId="5">'02 - Ústřední vypátění'!$92:$92</definedName>
    <definedName name="_xlnm.Print_Titles" localSheetId="6">'03 - Plyn'!$86:$86</definedName>
    <definedName name="_xlnm.Print_Titles" localSheetId="7">'04 - Elektroinstalace'!$83:$83</definedName>
    <definedName name="_xlnm.Print_Titles" localSheetId="8">'01 - Stavební část_02'!$99:$99</definedName>
    <definedName name="_xlnm.Print_Titles" localSheetId="9">'02 - Chlazení '!$86:$86</definedName>
    <definedName name="_xlnm.Print_Titles" localSheetId="10">'03 - Elektroinstalace'!$84:$84</definedName>
  </definedNames>
  <calcPr calcId="162913"/>
</workbook>
</file>

<file path=xl/sharedStrings.xml><?xml version="1.0" encoding="utf-8"?>
<sst xmlns="http://schemas.openxmlformats.org/spreadsheetml/2006/main" count="18924" uniqueCount="2779">
  <si>
    <t>Export VZ</t>
  </si>
  <si>
    <t>List obsahuje:</t>
  </si>
  <si>
    <t>1) Rekapitulace stavby</t>
  </si>
  <si>
    <t>2) Rekapitulace objektů stavby a soupisů prací</t>
  </si>
  <si>
    <t>3.0</t>
  </si>
  <si>
    <t>ZAMOK</t>
  </si>
  <si>
    <t>False</t>
  </si>
  <si>
    <t>{7f31330f-dfa9-4295-b830-cb62a5131ee2}</t>
  </si>
  <si>
    <t>0,01</t>
  </si>
  <si>
    <t>21</t>
  </si>
  <si>
    <t>15</t>
  </si>
  <si>
    <t>REKAPITULACE STAVBY</t>
  </si>
  <si>
    <t>v ---  níže se nacházejí doplnkové a pomocné údaje k sestavám  --- v</t>
  </si>
  <si>
    <t>Návod na vyplnění</t>
  </si>
  <si>
    <t>0,001</t>
  </si>
  <si>
    <t>Kód:</t>
  </si>
  <si>
    <t>0130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</si>
  <si>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</si>
  <si>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</si>
  <si>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Realizace úspor energie - Gymnázimum Vysoké Mýto</t>
  </si>
  <si>
    <t>0,1</t>
  </si>
  <si>
    <t>KSO:</t>
  </si>
  <si>
    <t/>
  </si>
  <si>
    <t>CC-CZ:</t>
  </si>
  <si>
    <t>1</t>
  </si>
  <si>
    <t>Místo:</t>
  </si>
  <si>
    <t>Vysoké Mýto</t>
  </si>
  <si>
    <t>Datum:</t>
  </si>
  <si>
    <t>1. 9. 2017</t>
  </si>
  <si>
    <t>10</t>
  </si>
  <si>
    <t>100</t>
  </si>
  <si>
    <t>Zadavatel:</t>
  </si>
  <si>
    <t>IČ:</t>
  </si>
  <si>
    <t>Pardubický Kraj</t>
  </si>
  <si>
    <t>DIČ:</t>
  </si>
  <si>
    <t>Uchazeč:</t>
  </si>
  <si>
    <t>Vyplň údaj</t>
  </si>
  <si>
    <t>Projektant:</t>
  </si>
  <si>
    <t>KIP spol. s r.o. Litomyšl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</si>
  <si>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</si>
  <si>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</si>
  <si>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</si>
  <si>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</si>
  <si>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</si>
  <si>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</si>
  <si>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</si>
  <si>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</si>
  <si>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</si>
  <si>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</si>
  <si>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</si>
  <si>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</si>
  <si>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</si>
  <si>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</si>
  <si>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</si>
  <si>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</si>
  <si>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</si>
  <si>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</si>
  <si>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</si>
  <si>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</si>
  <si>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</si>
  <si>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</si>
  <si>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</si>
  <si>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</si>
  <si>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</si>
  <si>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</si>
  <si>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</si>
  <si>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</si>
  <si>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</si>
  <si>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</si>
  <si>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</si>
  <si>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</si>
  <si>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</si>
  <si>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</si>
  <si>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</si>
  <si>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</si>
  <si>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</si>
  <si>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</si>
  <si>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</si>
  <si>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</si>
  <si>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</si>
  <si>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VRN</t>
  </si>
  <si>
    <t>Vedlejší rozpočtové náklady</t>
  </si>
  <si>
    <t>STA</t>
  </si>
  <si>
    <t>{b0e46a0f-2faf-4197-8cc5-d4b8607be977}</t>
  </si>
  <si>
    <t>2</t>
  </si>
  <si>
    <t>SO01</t>
  </si>
  <si>
    <t>Budova</t>
  </si>
  <si>
    <t>{729967d3-e5b3-4d67-b9a0-fcd950c638cf}</t>
  </si>
  <si>
    <t>01</t>
  </si>
  <si>
    <t>Stavební část</t>
  </si>
  <si>
    <t>Soupis</t>
  </si>
  <si>
    <t>{7601f969-8032-4d93-95ae-cf1f51947970}</t>
  </si>
  <si>
    <t>02</t>
  </si>
  <si>
    <t>Elektroinstalace</t>
  </si>
  <si>
    <t>{c25494ab-546f-458f-a8d4-71005b45f28e}</t>
  </si>
  <si>
    <t>SO02</t>
  </si>
  <si>
    <t>Rekonstrukce zdroje tepla podkroví (4NP) + úprava rozvodů ÚT</t>
  </si>
  <si>
    <t>{3700ed10-25aa-4740-a956-24797435a2a0}</t>
  </si>
  <si>
    <t>{616fe9b1-3327-411c-b138-2f2f67e467fe}</t>
  </si>
  <si>
    <t>Ústřední vypátění</t>
  </si>
  <si>
    <t>{4afe974b-ad52-40f5-b8d2-435539e7228d}</t>
  </si>
  <si>
    <t>801 32</t>
  </si>
  <si>
    <t>03</t>
  </si>
  <si>
    <t>Plyn</t>
  </si>
  <si>
    <t>{266dcb0a-6e05-4ae6-82d5-b0649d5c351f}</t>
  </si>
  <si>
    <t>04</t>
  </si>
  <si>
    <t>{a1b7457d-f874-48f3-b081-c71d67ce6ee5}</t>
  </si>
  <si>
    <t>SO03</t>
  </si>
  <si>
    <t>Chlazení počítačové učebny (4NP)</t>
  </si>
  <si>
    <t>{3a7f0261-a817-45b8-b111-88002b08da94}</t>
  </si>
  <si>
    <t>{8bff2b2e-8931-43a1-8a9c-bff0aabb5384}</t>
  </si>
  <si>
    <t xml:space="preserve">Chlazení </t>
  </si>
  <si>
    <t>{f3c35c8b-0ceb-4061-90e4-e6af18baf45b}</t>
  </si>
  <si>
    <t>{942f0da2-e865-44ac-b149-2c7cea767b4b}</t>
  </si>
  <si>
    <t>1) Krycí list soupisu</t>
  </si>
  <si>
    <t>2) Rekapitulace</t>
  </si>
  <si>
    <t>3) Soupis prací</t>
  </si>
  <si>
    <t>Zpět na list:</t>
  </si>
  <si>
    <t>Rekapitulace stavby</t>
  </si>
  <si>
    <t>KRYCÍ LIST SOUPISU</t>
  </si>
  <si>
    <t>Objekt:</t>
  </si>
  <si>
    <t>VRN - Vedlejší rozpočtové náklady</t>
  </si>
  <si>
    <t>REKAPITULACE ČLENĚNÍ SOUPISU PRACÍ</t>
  </si>
  <si>
    <t>Kód dílu - Popis</t>
  </si>
  <si>
    <t>Cena celkem [CZK]</t>
  </si>
  <si>
    <t>Náklady soupisu celkem</t>
  </si>
  <si>
    <t>-1</t>
  </si>
  <si>
    <t>VRN - VRN</t>
  </si>
  <si>
    <t xml:space="preserve">    9001 - Vedlejší náklady dle vyhl. 230/2012 Sb</t>
  </si>
  <si>
    <t xml:space="preserve">    9002 - Ostatní náklady dle vyhl. 230/2012 Sb</t>
  </si>
  <si>
    <t>SOUPIS PRACÍ</t>
  </si>
  <si>
    <t>PČ</t>
  </si>
  <si>
    <t>Popis</t>
  </si>
  <si>
    <t>MJ</t>
  </si>
  <si>
    <t>Množství</t>
  </si>
  <si>
    <t>J.cena [CZK]</t>
  </si>
  <si>
    <t>Cenová soustava</t>
  </si>
  <si>
    <t>Poznámka</t>
  </si>
  <si>
    <t>J. Nh [h]</t>
  </si>
  <si>
    <t>Nh celkem [h]</t>
  </si>
  <si>
    <t>J. hmotnost
[t]</t>
  </si>
  <si>
    <t>Hmotnost
celkem [t]</t>
  </si>
  <si>
    <t>J. suť [t]</t>
  </si>
  <si>
    <t>Suť Celkem [t]</t>
  </si>
  <si>
    <t>5</t>
  </si>
  <si>
    <t>ROZPOCET</t>
  </si>
  <si>
    <t>9001</t>
  </si>
  <si>
    <t>Vedlejší náklady dle vyhl. 230/2012 Sb</t>
  </si>
  <si>
    <t>K</t>
  </si>
  <si>
    <t>90050001</t>
  </si>
  <si>
    <t>Vybudování zařízení staveniště</t>
  </si>
  <si>
    <t>soub</t>
  </si>
  <si>
    <t>VLASTNÍ</t>
  </si>
  <si>
    <t>1024</t>
  </si>
  <si>
    <t>762085892</t>
  </si>
  <si>
    <t>90050002</t>
  </si>
  <si>
    <t>Provoz zařízení staveniště</t>
  </si>
  <si>
    <t>-146230429</t>
  </si>
  <si>
    <t>3</t>
  </si>
  <si>
    <t>90050003</t>
  </si>
  <si>
    <t>Odstranění zařízení staveniště</t>
  </si>
  <si>
    <t>-1253444147</t>
  </si>
  <si>
    <t>12</t>
  </si>
  <si>
    <t>90050004R</t>
  </si>
  <si>
    <t>Provozní vlivy</t>
  </si>
  <si>
    <t>soubor</t>
  </si>
  <si>
    <t>-2966132</t>
  </si>
  <si>
    <t>9002</t>
  </si>
  <si>
    <t>Ostatní náklady dle vyhl. 230/2012 Sb</t>
  </si>
  <si>
    <t>9</t>
  </si>
  <si>
    <t>90060001</t>
  </si>
  <si>
    <t>Výrobní dokumentace oken dle závazného stan.pam.</t>
  </si>
  <si>
    <t>-1736090029</t>
  </si>
  <si>
    <t>90060002</t>
  </si>
  <si>
    <t>Dokumentace skutečného provedení díla dle vyhl. 499/2006 ve třech listinných vyhotoveních + 1x na CD</t>
  </si>
  <si>
    <t>kus</t>
  </si>
  <si>
    <t>-783338357</t>
  </si>
  <si>
    <t>6</t>
  </si>
  <si>
    <t>90060004</t>
  </si>
  <si>
    <t>Vytyčení inž. sítí, ochrana stávajících vedení a zařízení před poškozením</t>
  </si>
  <si>
    <t>751165749</t>
  </si>
  <si>
    <t>7</t>
  </si>
  <si>
    <t>90060006</t>
  </si>
  <si>
    <t>D+M velkoplošného celobarevného informačního panelu 45*60 cm k označení staveniště po dobu stavby</t>
  </si>
  <si>
    <t>258208160</t>
  </si>
  <si>
    <t>8</t>
  </si>
  <si>
    <t>90060008</t>
  </si>
  <si>
    <t>Náklady spojené s pojištěním odpovědnosti za škodu způsobenou třetím osobám</t>
  </si>
  <si>
    <t>1787351133</t>
  </si>
  <si>
    <t>90060009</t>
  </si>
  <si>
    <t>Náklady spojené se zřízením a vedením bankovní záruky</t>
  </si>
  <si>
    <t>-2023753521</t>
  </si>
  <si>
    <t>11</t>
  </si>
  <si>
    <t>90060010</t>
  </si>
  <si>
    <t>Náklady spojené se zřízením a vedením bankovní záruky po dobu záruky na dílo</t>
  </si>
  <si>
    <t>1587290513</t>
  </si>
  <si>
    <t>13</t>
  </si>
  <si>
    <t>90060011R</t>
  </si>
  <si>
    <t>Ostatní náklady - Náklady spojené se záborem chodníku</t>
  </si>
  <si>
    <t>-255954107</t>
  </si>
  <si>
    <t>14</t>
  </si>
  <si>
    <t>90060012R</t>
  </si>
  <si>
    <t>Ostatní náklady - provedení restaurátorského průzkumu fasády dle závazného stanoviska památkové péče - podmínka 3</t>
  </si>
  <si>
    <t>1553971412</t>
  </si>
  <si>
    <t>90060013R</t>
  </si>
  <si>
    <t>Ostatní náklady - provedení restaurátorského průzkumu stavu kamene, příčiny poškození dle závazného stanoviska památkové péče - podmínka 4</t>
  </si>
  <si>
    <t>-916231240</t>
  </si>
  <si>
    <t>SO01 - Budova</t>
  </si>
  <si>
    <t>Soupis:</t>
  </si>
  <si>
    <t>01 - Stavební část</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</si>
  <si>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</si>
  <si>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</si>
  <si>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</si>
  <si>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</si>
  <si>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</si>
  <si>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</si>
  <si>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</si>
  <si>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</si>
  <si>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</si>
  <si>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</si>
  <si>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</si>
  <si>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</si>
  <si>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</si>
  <si>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</si>
  <si>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</si>
  <si>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</si>
  <si>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</si>
  <si>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</si>
  <si>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</si>
  <si>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</si>
  <si>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</si>
  <si>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</si>
  <si>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783 - Dokončovací práce - nátěry</t>
  </si>
  <si>
    <t xml:space="preserve">    784 - Dokončovací práce - malby a tapety</t>
  </si>
  <si>
    <t xml:space="preserve">    786 - Dokončovací práce - čalounické úpravy</t>
  </si>
  <si>
    <t>M - Práce a dodávky M</t>
  </si>
  <si>
    <t xml:space="preserve">    46-M - Zemní práce při extr.mont.pracích</t>
  </si>
  <si>
    <t>HSV</t>
  </si>
  <si>
    <t>Práce a dodávky HSV</t>
  </si>
  <si>
    <t>Zemní práce</t>
  </si>
  <si>
    <t>113106023</t>
  </si>
  <si>
    <t>Rozebrání dlažeb při překopech inženýrských sítí plochy do 15 m2 s přemístěním hmot na skládku na vzdálenost do 3 m nebo s naložením na dopravní prostředek komunikací pro pěší s ložem z kameniva nebo živice a s výplní spár ze zámkové dlažby</t>
  </si>
  <si>
    <t>m2</t>
  </si>
  <si>
    <t>CS ÚRS 2016 01</t>
  </si>
  <si>
    <t>4</t>
  </si>
  <si>
    <t>1007505765</t>
  </si>
  <si>
    <t>PSC</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</si>
  <si>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</si>
  <si>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</si>
  <si>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"úprava svodného dešťového potrubí" 4*2*2</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</si>
  <si>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</si>
  <si>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</si>
  <si>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-984175176</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</si>
  <si>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</si>
  <si>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"okapový chodníček sever" 54,83</t>
  </si>
  <si>
    <t>113107011</t>
  </si>
  <si>
    <t>Odstranění podkladů nebo krytů při překopech inženýrských sítí v ploše jednotlivě do 15 m2 s přemístěním hmot na skládku ve vzdálenosti do 3 m nebo s naložením na dopravní prostředek z kameniva těženého, o tl. vrstvy do 100 mm</t>
  </si>
  <si>
    <t>220051861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</si>
  <si>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</si>
  <si>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113107111</t>
  </si>
  <si>
    <t>Odstranění podkladů nebo krytů s přemístěním hmot na skládku na vzdálenost do 3 m nebo s naložením na dopravní prostředek v ploše jednotlivě do 50 m2 z kameniva těženého, o tl. vrstvy do 100 mm</t>
  </si>
  <si>
    <t>1089152334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</si>
  <si>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</si>
  <si>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121112011</t>
  </si>
  <si>
    <t>Sejmutí ornice ručně bez vodorovného přemístění s naložením na dopravní prostředek nebo s odhozením do 3 m tloušťky vrstvy do 150 mm</t>
  </si>
  <si>
    <t>m3</t>
  </si>
  <si>
    <t>1880787153</t>
  </si>
  <si>
    <t>"žlab jih" (13,53+33,67)*0,2*0,15+33,67*2*0,1+13,53*2*0,1</t>
  </si>
  <si>
    <t>"okolo chodníku sever" 33*0,4*0,15</t>
  </si>
  <si>
    <t>"drenážní pera sever" 0,5*0,15*1,5*2</t>
  </si>
  <si>
    <t>Součet</t>
  </si>
  <si>
    <t>131203101</t>
  </si>
  <si>
    <t>Hloubení zapažených i nezapažených jam ručním nebo pneumatickým nářadím s urovnáním dna do předepsaného profilu a spádu v horninách tř. 3 soudržných</t>
  </si>
  <si>
    <t>1584198106</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</si>
  <si>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</si>
  <si>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"úprava svodného dešťového potrubí" 4*2*2*1,1</t>
  </si>
  <si>
    <t>"úprava šachty žlabu" 2*2*1</t>
  </si>
  <si>
    <t>132212101</t>
  </si>
  <si>
    <t>Hloubení zapažených i nezapažených rýh šířky do 600 mm ručním nebo pneumatickým nářadím s urovnáním dna do předepsaného profilu a spádu v horninách tř. 3 soudržných</t>
  </si>
  <si>
    <t>-1212610283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</si>
  <si>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</si>
  <si>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"žlab jih" (13,53+33,67)*0,8*0,15</t>
  </si>
  <si>
    <t>"drenážní pera sever" 0,5*0,5*1,5*2</t>
  </si>
  <si>
    <t>174101101</t>
  </si>
  <si>
    <t>Zásyp sypaninou z jakékoliv horniny s uložením výkopku ve vrstvách se zhutněním jam, šachet, rýh nebo kolem objektů v těchto vykopávkách</t>
  </si>
  <si>
    <t>1820592540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</si>
  <si>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</si>
  <si>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181111111</t>
  </si>
  <si>
    <t>Plošná úprava terénu v zemině tř. 1 až 4 s urovnáním povrchu bez doplnění ornice souvislé plochy do 500 m2 při nerovnostech terénu přes +/-50 do +/- 100 mm v rovině nebo na svahu do 1:5</t>
  </si>
  <si>
    <t>115351615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</si>
  <si>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</si>
  <si>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"žlab jih" (13,53+33,67)*0,8+33,67*2+13,53*2</t>
  </si>
  <si>
    <t>"okolo chodníku sever" 33*1,9</t>
  </si>
  <si>
    <t>181301102</t>
  </si>
  <si>
    <t>Rozprostření a urovnání ornice v rovině nebo ve svahu sklonu do 1:5 při souvislé ploše do 500 m2, tl. vrstvy přes 100 do 150 mm</t>
  </si>
  <si>
    <t>1253613792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</si>
  <si>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</si>
  <si>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"žlab jih" (13,53+33,67)*0,2+33,67*2+13,53*2</t>
  </si>
  <si>
    <t>"okolo chodníku sever" 33*0,4</t>
  </si>
  <si>
    <t>"drenážní pera sever" 0,5*1,5*2</t>
  </si>
  <si>
    <t>181411131</t>
  </si>
  <si>
    <t>Založení trávníku na půdě předem připravené plochy do 1000 m2 výsevem včetně utažení parkového v rovině nebo na svahu do 1:5</t>
  </si>
  <si>
    <t>-1025064244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</si>
  <si>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</si>
  <si>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</si>
  <si>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</si>
  <si>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Osiva pícnin směsi travní balení obvykle 25 kg parková</t>
  </si>
  <si>
    <t>kg</t>
  </si>
  <si>
    <t>818583181</t>
  </si>
  <si>
    <t>118,54*0,015 'Přepočtené koeficientem množství</t>
  </si>
  <si>
    <t>Zakládání</t>
  </si>
  <si>
    <t>212572111</t>
  </si>
  <si>
    <t>Lože pro trativody ze štěrkopísku tříděného</t>
  </si>
  <si>
    <t>-485002003</t>
  </si>
  <si>
    <t xml:space="preserve">Poznámka k souboru cen:
1. V cenách jsou započteny i náklady na vyčištění dna rýh a na urovnání povrchu lože. 2. V ceně materiálu jsou započteny i náklady na prohození výkopku. </t>
  </si>
  <si>
    <t>212755214</t>
  </si>
  <si>
    <t>Trativody bez lože z drenážních trubek plastových flexibilních D 100 mm</t>
  </si>
  <si>
    <t>m</t>
  </si>
  <si>
    <t>727142318</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</si>
  <si>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</si>
  <si>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"drenážní pera sever" 1,5*2</t>
  </si>
  <si>
    <t>213141111</t>
  </si>
  <si>
    <t>Zřízení vrstvy z geotextilie filtrační, separační, odvodňovací, ochranné, výztužné nebo protierozní v rovině nebo ve sklonu do 1:5, šířky do 3 m</t>
  </si>
  <si>
    <t>-466855734</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</si>
  <si>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</si>
  <si>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"drenážní pera sever" 0,5*4*1,5*2</t>
  </si>
  <si>
    <t>16</t>
  </si>
  <si>
    <t>693110620</t>
  </si>
  <si>
    <t>Geotextilie geotextilie netkané vzráběné technologií vpichování z polyesterových vláken 300 g/m2,  šíře 200 cm</t>
  </si>
  <si>
    <t>688094997</t>
  </si>
  <si>
    <t>P</t>
  </si>
  <si>
    <t>Poznámka k položce:
 Plošná hmotnost: 300 g/m2, Pevnost v tahu (podélně/příčně): 3,0/2,5 kN/m, Statické protržení (CBR): 400 N, Funkce: F, F+S  Šířka: 2 m, Délka nábalu: 50 m</t>
  </si>
  <si>
    <t>6*1,15 'Přepočtené koeficientem množství</t>
  </si>
  <si>
    <t>Svislé a kompletní konstrukce</t>
  </si>
  <si>
    <t>17</t>
  </si>
  <si>
    <t>314231521</t>
  </si>
  <si>
    <t>Zdivo komínových nebo ventilačních těles dosavadních objektů volně stojících nad střešní rovinou na maltu cementovou včetně spárování, o průřezu průduchu do 150x150 mm z cihel lícových Klinker, pevnosti P 60 dl. 290 mm</t>
  </si>
  <si>
    <t>1289699047</t>
  </si>
  <si>
    <t xml:space="preserve">Poznámka k souboru cen:
1. Množství měrných jednotek se určuje v m3 objemu vyzdívky z cihel nastojato nebo naležato, objem průduchu se odečítá. </t>
  </si>
  <si>
    <t>"úprava komínového tělesa nad střechou" 0,91*1,6</t>
  </si>
  <si>
    <t>Vodorovné konstrukce</t>
  </si>
  <si>
    <t>18</t>
  </si>
  <si>
    <t>43419142x</t>
  </si>
  <si>
    <t>Dodávka a  osazení pískovcového prahu dveří do malty včetně vyspárování, práh jednostraně vyspádován, rozměry  cca 1200x240x120 mm</t>
  </si>
  <si>
    <t>ks</t>
  </si>
  <si>
    <t>-1264267496</t>
  </si>
  <si>
    <t xml:space="preserve">Poznámka k souboru cen:
1. U cen -1441, -1443, -1461, -1462 je započtena podpěrná konstrukce visuté části stupňů. 2. Množství měrných jednotek se určuje v m délky stupňů včetně uložení. 3. Dodávka stupňů se oceňuje ve specifikaci. </t>
  </si>
  <si>
    <t>"západní dveře" 2</t>
  </si>
  <si>
    <t>19</t>
  </si>
  <si>
    <t>451577777</t>
  </si>
  <si>
    <t>Podklad nebo lože pod dlažbu (přídlažbu) v ploše vodorovné nebo ve sklonu do 1:5, tloušťky od 30 do 100 mm z kameniva těženého</t>
  </si>
  <si>
    <t>-551560131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</si>
  <si>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</si>
  <si>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20</t>
  </si>
  <si>
    <t>457311117</t>
  </si>
  <si>
    <t>Vyrovnávací nebo spádový beton včetně úpravy povrchu C 25/30</t>
  </si>
  <si>
    <t>-1662559554</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</si>
  <si>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</si>
  <si>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"žlab jih" 9,7*0,3*0,4</t>
  </si>
  <si>
    <t>Komunikace pozemní</t>
  </si>
  <si>
    <t>564241111</t>
  </si>
  <si>
    <t>Podklad nebo podsyp ze štěrkopísku ŠP s rozprostřením, vlhčením a zhutněním, po zhutnění tl. 120 mm</t>
  </si>
  <si>
    <t>1029107295</t>
  </si>
  <si>
    <t>"okapový chodníček jih" 54,83</t>
  </si>
  <si>
    <t>"žlab severní" (13,53+33,67)*0,8</t>
  </si>
  <si>
    <t>22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</si>
  <si>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</si>
  <si>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</si>
  <si>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-1416468528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</si>
  <si>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</si>
  <si>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23</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</si>
  <si>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</si>
  <si>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</si>
  <si>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1833788602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</si>
  <si>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</si>
  <si>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24</t>
  </si>
  <si>
    <t>592456000</t>
  </si>
  <si>
    <t>Dlaždice betonové dlažba desková betonová 50 x 50 x 5</t>
  </si>
  <si>
    <t>-366586542</t>
  </si>
  <si>
    <t>25</t>
  </si>
  <si>
    <t>597961111</t>
  </si>
  <si>
    <t>Rigol dlážděný do lože z betonu prostého tl. 100 mm, s vyplněním a zatřením spár cementovou maltou z prefabrikátů celkové šířky rigolu do 1030 mm</t>
  </si>
  <si>
    <t>-1256977805</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</si>
  <si>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</si>
  <si>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"žlab severní" 13,53+33,67</t>
  </si>
  <si>
    <t>Úpravy povrchů, podlahy a osazování výplní</t>
  </si>
  <si>
    <t>26</t>
  </si>
  <si>
    <t>612125101</t>
  </si>
  <si>
    <t>Vyplnění spár vnitřních povrchů z cihel, cementovou maltou stěn</t>
  </si>
  <si>
    <t>-541662254</t>
  </si>
  <si>
    <t xml:space="preserve">Poznámka k souboru cen:
1. Ceny jsou určeny pro ocenění vyplnění spár ploch určených k omítání, průměrné hloubky výplně spáry do 30 mm. </t>
  </si>
  <si>
    <t>"chodba" 42,66*3,75</t>
  </si>
  <si>
    <t>"chodba" (25,76-1,88-2,19)*3,75+(6,8*2)*1,8+(3,1*2+2,19)*3,5</t>
  </si>
  <si>
    <t>"šatna" 40,3*3,75</t>
  </si>
  <si>
    <t>"šatna" 18,76*3,75</t>
  </si>
  <si>
    <t>"šatna" 19,6*3,75</t>
  </si>
  <si>
    <t>"šatna" 18,4*3,75</t>
  </si>
  <si>
    <t>"hlavní uz. vody" 69,8*3</t>
  </si>
  <si>
    <t>"pod schody" 33,2*2,5</t>
  </si>
  <si>
    <t>"rozvodna" 18,6*3,75</t>
  </si>
  <si>
    <t>"příruční sklad údržby" 17,5*3,75</t>
  </si>
  <si>
    <t>"strojovna" 13,9*3,75</t>
  </si>
  <si>
    <t>"M+R" 10*3,55</t>
  </si>
  <si>
    <t>"sklad" 17,32*3,5</t>
  </si>
  <si>
    <t>"sklad" 63,5*3</t>
  </si>
  <si>
    <t>27</t>
  </si>
  <si>
    <t>612311131</t>
  </si>
  <si>
    <t>Potažení vnitřních ploch štukem tloušťky do 3 mm svislých konstrukcí stěn</t>
  </si>
  <si>
    <t>-1205812512</t>
  </si>
  <si>
    <t>"Z1" 4,5</t>
  </si>
  <si>
    <t>28</t>
  </si>
  <si>
    <t>612325302</t>
  </si>
  <si>
    <t>Vápenocementová nebo vápenná omítka ostění nebo nadpraží štuková</t>
  </si>
  <si>
    <t>CS ÚRS 2014 01</t>
  </si>
  <si>
    <t>638891097</t>
  </si>
  <si>
    <t xml:space="preserve">"zednické zapravení špalet po výměně oken" </t>
  </si>
  <si>
    <t>(1,4+2,58*2)*0,3*43+(1,39+2,58*2)*0,3*8+(1,38+2,58*2)*0,3*5+(1,37+2,58*2)*0,3*17</t>
  </si>
  <si>
    <t>(1,32+2,5*2)*0,3*24+(1,32+2,5*2)*0,3*14</t>
  </si>
  <si>
    <t>(1,31+2,4*2)*0,3*2+(1,35+2,5*2)*0,3*5+(1,35+2,5*2)*0,3*2</t>
  </si>
  <si>
    <t>(1,38+2,55*2)*0,3*6+(1,02+2,33*2)*0,3*6+(1,37+2,59*2)*0,3*5+(1,34+1,9*2)*0,3*2</t>
  </si>
  <si>
    <t>(1,44+1,16*2)*0,3*4+(1,47+1,1*2)*0,3*2+(1,47+2,54*2)*0,3*4+(0,5+1,2*2)*0,3*12+(1,46+2,54*2)*0,3*2</t>
  </si>
  <si>
    <t>(1,3+2,4*2)*0,3*2+(1,37+2,42*2)*0,3*4+(0,55+1,67*2)*0,3+(0,58+1,67*2)*0,3*1+(0,53+1,67*2)*0,3*2</t>
  </si>
  <si>
    <t>(0,93+1,67*2)*0,3*3+(0,92+1,67*2)*0,3*3+(1,05+2,3*2)*0,3*3</t>
  </si>
  <si>
    <t>29</t>
  </si>
  <si>
    <t>612335403</t>
  </si>
  <si>
    <t>Oprava cementové omítky vnitřních ploch hrubé, tloušťky do 20 mm, stěn, v rozsahu opravované plochy přes 30 do 50%</t>
  </si>
  <si>
    <t>-1082818145</t>
  </si>
  <si>
    <t xml:space="preserve">Poznámka k souboru cen:
1. Pro ocenění opravy omítek plochy do 1 m2 se použijí ceny souboru cen 61. 33-52.. Cementová omítka jednotlivých malých ploch. </t>
  </si>
  <si>
    <t>30</t>
  </si>
  <si>
    <t>612821012</t>
  </si>
  <si>
    <t>Sanační omítka vnitřních ploch stěn pro vlhké a zasolené zdivo, prováděná ve dvou vrstvách, tl. jádrové omítky do 30 mm ručně štuková</t>
  </si>
  <si>
    <t>311885253</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</si>
  <si>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nebo příslušnými cenami katalogu 800-783 Nátěry. 3. Ceny -1031 a -1041 jsou určeny pro vyrovnání nerovností vlhkého nebo zasoleného podkladu ( zdiva ) nebo v případě požadované větší tloušťky omítky. </t>
  </si>
  <si>
    <t>31</t>
  </si>
  <si>
    <t>612821031</t>
  </si>
  <si>
    <t>Sanační omítka vnitřních ploch stěn vyrovnávací vrstva, prováděná v tl. do 20 mm ručně</t>
  </si>
  <si>
    <t>-1265540724</t>
  </si>
  <si>
    <t>Mezisoučet</t>
  </si>
  <si>
    <t>32</t>
  </si>
  <si>
    <t>617335413</t>
  </si>
  <si>
    <t>Oprava cementové omítky vnitřních ploch hladké, tloušťky do 20 mm, světlíků nebo výtahových šachet, v rozsahu opravované plochy přes 30 do 50%</t>
  </si>
  <si>
    <t>589471533</t>
  </si>
  <si>
    <t>"vyspravení šikmých parapetů 1PP" (0,9+1,11+1,11+1,11+0,9+1,05+0,81+0,81+0,63)*1,5</t>
  </si>
  <si>
    <t>33</t>
  </si>
  <si>
    <t>622221031</t>
  </si>
  <si>
    <t>Montáž kontaktního zateplení z desek z minerální vlny s podélnou orientací vláken na vnější stěny, tloušťky desek přes 120 do 160 mm</t>
  </si>
  <si>
    <t>2079431448</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</si>
  <si>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</si>
  <si>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34</t>
  </si>
  <si>
    <t>1435380950</t>
  </si>
  <si>
    <t>Tepelné izolace Minerální vata Fasádní vata Kontaktní fasády Minerální vata na fasádu (podélné vlákno)  160 mm  (1000x600 mm)</t>
  </si>
  <si>
    <t>-566670882</t>
  </si>
  <si>
    <t>4,5*1,02 'Přepočtené koeficientem množství</t>
  </si>
  <si>
    <t>35</t>
  </si>
  <si>
    <t>62265011a12</t>
  </si>
  <si>
    <t>Příplatek za složitost fasády tř V-VI (výměra zvětšená profilací a zvýšená pracnost)</t>
  </si>
  <si>
    <t>-1017403096</t>
  </si>
  <si>
    <t>"východní" (919,22-1,6*2,8*17+(2,8*2+1,6)*0,3*17-2,75*1,6*19+(2,75*2+1,6)*0,3*19-2,75*1,6*14+(2,75*2+1,6)*0,3*14-5*5+7,6*0,3+0,63*16,7*2)*1,05*0,2</t>
  </si>
  <si>
    <t>"sever" (533,15-1,6*2,8*9+(2,8*2+1,6)*0,3*9+1,65*2,7*20+(2,7*2+1,65)*0,3*20-1,35*2,7*2+(2,7*2+1,35)*0,3*2+1,26+0,32*15,15*2)*1,05*0,8</t>
  </si>
  <si>
    <t>"sever dvůr" (214,14-1,6*2,7*5+(2,7*2+1,6)*0,3*5-0,9*1,6*6+(0,9+1,6*2)*0,3*6-0,6*1,6*6+(1,6*2+0,6)*0,3*6+0,32*15,15)*1,05*0,3</t>
  </si>
  <si>
    <t>"západ" (905,23-1,6*2,8*8+(2,8*2+1,6)*0,3*8-1,6*2,7*22+(2,7*2+1,6)*0,3*22-3,71*6+6,05*0,3*6-1,55*1,55*4+(1,55*3)*0,3*4-0,6*1,2*12)*1,05*0,6</t>
  </si>
  <si>
    <t>((1,2*2+0,6)*0,3*12-1,15*0,95*6+(0,95*2+1,15)*0,3*6+0,63*16,7*2)*1,05*0,5</t>
  </si>
  <si>
    <t>"jih" (533,18-1,6*2,8*9+(2,8*2+1,6)*0,3*9-2,7*1,6*18+(2,7*2+1,6)*0,3*18+1,26+0,32*15,15*2)*1,05*0,1</t>
  </si>
  <si>
    <t>"jih dvůr" (254,14-1,6*2,7*5+(2,7*2+1,6)*0,3*5+0,32*15,15)*1,05*0,4</t>
  </si>
  <si>
    <t>36</t>
  </si>
  <si>
    <t>6233211x1</t>
  </si>
  <si>
    <t>Doplnění jásdrových omítek cca 40% plochy - vápenná omítka na bázi písku, vápna a hydraulických přísad</t>
  </si>
  <si>
    <t>M2</t>
  </si>
  <si>
    <t>1295956016</t>
  </si>
  <si>
    <t>37</t>
  </si>
  <si>
    <t>6233212x</t>
  </si>
  <si>
    <t>Štuková renovační omítka - na nové omítky, oprava starých omítek, modelace prvků - omítka na bázi vápna, bílého cementu s organickými přísadami a armovacími vlákny</t>
  </si>
  <si>
    <t>69911786</t>
  </si>
  <si>
    <t>38</t>
  </si>
  <si>
    <t>6233212x10</t>
  </si>
  <si>
    <t>Vyspravení povrchu omítky - proškrábnutí mikrotrhlin, silikátová penetrace podkladu, vyplnění spar minerálním renovačním tmelem s přebroušením</t>
  </si>
  <si>
    <t>1637954931</t>
  </si>
  <si>
    <t>"východní" (919,22-1,6*2,8*17+(2,8*2+1,6)*0,3*17-2,75*1,6*19+(2,75*2+1,6)*0,3*19-2,75*1,6*14+(2,75*2+1,6)*0,3*14-5*5+7,6*0,3+0,63*16,7*2)*1,05*0,8</t>
  </si>
  <si>
    <t>"sever" (533,15-1,6*2,8*9+(2,8*2+1,6)*0,3*9+1,65*2,7*20+(2,7*2+1,65)*0,3*20-1,35*2,7*2+(2,7*2+1,35)*0,3*2+1,26+0,32*15,15*2)*1,05*0,2</t>
  </si>
  <si>
    <t>"sever dvůr" (214,14-1,6*2,7*5+(2,7*2+1,6)*0,3*5-0,9*1,6*6+(0,9+1,6*2)*0,3*6-0,6*1,6*6+(1,6*2+0,6)*0,3*6+0,32*15,15)*1,05*0,7</t>
  </si>
  <si>
    <t>"západ" (905,23-1,6*2,8*8+(2,8*2+1,6)*0,3*8-1,6*2,7*22+(2,7*2+1,6)*0,3*22-3,71*6+6,05*0,3*6-1,55*1,55*4+(1,55*3)*0,3*4-0,6*1,2*12)*1,05*0,4</t>
  </si>
  <si>
    <t>"jih" (533,18-1,6*2,8*9+(2,8*2+1,6)*0,3*9-2,7*1,6*18+(2,7*2+1,6)*0,3*18+1,26+0,32*15,15*2)*1,05*0,9</t>
  </si>
  <si>
    <t>"jih dvůr" (254,14-1,6*2,7*5+(2,7*2+1,6)*0,3*5+0,32*15,15)*1,05*0,6</t>
  </si>
  <si>
    <t>39</t>
  </si>
  <si>
    <t>6233213x</t>
  </si>
  <si>
    <t>Podkladní sjednocující nátěr jednosložkový s plnivem 0,5mm a armovacími vlákny</t>
  </si>
  <si>
    <t>-1374820908</t>
  </si>
  <si>
    <t>"východní" (919,22-1,6*2,8*17+(2,8*2+1,6)*0,3*17-2,75*1,6*19+(2,75*2+1,6)*0,3*19-2,75*1,6*14+(2,75*2+1,6)*0,3*14-5*5+7,6*0,3+0,63*16,7*2)*1,05</t>
  </si>
  <si>
    <t>"sever" (533,15-1,6*2,8*9+(2,8*2+1,6)*0,3*9+1,65*2,7*20+(2,7*2+1,65)*0,3*20-1,35*2,7*2+(2,7*2+1,35)*0,3*2+1,26+0,32*15,15*2)*1,05</t>
  </si>
  <si>
    <t>"sever dvůr" (214,14-1,6*2,7*5+(2,7*2+1,6)*0,3*5-0,9*1,6*6+(0,9+1,6*2)*0,3*6-0,6*1,6*6+(1,6*2+0,6)*0,3*6+0,32*15,15)*1,05</t>
  </si>
  <si>
    <t>"západ" (905,23-1,6*2,8*8+(2,8*2+1,6)*0,3*8-1,6*2,7*22+(2,7*2+1,6)*0,3*22-3,71*6+6,05*0,3*6-1,55*1,55*4+(1,55*3)*0,3*4-0,6*1,2*12)*1,05</t>
  </si>
  <si>
    <t>((1,2*2+0,6)*0,3*12-1,15*0,95*6+(0,95*2+1,15)*0,3*6+0,63*16,7*2)*1,05</t>
  </si>
  <si>
    <t>"jih" (533,18-1,6*2,8*9+(2,8*2+1,6)*0,3*9-2,7*1,6*18+(2,7*2+1,6)*0,3*18+1,26+0,32*15,15*2)*1,05</t>
  </si>
  <si>
    <t>"jih dvůr" (254,14-1,6*2,7*5+(2,7*2+1,6)*0,3*5+0,32*15,15)*1,05</t>
  </si>
  <si>
    <t>40</t>
  </si>
  <si>
    <t>6233214x</t>
  </si>
  <si>
    <t>Jednosložkový minerální probarvený nátěr na bázi vodního skla, bez obsahu biocidů, vysoce odolný proti znečištění, určený do exteriéru, syté odstíny</t>
  </si>
  <si>
    <t>1698833504</t>
  </si>
  <si>
    <t>41</t>
  </si>
  <si>
    <t>6233215x</t>
  </si>
  <si>
    <t>Hydrofobizační nátěr (podklad a vrchní vrstva) bezbarvý na bázi siloxanu</t>
  </si>
  <si>
    <t>-1711283412</t>
  </si>
  <si>
    <t>"východní" (919,22-1,6*2,8*17+(2,8*2+1,6)*0,3*17-2,75*1,6*19+(2,75*2+1,6)*0,3*19-2,75*1,6*14+(2,75*2+1,6)*0,3*14-5*5+7,6*0,3+0,63*16,7*2)*1,05*0,5</t>
  </si>
  <si>
    <t>"sever" (503,15-1,6*2,8*9+(2,8*2+1,6)*0,3*9+1,65*2,7*20+(2,7*2+1,65)*0,3*20-1,35*2,7*2+(2,7*2+1,35)*0,3*2+1,26+0,32*15,15*2)*1,05*0,5</t>
  </si>
  <si>
    <t>"sever dvůr" (214,14-1,6*2,7*5+(2,7*2+1,6)*0,3*5-0,9*1,6*6+(0,9+1,6*2)*0,3*6-0,6*1,6*6+(1,6*2+0,6)*0,3*6+0,32*15,15)*1,05*0,5</t>
  </si>
  <si>
    <t>"západ" (905,23-1,6*2,8*8+(2,8*2+1,6)*0,3*8-1,6*2,7*22+(2,7*2+1,6)*0,3*22-3,71*6+6,05*0,3*6-1,55*1,55*4+(1,55*3)*0,3*4-0,6*1,2*12)*1,05*0,5</t>
  </si>
  <si>
    <t>"jih" (503,18-1,6*2,8*9+(2,8*2+1,6)*0,3*9-2,7*1,6*18+(2,7*2+1,6)*0,3*18+1,26+0,32*15,15*2)*1,05*0,5</t>
  </si>
  <si>
    <t>"jih dvůr" (254,14-1,6*2,7*5+(2,7*2+1,6)*0,3*5+0,32*15,15)*1,05*0,5</t>
  </si>
  <si>
    <t>42</t>
  </si>
  <si>
    <t>629991011</t>
  </si>
  <si>
    <t>Zakrytí vnějších ploch před znečištěním včetně pozdějšího odkrytí výplní otvorů a svislých ploch fólií přilepenou lepící páskou</t>
  </si>
  <si>
    <t>-1166934498</t>
  </si>
  <si>
    <t>Poznámka k souboru cen:
1. Vceně -1012 nejsou započteny náklady na dodávku a montáž začišťovací lišty; tyto se oceňují cenou 622 14-3004 této části katalogu a materiálem ve specifikaci.</t>
  </si>
  <si>
    <t>"východní" (1,6*2,8*17+2,75*1,6*19+2,75*1,6*14+5*5)*1,05</t>
  </si>
  <si>
    <t>"sever" (1,6*2,8*9+1,65*2,7*20+1,35*2,7*2)*1,05</t>
  </si>
  <si>
    <t>"sever dvůr" (1,6*2,7*5+0,9*1,6*6+0,6*1,6*6)*1,05</t>
  </si>
  <si>
    <t>"západ" (1,6*2,8*8+1,6*2,7*22+3,71*6+1,55*1,55*4+0,6*1,2*12)*1,05</t>
  </si>
  <si>
    <t>(1,15*0,95*6)*1,05</t>
  </si>
  <si>
    <t>"jih" (1,6*2,8*9+2,7*1,6*18)*1,05</t>
  </si>
  <si>
    <t>"jih dvůr" (1,6*2,7*5)*1,05</t>
  </si>
  <si>
    <t>43</t>
  </si>
  <si>
    <t>629995101</t>
  </si>
  <si>
    <t>Očištění vnějších ploch tlakovou vodou omytím</t>
  </si>
  <si>
    <t>-1552781976</t>
  </si>
  <si>
    <t>"sever" (503,15-1,6*2,8*9+(2,8*2+1,6)*0,3*9+1,65*2,7*20+(2,7*2+1,65)*0,3*20-1,35*2,7*2+(2,7*2+1,35)*0,3*2+1,26+0,32*15,15*2)*1,05</t>
  </si>
  <si>
    <t>((1,2*2+0,6)*0,3*12-1,15*0,95*6+(0,95*2+1,15)*0,3*6)*1,05+0,63*16,7*2</t>
  </si>
  <si>
    <t>"jih" (503,18-1,6*2,8*9+(2,8*2+1,6)*0,3*9-2,7*1,6*18+(2,7*2+1,6)*0,3*18+1,26+0,32*15,15*2)*1,05</t>
  </si>
  <si>
    <t>44</t>
  </si>
  <si>
    <t>642944121</t>
  </si>
  <si>
    <t>Osazení ocelových dveřních zárubní lisovaných nebo z úhelníků dodatečně s vybetonováním prahu, plochy do 2,5 m2</t>
  </si>
  <si>
    <t>-287616843</t>
  </si>
  <si>
    <t xml:space="preserve">Poznámka k souboru cen:
1. V cenách nejsou započteny náklady na dodání zárubní, tyto se oceňují ve specifikaci. </t>
  </si>
  <si>
    <t>45</t>
  </si>
  <si>
    <t>5533111x1</t>
  </si>
  <si>
    <t>zárubeň ocelová pro běžné zdění H 110 900 L/P EW 30 včetně povrchové úpravy nátěrem v barvě RAL</t>
  </si>
  <si>
    <t>-25045471</t>
  </si>
  <si>
    <t>"osazení zárubně dodatečné do stěny na půdu ozn. 22" 1</t>
  </si>
  <si>
    <t>46</t>
  </si>
  <si>
    <t>5533111x2</t>
  </si>
  <si>
    <t>zárubeň ocelová pro běžné zdění H 110 800 L/P EW 30 včetně povrchové úpravy nátěrem v barvě RAL</t>
  </si>
  <si>
    <t>-1956212110</t>
  </si>
  <si>
    <t>"osazení zárubně dodatečné do stěny dveře 1PP ozn. 41,42" 2</t>
  </si>
  <si>
    <t>Trubní vedení</t>
  </si>
  <si>
    <t>47</t>
  </si>
  <si>
    <t>895941111</t>
  </si>
  <si>
    <t>Zřízení vpusti kanalizační uliční z betonových dílců typ UV-50 normální</t>
  </si>
  <si>
    <t>1844998565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</si>
  <si>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</si>
  <si>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"úprava vpusti žlabu jih" 1</t>
  </si>
  <si>
    <t>48</t>
  </si>
  <si>
    <t>592238220</t>
  </si>
  <si>
    <t>Prefabrikáty pro uliční vpusti betonové a železobetonové TBV-Q 500/626 VD /dno/   62,6 x 49,5 x 5</t>
  </si>
  <si>
    <t>1444748871</t>
  </si>
  <si>
    <t>49</t>
  </si>
  <si>
    <t>592238260</t>
  </si>
  <si>
    <t>Prefabrikáty pro uliční vpusti betonové a železobetonové TBV-Q 500/590 /skruž/           59 x 50 x 5</t>
  </si>
  <si>
    <t>-104196199</t>
  </si>
  <si>
    <t>50</t>
  </si>
  <si>
    <t>592238730</t>
  </si>
  <si>
    <t>Prefabrikáty pro uliční vpusti dílce betonové pro uliční vpusti vpusť dešťová uliční s rámem mříž M2 C250 DIN 19583-11 500/500 mm</t>
  </si>
  <si>
    <t>-1460508177</t>
  </si>
  <si>
    <t>51</t>
  </si>
  <si>
    <t>592238760</t>
  </si>
  <si>
    <t>Prefabrikáty pro uliční vpusti dílce betonové pro uliční vpusti vpusť dešťová uliční s rámem rám zabetonovaný DIN 19583-9, 500/500mm</t>
  </si>
  <si>
    <t>-1925071483</t>
  </si>
  <si>
    <t>52</t>
  </si>
  <si>
    <t>592238750</t>
  </si>
  <si>
    <t>Prefabrikáty pro uliční vpusti dílce betonové pro uliční vpusti vpusť dešťová uliční s rámem koš pozink. D1 DIN 4052,nízký, rám 500/300</t>
  </si>
  <si>
    <t>1658911885</t>
  </si>
  <si>
    <t>Ostatní konstrukce a práce-bourání</t>
  </si>
  <si>
    <t>53</t>
  </si>
  <si>
    <t>916231112</t>
  </si>
  <si>
    <t>Osazení chodníkového obrubníku betonového se zřízením lože, s vyplněním a zatřením spár cementovou maltou ležatého bez boční opěry, do lože z betonu prostého tř. C 12/15</t>
  </si>
  <si>
    <t>-1232260523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</si>
  <si>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</si>
  <si>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"okapový chodník sever" 33+1,5+1,5</t>
  </si>
  <si>
    <t>54</t>
  </si>
  <si>
    <t>592174110</t>
  </si>
  <si>
    <t>Obrubníky betonové a železobetonové chodníkové ABO   15-10    100 x 8 x 20</t>
  </si>
  <si>
    <t>1691041020</t>
  </si>
  <si>
    <t>55</t>
  </si>
  <si>
    <t>935113111</t>
  </si>
  <si>
    <t>Osazení odvodňovacího žlabu s krycím roštem polymerbetonového šířky do 200 mm</t>
  </si>
  <si>
    <t>1420967042</t>
  </si>
  <si>
    <t xml:space="preserve">Poznámka k souboru cen:
1. V cenách jsou započteny i náklady na předepsané obetonování a lože z betonu. 2. V cenách nejsou započteny náklady na odvodňovací žlab s příslušenstvím; tyto náklady se oceňují ve specifikaci. </t>
  </si>
  <si>
    <t>"okapový chodník sever" 3</t>
  </si>
  <si>
    <t>56</t>
  </si>
  <si>
    <t>592271070</t>
  </si>
  <si>
    <t>Tvárnice meliorační a příkopové z betonu plněného skelnými vlákny systém odvodňovací</t>
  </si>
  <si>
    <t>443262659</t>
  </si>
  <si>
    <t>57</t>
  </si>
  <si>
    <t>592271320</t>
  </si>
  <si>
    <t>Tvárnice meliorační a příkopové z betonu plněného skelnými vlákny systém odvodňovací -  kryt štěrbinový - 80/10 50 x 14,9 x 2 cm   pozinkovaný</t>
  </si>
  <si>
    <t>641983648</t>
  </si>
  <si>
    <t>58</t>
  </si>
  <si>
    <t>592272010</t>
  </si>
  <si>
    <t>Tvárnice meliorační a příkopové z betonu plněného skelnými vlákny systém odvodňovací - uzavřená čelní stěna z pozinkované oceli šířka x výška 16x21,4 cm</t>
  </si>
  <si>
    <t>1641836156</t>
  </si>
  <si>
    <t>59</t>
  </si>
  <si>
    <t>592272050</t>
  </si>
  <si>
    <t>Tvárnice meliorační a příkopové z betonu plněného skelnými vlákny systém odvodňovací - čelní stěna z Pz oceli, s nátrubkem z PE, DN100 šířka x výška 16x21,4 cm</t>
  </si>
  <si>
    <t>1756255728</t>
  </si>
  <si>
    <t>60</t>
  </si>
  <si>
    <t>941311112</t>
  </si>
  <si>
    <t>Montáž lešení řadového modulového lehkého pracovního s podlahami s provozním zatížením tř. 3 do 200 kg/m2 šířky tř. SW06 přes 0,6 do 0,9 m, výšky přes 10 do 25 m</t>
  </si>
  <si>
    <t>1442186814</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</si>
  <si>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</si>
  <si>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(226+1,2*4)*16</t>
  </si>
  <si>
    <t>61</t>
  </si>
  <si>
    <t>941311211</t>
  </si>
  <si>
    <t>Montáž lešení řadového modulového lehkého pracovního s podlahami s provozním zatížením tř. 3 do 200 kg/m2 Příplatek za první a každý další den použití lešení k ceně -1111 nebo -1112</t>
  </si>
  <si>
    <t>-636020516</t>
  </si>
  <si>
    <t>3692,8*75 'Přepočtené koeficientem množství</t>
  </si>
  <si>
    <t>62</t>
  </si>
  <si>
    <t>941311812</t>
  </si>
  <si>
    <t>Demontáž lešení řadového modulového lehkého pracovního s podlahami s provozním zatížením tř. 3 do 200 kg/m2 šířky SW06 přes 0,6 do 0,9 m, výšky přes 10 do 25 m</t>
  </si>
  <si>
    <t>-559861204</t>
  </si>
  <si>
    <t xml:space="preserve">Poznámka k souboru cen:
1. Demontáž lešení řadového modulového lehkého výšky přes 40 m se oceňuje individuálně. </t>
  </si>
  <si>
    <t>63</t>
  </si>
  <si>
    <t>944511111</t>
  </si>
  <si>
    <t>Montáž ochranné sítě zavěšené na konstrukci lešení z textilie z umělých vláken</t>
  </si>
  <si>
    <t>1934999711</t>
  </si>
  <si>
    <t xml:space="preserve">Poznámka k souboru cen:
1. V cenách nejsou započteny náklady na lešení potřebné pro zavěšení sítí; toto lešení se oceňuje příslušnými cenami lešení. </t>
  </si>
  <si>
    <t>64</t>
  </si>
  <si>
    <t>944511211</t>
  </si>
  <si>
    <t>Montáž ochranné sítě Příplatek za první a každý další den použití sítě k ceně -1111</t>
  </si>
  <si>
    <t>1634339605</t>
  </si>
  <si>
    <t>65</t>
  </si>
  <si>
    <t>944511811</t>
  </si>
  <si>
    <t>Demontáž ochranné sítě zavěšené na konstrukci lešení z textilie z umělých vláken</t>
  </si>
  <si>
    <t>422321002</t>
  </si>
  <si>
    <t>66</t>
  </si>
  <si>
    <t>949101111</t>
  </si>
  <si>
    <t>Lešení pomocné pracovní pro objekty pozemních staveb pro zatížení do 150 kg/m2, o výšce lešeňové podlahy do 1,9 m</t>
  </si>
  <si>
    <t>-930582409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</si>
  <si>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</si>
  <si>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650*4</t>
  </si>
  <si>
    <t>67</t>
  </si>
  <si>
    <t>952901131</t>
  </si>
  <si>
    <t>Čištění budov při provádění oprav a udržovacích prací konstrukcí nebo prvků omytím</t>
  </si>
  <si>
    <t>919180169</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</si>
  <si>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</si>
  <si>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68</t>
  </si>
  <si>
    <t>952902121</t>
  </si>
  <si>
    <t>Čištění budov při provádění oprav a udržovacích prací podlah drsných nebo chodníků zametením</t>
  </si>
  <si>
    <t>-2127105723</t>
  </si>
  <si>
    <t>"ST2" 120</t>
  </si>
  <si>
    <t>69</t>
  </si>
  <si>
    <t>962032641</t>
  </si>
  <si>
    <t>Bourání zdiva nadzákladového z cihel nebo tvárnic komínového z cihel pálených, šamotových nebo vápenopískových nad střechou na maltu cementovou</t>
  </si>
  <si>
    <t>-1722139211</t>
  </si>
  <si>
    <t xml:space="preserve">Poznámka k souboru cen:
1. Bourání pilířů o průřezu přes 0,36 m2 se oceňuje příslušnými cenami -2230, -2231, -2240, -2241,-2253 a -2254 jako bourání zdiva nadzákladového cihelného. </t>
  </si>
  <si>
    <t>70</t>
  </si>
  <si>
    <t>965031121</t>
  </si>
  <si>
    <t>Bourání podlah z cihel bez podkladního lože, s jakoukoliv výplní spár kladených naplocho, plochy do 1 m2</t>
  </si>
  <si>
    <t>2081456754</t>
  </si>
  <si>
    <t>"rozebrání prahů dveří" 2*1,2*0,3</t>
  </si>
  <si>
    <t>71</t>
  </si>
  <si>
    <t>966008212</t>
  </si>
  <si>
    <t>Bourání odvodňovacího žlabu s odklizením a uložením vybouraného materiálu na skládku na vzdálenost do 10 m nebo s naložením na dopravní prostředek z betonových příkopových tvárnic nebo desek šířky přes 500 do 800 mm</t>
  </si>
  <si>
    <t>-508025003</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</si>
  <si>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</si>
  <si>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72</t>
  </si>
  <si>
    <t>968062356</t>
  </si>
  <si>
    <t>Vybourání dřevěných rámů oken s křídly, dveřních zárubní, vrat, stěn, ostění nebo obkladů rámů oken s křídly dvojitých, plochy do 4 m2</t>
  </si>
  <si>
    <t>-1406001573</t>
  </si>
  <si>
    <t xml:space="preserve">Poznámka k souboru cen:
1. V cenách -2244 až -2747 jsou započteny i náklady na vyvěšení křídel. </t>
  </si>
  <si>
    <t>1,4*2,58*43+1,39*2,58*8+1,38*2,58*5+1,37*2,58*17</t>
  </si>
  <si>
    <t>1,32*2,5*24+1,32*2,5*14</t>
  </si>
  <si>
    <t>1,31*2,4*2+1,35*2,5*5+1,35*2,5*2</t>
  </si>
  <si>
    <t>1,38*2,55*6+1,02*2,33*6+1,37*2,59*5+1,34*1,9*2</t>
  </si>
  <si>
    <t>1,44*1,16*4+1,47*1,1*2+1,47*2,54*4+0,5*1,2*12+1,46*2,54*2</t>
  </si>
  <si>
    <t>1,3*2,4*2+1,37*2,42*4+0,55*1,67+0,58*1,67*1+0,53*1,67*2</t>
  </si>
  <si>
    <t>0,93*1,67*3+0,92*1,67*3+1,05*2,3*3</t>
  </si>
  <si>
    <t>73</t>
  </si>
  <si>
    <t>978013191</t>
  </si>
  <si>
    <t>Otlučení vápenných nebo vápenocementových omítek vnitřních ploch stěn s vyškrabáním spar, s očištěním zdiva, v rozsahu přes 50 do 100 %</t>
  </si>
  <si>
    <t>-204186680</t>
  </si>
  <si>
    <t xml:space="preserve">Poznámka k souboru cen:
1. Položky lze použít i pro ocenění otlučení sádrových, hliněných apod. vnitřních omítek. </t>
  </si>
  <si>
    <t>"hlavní uz. vody" 39,8*3</t>
  </si>
  <si>
    <t>"sklad" 33,5*3</t>
  </si>
  <si>
    <t>74</t>
  </si>
  <si>
    <t>978019331</t>
  </si>
  <si>
    <t>Otlučení vápenných nebo vápenocementových omítek vnějších ploch s vyškrabáním spar a s očištěním zdiva stupně členitosti 3 až 5, v rozsahu přes 10 do 20 %</t>
  </si>
  <si>
    <t>1310601864</t>
  </si>
  <si>
    <t>"východní" (849,22-1,6*2,8*17+(2,8*2+1,6)*0,3*17-2,75*1,6*19+(2,75*2+1,6)*0,3*19-2,75*1,6*14+(2,75*2+1,6)*0,3*14-5*5+7,6*0,3+0,63*16,7*2)*1,05</t>
  </si>
  <si>
    <t>"západ" (865,23-1,6*2,8*8+(2,8*2+1,6)*0,3*8-1,6*2,7*22+(2,7*2+1,6)*0,3*22-3,71*6+6,05*0,3*6-1,55*1,55*4+(1,55*3)*0,3*4-0,6*1,2*12)*1,05</t>
  </si>
  <si>
    <t>"jih dvůr" (214,14-1,6*2,7*5+(2,7*2+1,6)*0,3*5+0,32*15,15)*1,05</t>
  </si>
  <si>
    <t>75</t>
  </si>
  <si>
    <t>98512101</t>
  </si>
  <si>
    <t>Odstranění starého disperzního nátěru chemicky, bez porušení podkladních vrstev, použít pastózní vodou emulgovatelnou směs rozpouštědel bez freonů a aromatických uhlovodíků</t>
  </si>
  <si>
    <t>1662350914</t>
  </si>
  <si>
    <t>76</t>
  </si>
  <si>
    <t>98512102</t>
  </si>
  <si>
    <t>sanace biologického napadení (parapety, římsy apod), speciální čistící prostředek na vodní bázi s mikrobiocidními účinky</t>
  </si>
  <si>
    <t>1799181202</t>
  </si>
  <si>
    <t>77</t>
  </si>
  <si>
    <t>985131111</t>
  </si>
  <si>
    <t>Očištění ploch stěn, rubu kleneb a podlah tlakovou vodou</t>
  </si>
  <si>
    <t>918825675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</si>
  <si>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</si>
  <si>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"schodiště dvůr sever" 1,05*2*0,7/2+1,05*1,3*0,2*2+0,2*0,4*2+1,46+1,4*0,2*3+1,3*0,3*2</t>
  </si>
  <si>
    <t>"schodiště dvůr jih" 1,05*0,7*2+1,05*0,7*2/2+0,2*1,05*2+0,7*0,2*2+1,46+1,4*0,2*3</t>
  </si>
  <si>
    <t>78</t>
  </si>
  <si>
    <t>985131311</t>
  </si>
  <si>
    <t>Očištění ploch stěn, rubu kleneb a podlah ruční dočištění ocelovými kartáči</t>
  </si>
  <si>
    <t>-1379440005</t>
  </si>
  <si>
    <t>"východ" (9,52+0,26+3,2+0,27+0,9+0,65+0,46+0,92+0,92+0,46+0,65+0,9+0,27+3,2+0,63+14,24+0,63+3,2+0,27+0,9+0,65+0,46+0,92+0,92+0,46+0,65+0,9+3,2)*1,15</t>
  </si>
  <si>
    <t>(0,27+9,64)*1,15</t>
  </si>
  <si>
    <t>"sever" (8,68+0,32+15,94+0,3+8,42)*1,1</t>
  </si>
  <si>
    <t>"sever dvůr" (4+0,62+0,33+8,34)*0,9</t>
  </si>
  <si>
    <t>"západ" (12,93+7,84+0,55+14,25+0,55+7,84+12,93-1,6-1,6)*0,9</t>
  </si>
  <si>
    <t>"jih" (11,72+0,3+9,62+0,31+11,73)*1</t>
  </si>
  <si>
    <t>"jih dvůr" (4+0,6+0,32+8,32)*1</t>
  </si>
  <si>
    <t>79</t>
  </si>
  <si>
    <t>985311312</t>
  </si>
  <si>
    <t>Reprofilace betonu sanačními maltami na cementové bázi ručně rubu kleneb a podlah, tloušťky přes 10 do 20 mm</t>
  </si>
  <si>
    <t>1955435962</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</si>
  <si>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</si>
  <si>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"schodiště dvůr sever" (1,05*2*0,7/2+1,05*1,3*0,2*2+0,2*0,4*2+1,46+1,4*0,2*3+1,3*0,3*2)*0,3</t>
  </si>
  <si>
    <t>"schodiště dvůr jih" (1,05*0,7*2+1,05*0,7*2/2+0,2*1,05*2+0,7*0,2*2+1,46+1,4*0,2*3)*0,3</t>
  </si>
  <si>
    <t>80</t>
  </si>
  <si>
    <t>985312131</t>
  </si>
  <si>
    <t>Stěrka k vyrovnání ploch reprofilovaného betonu rubu kleneb a podlah, tloušťky do 2 mm</t>
  </si>
  <si>
    <t>1523049527</t>
  </si>
  <si>
    <t xml:space="preserve">Poznámka k souboru cen:
1. V cenách nejsou započteny náklady na ochranný nátěr, které se oceňují souborem cen 985 32-4 Ochranný nátěr betonu. </t>
  </si>
  <si>
    <t>81</t>
  </si>
  <si>
    <t>985324112</t>
  </si>
  <si>
    <t>Ochranný nátěr betonu na bázi silanu impregnační gelový dvojnásobný (OS-A)</t>
  </si>
  <si>
    <t>-1397883551</t>
  </si>
  <si>
    <t>82</t>
  </si>
  <si>
    <t>985x1</t>
  </si>
  <si>
    <t>Odstranění nevyhovujících spár a správek mechanickým očištěním s vyškrabáním spár - sokl</t>
  </si>
  <si>
    <t>98435681</t>
  </si>
  <si>
    <t>"východ" (9,52+0,26+3,2+0,27+0,9+0,65+0,46+0,92+0,92+0,46+0,65+0,9+0,27+3,2+0,63+14,24+0,63+3,2+0,27+0,9+0,65+0,46+0,92+0,92+0,46+0,65+0,9+3,2)*0,115</t>
  </si>
  <si>
    <t>(0,27+9,64)*1,15*0,1</t>
  </si>
  <si>
    <t>"sever" (8,68+0,32+15,94+0,3+8,42)*1,1*0,1</t>
  </si>
  <si>
    <t>"sever dvůr" (4+0,62+0,33+8,34)*0,9*0,1</t>
  </si>
  <si>
    <t>"západ" (12,93+7,84+0,55+14,25+0,55+7,84+12,93-1,6-1,6)*0,9*0,1</t>
  </si>
  <si>
    <t>"jih" (11,72+0,3+9,62+0,31+11,73)*1*0,1</t>
  </si>
  <si>
    <t>"jih dvůr" (4+0,6+0,32+8,32)*1*0,1</t>
  </si>
  <si>
    <t>83</t>
  </si>
  <si>
    <t>985x2</t>
  </si>
  <si>
    <t>Konsolidace a zpevnění kamene - sokl</t>
  </si>
  <si>
    <t>-1642760692</t>
  </si>
  <si>
    <t>"východ" (19,52+0,26+3,2+0,27+0,9+0,65+0,46+0,92+0,92+0,46+0,65+0,9+0,27+3,2+0,63+14,24+0,63+3,2+0,27+0,9+0,65+0,46+0,92+0,92+0,46+0,65+0,9+3,2)*1,15</t>
  </si>
  <si>
    <t>"sever" (8,68+0,32+25,94+0,3+8,42)*1,1</t>
  </si>
  <si>
    <t>"západ" (12,93+17,84+0,55+14,25+0,55+7,84+12,93-1,6-1,6)*0,9</t>
  </si>
  <si>
    <t>84</t>
  </si>
  <si>
    <t>985x3</t>
  </si>
  <si>
    <t>Dotmelení chybějících částí - sokl</t>
  </si>
  <si>
    <t>-89976313</t>
  </si>
  <si>
    <t>"východ" (19,52+0,26+3,2+0,27+0,9+0,65+0,46+0,92+0,92+0,46+0,65+0,9+0,27+3,2+0,63+14,24+0,63+3,2+0,27+0,9+0,65+0,46+0,92+0,92+0,46+0,65+0,9+3,2)*0,115</t>
  </si>
  <si>
    <t>"sever" (8,68+0,32+25,94+0,3+8,42)*1,1*0,1</t>
  </si>
  <si>
    <t>85</t>
  </si>
  <si>
    <t>985x4</t>
  </si>
  <si>
    <t>Přespárování kamenného zdiva - sokl</t>
  </si>
  <si>
    <t>1929350418</t>
  </si>
  <si>
    <t>"sanace kamenného soklu"</t>
  </si>
  <si>
    <t>452*0,3</t>
  </si>
  <si>
    <t>125*0,3</t>
  </si>
  <si>
    <t>86</t>
  </si>
  <si>
    <t>985x5</t>
  </si>
  <si>
    <t>Lokální barevná retuš kamene - sokl</t>
  </si>
  <si>
    <t>1761365297</t>
  </si>
  <si>
    <t>87</t>
  </si>
  <si>
    <t>985x6</t>
  </si>
  <si>
    <t>Hydrofobizační nátěr kamene - sokl</t>
  </si>
  <si>
    <t>1606646160</t>
  </si>
  <si>
    <t>997</t>
  </si>
  <si>
    <t>Přesun sutě</t>
  </si>
  <si>
    <t>88</t>
  </si>
  <si>
    <t>997013012</t>
  </si>
  <si>
    <t>Vyklizení ulehlé suti na vzdálenost do 3 m od okraje vyklízeného prostoru nebo s naložením na dopravní prostředek z prostorů o půdorysné ploše přes 15 m2 z výšky (hloubky) do 10 m</t>
  </si>
  <si>
    <t>-1866545757</t>
  </si>
  <si>
    <t xml:space="preserve">Poznámka k souboru cen:
1. Ceny jsou určeny pro ulehlou suť. Za ulehlou suť se považuje suť uložená na místě déle než 6 měsíců o objemové hmotnosti min. 1,500 t/m3. 2. Ceny lze použít i pro vyklízení suti ručně na svahu, při jakémkoliv sklonu suťové vrstvy. 3. V cenách -3002 a -3012 jsou započteny i náklady svislou dopravu s využitím mechanizace (vrátek). 4. Množství měrných jednotek se určuje v m3 objemu ulehlé suti. </t>
  </si>
  <si>
    <t>"vyklizení půdního prostoru" 2</t>
  </si>
  <si>
    <t>89</t>
  </si>
  <si>
    <t>997013115</t>
  </si>
  <si>
    <t>Vnitrostaveništní doprava suti a vybouraných hmot vodorovně do 50 m svisle s použitím mechanizace pro budovy a haly výšky přes 15 do 18 m</t>
  </si>
  <si>
    <t>t</t>
  </si>
  <si>
    <t>-929102221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</si>
  <si>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</si>
  <si>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90</t>
  </si>
  <si>
    <t>997013501</t>
  </si>
  <si>
    <t>Odvoz suti a vybouraných hmot na skládku nebo meziskládku se složením, na vzdálenost do 1 km</t>
  </si>
  <si>
    <t>-285875181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</si>
  <si>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</si>
  <si>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91</t>
  </si>
  <si>
    <t>997013509</t>
  </si>
  <si>
    <t>Odvoz suti a vybouraných hmot na skládku nebo meziskládku se složením, na vzdálenost Příplatek k ceně za každý další i započatý 1 km přes 1 km</t>
  </si>
  <si>
    <t>-1208879395</t>
  </si>
  <si>
    <t>193,831*30 'Přepočtené koeficientem množství</t>
  </si>
  <si>
    <t>92</t>
  </si>
  <si>
    <t>997013803</t>
  </si>
  <si>
    <t>Poplatek za uložení stavebního odpadu na skládce (skládkovné) z keramických materiálů</t>
  </si>
  <si>
    <t>-1722486981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</si>
  <si>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</si>
  <si>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93</t>
  </si>
  <si>
    <t>997013804</t>
  </si>
  <si>
    <t>Poplatek za uložení stavebního odpadu na skládce (skládkovné) ze skla</t>
  </si>
  <si>
    <t>-1694480372</t>
  </si>
  <si>
    <t>94</t>
  </si>
  <si>
    <t>997013811</t>
  </si>
  <si>
    <t>Poplatek za uložení stavebního odpadu na skládce (skládkovné) dřevěného</t>
  </si>
  <si>
    <t>225614735</t>
  </si>
  <si>
    <t>95</t>
  </si>
  <si>
    <t>997013831</t>
  </si>
  <si>
    <t>Poplatek za uložení stavebního odpadu na skládce (skládkovné) směsného</t>
  </si>
  <si>
    <t>1445325057</t>
  </si>
  <si>
    <t>998</t>
  </si>
  <si>
    <t>Přesun hmot</t>
  </si>
  <si>
    <t>96</t>
  </si>
  <si>
    <t>998017003</t>
  </si>
  <si>
    <t>Přesun hmot pro budovy občanské výstavby, bydlení, výrobu a služby s omezením mechanizace vodorovná dopravní vzdálenost do 100 m pro budovy s jakoukoliv nosnou konstrukcí výšky přes 12 do 24 m</t>
  </si>
  <si>
    <t>1997571191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</si>
  <si>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</si>
  <si>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</si>
  <si>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</si>
  <si>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</si>
  <si>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</si>
  <si>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97</t>
  </si>
  <si>
    <t>712361701</t>
  </si>
  <si>
    <t>Provedení povlakové krytiny střech plochých do 10 st. fólií položenou volně s přilepením spojů</t>
  </si>
  <si>
    <t>-1153231601</t>
  </si>
  <si>
    <t xml:space="preserve">Poznámka k souboru cen:
1. Povlakové krytiny střech jednotlivě do 10 m2 se oceňují skladebně cenou příslušné izolace a cenou 712 39-9097 Příplatek za plochu do 10 m2. </t>
  </si>
  <si>
    <t>98</t>
  </si>
  <si>
    <t>2610101155</t>
  </si>
  <si>
    <t>Šikmé střechy Fólie pro šikmé střechy Parotěsné fólie Parozábrana</t>
  </si>
  <si>
    <t>-1781156705</t>
  </si>
  <si>
    <t>99</t>
  </si>
  <si>
    <t>998712103</t>
  </si>
  <si>
    <t>Přesun hmot pro povlakové krytiny stanovený z hmotnosti přesunovaného materiálu vodorovná dopravní vzdálenost do 50 m v objektech výšky přes 12 do 24 m</t>
  </si>
  <si>
    <t>-754932003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</si>
  <si>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</si>
  <si>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</si>
  <si>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</si>
  <si>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713111111</t>
  </si>
  <si>
    <t>Montáž tepelné izolace stropů rohožemi, pásy, dílci, deskami, bloky (izolační materiál ve specifikaci) vrchem bez překrytí lepenkou kladenými volně</t>
  </si>
  <si>
    <t>1846700764</t>
  </si>
  <si>
    <t>101</t>
  </si>
  <si>
    <t>631507940</t>
  </si>
  <si>
    <t>Vlákna skleněná izolační  la = 0,036 W/mK 5000 x 1200   tl.100 mm</t>
  </si>
  <si>
    <t>1858269672</t>
  </si>
  <si>
    <t>"ST3" 295*2</t>
  </si>
  <si>
    <t>"ST2" 120*2</t>
  </si>
  <si>
    <t>830*1,02 'Přepočtené koeficientem množství</t>
  </si>
  <si>
    <t>102</t>
  </si>
  <si>
    <t>713131151</t>
  </si>
  <si>
    <t>Montáž tepelné izolace stěn rohožemi, pásy, deskami, dílci, bloky (izolační materiál ve specifikaci) vložením jednovrstvě</t>
  </si>
  <si>
    <t>2131777973</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</si>
  <si>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</si>
  <si>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103</t>
  </si>
  <si>
    <t>631667690</t>
  </si>
  <si>
    <t>Vlákna skleněná izolační pás, la = 0,037 W/mK tl.160 mm</t>
  </si>
  <si>
    <t>462711273</t>
  </si>
  <si>
    <t>"Z3" 24,5</t>
  </si>
  <si>
    <t>24,5*1,02 'Přepočtené koeficientem množství</t>
  </si>
  <si>
    <t>104</t>
  </si>
  <si>
    <t>713151813</t>
  </si>
  <si>
    <t>Odstranění tepelné izolace běžných stavebních konstrukcí z rohoží, pásů, dílců, desek, bloků střech šikmých nebo nadstřešních částí mezi krokve nebo pod krokve volně položených přes 100 mm z vláknitých materiálů, tloušťka izolace</t>
  </si>
  <si>
    <t>1076794750</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</si>
  <si>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</si>
  <si>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"ST3" 295</t>
  </si>
  <si>
    <t>105</t>
  </si>
  <si>
    <t>713191133</t>
  </si>
  <si>
    <t>Montáž tepelné izolace stavebních konstrukcí - doplňky a konstrukční součásti podlah, stropů vrchem nebo střech překrytím fólií položenou volně s přelepením spojů</t>
  </si>
  <si>
    <t>-1105549107</t>
  </si>
  <si>
    <t>106</t>
  </si>
  <si>
    <t>283292520</t>
  </si>
  <si>
    <t>Fólie z plastů ostatních a speciálně upravené podstřešní a parotěsné folie podstřešní difúzní fólie - mikroperforované, hořlavé, rozměr role: 1,5 x 50 m 140 g/m2</t>
  </si>
  <si>
    <t>-1100879369</t>
  </si>
  <si>
    <t>415*1,1 'Přepočtené koeficientem množství</t>
  </si>
  <si>
    <t>107</t>
  </si>
  <si>
    <t>998713103</t>
  </si>
  <si>
    <t>Přesun hmot pro izolace tepelné stanovený z hmotnosti přesunovaného materiálu vodorovná dopravní vzdálenost do 50 m v objektech výšky přes 12 m do 24 m</t>
  </si>
  <si>
    <t>-1004145652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</si>
  <si>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</si>
  <si>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</si>
  <si>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</si>
  <si>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108</t>
  </si>
  <si>
    <t>721111111</t>
  </si>
  <si>
    <t>Potrubí z kameninových trub přechod PVC - kamenina DN 125</t>
  </si>
  <si>
    <t>303064423</t>
  </si>
  <si>
    <t>"úprava svodného dešťového potrubí" 4</t>
  </si>
  <si>
    <t>109</t>
  </si>
  <si>
    <t>721140806</t>
  </si>
  <si>
    <t>Demontáž potrubí z litinových trub odpadních nebo dešťových přes 100 do DN 200</t>
  </si>
  <si>
    <t>-1507452825</t>
  </si>
  <si>
    <t>"úprava svodného dešťového potrubí" 3*4+2</t>
  </si>
  <si>
    <t>110</t>
  </si>
  <si>
    <t>721173316</t>
  </si>
  <si>
    <t>Potrubí z plastových trub KG Systém (SN4) dešťové DN 125</t>
  </si>
  <si>
    <t>-606375488</t>
  </si>
  <si>
    <t>"úprava svodného dešťového potrubí" 3*4</t>
  </si>
  <si>
    <t>111</t>
  </si>
  <si>
    <t>721173317</t>
  </si>
  <si>
    <t>Potrubí z plastových trub KG Systém (SN4) dešťové DN 160</t>
  </si>
  <si>
    <t>1995105342</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</si>
  <si>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</si>
  <si>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"úprava svodného dešťového potrubí" 2</t>
  </si>
  <si>
    <t>112</t>
  </si>
  <si>
    <t>72124211x</t>
  </si>
  <si>
    <t>Lapače střešních splavenin litinový DN 125</t>
  </si>
  <si>
    <t>-1884397783</t>
  </si>
  <si>
    <t>113</t>
  </si>
  <si>
    <t>721300922</t>
  </si>
  <si>
    <t>Pročištění ležatých svodů do DN 300</t>
  </si>
  <si>
    <t>-458148617</t>
  </si>
  <si>
    <t>"pročitění ležaté kanalizace" 20</t>
  </si>
  <si>
    <t>114</t>
  </si>
  <si>
    <t>998721103</t>
  </si>
  <si>
    <t>Přesun hmot pro vnitřní kanalizace stanovený z hmotnosti přesunovaného materiálu vodorovná dopravní vzdálenost do 50 m v objektech výšky přes 12 do 24 m</t>
  </si>
  <si>
    <t>-37529129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</si>
  <si>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</si>
  <si>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</si>
  <si>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</si>
  <si>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116</t>
  </si>
  <si>
    <t>762331921</t>
  </si>
  <si>
    <t>Vázané konstrukce krovů vyřezání části střešní vazby průřezové plochy řeziva přes 120 do 224 cm2, délky vyřezané části krovového prvku do 3 m</t>
  </si>
  <si>
    <t>467911351</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</si>
  <si>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</si>
  <si>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"výměna nevyhovujících částí krovu" 30</t>
  </si>
  <si>
    <t>117</t>
  </si>
  <si>
    <t>762332922</t>
  </si>
  <si>
    <t>Vázané konstrukce krovů doplnění části střešní vazby z hranolů, nebo hranolků (materiál v ceně), průřezové plochy přes 120 do 224 cm2</t>
  </si>
  <si>
    <t>1647463269</t>
  </si>
  <si>
    <t>118</t>
  </si>
  <si>
    <t>762511216</t>
  </si>
  <si>
    <t>Podlahové konstrukce podkladové z dřevoštěpkových desek OSB jednovrstvých lepených na sraz, tloušťky desky 22 mm</t>
  </si>
  <si>
    <t>-2045493354</t>
  </si>
  <si>
    <t xml:space="preserve">Poznámka k souboru cen:
1. V cenách -1123 až -2225 podlahové konstrukce podkladové z desek OSB a CETRIS jsou započteny i náklady na dodávku spojovacích prostředků, na tyto položky se nevztahuje ocenění dodávky spojovacích prostředků položka 762 59-5001. </t>
  </si>
  <si>
    <t>"úprava podlahy schodiště 3NP" 18,72</t>
  </si>
  <si>
    <t>119</t>
  </si>
  <si>
    <t>762521811</t>
  </si>
  <si>
    <t>Demontáž podlah bez polštářů z prken tl. do 32 mm</t>
  </si>
  <si>
    <t>-617253373</t>
  </si>
  <si>
    <t>120</t>
  </si>
  <si>
    <t>762523104</t>
  </si>
  <si>
    <t>Položení podlah hoblovaných na sraz z prken</t>
  </si>
  <si>
    <t>40794903</t>
  </si>
  <si>
    <t xml:space="preserve">Poznámka k souboru cen:
1. Cenu 762 52-1104, 762 52-1108 lze použít na provizorní zakrytí výkopu uvnitř budov. </t>
  </si>
  <si>
    <t>121</t>
  </si>
  <si>
    <t>611899900</t>
  </si>
  <si>
    <t>Podlahoviny dřevěné palubky podlahové - bez povrchové úpravy - délka 2,4 - 5 m dřevina smrk tl. x š (mm)      jakost 28 x 146               A/B</t>
  </si>
  <si>
    <t>639030352</t>
  </si>
  <si>
    <t>122</t>
  </si>
  <si>
    <t>762822110</t>
  </si>
  <si>
    <t>Montáž stropních trámů z hraněného a polohraněného řeziva s trámovými výměnami, průřezové plochy do 144 cm2</t>
  </si>
  <si>
    <t>-1649092869</t>
  </si>
  <si>
    <t>"ST2" 120/1,3+120/0,625</t>
  </si>
  <si>
    <t>123</t>
  </si>
  <si>
    <t>605120010</t>
  </si>
  <si>
    <t>Řezivo jehličnaté hraněné, neopracované (hranolky, hranoly) jehličnaté - hranoly do 120 cm2 hranoly jakost I</t>
  </si>
  <si>
    <t>1690020483</t>
  </si>
  <si>
    <t>284,308*0,007 'Přepočtené koeficientem množství</t>
  </si>
  <si>
    <t>124</t>
  </si>
  <si>
    <t>762822120</t>
  </si>
  <si>
    <t>Montáž stropních trámů z hraněného a polohraněného řeziva s trámovými výměnami, průřezové plochy přes 144 do 288 cm2</t>
  </si>
  <si>
    <t>1639894124</t>
  </si>
  <si>
    <t>"úprava podlahy schodiště 3NP" 3*(6,45/0,6)</t>
  </si>
  <si>
    <t>125</t>
  </si>
  <si>
    <t>605120110</t>
  </si>
  <si>
    <t>Řezivo jehličnaté hraněné, neopracované (hranolky, hranoly) jehličnaté - hranoly nad 120 cm2 hranoly jakost I</t>
  </si>
  <si>
    <t>1237932497</t>
  </si>
  <si>
    <t>32,25*0,023 'Přepočtené koeficientem množství</t>
  </si>
  <si>
    <t>126</t>
  </si>
  <si>
    <t>762895000</t>
  </si>
  <si>
    <t>Spojovací prostředky záklopu stropů, stropnic, podbíjení hřebíky, svory</t>
  </si>
  <si>
    <t>-1953006429</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</si>
  <si>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</si>
  <si>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0,8+2</t>
  </si>
  <si>
    <t>127</t>
  </si>
  <si>
    <t>998762103</t>
  </si>
  <si>
    <t>Přesun hmot pro konstrukce tesařské stanovený z hmotnosti přesunovaného materiálu vodorovná dopravní vzdálenost do 50 m v objektech výšky přes 12 do 24 m</t>
  </si>
  <si>
    <t>1533446922</t>
  </si>
  <si>
    <t>763</t>
  </si>
  <si>
    <t>Konstrukce suché výstavby</t>
  </si>
  <si>
    <t>128</t>
  </si>
  <si>
    <t>763111624</t>
  </si>
  <si>
    <t>Příčka ze sádrokartonových desek montáž desek tl. 2 x 12,5 mm</t>
  </si>
  <si>
    <t>438077757</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</si>
  <si>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</si>
  <si>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"úprava dveří ozn. 21" 2*3*2</t>
  </si>
  <si>
    <t>129</t>
  </si>
  <si>
    <t>590305210</t>
  </si>
  <si>
    <t>deska stavební sdk "A" tl. 12,5 mm</t>
  </si>
  <si>
    <t>378720126</t>
  </si>
  <si>
    <t>12*1,1 'Přepočtené koeficientem množství</t>
  </si>
  <si>
    <t>130</t>
  </si>
  <si>
    <t>763112812</t>
  </si>
  <si>
    <t>Demontáž příček ze sádrokartonových desek desek, opláštění dvojité</t>
  </si>
  <si>
    <t>1533585227</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</si>
  <si>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</si>
  <si>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131</t>
  </si>
  <si>
    <t>763121421</t>
  </si>
  <si>
    <t>Stěna předsazená ze sádrokartonových desek s nosnou konstrukcí z ocelových profilů CW, UW jednoduše opláštěná deskou protipožární DF tl. 12,5 mm, TI tl. 40 mm, EI 30 stěna tl. 62,5 mm, profil 50</t>
  </si>
  <si>
    <t>-6127342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</si>
  <si>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</si>
  <si>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132</t>
  </si>
  <si>
    <t>7631313x1</t>
  </si>
  <si>
    <t>Podhled ze sádrokartonových desek  jednoduše opláštěná deskou standardní A, tl. 12,5 mm, bez TI - provedení čílek, dotažení podledu k rámu nových stešních oken, zapravení rohů Al profilem s přestěrkováním a přebroušením</t>
  </si>
  <si>
    <t>488252758</t>
  </si>
  <si>
    <t xml:space="preserve">"výměna střešních oken" </t>
  </si>
  <si>
    <t>"zpětná pokládka krytiny okolo měněných střešních oken"  (1,05*2+1,38*2)*0,5*24</t>
  </si>
  <si>
    <t>133</t>
  </si>
  <si>
    <t>7631618x1</t>
  </si>
  <si>
    <t xml:space="preserve">Demontáž podkroví ze sádrokartonových desek včetně ocelového rastru v místě měněných střešních oken - demontáž čílek + úprava na rozměr nového střešního okna
</t>
  </si>
  <si>
    <t>-2097937264</t>
  </si>
  <si>
    <t>134</t>
  </si>
  <si>
    <t>763181311</t>
  </si>
  <si>
    <t>Výplně otvorů konstrukcí ze sádrokartonových desek montáž zárubně kovové s příslušenstvím pro příčky výšky do 2,75 m nebo zátěže dveřního křídla do 25 kg, s profily CW a UW jednokřídlové</t>
  </si>
  <si>
    <t>-1785689586</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</si>
  <si>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</si>
  <si>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"úprava dveří ozn 21" 1</t>
  </si>
  <si>
    <t>135</t>
  </si>
  <si>
    <t>5533154x1</t>
  </si>
  <si>
    <t>zárubeň ocelová pro sádrokarton S 150 900 L/P EW 30 včetně povrchové úpravy nátěrem v barvě RAL</t>
  </si>
  <si>
    <t>-646553671</t>
  </si>
  <si>
    <t>136</t>
  </si>
  <si>
    <t>763181811</t>
  </si>
  <si>
    <t>Demontáž kovových zárubní konstrukcí ze sádrokartonových příček výšky do 2,75 m jednokřídlových</t>
  </si>
  <si>
    <t>-1457425762</t>
  </si>
  <si>
    <t>137</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</si>
  <si>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</si>
  <si>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</si>
  <si>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-538359553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</si>
  <si>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</si>
  <si>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</si>
  <si>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</si>
  <si>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138</t>
  </si>
  <si>
    <t>764001901</t>
  </si>
  <si>
    <t>Napojení na stávající klempířské konstrukce délky spoje do 0,5 m</t>
  </si>
  <si>
    <t>1431582300</t>
  </si>
  <si>
    <t>"odhad" 60</t>
  </si>
  <si>
    <t>139</t>
  </si>
  <si>
    <t>764002851</t>
  </si>
  <si>
    <t>Demontáž klempířských konstrukcí oplechování parapetů do suti</t>
  </si>
  <si>
    <t>50211789</t>
  </si>
  <si>
    <t>"K/9,K/12,K/14,K/16" (17,6+10,8+6,4)*0,15</t>
  </si>
  <si>
    <t>140</t>
  </si>
  <si>
    <t>764002861</t>
  </si>
  <si>
    <t>Demontáž klempířských konstrukcí oplechování říms do suti</t>
  </si>
  <si>
    <t>601371964</t>
  </si>
  <si>
    <t>"K/3-K/8" (227,4+209,6+207,2+198,4+124,6+123,9)*0,15</t>
  </si>
  <si>
    <t>"K/10-11" (8+15)*0,15</t>
  </si>
  <si>
    <t>"K/13,K/15,K/17,K/18" (15+15+13,5+10)*0,15</t>
  </si>
  <si>
    <t>141</t>
  </si>
  <si>
    <t>764004861</t>
  </si>
  <si>
    <t>Demontáž klempířských konstrukcí svodu do suti</t>
  </si>
  <si>
    <t>538430519</t>
  </si>
  <si>
    <t>"K/20" 30</t>
  </si>
  <si>
    <t>142</t>
  </si>
  <si>
    <t>764111411</t>
  </si>
  <si>
    <t>Krytina ze svitků nebo tabulí z pozinkovaného plechu s úpravou u okapů, prostupů a výčnělků střechy rovné drážkováním ze svitků rš 670 mm, sklon střechy do 30 st.</t>
  </si>
  <si>
    <t>571800698</t>
  </si>
  <si>
    <t>"K/22" 2*1,05</t>
  </si>
  <si>
    <t>143</t>
  </si>
  <si>
    <t>764216404</t>
  </si>
  <si>
    <t>Oplechování parapetů z pozinkovaného plechu rovných mechanicky kotvené, bez rohů rš 330 mm</t>
  </si>
  <si>
    <t>1366913328</t>
  </si>
  <si>
    <t>144</t>
  </si>
  <si>
    <t>764218404</t>
  </si>
  <si>
    <t>Oplechování říms a ozdobných prvků z pozinkovaného plechu rovných, bez rohů mechanicky kotvené rš 330 mm</t>
  </si>
  <si>
    <t>-1224395243</t>
  </si>
  <si>
    <t xml:space="preserve">Poznámka k souboru cen:
1. Ceny lze použít pro ocenění oplechování římsy pod nadřímsovým žlabem. </t>
  </si>
  <si>
    <t>"K/3-K/8" (227,4+207,2+124,6+123,9)*0,15</t>
  </si>
  <si>
    <t>"K/12,K/17" (17,6+13,5)*0,15</t>
  </si>
  <si>
    <t>145</t>
  </si>
  <si>
    <t>764218406</t>
  </si>
  <si>
    <t>Oplechování říms a ozdobných prvků z pozinkovaného plechu rovných, bez rohů mechanicky kotvené rš 500 mm</t>
  </si>
  <si>
    <t>-655426197</t>
  </si>
  <si>
    <t>"K/3-K/8" (209,6+198,4)*0,15</t>
  </si>
  <si>
    <t>"K/13,K/15,K/17" (15+15)*0,15</t>
  </si>
  <si>
    <t>146</t>
  </si>
  <si>
    <t>764218427</t>
  </si>
  <si>
    <t>Oplechování říms a ozdobných prvků z pozinkovaného plechu rovných, bez rohů celoplošně lepené rš 670 mm</t>
  </si>
  <si>
    <t>-1193684653</t>
  </si>
  <si>
    <t>"K/18" 10*0,15</t>
  </si>
  <si>
    <t>147</t>
  </si>
  <si>
    <t>764311414</t>
  </si>
  <si>
    <t>Lemování zdí z pozinkovaného plechu boční nebo horní rovné, střech s krytinou skládanou mimo prejzovou rš 330 mm</t>
  </si>
  <si>
    <t>-1198559126</t>
  </si>
  <si>
    <t>"K/19" (1,5*2+0,6*2)*1,1</t>
  </si>
  <si>
    <t>148</t>
  </si>
  <si>
    <t>764518422</t>
  </si>
  <si>
    <t>Svod z pozinkovaného plechu včetně objímek, kolen a odskoků kruhový, průměru 100 mm</t>
  </si>
  <si>
    <t>-932027364</t>
  </si>
  <si>
    <t>149</t>
  </si>
  <si>
    <t>998764103</t>
  </si>
  <si>
    <t>Přesun hmot pro konstrukce klempířské stanovený z hmotnosti přesunovaného materiálu vodorovná dopravní vzdálenost do 50 m v objektech výšky přes 12 do 24 m</t>
  </si>
  <si>
    <t>1412043662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</si>
  <si>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</si>
  <si>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</si>
  <si>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</si>
  <si>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150</t>
  </si>
  <si>
    <t>765131001</t>
  </si>
  <si>
    <t>Montáž vláknocementové krytiny skládané sklonu střechy do 30 st. jednoduché krytí z pravoúhlých formátů, počet desek do 10 ks/m2</t>
  </si>
  <si>
    <t>1127202840</t>
  </si>
  <si>
    <t xml:space="preserve">Poznámka k souboru cen:
1. V cenách jsou započteny i náklady na přiřezání desek. 2. V cenách nejsou započteny náklady na klempířské konstrukce, tyto se oceňují cenami katalogu 800-764 Konstrukce klempířské. 3. Montáž střešních doplňků (větracích, prostupových apod.) se oceňuje cenami části A02. </t>
  </si>
  <si>
    <t>"zpětná pokládka krytiny okolo měněných střešních oken"  (1,05*2+1,38*2)*0,5*24+(0,6*4)*0,5*12</t>
  </si>
  <si>
    <t>151</t>
  </si>
  <si>
    <t>765131291</t>
  </si>
  <si>
    <t>Montáž vláknocementové krytiny skládané Příplatek k cenám za sklon přes 30 st. na bednění</t>
  </si>
  <si>
    <t>-1096861760</t>
  </si>
  <si>
    <t>152</t>
  </si>
  <si>
    <t>765131811</t>
  </si>
  <si>
    <t>Demontáž vláknocementové krytiny skládané sklonu do 30 st. k dalšímu použití</t>
  </si>
  <si>
    <t>308271608</t>
  </si>
  <si>
    <t xml:space="preserve">Poznámka k souboru cen:
1. Ceny nelze použít pro demontáž azbestocementové krytiny. </t>
  </si>
  <si>
    <t>"rozebrání krytiny okolo měněných střešních oken"  (1,05*2+1,38*2)*0,5*24+(0,6*4)*0,5*12</t>
  </si>
  <si>
    <t>153</t>
  </si>
  <si>
    <t>765131841</t>
  </si>
  <si>
    <t>Demontáž vláknocementové krytiny skládané Příplatek k cenám za sklon přes 30 st. demontáže krytiny</t>
  </si>
  <si>
    <t>-1817580113</t>
  </si>
  <si>
    <t>154</t>
  </si>
  <si>
    <t>765131903</t>
  </si>
  <si>
    <t>Vyspravení vláknocementové krytiny skládané sklonu do 30 st., počet desek do 10 ks/m2, v rozsahu opravované plochy přes 2 do 5%</t>
  </si>
  <si>
    <t>-413465846</t>
  </si>
  <si>
    <t>"lokální vyspravení skládané střešní krytíny ze šablon, předpoklad do 5% z celkové plochy" 1656,7*1,3</t>
  </si>
  <si>
    <t>155</t>
  </si>
  <si>
    <t>591602150</t>
  </si>
  <si>
    <t>Krytina vláknocementová rovinná lisovaná krytina Česká šablona spotřeba 10,1  ks/m2 (hladká) klimatická oblast I. a II. 400/400/4 mm  šedá</t>
  </si>
  <si>
    <t>-1191607465</t>
  </si>
  <si>
    <t>Poznámka k položce:
Spotřeba: 10,1  ks/m2</t>
  </si>
  <si>
    <t>2153,71*0,55 'Přepočtené koeficientem množství</t>
  </si>
  <si>
    <t>156</t>
  </si>
  <si>
    <t>765191901</t>
  </si>
  <si>
    <t>Demontáž pojistné hydroizolační fólie kladené ve sklonu do 30 st.</t>
  </si>
  <si>
    <t>821332718</t>
  </si>
  <si>
    <t>"ST3" 335</t>
  </si>
  <si>
    <t>157</t>
  </si>
  <si>
    <t>998765103</t>
  </si>
  <si>
    <t>Přesun hmot pro krytiny skládané stanovený z hmotnosti přesunovaného materiálu vodorovná dopravní vzdálenost do 50 m na objektech výšky přes 12 do 24 m</t>
  </si>
  <si>
    <t>1143728298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</si>
  <si>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</si>
  <si>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</si>
  <si>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</si>
  <si>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158</t>
  </si>
  <si>
    <t>766621 O01a</t>
  </si>
  <si>
    <t>Dodávka a montáž špaletového okna, profilace a detaily dle PD</t>
  </si>
  <si>
    <t>574157253</t>
  </si>
  <si>
    <t>"okno dle specifikace tab. PSV ozn. 1a, bez žaluzií" 43</t>
  </si>
  <si>
    <t>159</t>
  </si>
  <si>
    <t>766621 O01b</t>
  </si>
  <si>
    <t>Dodávka a montáž špaletového okna včetně parapetu, profilace a detaily dle PD</t>
  </si>
  <si>
    <t>648992571</t>
  </si>
  <si>
    <t>"okno dle specifikace tab. PSV ozn. 1b, bez žaluzií" 8</t>
  </si>
  <si>
    <t>160</t>
  </si>
  <si>
    <t>766621 O01c</t>
  </si>
  <si>
    <t>441266175</t>
  </si>
  <si>
    <t>"okno dle specifikace tab. PSV ozn. 1c, bez žaluzií" 5</t>
  </si>
  <si>
    <t>161</t>
  </si>
  <si>
    <t>766621 O01d</t>
  </si>
  <si>
    <t>-128861397</t>
  </si>
  <si>
    <t>"okno dle specifikace tab. PSV ozn. 1d, bez žaluzií" 17</t>
  </si>
  <si>
    <t>162</t>
  </si>
  <si>
    <t>766621 O02</t>
  </si>
  <si>
    <t>1886910663</t>
  </si>
  <si>
    <t>"okno dle specifikace tab. PSV ozn. 2, bez žaluzií" 24</t>
  </si>
  <si>
    <t>163</t>
  </si>
  <si>
    <t>766621 O02a</t>
  </si>
  <si>
    <t>-1725650742</t>
  </si>
  <si>
    <t>"okno dle specifikace tab. PSV ozn. 2a, bez žaluzií" 14</t>
  </si>
  <si>
    <t>164</t>
  </si>
  <si>
    <t>766621 O03</t>
  </si>
  <si>
    <t>1027213461</t>
  </si>
  <si>
    <t>"okno dle specifikace tab. PSV ozn. 3, bez žaluzií" 2</t>
  </si>
  <si>
    <t>165</t>
  </si>
  <si>
    <t>766621 O04</t>
  </si>
  <si>
    <t>2099669455</t>
  </si>
  <si>
    <t>"okno dle specifikace tab. PSV ozn. 4, bez žaluzií" 5</t>
  </si>
  <si>
    <t>166</t>
  </si>
  <si>
    <t>766621 O04a</t>
  </si>
  <si>
    <t>1018132189</t>
  </si>
  <si>
    <t>"okno dle specifikace tab. PSV ozn. 4a, bez žaluzií" 2</t>
  </si>
  <si>
    <t>167</t>
  </si>
  <si>
    <t>766621 O05</t>
  </si>
  <si>
    <t>1184215238</t>
  </si>
  <si>
    <t>"okno dle specifikace tab. PSV ozn. 5, bez žaluzií" 6</t>
  </si>
  <si>
    <t>168</t>
  </si>
  <si>
    <t>766621 O06</t>
  </si>
  <si>
    <t>1980993908</t>
  </si>
  <si>
    <t>"okno dle specifikace tab. PSV ozn. 6, bez žaluzií" 6</t>
  </si>
  <si>
    <t>169</t>
  </si>
  <si>
    <t>766621 O07</t>
  </si>
  <si>
    <t>2040391463</t>
  </si>
  <si>
    <t>"okno dle specifikace tab. PSV ozn. 7, bez žaluzií" 5</t>
  </si>
  <si>
    <t>170</t>
  </si>
  <si>
    <t>766621 O08</t>
  </si>
  <si>
    <t>-1308052121</t>
  </si>
  <si>
    <t>"okno dle specifikace tab. PSV ozn. 8, bez žaluzií" 2</t>
  </si>
  <si>
    <t>171</t>
  </si>
  <si>
    <t>766621 O08a</t>
  </si>
  <si>
    <t>-625066542</t>
  </si>
  <si>
    <t>"okno dle specifikace tab. PSV ozn. 8a, bez žaluzií" 1</t>
  </si>
  <si>
    <t>172</t>
  </si>
  <si>
    <t>766621 O08b</t>
  </si>
  <si>
    <t>1126748112</t>
  </si>
  <si>
    <t>"okno dle specifikace tab. PSV ozn. 8b, bez žaluzií" 1</t>
  </si>
  <si>
    <t>173</t>
  </si>
  <si>
    <t>766621 O09</t>
  </si>
  <si>
    <t>Dodávka a montáž zdvojeného okna, profilace a detaily dle PD</t>
  </si>
  <si>
    <t>223458794</t>
  </si>
  <si>
    <t>"okno dle specifikace tab. PSV ozn. 9, bez žaluzií" 4</t>
  </si>
  <si>
    <t>174</t>
  </si>
  <si>
    <t>766621 O09a</t>
  </si>
  <si>
    <t>1524515247</t>
  </si>
  <si>
    <t>"okno dle specifikace tab. PSV ozn. 9a, bez žaluzií" 2</t>
  </si>
  <si>
    <t>175</t>
  </si>
  <si>
    <t>766621 O10</t>
  </si>
  <si>
    <t>-272894069</t>
  </si>
  <si>
    <t>"okno dle specifikace tab. PSV ozn. 10, bez žaluzií" 4</t>
  </si>
  <si>
    <t>176</t>
  </si>
  <si>
    <t>766621 O11</t>
  </si>
  <si>
    <t>Dodávka a montáž jednoduchého okna, profilace a detaily dle PD</t>
  </si>
  <si>
    <t>862063424</t>
  </si>
  <si>
    <t>"okno dle specifikace tab. PSV ozn. 11, neprůhledné zasklení" 12</t>
  </si>
  <si>
    <t>177</t>
  </si>
  <si>
    <t>766621 O12</t>
  </si>
  <si>
    <t>-1794092229</t>
  </si>
  <si>
    <t>"okno dle specifikace tab. PSV ozn. 12, bez žaluzií" 1</t>
  </si>
  <si>
    <t>178</t>
  </si>
  <si>
    <t>766621 O12a</t>
  </si>
  <si>
    <t>-1847379613</t>
  </si>
  <si>
    <t>"okno dle specifikace tab. PSV ozn. 12a, bez žaluzií" 1</t>
  </si>
  <si>
    <t>179</t>
  </si>
  <si>
    <t>766621 O13</t>
  </si>
  <si>
    <t>-1237528949</t>
  </si>
  <si>
    <t>"okno dle specifikace tab. PSV ozn. 13" 2</t>
  </si>
  <si>
    <t>180</t>
  </si>
  <si>
    <t>766621 O14</t>
  </si>
  <si>
    <t>-713439509</t>
  </si>
  <si>
    <t>"okno dle specifikace tab. PSV ozn. 14" 4</t>
  </si>
  <si>
    <t>181</t>
  </si>
  <si>
    <t>766621 O15</t>
  </si>
  <si>
    <t>-1192898458</t>
  </si>
  <si>
    <t>"okno dle specifikace tab. PSV ozn. 15, bez žaluzií" 2</t>
  </si>
  <si>
    <t>182</t>
  </si>
  <si>
    <t>766621 O15a</t>
  </si>
  <si>
    <t>861456194</t>
  </si>
  <si>
    <t>"okno dle specifikace tab. PSV ozn. 15a, bez žaluzií" 1</t>
  </si>
  <si>
    <t>183</t>
  </si>
  <si>
    <t>766621 O15b</t>
  </si>
  <si>
    <t>-1346471244</t>
  </si>
  <si>
    <t>"okno dle specifikace tab. PSV ozn. 15b, bez žaluzií" 1</t>
  </si>
  <si>
    <t>184</t>
  </si>
  <si>
    <t>766621 O15n</t>
  </si>
  <si>
    <t>158696638</t>
  </si>
  <si>
    <t>"okno dle specifikace tab. PSV ozn. 15n, neprůhledné zasklení" 2</t>
  </si>
  <si>
    <t>185</t>
  </si>
  <si>
    <t>766621 O16</t>
  </si>
  <si>
    <t>-2037222983</t>
  </si>
  <si>
    <t>"okno dle specifikace tab. PSV ozn. 16, bez žaluzií" 2</t>
  </si>
  <si>
    <t>186</t>
  </si>
  <si>
    <t>766621 O16n</t>
  </si>
  <si>
    <t>-1160677230</t>
  </si>
  <si>
    <t>"okno dle specifikace tab. PSV ozn. 16n, neprůhledné zasklení" 1</t>
  </si>
  <si>
    <t>187</t>
  </si>
  <si>
    <t>766621 O17</t>
  </si>
  <si>
    <t>803390914</t>
  </si>
  <si>
    <t>"okno dle specifikace tab. PSV ozn. 17" 2</t>
  </si>
  <si>
    <t>188</t>
  </si>
  <si>
    <t>766621 O17n</t>
  </si>
  <si>
    <t>-80431809</t>
  </si>
  <si>
    <t>"okno dle specifikace tab. PSV ozn. 17n, neprůhledné zasklení" 1</t>
  </si>
  <si>
    <t>189</t>
  </si>
  <si>
    <t>766621 O18</t>
  </si>
  <si>
    <t>217908293</t>
  </si>
  <si>
    <t>"okno dle specifikace tab. PSV ozn. 18" 3</t>
  </si>
  <si>
    <t>190</t>
  </si>
  <si>
    <t>766621 O30</t>
  </si>
  <si>
    <t>-1138077636</t>
  </si>
  <si>
    <t>"okno dle specifikace tab. PSV ozn. 30" 6</t>
  </si>
  <si>
    <t>191</t>
  </si>
  <si>
    <t>766621 O31</t>
  </si>
  <si>
    <t>-2064274015</t>
  </si>
  <si>
    <t>"okno dle specifikace tab. PSV ozn. 31" 2</t>
  </si>
  <si>
    <t>192</t>
  </si>
  <si>
    <t>766621 O32</t>
  </si>
  <si>
    <t>-968150319</t>
  </si>
  <si>
    <t>"okno dle specifikace tab. PSV ozn. 32" 1</t>
  </si>
  <si>
    <t>193</t>
  </si>
  <si>
    <t>7666600D21</t>
  </si>
  <si>
    <t>Dodávka a montáž dveřního křídla zatepleného, včetně kování, zámku a příslušenství EW30 DP3 (C2)</t>
  </si>
  <si>
    <t>1113044170</t>
  </si>
  <si>
    <t>"dodávka a montáž dveří dle výpisu PSV ozn. 21" 1</t>
  </si>
  <si>
    <t>194</t>
  </si>
  <si>
    <t>7666600D22</t>
  </si>
  <si>
    <t>-97415399</t>
  </si>
  <si>
    <t>"dodávka a montáž dveří dle výpisu PSV ozn. 22" 1</t>
  </si>
  <si>
    <t>195</t>
  </si>
  <si>
    <t>7666600D25</t>
  </si>
  <si>
    <t>Provedení kompletní repase vchodových dveří, osazení nového historického kování, stávající zasklení nahrazeno novým dvojsklem</t>
  </si>
  <si>
    <t>-1754451662</t>
  </si>
  <si>
    <t>"repase vchodových dveří dle výpisu PSV ozn. 25" 2</t>
  </si>
  <si>
    <t>196</t>
  </si>
  <si>
    <t>7666600D26</t>
  </si>
  <si>
    <t>-116872374</t>
  </si>
  <si>
    <t>"repase vchodových dveří dle výpisu PSV ozn. 26" 2</t>
  </si>
  <si>
    <t>197</t>
  </si>
  <si>
    <t>7666600D27</t>
  </si>
  <si>
    <t>Provedení kompletní repase dveřního nadsvětlíku, osazení nového historického kování, stávající zasklení nahrazeno novým dvojsklem</t>
  </si>
  <si>
    <t>2022269809</t>
  </si>
  <si>
    <t>"repase nadsvětlíku dle výpisu PSV ozn. 27" 2</t>
  </si>
  <si>
    <t>198</t>
  </si>
  <si>
    <t>7666600D28</t>
  </si>
  <si>
    <t>-1023302695</t>
  </si>
  <si>
    <t>"repase vchodových dveří dle výpisu PSV ozn. 28" 2</t>
  </si>
  <si>
    <t>199</t>
  </si>
  <si>
    <t>766671O19</t>
  </si>
  <si>
    <t>Střešní okno s horním otvíráním a ventilační klapkou, včetně vnitřní a vnější rolety, dálkového solárního ovládání a zateplovací sady.</t>
  </si>
  <si>
    <t>495930478</t>
  </si>
  <si>
    <t>"dodávka a montáž střešního okna dle výpisu PSV, ozn. 19" 24</t>
  </si>
  <si>
    <t>200</t>
  </si>
  <si>
    <t>766671O20</t>
  </si>
  <si>
    <t>Střešní okno - výlez na střechu prosklený, zasklený drátosklem</t>
  </si>
  <si>
    <t>-1518557651</t>
  </si>
  <si>
    <t>"dodávka a montáž střešního okna dle výpisu PSV, ozn. 20" 12</t>
  </si>
  <si>
    <t>201</t>
  </si>
  <si>
    <t>766674811</t>
  </si>
  <si>
    <t>Demontáž střešních oken na krytině hladké a drážkové, sklonu přes 30 do 45 st.</t>
  </si>
  <si>
    <t>-333589305</t>
  </si>
  <si>
    <t>"O19" 24</t>
  </si>
  <si>
    <t>"O20" 12</t>
  </si>
  <si>
    <t>202</t>
  </si>
  <si>
    <t>7666941P1</t>
  </si>
  <si>
    <t>Dodávka a montáž vnitřního parapetu včetně kotvení, provedení profilace a nátěru dle PD</t>
  </si>
  <si>
    <t>1879866404</t>
  </si>
  <si>
    <t>"parapet vnitřní dřevěný dle výpisu PSV ozn. P1" 17</t>
  </si>
  <si>
    <t>203</t>
  </si>
  <si>
    <t>7666941P10</t>
  </si>
  <si>
    <t>-573442805</t>
  </si>
  <si>
    <t>"parapet vnitřní dřevěný dle výpisu PSV ozn. P10" 4</t>
  </si>
  <si>
    <t>204</t>
  </si>
  <si>
    <t>7666941P2</t>
  </si>
  <si>
    <t>-1836918490</t>
  </si>
  <si>
    <t>"parapet vnitřní dřevěný dle výpisu PSV ozn. P2" 45</t>
  </si>
  <si>
    <t>205</t>
  </si>
  <si>
    <t>7666941P3</t>
  </si>
  <si>
    <t>304616052</t>
  </si>
  <si>
    <t>"parapet vnitřní dřevěný dle výpisu PSV ozn. P3" 3</t>
  </si>
  <si>
    <t>206</t>
  </si>
  <si>
    <t>7666941P4</t>
  </si>
  <si>
    <t>1791858292</t>
  </si>
  <si>
    <t>"parapet vnitřní dřevěný dle výpisu PSV ozn. P4" 5</t>
  </si>
  <si>
    <t>207</t>
  </si>
  <si>
    <t>7666941P5</t>
  </si>
  <si>
    <t>-885518001</t>
  </si>
  <si>
    <t>"parapet vnitřní dřevěný dle výpisu PSV ozn. P5" 55</t>
  </si>
  <si>
    <t>208</t>
  </si>
  <si>
    <t>7666941P6</t>
  </si>
  <si>
    <t>-1362766748</t>
  </si>
  <si>
    <t>"parapet vnitřní dřevěný dle výpisu PSV ozn. P6" 2</t>
  </si>
  <si>
    <t>209</t>
  </si>
  <si>
    <t>7666941P7</t>
  </si>
  <si>
    <t>2145768416</t>
  </si>
  <si>
    <t>"parapet vnitřní dřevěný dle výpisu PSV ozn. P7" 4</t>
  </si>
  <si>
    <t>210</t>
  </si>
  <si>
    <t>7666941P8</t>
  </si>
  <si>
    <t>-249917254</t>
  </si>
  <si>
    <t>"parapet vnitřní dřevěný dle výpisu PSV ozn. P8" 4</t>
  </si>
  <si>
    <t>211</t>
  </si>
  <si>
    <t>7666941P9</t>
  </si>
  <si>
    <t>-1173665238</t>
  </si>
  <si>
    <t>"parapet vnitřní dřevěný dle výpisu PSV ozn. P9" 3</t>
  </si>
  <si>
    <t>212</t>
  </si>
  <si>
    <t>7666941S1a</t>
  </si>
  <si>
    <t>Repase horní části stávajícího zakrytí radiátorů v tělocvičně - obroušení nátěru, vyspravení a nový nátěr, včetně demontáže a zpětné montáže</t>
  </si>
  <si>
    <t>-255210021</t>
  </si>
  <si>
    <t>"demontáž, přebroušení, nátěr a zpětná montáž dle pozn. výkres 1D.1.1.3" 4</t>
  </si>
  <si>
    <t>213</t>
  </si>
  <si>
    <t>7666941S1b</t>
  </si>
  <si>
    <t>Výměna stávajícího horního zakrytí radiátorů - demontáž a likvidace stávajícího a výroba nového včetně nátěru a ukotvení</t>
  </si>
  <si>
    <t>1320991374</t>
  </si>
  <si>
    <t>"demontáž a výroba nového zakrytí radiátorů  dle pozn. výkres 1D.1.1.3" 8</t>
  </si>
  <si>
    <t>214</t>
  </si>
  <si>
    <t>7666941x1</t>
  </si>
  <si>
    <t>Sestava 3ks prken 160x25 mm dl 1,6 m včetně povrchové úpravy kotvené do zdi pomocí závitové tyče  na chemickou kotvu a přitažené uzavřenou matkou.</t>
  </si>
  <si>
    <t>763900217</t>
  </si>
  <si>
    <t>"dodávka a montáž zábradlí dle poznámky na výkrese 1D.1.1.3 a 5" 4</t>
  </si>
  <si>
    <t>215</t>
  </si>
  <si>
    <t>7666941x2</t>
  </si>
  <si>
    <t>Sestava 2ks prken 160x25 mm dl 1,6 m včetně povrchové úpravy kotvené do zdi pomocí závitové tyče  na chemickou kotvu a přitažené uzavřenou matkou.</t>
  </si>
  <si>
    <t>694141769</t>
  </si>
  <si>
    <t>"demontáž stávajícího a dodávka a montáž zábradlí dle poznámky na výkrese 1D.1.1.5" 1</t>
  </si>
  <si>
    <t>216</t>
  </si>
  <si>
    <t>7666941x3</t>
  </si>
  <si>
    <t>Demontáž, přebroušení, nový nátěr a zpětná montáž včetně úpravy vyvolané výměnou oken a parapetů</t>
  </si>
  <si>
    <t>-996326081</t>
  </si>
  <si>
    <t>"repase dřevěného obkladu dle poznámky na výkrese 1D.1.1.4" 1</t>
  </si>
  <si>
    <t>217</t>
  </si>
  <si>
    <t>998766103</t>
  </si>
  <si>
    <t>Přesun hmot pro konstrukce truhlářské stanovený z hmotnosti přesunovaného materiálu vodorovná dopravní vzdálenost do 50 m v objektech výšky přes 12 do 24 m</t>
  </si>
  <si>
    <t>190633134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</si>
  <si>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</si>
  <si>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</si>
  <si>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</si>
  <si>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218</t>
  </si>
  <si>
    <t>7671228x1</t>
  </si>
  <si>
    <t>Demontáž větracích mřížek z fasády včetně kotvení</t>
  </si>
  <si>
    <t>-150076312</t>
  </si>
  <si>
    <t>"demontáž větracích mřížek" 0,3*0,1*13+0,15*0,15*10+0,3*3,14*5+0,26*0,26+0,18*0,18*5+0,3*0,3+0,35*0,35+0,15*0,3+0,35*0,35+0,2*0,2</t>
  </si>
  <si>
    <t>219</t>
  </si>
  <si>
    <t>7671228x2</t>
  </si>
  <si>
    <t>Demontáž okenních bezpečnostních mříží dle výpisu PSV ozn. 18</t>
  </si>
  <si>
    <t>-550688272</t>
  </si>
  <si>
    <t>"demontáž okenních mříží z oken ozn. 18" 1*2,32*2</t>
  </si>
  <si>
    <t>220</t>
  </si>
  <si>
    <t>7672201xR</t>
  </si>
  <si>
    <t>zábradlí bude kompletně přebroušeno a nově natřeno, doplňeno cca 5 ks ozdobných sloupků, přidání výztuh, výměna madla</t>
  </si>
  <si>
    <t>kpl</t>
  </si>
  <si>
    <t>241638923</t>
  </si>
  <si>
    <t>"repase zábradlí ze 4 NP do půdního prostoru dle výpisu PSV str. 30" 1</t>
  </si>
  <si>
    <t>221</t>
  </si>
  <si>
    <t>767640D/1</t>
  </si>
  <si>
    <t>Repase stávajících dvířek, přebroušení, oprava kování, nový nátěr</t>
  </si>
  <si>
    <t>1952870706</t>
  </si>
  <si>
    <t>"repase ocelových dvířek dle výpisu PSV ozn. D/1" 1</t>
  </si>
  <si>
    <t>222</t>
  </si>
  <si>
    <t>767640D/2</t>
  </si>
  <si>
    <t>2114665474</t>
  </si>
  <si>
    <t>"repase ocelových dvířek dle výpisu PSV ozn. D/2" 1</t>
  </si>
  <si>
    <t>223</t>
  </si>
  <si>
    <t>767640D/3</t>
  </si>
  <si>
    <t>-384354166</t>
  </si>
  <si>
    <t>"repase ocelových dvířek dle výpisu PSV ozn. D/3" 1</t>
  </si>
  <si>
    <t>224</t>
  </si>
  <si>
    <t>767640D/4</t>
  </si>
  <si>
    <t>-1332547289</t>
  </si>
  <si>
    <t>"repase ocelových dvířek dle výpisu PSV ozn. D/4" 1</t>
  </si>
  <si>
    <t>225</t>
  </si>
  <si>
    <t>767640D/5</t>
  </si>
  <si>
    <t>713173600</t>
  </si>
  <si>
    <t>"repase ocelových dvířek dle výpisu PSV ozn. D/5" 1</t>
  </si>
  <si>
    <t>226</t>
  </si>
  <si>
    <t>767640D/6</t>
  </si>
  <si>
    <t>1414164543</t>
  </si>
  <si>
    <t>"repase ocelových dvířek dle výpisu PSV ozn. D/6" 5</t>
  </si>
  <si>
    <t>227</t>
  </si>
  <si>
    <t>767640D23</t>
  </si>
  <si>
    <t>Dodávka a montáž dveřního křídla, včetně kování, zámku a příslušenství EW30 DP1</t>
  </si>
  <si>
    <t>-49182397</t>
  </si>
  <si>
    <t>"dodávka a montáž dveří dle výpisu PSV ozn. 23" 1</t>
  </si>
  <si>
    <t>228</t>
  </si>
  <si>
    <t>767640D40</t>
  </si>
  <si>
    <t>Dodávka a montáž samozavírače na stávající dveře</t>
  </si>
  <si>
    <t>994542342</t>
  </si>
  <si>
    <t>"dodávka a montáž samozavírače dveří dle výpisu PSV ozn. 40" 1</t>
  </si>
  <si>
    <t>229</t>
  </si>
  <si>
    <t>767640D41</t>
  </si>
  <si>
    <t>Dodávka a montáž dveřního křídla, včetně kování, zámku a příslušenství EW30 DP1 (C2)</t>
  </si>
  <si>
    <t>560470792</t>
  </si>
  <si>
    <t>"dodávka a montáž dveří dle výpisu PSV ozn. 41" 1</t>
  </si>
  <si>
    <t>230</t>
  </si>
  <si>
    <t>767640D42</t>
  </si>
  <si>
    <t>-187130573</t>
  </si>
  <si>
    <t>"dodávka a montáž dveří dle výpisu PSV ozn. 42" 1</t>
  </si>
  <si>
    <t>231</t>
  </si>
  <si>
    <t>767662M/1</t>
  </si>
  <si>
    <t xml:space="preserve">ocelová větrací mřížka se sítí proti hmyzu, včetně kotvení a povrchové úpravy nátěrem hnědé barvy
</t>
  </si>
  <si>
    <t>1315335759</t>
  </si>
  <si>
    <t>"větrací mřížka dle výpisu PSV ozn. M/1" 13</t>
  </si>
  <si>
    <t>232</t>
  </si>
  <si>
    <t>767662M/10</t>
  </si>
  <si>
    <t>ocelová větrací mřížka se sítí proti hmyzu, včetně kotvení a povrchové úpravy nátěrem hnědé barvy</t>
  </si>
  <si>
    <t>393836643</t>
  </si>
  <si>
    <t>"větrací mřížka dle výpisu PSV ozn. M/10" 5</t>
  </si>
  <si>
    <t>233</t>
  </si>
  <si>
    <t>767662M/11</t>
  </si>
  <si>
    <t>ocelová větrací mřížka - přebroušení a natření nátěrem hnědé barvy</t>
  </si>
  <si>
    <t>-1560732252</t>
  </si>
  <si>
    <t>"větrací mřížka dle výpisu PSV ozn. M/11" 4</t>
  </si>
  <si>
    <t>234</t>
  </si>
  <si>
    <t>767662M/12</t>
  </si>
  <si>
    <t>-1582233959</t>
  </si>
  <si>
    <t>"větrací mřížka dle výpisu PSV ozn. M/12" 1</t>
  </si>
  <si>
    <t>235</t>
  </si>
  <si>
    <t>767662M/13</t>
  </si>
  <si>
    <t>-52112719</t>
  </si>
  <si>
    <t>"větrací mřížka dle výpisu PSV ozn. M/13" 1</t>
  </si>
  <si>
    <t>236</t>
  </si>
  <si>
    <t>767662M/14</t>
  </si>
  <si>
    <t>-657588323</t>
  </si>
  <si>
    <t>"větrací mřížka dle výpisu PSV ozn. M/14" 1</t>
  </si>
  <si>
    <t>237</t>
  </si>
  <si>
    <t>767662M/15</t>
  </si>
  <si>
    <t>2034624892</t>
  </si>
  <si>
    <t>"větrací mřížka dle výpisu PSV ozn. M/15" 1</t>
  </si>
  <si>
    <t>238</t>
  </si>
  <si>
    <t>767662M/16</t>
  </si>
  <si>
    <t>-1653179507</t>
  </si>
  <si>
    <t>"větrací mřížka dle výpisu PSV ozn. M/16" 1</t>
  </si>
  <si>
    <t>239</t>
  </si>
  <si>
    <t>767662M/17</t>
  </si>
  <si>
    <t>1094712230</t>
  </si>
  <si>
    <t>"větrací mřížka dle výpisu PSV ozn. M/17" 1</t>
  </si>
  <si>
    <t>240</t>
  </si>
  <si>
    <t>767662M/2</t>
  </si>
  <si>
    <t>-1285679373</t>
  </si>
  <si>
    <t>"větrací mřížka dle výpisu PSV ozn. M/2" 10</t>
  </si>
  <si>
    <t>241</t>
  </si>
  <si>
    <t>767662M/3</t>
  </si>
  <si>
    <t>152756671</t>
  </si>
  <si>
    <t>"větrací mřížka dle výpisu PSV ozn. M/3" 5</t>
  </si>
  <si>
    <t>242</t>
  </si>
  <si>
    <t>767662M/4</t>
  </si>
  <si>
    <t>-616166983</t>
  </si>
  <si>
    <t>"větrací mřížka dle výpisu PSV ozn. M/4" 1</t>
  </si>
  <si>
    <t>243</t>
  </si>
  <si>
    <t>767662M/5</t>
  </si>
  <si>
    <t>1024950853</t>
  </si>
  <si>
    <t>"větrací mřížka dle výpisu PSV ozn. M/5" 1</t>
  </si>
  <si>
    <t>244</t>
  </si>
  <si>
    <t>767662M/6</t>
  </si>
  <si>
    <t>1208461880</t>
  </si>
  <si>
    <t>"větrací mřížka dle výpisu PSV ozn. M/6" 1</t>
  </si>
  <si>
    <t>245</t>
  </si>
  <si>
    <t>767662M/7</t>
  </si>
  <si>
    <t>61444773</t>
  </si>
  <si>
    <t>"větrací mřížka dle výpisu PSV ozn. M/7" 3</t>
  </si>
  <si>
    <t>246</t>
  </si>
  <si>
    <t>767662M/7a</t>
  </si>
  <si>
    <t>-1965420698</t>
  </si>
  <si>
    <t>"větrací mřížka dle výpisu PSV ozn. M/7a" 1</t>
  </si>
  <si>
    <t>247</t>
  </si>
  <si>
    <t>767662M/8</t>
  </si>
  <si>
    <t>111534901</t>
  </si>
  <si>
    <t>"větrací mřížka dle výpisu PSV ozn. M/8" 1</t>
  </si>
  <si>
    <t>248</t>
  </si>
  <si>
    <t>767662M/9</t>
  </si>
  <si>
    <t>-1784429175</t>
  </si>
  <si>
    <t>"větrací mřížka dle výpisu PSV ozn. M/9" 1</t>
  </si>
  <si>
    <t>249</t>
  </si>
  <si>
    <t>767662S1</t>
  </si>
  <si>
    <t>rám a křídla vyroben z profilu 25x2, výplet sítí PA 40x4 uchycen k rámu přes lanko pr. 4 mm</t>
  </si>
  <si>
    <t>-359598136</t>
  </si>
  <si>
    <t>"ochranná síť dle výpisu PSV ozn. S1" 12</t>
  </si>
  <si>
    <t>250</t>
  </si>
  <si>
    <t>998767103</t>
  </si>
  <si>
    <t>Přesun hmot pro zámečnické konstrukce stanovený z hmotnosti přesunovaného materiálu vodorovná dopravní vzdálenost do 50 m v objektech výšky přes 12 do 24 m</t>
  </si>
  <si>
    <t>-1473450602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</si>
  <si>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</si>
  <si>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</si>
  <si>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</si>
  <si>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251</t>
  </si>
  <si>
    <t>776201811</t>
  </si>
  <si>
    <t>Demontáž povlakových podlahovin lepených ručně bez podložky</t>
  </si>
  <si>
    <t>-540463068</t>
  </si>
  <si>
    <t>252</t>
  </si>
  <si>
    <t>776221111</t>
  </si>
  <si>
    <t>Montáž podlahovin z PVC lepením standardním lepidlem z pásů standardních</t>
  </si>
  <si>
    <t>-568051046</t>
  </si>
  <si>
    <t>253</t>
  </si>
  <si>
    <t>284122450</t>
  </si>
  <si>
    <t>Podlahoviny z polyvinylchloridu bez podkladu heterogenní podlahová krytina šířka 1500 mm,  tl. 2 mm</t>
  </si>
  <si>
    <t>-1303898261</t>
  </si>
  <si>
    <t>18,72*1,1 'Přepočtené koeficientem množství</t>
  </si>
  <si>
    <t>254</t>
  </si>
  <si>
    <t>776411111</t>
  </si>
  <si>
    <t>Montáž soklíků lepením obvodových, výšky do 80 mm</t>
  </si>
  <si>
    <t>-1959655847</t>
  </si>
  <si>
    <t>"úprava podlahy schodiště 3NP" 19,4-1,55</t>
  </si>
  <si>
    <t>255</t>
  </si>
  <si>
    <t>284110070</t>
  </si>
  <si>
    <t>Podlahoviny z polyvinylchloridu bez podkladu speciální soklové lišty - lišty z měkkého PVC 15 x 50 mm  role 50 m</t>
  </si>
  <si>
    <t>2036198695</t>
  </si>
  <si>
    <t>17,85*1,02 'Přepočtené koeficientem množství</t>
  </si>
  <si>
    <t>256</t>
  </si>
  <si>
    <t>998776103</t>
  </si>
  <si>
    <t>Přesun hmot pro podlahy povlakové stanovený z hmotnosti přesunovaného materiálu vodorovná dopravní vzdálenost do 50 m v objektech výšky přes 12 do 24 m</t>
  </si>
  <si>
    <t>752872090</t>
  </si>
  <si>
    <t>783</t>
  </si>
  <si>
    <t>Dokončovací práce - nátěry</t>
  </si>
  <si>
    <t>257</t>
  </si>
  <si>
    <t>783106807</t>
  </si>
  <si>
    <t>Odstranění nátěrů z truhlářských konstrukcí odstraňovačem nátěrů s obroušením</t>
  </si>
  <si>
    <t>-1790087396</t>
  </si>
  <si>
    <t>"oprava nátěr schodišťového madla" 60*0,3</t>
  </si>
  <si>
    <t>258</t>
  </si>
  <si>
    <t>783113101</t>
  </si>
  <si>
    <t>Napouštěcí nátěr truhlářských konstrukcí jednonásobný syntetický</t>
  </si>
  <si>
    <t>489238452</t>
  </si>
  <si>
    <t>259</t>
  </si>
  <si>
    <t>783118211</t>
  </si>
  <si>
    <t>Lakovací nátěr truhlářských konstrukcí dvojnásobný s mezibroušením syntetický</t>
  </si>
  <si>
    <t>1502082346</t>
  </si>
  <si>
    <t>260</t>
  </si>
  <si>
    <t>783132111</t>
  </si>
  <si>
    <t>Tmelení truhlářských konstrukcí lokální, včetně přebroušení tmelených míst rozsahu přes 10 do 30% plochy, tmelem epoxidovým</t>
  </si>
  <si>
    <t>-865875814</t>
  </si>
  <si>
    <t>261</t>
  </si>
  <si>
    <t>783213111</t>
  </si>
  <si>
    <t>Napouštěcí nátěr tesařských konstrukcí jednonásobný fungicidní syntetický</t>
  </si>
  <si>
    <t>-584195483</t>
  </si>
  <si>
    <t>"nátěr nových tesařských prvků proti škůdcům a dřevokazným houbám" 30*(0,12*2+0,16*2)+284,3*(0,06*2+0,1*2)+32,25*(0,12*2+0,16*2)</t>
  </si>
  <si>
    <t>262</t>
  </si>
  <si>
    <t>783301303</t>
  </si>
  <si>
    <t>Příprava podkladu zámečnických konstrukcí před provedením nátěru odrezivění odrezovačem bezoplachovým</t>
  </si>
  <si>
    <t>-577580552</t>
  </si>
  <si>
    <t>"nátěr dvířek HUP" 1,6*1</t>
  </si>
  <si>
    <t>"nátěr ozdobných prvků u vchodu" 0,3*1,2*4</t>
  </si>
  <si>
    <t>"vyspravení dveří ozn 22" 2*1*2*1,05</t>
  </si>
  <si>
    <t>263</t>
  </si>
  <si>
    <t>783306801</t>
  </si>
  <si>
    <t>Odstranění nátěrů ze zámečnických konstrukcí obroušením</t>
  </si>
  <si>
    <t>-1984784329</t>
  </si>
  <si>
    <t>264</t>
  </si>
  <si>
    <t>783314101</t>
  </si>
  <si>
    <t>Základní nátěr zámečnických konstrukcí jednonásobný syntetický</t>
  </si>
  <si>
    <t>-1704644308</t>
  </si>
  <si>
    <t>265</t>
  </si>
  <si>
    <t>783317101</t>
  </si>
  <si>
    <t>Krycí nátěr (email) zámečnických konstrukcí jednonásobný syntetický standardní</t>
  </si>
  <si>
    <t>-66390755</t>
  </si>
  <si>
    <t>266</t>
  </si>
  <si>
    <t>783401303</t>
  </si>
  <si>
    <t>Příprava podkladu klempířských konstrukcí před provedením nátěru odrezivěním odrezovačem bezoplachovým</t>
  </si>
  <si>
    <t>-1869197755</t>
  </si>
  <si>
    <t>"K/2" 0,33*130*1,1</t>
  </si>
  <si>
    <t>"K/3" 0,33*227,4*1,1</t>
  </si>
  <si>
    <t>"K/4" 0,5*209,6*1,1</t>
  </si>
  <si>
    <t>"K/5" 0,33*207,2*1,1</t>
  </si>
  <si>
    <t>"K/6" 0,5*198,4*1,1</t>
  </si>
  <si>
    <t>"K/7" 0,25*124,6*1,1</t>
  </si>
  <si>
    <t>"K/8" 0,25*123,9*1,1</t>
  </si>
  <si>
    <t>"K/9" 0,33*95*1,1</t>
  </si>
  <si>
    <t>"K/10" 0,2*8*1,1</t>
  </si>
  <si>
    <t>"K/11" 0,33*15*1,1</t>
  </si>
  <si>
    <t>"K/12" 0,2*17,6*1,1</t>
  </si>
  <si>
    <t>"K/13" 0,5*15*1,1</t>
  </si>
  <si>
    <t>"K/14" 0,33*10,8*1,1</t>
  </si>
  <si>
    <t>"K/15" 0,5*15*1,1</t>
  </si>
  <si>
    <t>"K/16" 0,33*6,4*1,1</t>
  </si>
  <si>
    <t>"K/17" 0,33*13,5*1,1</t>
  </si>
  <si>
    <t>"K/18" 0,65*10*1,1</t>
  </si>
  <si>
    <t>"K/20" 0,33*30*1,1</t>
  </si>
  <si>
    <t>267</t>
  </si>
  <si>
    <t>783406801</t>
  </si>
  <si>
    <t>Odstranění nátěrů z klempířských konstrukcí obroušením</t>
  </si>
  <si>
    <t>-1354582978</t>
  </si>
  <si>
    <t>"K/3" 0,33*227,4*1,1*0,85</t>
  </si>
  <si>
    <t>"K/4" 0,5*209,6*1,1*0,85</t>
  </si>
  <si>
    <t>"K/5" 0,33*207,2*1,1*0,85</t>
  </si>
  <si>
    <t>"K/6" 0,5*198,4*1,1*0,85</t>
  </si>
  <si>
    <t>"K/7" 0,25*124,6*1,1*0,85</t>
  </si>
  <si>
    <t>"K/8" 0,25*123,9*1,1*0,85</t>
  </si>
  <si>
    <t>"K/9" 0,33*95*1,1*0,85</t>
  </si>
  <si>
    <t>"K/10" 0,2*8*1,1*0,85</t>
  </si>
  <si>
    <t>"K/11" 0,33*15*1,1*0,85</t>
  </si>
  <si>
    <t>"K/12" 0,2*17,6*1,1*0,85</t>
  </si>
  <si>
    <t>"K/13" 0,5*15*1,1*0,85</t>
  </si>
  <si>
    <t>"K/14" 0,33*10,8*1,1*0,85</t>
  </si>
  <si>
    <t>"K/15" 0,5*15*1,1*0,85</t>
  </si>
  <si>
    <t>"K/16" 0,33*6,4*1,1*0,85</t>
  </si>
  <si>
    <t>"K/17" 0,33*13,5*1,1*0,85</t>
  </si>
  <si>
    <t>"K/18" 0,65*10*1,1*0,85</t>
  </si>
  <si>
    <t>"K/20" 0,33*30*1,1*0</t>
  </si>
  <si>
    <t>268</t>
  </si>
  <si>
    <t>783414101</t>
  </si>
  <si>
    <t>Základní nátěr klempířských konstrukcí jednonásobný syntetický</t>
  </si>
  <si>
    <t>-2136002813</t>
  </si>
  <si>
    <t>269</t>
  </si>
  <si>
    <t>783417101</t>
  </si>
  <si>
    <t>Krycí nátěr (email) klempířských konstrukcí jednonásobný syntetický standardní</t>
  </si>
  <si>
    <t>-2021512097</t>
  </si>
  <si>
    <t>270</t>
  </si>
  <si>
    <t>783501311</t>
  </si>
  <si>
    <t>Příprava podkladu krytiny před provedením nátěru sklonu přes 10 do 30 st. odrezivěním</t>
  </si>
  <si>
    <t>2044099110</t>
  </si>
  <si>
    <t>"K/1" 125*1,1</t>
  </si>
  <si>
    <t>"K/21+22" (12+2)*1,1</t>
  </si>
  <si>
    <t>271</t>
  </si>
  <si>
    <t>783506811</t>
  </si>
  <si>
    <t>Odstranění nátěrů z krytiny sklonu přes 10 do 30 st. obroušením</t>
  </si>
  <si>
    <t>-271794286</t>
  </si>
  <si>
    <t>272</t>
  </si>
  <si>
    <t>783513001</t>
  </si>
  <si>
    <t>Základní (napouštěcí ) nátěr krytiny krytiny plechové sklonu střechy do 10 st. jednonásobný syntetický standardní</t>
  </si>
  <si>
    <t>252085436</t>
  </si>
  <si>
    <t>273</t>
  </si>
  <si>
    <t>783517001</t>
  </si>
  <si>
    <t>Krycí nátěr (email) krytiny krytiny plechové sklonu střechy do 10 st. jednonásobný syntetický standardní</t>
  </si>
  <si>
    <t>-1001907768</t>
  </si>
  <si>
    <t>274</t>
  </si>
  <si>
    <t>783591111</t>
  </si>
  <si>
    <t>Příplatek k ceně nátěru krytiny dvojnásobného, za provedení ve sklonu střechy přes 10 do 30 st.</t>
  </si>
  <si>
    <t>7901186</t>
  </si>
  <si>
    <t>275</t>
  </si>
  <si>
    <t>783822213</t>
  </si>
  <si>
    <t>Vyrovnání omítek před provedením nátěru celoplošné, tloušťky do 3 mm, stěrkou modifikovanou cementovou</t>
  </si>
  <si>
    <t>2126100415</t>
  </si>
  <si>
    <t xml:space="preserve">Poznámka k souboru cen:
1. Vyrovnání podkladu větší tloušťky lze ocenit příslušnými cenami katalogu 801-4 Budovy a haly-opravy a údržba. </t>
  </si>
  <si>
    <t>276</t>
  </si>
  <si>
    <t>783823135</t>
  </si>
  <si>
    <t>Penetrační nátěr omítek hladkých omítek hladkých, zrnitých tenkovrstvých nebo štukových silikonový</t>
  </si>
  <si>
    <t>291403793</t>
  </si>
  <si>
    <t>277</t>
  </si>
  <si>
    <t>783826203</t>
  </si>
  <si>
    <t>Termoizolační nátěr omítek hladkých silikonový</t>
  </si>
  <si>
    <t>-684207303</t>
  </si>
  <si>
    <t>278</t>
  </si>
  <si>
    <t>783826301</t>
  </si>
  <si>
    <t>Nátěr omítek se schopností překlenutí trhlin elastický (trvale pružný) akrylátový</t>
  </si>
  <si>
    <t>1820054526</t>
  </si>
  <si>
    <t>784</t>
  </si>
  <si>
    <t>Dokončovací práce - malby a tapety</t>
  </si>
  <si>
    <t>279</t>
  </si>
  <si>
    <t>784181111</t>
  </si>
  <si>
    <t>Penetrace podkladu jednonásobná základní silikátová v místnostech výšky do 3,80 m</t>
  </si>
  <si>
    <t>1128777635</t>
  </si>
  <si>
    <t>"sanační omítky"</t>
  </si>
  <si>
    <t>280</t>
  </si>
  <si>
    <t>784221101</t>
  </si>
  <si>
    <t>Malby z malířských směsí otěruvzdorných za sucha dvojnásobné, bílé za sucha otěruvzdorné dobře v místnostech výšky do 3,80 m</t>
  </si>
  <si>
    <t>-122660479</t>
  </si>
  <si>
    <t>786</t>
  </si>
  <si>
    <t>Dokončovací práce - čalounické úpravy</t>
  </si>
  <si>
    <t>281</t>
  </si>
  <si>
    <t>7866252R1</t>
  </si>
  <si>
    <t>dodávka a montáž rolety, el ovládání, včetně zapojení, přívodního kabelu a zednického zapravení</t>
  </si>
  <si>
    <t>1745916939</t>
  </si>
  <si>
    <t>"el žaluzie včetně napojení na el. dle výpisu PSV, ozn. R1" 7</t>
  </si>
  <si>
    <t>282</t>
  </si>
  <si>
    <t>7866252R2</t>
  </si>
  <si>
    <t xml:space="preserve">demontáž, uschování po dobu výměny oken a zpětná montáž včetně případného zapravení </t>
  </si>
  <si>
    <t>-606151892</t>
  </si>
  <si>
    <t>"demontáž, úschova a zpětná montáž rolet dle výpisu PSV, ozn. R2" 4</t>
  </si>
  <si>
    <t>283</t>
  </si>
  <si>
    <t>7866252R3</t>
  </si>
  <si>
    <t>-1512877126</t>
  </si>
  <si>
    <t>"el žaluzie včetně napojení na el. dle výpisu PSV, ozn. R3" 5</t>
  </si>
  <si>
    <t>284</t>
  </si>
  <si>
    <t>7866252x1</t>
  </si>
  <si>
    <t>Montáž zastiňujících žaluzií lamelových do oken zdvojených kyvných nebo otočných dřevěných</t>
  </si>
  <si>
    <t>1550779872</t>
  </si>
  <si>
    <t>1,4*2,58*43</t>
  </si>
  <si>
    <t>1,39*2,58*8</t>
  </si>
  <si>
    <t>1,38*2,58*5</t>
  </si>
  <si>
    <t>1,37*2,58*17</t>
  </si>
  <si>
    <t>1,32*2,5*24</t>
  </si>
  <si>
    <t>1,35*2,5*5</t>
  </si>
  <si>
    <t>1,37*2,59*5</t>
  </si>
  <si>
    <t>Práce a dodávky M</t>
  </si>
  <si>
    <t>46-M</t>
  </si>
  <si>
    <t>Zemní práce při extr.mont.pracích</t>
  </si>
  <si>
    <t>285</t>
  </si>
  <si>
    <t>460650176</t>
  </si>
  <si>
    <t>Vozovky a chodníky očištění vybouraných kostek nebo dlaždic od spojovacího materiálu s původní výplní spár kamenivem, s odklizením a uložením očištěného materiálu na vzdálenost 3 m z dlaždic betonových tvarovaných nebo zámkových</t>
  </si>
  <si>
    <t>-1863019751</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</si>
  <si>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</si>
  <si>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02 - Elektroinstalace</t>
  </si>
  <si>
    <t>D1 - SO01- BUDOVA - ROLETY - MONTÁŽ</t>
  </si>
  <si>
    <t>D2 - SO01- BUDOVA - ROLETY - STAVEBNÍ PRÁCE</t>
  </si>
  <si>
    <t>D3 - SO01- BUDOVA - ROLETY - MAERIÁL</t>
  </si>
  <si>
    <t>D4 - SO01- BUDOVA - ČIDLA CO2 - MONTÁŽ</t>
  </si>
  <si>
    <t>D5 - SO01- BUDOVA - ČIDLA CO2 - STAVEBNÍ PRÁCE</t>
  </si>
  <si>
    <t>D6 - SO01- BUDOVA - ČIDLA CO2 - MATERIÁL</t>
  </si>
  <si>
    <t>D1</t>
  </si>
  <si>
    <t>SO01- BUDOVA - ROLETY - MONTÁŽ</t>
  </si>
  <si>
    <t>krabice přístrojová, kruhová 68mm, do duté a cih.stěny IP20</t>
  </si>
  <si>
    <t>A</t>
  </si>
  <si>
    <t>krabice odbočná, kruhová, 68mm, do duté a cih.stěny IP20</t>
  </si>
  <si>
    <t>dvoutlačítkový, kolébk., žaluziový spínač řaz.1/0+1/0 s blokováním IP20</t>
  </si>
  <si>
    <t>svorka pružinová 5x2,5mm2</t>
  </si>
  <si>
    <t>kabel CYKY 3Jx2,5 PO</t>
  </si>
  <si>
    <t>kabel CYKY 5Jx1,5 PO</t>
  </si>
  <si>
    <t>D2</t>
  </si>
  <si>
    <t>SO01- BUDOVA - ROLETY - STAVEBNÍ PRÁCE</t>
  </si>
  <si>
    <t>vyřezání otvoru pro krabice 68mm</t>
  </si>
  <si>
    <t>vyřezání spáry ve zdi cihla/tvár.do hl.30mm š.do 30mm</t>
  </si>
  <si>
    <t>zapravení maltou spáry ve zdi cihla/tvár.do hl.30mm š.do 30mm</t>
  </si>
  <si>
    <t>D3</t>
  </si>
  <si>
    <t>SO01- BUDOVA - ROLETY - MAERIÁL</t>
  </si>
  <si>
    <t>B</t>
  </si>
  <si>
    <t>kabel CYKY 3Jx2,5</t>
  </si>
  <si>
    <t>D4</t>
  </si>
  <si>
    <t>SO01- BUDOVA - ČIDLA CO2 - MONTÁŽ</t>
  </si>
  <si>
    <t>zásuvka poloz. 10/16A/250V 2P+Z bílá IP20 PO</t>
  </si>
  <si>
    <t>18.1</t>
  </si>
  <si>
    <t>-1283935584</t>
  </si>
  <si>
    <t>D5</t>
  </si>
  <si>
    <t>SO01- BUDOVA - ČIDLA CO2 - STAVEBNÍ PRÁCE</t>
  </si>
  <si>
    <t>D6</t>
  </si>
  <si>
    <t>SO01- BUDOVA - ČIDLA CO2 - MATERIÁL</t>
  </si>
  <si>
    <t>zásuvka poloz. 10/16A/250V 2P+Z bílá IP20</t>
  </si>
  <si>
    <t>24.1</t>
  </si>
  <si>
    <t>1617445411</t>
  </si>
  <si>
    <t>SO02 - Rekonstrukce zdroje tepla podkroví (4NP) + úprava rozvodů ÚT</t>
  </si>
  <si>
    <t xml:space="preserve">    9 - Ostatní konstrukce a práce, bourání</t>
  </si>
  <si>
    <t xml:space="preserve">    771 - Podlahy z dlaždic</t>
  </si>
  <si>
    <t>632681111</t>
  </si>
  <si>
    <t>Vyspravení betonových podlah rychletuhnoucím polymerem (BG QUICK) s možností okamžitého zatížení průměr vysprávky do 50 mm a tl. do 20 mm</t>
  </si>
  <si>
    <t>764587898</t>
  </si>
  <si>
    <t xml:space="preserve">Poznámka k souboru cen:
1. Ceny jsou určeny pouze pro jednotlivě prováděné vyspravení betonových podlah. 2. Ceny jsou určeny pro ocenění jedné vrstvy pokládané směsi. Vysprávky větších tlouštěk se provádí ve více vrstvách. 3. V cenách jsou započteny i náklady na vyčistění povrchů před vyspravením. </t>
  </si>
  <si>
    <t>"úprava podlahy okolo příčky" 5,25*2</t>
  </si>
  <si>
    <t>Ostatní konstrukce a práce, bourání</t>
  </si>
  <si>
    <t>649052553</t>
  </si>
  <si>
    <t>5,25*3</t>
  </si>
  <si>
    <t>-836398311</t>
  </si>
  <si>
    <t>965046111</t>
  </si>
  <si>
    <t>Broušení stávajících betonových podlah úběr do 3 mm</t>
  </si>
  <si>
    <t>-425493451</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</si>
  <si>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</si>
  <si>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423246382</t>
  </si>
  <si>
    <t>1108321066</t>
  </si>
  <si>
    <t>82916587</t>
  </si>
  <si>
    <t>1,312*30 'Přepočtené koeficientem množství</t>
  </si>
  <si>
    <t>1511731003</t>
  </si>
  <si>
    <t>763111323</t>
  </si>
  <si>
    <t>Příčka ze sádrokartonových desek s nosnou konstrukcí z jednoduchých ocelových profilů UW, CW jednoduše opláštěná deskou protipožární DF tl. 12,5 mm, EI 45, příčka tl. 100 mm, profil 75 TI tl. 60 mm, Rw 45 dB</t>
  </si>
  <si>
    <t>2059350516</t>
  </si>
  <si>
    <t>"výměna SDK příčky" 5,35*3,1</t>
  </si>
  <si>
    <t>763111812</t>
  </si>
  <si>
    <t>Demontáž příček ze sádrokartonových desek s nosnou konstrukcí z ocelových profilů jednoduchých, opláštění dvojité</t>
  </si>
  <si>
    <t>-1956757049</t>
  </si>
  <si>
    <t>763113611</t>
  </si>
  <si>
    <t>Příčka instalační ze sádrokartonových desek s nosnou konstrukcí ze zdvojených ocelových profilů UW, CW s mezerou, CW profily navzájem spojeny páskem sádry dvojitě opláštěná deskami montáž nosné konstrukce</t>
  </si>
  <si>
    <t>2008998040</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</si>
  <si>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</si>
  <si>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"zesílení SDK pro zavěšení kotlů" 2*3,1</t>
  </si>
  <si>
    <t>590306180</t>
  </si>
  <si>
    <t>Systémy sádrokartonové, sádrovláknité a cementovláknité systémy RIGIPS konstrukční profily pro sdk systém výztužné profil UA 75,  40/75/40 mm</t>
  </si>
  <si>
    <t>-527323070</t>
  </si>
  <si>
    <t>6,2*3 'Přepočtené koeficientem množství</t>
  </si>
  <si>
    <t>-1678403387</t>
  </si>
  <si>
    <t>"dveře do kotelny" 1</t>
  </si>
  <si>
    <t>Zárubně kovové zárubně ocelové pro sádrokarton S 150 900 L/P</t>
  </si>
  <si>
    <t>-1977520756</t>
  </si>
  <si>
    <t>1478627747</t>
  </si>
  <si>
    <t>-1031869850</t>
  </si>
  <si>
    <t>766691914</t>
  </si>
  <si>
    <t>Ostatní práce vyvěšení nebo zavěšení křídel s případným uložením a opětovným zavěšením po provedení stavebních změn dřevěných dveřních, plochy do 2 m2</t>
  </si>
  <si>
    <t>1804508373</t>
  </si>
  <si>
    <t xml:space="preserve">Poznámka k souboru cen:
1. Ceny -1931 a -1932 lze užít jen pro křídlo mající současně obě jmenované funkce. </t>
  </si>
  <si>
    <t>Dodávka a montáž dveřního křídla, včetně kování, zámku a příslušenství EI 30 DP1</t>
  </si>
  <si>
    <t>-144511464</t>
  </si>
  <si>
    <t>"dodávka a montáž dveří kotelny" 1</t>
  </si>
  <si>
    <t>771</t>
  </si>
  <si>
    <t>Podlahy z dlaždic</t>
  </si>
  <si>
    <t>771573113</t>
  </si>
  <si>
    <t>Montáž podlah z dlaždic keramických lepených standardním lepidlem režných nebo glazovaných hladkých přes 9 do 12 ks/ m2</t>
  </si>
  <si>
    <t>110678535</t>
  </si>
  <si>
    <t>597614080</t>
  </si>
  <si>
    <t>Obkládačky a dlaždice keramické  dlaždice keramické vysoce slinuté neglazované mrazuvzdorné S-hladké  29,8 x 29,8 x 0,9(cen.skup. 78)</t>
  </si>
  <si>
    <t>1837557175</t>
  </si>
  <si>
    <t>10,5*1,1 'Přepočtené koeficientem množství</t>
  </si>
  <si>
    <t>771573810</t>
  </si>
  <si>
    <t>Demontáž podlah z dlaždic keramických lepených</t>
  </si>
  <si>
    <t>380116303</t>
  </si>
  <si>
    <t>998771103</t>
  </si>
  <si>
    <t>Přesun hmot pro podlahy z dlaždic stanovený z hmotnosti přesunovaného materiálu vodorovná dopravní vzdálenost do 50 m v objektech výšky přes 12 do 24 m</t>
  </si>
  <si>
    <t>-434727308</t>
  </si>
  <si>
    <t>-1464959323</t>
  </si>
  <si>
    <t>"výměna SDK příčky" 5,35*3,1*2</t>
  </si>
  <si>
    <t>1556675038</t>
  </si>
  <si>
    <t>02 - Ústřední vypátění</t>
  </si>
  <si>
    <t xml:space="preserve">    722 - Zdravotechnika - vnitřní vodovod</t>
  </si>
  <si>
    <t xml:space="preserve">    731 - Ústřední vytápění - kotelny</t>
  </si>
  <si>
    <t xml:space="preserve">    732 - Ústřední vytápění - strojovny</t>
  </si>
  <si>
    <t xml:space="preserve">    733 - Ústřední vytápění - rozvodné potrubí</t>
  </si>
  <si>
    <t xml:space="preserve">    734 - Ústřední vytápění - armatury</t>
  </si>
  <si>
    <t>61100X01</t>
  </si>
  <si>
    <t>Zapravení prostupu po osazení potrubí ve stropě</t>
  </si>
  <si>
    <t>1232242806</t>
  </si>
  <si>
    <t>61200X02</t>
  </si>
  <si>
    <t>Zapravení prostupu po osazení potrubí ve stěně tl.450 až 800 mm</t>
  </si>
  <si>
    <t>-706107312</t>
  </si>
  <si>
    <t>713463523X13</t>
  </si>
  <si>
    <t xml:space="preserve">Montáž tepelné izolace průměr 22 mm nasunutím s přelepením spojů </t>
  </si>
  <si>
    <t>1088675382</t>
  </si>
  <si>
    <t>63177763X01</t>
  </si>
  <si>
    <t>Návleková tepelně izolační trubka z polyetylenu tl.10 mm prům. 22 mm viz.položka 122a TSV</t>
  </si>
  <si>
    <t>641791985</t>
  </si>
  <si>
    <t>713463524X14</t>
  </si>
  <si>
    <t xml:space="preserve">Montáž tepelné izolace průměr 28 mm nasunutím s přelepením spojů </t>
  </si>
  <si>
    <t>817521347</t>
  </si>
  <si>
    <t>63177764X02</t>
  </si>
  <si>
    <t>Návleková tepelně izolační trubka z polyetylenu tl.10 mm prům. 28 mm viz.položka 122b TSV</t>
  </si>
  <si>
    <t>1080256593</t>
  </si>
  <si>
    <t>-1966671171</t>
  </si>
  <si>
    <t>63177764X03</t>
  </si>
  <si>
    <t>Potrubní izolační pouzdro z minerálních vláken s Al fólií tl 30 mm (OH 65 až100kg/m3, MST 250°C/100°C) prům. 28 mm viz.položka 128 TSV</t>
  </si>
  <si>
    <t>-1703621872</t>
  </si>
  <si>
    <t>713463525X15</t>
  </si>
  <si>
    <t xml:space="preserve">Montáž tepelné izolace průměr 35 mm nasunutím s přelepením spojů </t>
  </si>
  <si>
    <t>-1128829184</t>
  </si>
  <si>
    <t>63177765X04</t>
  </si>
  <si>
    <t>Potrubní izolační pouzdro z minerálních vláken s Al fólií tl 30 mm (OH 65 až 100kg/m3, MST 250°C/100°C) prům. 35 mm viz.položka 130 TSV</t>
  </si>
  <si>
    <t>-873776569</t>
  </si>
  <si>
    <t>713463527X17</t>
  </si>
  <si>
    <t>Montáž tepelné izolace průměr 42 mm nasunutím s přelepením spojů</t>
  </si>
  <si>
    <t>-1641951625</t>
  </si>
  <si>
    <t>63177766X05</t>
  </si>
  <si>
    <t>Potrubní izolační pouzdro z minerálních vláken s Al fólií tl 30 mm (OH 65 až 100kg/m3, MST 250°C/100°C) prům. 42 mm viz.položka 132 TSV</t>
  </si>
  <si>
    <t>613829288</t>
  </si>
  <si>
    <t>713463528X18</t>
  </si>
  <si>
    <t>Montáž tepelné izolace průměr 54 mm nasunutím s přelepením spojů</t>
  </si>
  <si>
    <t>1619810595</t>
  </si>
  <si>
    <t>63177766X06</t>
  </si>
  <si>
    <t>Potrubní izolační pouzdro z minerálních vláken s Al fólií tl 50 mm (OH 65 až 100kg/m3, MST 250°C/100°C) prům. 54 mm viz.položka 134 TSV</t>
  </si>
  <si>
    <t>-1751362232</t>
  </si>
  <si>
    <t>713322X11</t>
  </si>
  <si>
    <t>Montáž tepelné izolace těles s přelepením spojů - HVDTS</t>
  </si>
  <si>
    <t>-365137269</t>
  </si>
  <si>
    <t>6312682X015</t>
  </si>
  <si>
    <t>Tepelně izolační lamelový skružovaný pás z minerálních vláken s Al fólií tl.40 mm (-OH 65 až 80kg/m3, MST 250°C/100°C)</t>
  </si>
  <si>
    <t>-2106306258</t>
  </si>
  <si>
    <t>71353X112</t>
  </si>
  <si>
    <t>Protipožární utěsnění prostupů potrubí požárně dělící konstrukcí (pro dvojici trubek) DN 20 mm včetně montáže</t>
  </si>
  <si>
    <t>dvojice</t>
  </si>
  <si>
    <t>-732231090</t>
  </si>
  <si>
    <t>71353X113</t>
  </si>
  <si>
    <t>Protipožární utěsnění prostupů potrubí požárně dělící konstrukcí (pro dvojici trubek) DN 25 mm včetně montáže</t>
  </si>
  <si>
    <t>120980364</t>
  </si>
  <si>
    <t>Přesun hmot pro izolace tepelné stanovený z hmotnosti přesunovaného materiálu vodorovná dopravní vzdálenost do 50 m v objektech výšky přes 12 m do 24 m</t>
  </si>
  <si>
    <t>CS ÚRS 2016 02</t>
  </si>
  <si>
    <t>1818264908</t>
  </si>
  <si>
    <t>998713192</t>
  </si>
  <si>
    <t>Přesun hmot pro izolace tepelné stanovený z hmotnosti přesunovaného materiálu Příplatek k cenám za zvětšený přesun přes vymezenou největší dopravní vzdálenost do 100 m</t>
  </si>
  <si>
    <t>800212403</t>
  </si>
  <si>
    <t>721174041X01</t>
  </si>
  <si>
    <t>Potrubí z plastových trub polypropylenové připojovací DN 32 mm</t>
  </si>
  <si>
    <t>-1711589209</t>
  </si>
  <si>
    <t>721274131X02</t>
  </si>
  <si>
    <t xml:space="preserve">Plastový kalich včetně montáže viz. pozice 109; 110 TSV </t>
  </si>
  <si>
    <t>-534580771</t>
  </si>
  <si>
    <t>721281111X02</t>
  </si>
  <si>
    <t>Napojení na neutralizační box</t>
  </si>
  <si>
    <t>-995947697</t>
  </si>
  <si>
    <t>721290111</t>
  </si>
  <si>
    <t>Zkouška těsnosti kanalizace v objektech vodou do DN 125</t>
  </si>
  <si>
    <t>608837839</t>
  </si>
  <si>
    <t>Přesun hmot pro vnitřní kanalizace stanovený z hmotnosti přesunovaného materiálu vodorovná dopravní vzdálenost do 50 m v objektech výšky přes 12 do 24 m</t>
  </si>
  <si>
    <t>1266467856</t>
  </si>
  <si>
    <t>998721193</t>
  </si>
  <si>
    <t>Přesun hmot pro vnitřní kanalizace stanovený z hmotnosti přesunovaného materiálu Příplatek k ceně za zvětšený přesun přes vymezenou největší dopravní vzdálenost do 500 m</t>
  </si>
  <si>
    <t>1703586353</t>
  </si>
  <si>
    <t>722</t>
  </si>
  <si>
    <t>Zdravotechnika - vnitřní vodovod</t>
  </si>
  <si>
    <t>722173913</t>
  </si>
  <si>
    <t>Spoje rozvodů vody z plastů svary polyfuzí D přes 20 do 25 mm</t>
  </si>
  <si>
    <t>1219867587</t>
  </si>
  <si>
    <t>722174023</t>
  </si>
  <si>
    <t>Potrubí z plastových trubek z polypropylenu (PPR) svařovaných polyfuzně PN 20 (SDR 6) D 25 x 4,2</t>
  </si>
  <si>
    <t>1676559514</t>
  </si>
  <si>
    <t>722190901</t>
  </si>
  <si>
    <t>Opravy ostatní uzavření nebo otevření vodovodního potrubí při opravách včetně vypuštění a napuštění</t>
  </si>
  <si>
    <t>1872855993</t>
  </si>
  <si>
    <t>722239102</t>
  </si>
  <si>
    <t>Armatury se dvěma závity montáž vodovodních armatur se dvěma závity ostatních typů G 3/4</t>
  </si>
  <si>
    <t>-434146127</t>
  </si>
  <si>
    <t>551142761</t>
  </si>
  <si>
    <t>kulový kohout, vnější x vnitřní závit, vrtulka, PN 42, T185°C 3/4" červený</t>
  </si>
  <si>
    <t>-1702791685</t>
  </si>
  <si>
    <t>722290226</t>
  </si>
  <si>
    <t>Zkoušky, proplach a desinfekce vodovodního potrubí zkoušky těsnosti vodovodního potrubí závitového do DN 50</t>
  </si>
  <si>
    <t>1439045724</t>
  </si>
  <si>
    <t>998722103</t>
  </si>
  <si>
    <t>Přesun hmot pro vnitřní vodovod stanovený z hmotnosti přesunovaného materiálu vodorovná dopravní vzdálenost do 50 m v objektech výšky přes 12 do 24 m</t>
  </si>
  <si>
    <t>-506391874</t>
  </si>
  <si>
    <t>998722192</t>
  </si>
  <si>
    <t>Přesun hmot pro vnitřní vodovod stanovený z hmotnosti přesunovaného materiálu Příplatek k ceně za zvětšený přesun přes vymezenou největší dopravní vzdálenost do 100 m</t>
  </si>
  <si>
    <t>-1371459199</t>
  </si>
  <si>
    <t>731</t>
  </si>
  <si>
    <t>Ústřední vytápění - kotelny</t>
  </si>
  <si>
    <t>731244494</t>
  </si>
  <si>
    <t>Kotle ocelové teplovodní plynové závěsné kondenzační montáž kotlů kondenzačních ostatních typů o výkonu přes 28 do 45 kW</t>
  </si>
  <si>
    <t>-1383283403</t>
  </si>
  <si>
    <t>484174651X01</t>
  </si>
  <si>
    <t xml:space="preserve">Plynový kondenzační závěsný kotel, výkon 7,1 až 37,1 kW,  prac.přetlak  max.0,3 MPa (palivo ZP) kotel včetně připojovacího příslušenství, které obsahuje pojistný ventil otev.přetlak 0,3 MPa, kotel s tlakovou expanzní nádobou s membránou o objemu 10 litrů </t>
  </si>
  <si>
    <t>-336420890</t>
  </si>
  <si>
    <t>73124X905</t>
  </si>
  <si>
    <t>Montáž a připojení doplňkového modulu provede profese elektro,M+R</t>
  </si>
  <si>
    <t>-1782303164</t>
  </si>
  <si>
    <t>4842822X02</t>
  </si>
  <si>
    <t>Multifunkční doplňkový elektrický „2 ze 7 funkcí“ viz.položka 7; 8 TSV</t>
  </si>
  <si>
    <t>-714861165</t>
  </si>
  <si>
    <t>73124X906</t>
  </si>
  <si>
    <t>Montáž a připojení komunikačního rozhrání provede profese elektro,M+R</t>
  </si>
  <si>
    <t>1951824838</t>
  </si>
  <si>
    <t>4842822X03</t>
  </si>
  <si>
    <t>Komunikační rozhraní (0-10V) pro připojení cizí nadřazené regulace viz.položka 9;10 TSV</t>
  </si>
  <si>
    <t>1296748497</t>
  </si>
  <si>
    <t>73124X901</t>
  </si>
  <si>
    <t>Uvedení kotle do provozu oprávněnou osobou</t>
  </si>
  <si>
    <t>1998369367</t>
  </si>
  <si>
    <t>73181X501</t>
  </si>
  <si>
    <t xml:space="preserve">Montáž koaxiálního odkouření prům.60/100mm pro kondenzační kotle (vč.montážního materiálu) </t>
  </si>
  <si>
    <t>1333075046</t>
  </si>
  <si>
    <t>4842822X04</t>
  </si>
  <si>
    <t>Typový vnitřní koaxiální odvod spalin a přívod spal.vzduchu prům. 100/60 mm  pro odvod spalin od kondenzačního kotle, (materiál-odvod spalin trubka PP, vnější trubka ocel/hliník) zatřídění odkouření dvouvrstvé ČSN EN 14471 T 120 H 1 O W 2 O00 IDL0 Oddělov</t>
  </si>
  <si>
    <t>229935707</t>
  </si>
  <si>
    <t>4842822X05</t>
  </si>
  <si>
    <t>Typový vnitřní koaxiální odvod spalin a přívod spal.vzduchu prům. 100/60 mm  pro odvod spalin od kondenzačního kotle, (materiál-odvod spalin trubka PP, vnější trubka ocel/hliník) zatřídění odkouření dvouvrstvé ČSN EN 14471 T 120 H 1 O W 2 O00 IDL0 Revizní</t>
  </si>
  <si>
    <t>-1370064518</t>
  </si>
  <si>
    <t>4842822X008</t>
  </si>
  <si>
    <t>Typový vnitřní koaxiální odvod spalin a přívod spal.vzduchu prům. 100/60 mm  pro odvod spalin od kondenzačního kotle, (materiál-odvod spalin trubka PP, vnější trubka ocel/hliník) zatřídění odkouření dvouvrstvé ČSN EN 14471 T 120 H 1 O W 2 O00 IDL0 Koaxiál</t>
  </si>
  <si>
    <t>293884528</t>
  </si>
  <si>
    <t>4842822X009</t>
  </si>
  <si>
    <t>-1691482924</t>
  </si>
  <si>
    <t>4842822X010</t>
  </si>
  <si>
    <t>Typový vnitřní koaxiální odvod spalin a přívod spal.vzduchu prům. 100/60 mm  pro odvod spalin od kondenzačního kotle, (materiál-odvod spalin trubka PP, vnější trubka ocel/hliník) zatřídění odkouření dvouvrstvé ČSN EN 14471 T 120 H 1 O W 2 O00 IDL0Univerzá</t>
  </si>
  <si>
    <t>-495807176</t>
  </si>
  <si>
    <t>4842822X011</t>
  </si>
  <si>
    <t>Typový vnitřní koaxiální odvod spalin a přívod spal.vzduchu prům. 100/60 mm  pro odvod spalin od kondenzačního kotle, (materiál-odvod spalin trubka PP, vnější trubka ocel/hliník) zatřídění odkouření dvouvrstvé ČSN EN 14471 T 120 H 1 O W 2 O00 IDL0 Trubkov</t>
  </si>
  <si>
    <t>954124624</t>
  </si>
  <si>
    <t>4842822X012</t>
  </si>
  <si>
    <t>plechová chránička (PZ plech) prostupu potrubí stropem    prům.120 mm dl.400 mm</t>
  </si>
  <si>
    <t>-27619228</t>
  </si>
  <si>
    <t>998731102</t>
  </si>
  <si>
    <t>Přesun hmot pro kotelny stanovený z hmotnosti přesunovaného materiálu vodorovná dopravní vzdálenost do 50 m v objektech výšky přes 6 do 12 m</t>
  </si>
  <si>
    <t>-2126670079</t>
  </si>
  <si>
    <t>998731186X015</t>
  </si>
  <si>
    <t>Přesun hmot pro kotelny stanovený z hmotnosti přesunovaného materiálu Příplatek k cenám za přesun prováděný v objektech výšky nad 12 m</t>
  </si>
  <si>
    <t>-1454040197</t>
  </si>
  <si>
    <t>998731193</t>
  </si>
  <si>
    <t>Přesun hmot pro kotelny stanovený z hmotnosti přesunovaného materiálu Příplatek k cenám za zvětšený přesun přes vymezenou největší dopravní vzdálenost do 500 m</t>
  </si>
  <si>
    <t>-884768620</t>
  </si>
  <si>
    <t>731200831</t>
  </si>
  <si>
    <t>Demontáž kotlů ocelových rychlovyhřívacích závěsných (agregáty) bez přípravy TUV</t>
  </si>
  <si>
    <t>-1361415477</t>
  </si>
  <si>
    <t>731810811X013</t>
  </si>
  <si>
    <t xml:space="preserve">Demontáž koaxiálního vertikálního trubního odkouření 60/100 mm dl. do 3 m </t>
  </si>
  <si>
    <t>1562437460</t>
  </si>
  <si>
    <t>731391831X014</t>
  </si>
  <si>
    <t>Vypuštění stávajícího systému vytápění podkroví před demontáží kotlů</t>
  </si>
  <si>
    <t>1110841325</t>
  </si>
  <si>
    <t>731890801</t>
  </si>
  <si>
    <t>Vnitrostaveništní přemístění vybouraných (demontovaných) hmot kotelen vodorovně do 100 m umístěných ve výšce (hloubce) do 6 m</t>
  </si>
  <si>
    <t>-238028199</t>
  </si>
  <si>
    <t>1844617924</t>
  </si>
  <si>
    <t>-1470238745</t>
  </si>
  <si>
    <t>997013599X016</t>
  </si>
  <si>
    <t xml:space="preserve">Poplatek za uložení vybouraných hmot na skládku </t>
  </si>
  <si>
    <t>1727953423</t>
  </si>
  <si>
    <t>7319999X1</t>
  </si>
  <si>
    <t>Topná zkouška , doregulování systému, nastavení</t>
  </si>
  <si>
    <t>hodina</t>
  </si>
  <si>
    <t>663514409</t>
  </si>
  <si>
    <t>732</t>
  </si>
  <si>
    <t>Ústřední vytápění - strojovny</t>
  </si>
  <si>
    <t>732199100</t>
  </si>
  <si>
    <t>Montáž štítků orientačních</t>
  </si>
  <si>
    <t>-1368762366</t>
  </si>
  <si>
    <t>2835321X12</t>
  </si>
  <si>
    <t xml:space="preserve">orientační štítky </t>
  </si>
  <si>
    <t>-935857070</t>
  </si>
  <si>
    <t>732331X81</t>
  </si>
  <si>
    <t>Montáž tlakové expanzní nádoby s membránou o objemu 12 litrů</t>
  </si>
  <si>
    <t>-914386636</t>
  </si>
  <si>
    <t>4842822X13</t>
  </si>
  <si>
    <t>Tlaková expanzní nádoba s membránou objem 12 litrů  (PN=0,6 MPa) viz.položka 16 TSV</t>
  </si>
  <si>
    <t>-852667956</t>
  </si>
  <si>
    <t>732359X21</t>
  </si>
  <si>
    <t xml:space="preserve">Montáž hydraulického vyrovnávače dynamických tlaků </t>
  </si>
  <si>
    <t>1733186096</t>
  </si>
  <si>
    <t>4842822X14</t>
  </si>
  <si>
    <t>Hydraulický vyrovnávač dynamických tlaků HVDT-S I  DN 100 mm s odplyněním průtok max. 4 m3/hod, PN 6/120°C, závitové připojení –hrdla G 2“ viz.položka 18 TSV</t>
  </si>
  <si>
    <t>1257591062</t>
  </si>
  <si>
    <t>732359X31</t>
  </si>
  <si>
    <t>Montáž kabinetního změkčovače vody</t>
  </si>
  <si>
    <t>775939264</t>
  </si>
  <si>
    <t>4842822X020</t>
  </si>
  <si>
    <t>Kabinetní automatický změkčovač vody viz.položka 20 TSV</t>
  </si>
  <si>
    <t>-121570150</t>
  </si>
  <si>
    <t>732359X41</t>
  </si>
  <si>
    <t xml:space="preserve">Montáž doplňovací soupravy </t>
  </si>
  <si>
    <t>-277111401</t>
  </si>
  <si>
    <t>4842822X021</t>
  </si>
  <si>
    <t>Teplovodní doplňovací souprava viz.položka 22 TSV</t>
  </si>
  <si>
    <t>-1619718917</t>
  </si>
  <si>
    <t>732429215</t>
  </si>
  <si>
    <t>Čerpadla teplovodní montáž čerpadel (do potrubí) ostatních typů mokroběžných závitových DN 32</t>
  </si>
  <si>
    <t>1898900190</t>
  </si>
  <si>
    <t>4262822X022</t>
  </si>
  <si>
    <t>Oběhové čerpadlo elektronicky regulovatelné závitové G 5/4"závitové 230V/50Hz (PN 10, 230V/50Hz) Q=1,0 m3/hod., H=5,1 m (PP3) z toho 1ks na sklad viz. položka 24 TSV</t>
  </si>
  <si>
    <t>1288178213</t>
  </si>
  <si>
    <t>732429212</t>
  </si>
  <si>
    <t>Čerpadla teplovodní montáž čerpadel (do potrubí) ostatních typů mokroběžných závitových DN 25</t>
  </si>
  <si>
    <t>373805150</t>
  </si>
  <si>
    <t>998732102</t>
  </si>
  <si>
    <t>Přesun hmot pro strojovny stanovený z hmotnosti přesunovaného materiálu vodorovná dopravní vzdálenost do 50 m v objektech výšky přes 6 do 12 m</t>
  </si>
  <si>
    <t>2043591139</t>
  </si>
  <si>
    <t>998732186X023</t>
  </si>
  <si>
    <t>Přesun hmot pro strojovny stanovený z hmotnosti přesunovaného materiálu Příplatek k cenám za přesun prováděný v objektech výšky nad 12 m</t>
  </si>
  <si>
    <t>-8354314</t>
  </si>
  <si>
    <t>998732193</t>
  </si>
  <si>
    <t>Přesun hmot pro strojovny stanovený z hmotnosti přesunovaného materiálu Příplatek k cenám za zvětšený přesun přes vymezenou největší dopravní vzdálenost do 500 m</t>
  </si>
  <si>
    <t>1658651927</t>
  </si>
  <si>
    <t>732420811</t>
  </si>
  <si>
    <t>Demontáž čerpadel oběhových spirálních (do potrubí) DN 25</t>
  </si>
  <si>
    <t>-784617924</t>
  </si>
  <si>
    <t>732493910X023</t>
  </si>
  <si>
    <t>Demontáž hydraulického vyrovnávače tlaků do DN 80 mm</t>
  </si>
  <si>
    <t>-632040127</t>
  </si>
  <si>
    <t>732890801</t>
  </si>
  <si>
    <t>Vnitrostaveništní přemístění vybouraných (demontovaných) hmot strojoven vodorovně do 100 m v objektech výšky do 6 m</t>
  </si>
  <si>
    <t>-1321191143</t>
  </si>
  <si>
    <t>-1651044065</t>
  </si>
  <si>
    <t>1284254005</t>
  </si>
  <si>
    <t>-1591019872</t>
  </si>
  <si>
    <t>733</t>
  </si>
  <si>
    <t>Ústřední vytápění - rozvodné potrubí</t>
  </si>
  <si>
    <t>733111103</t>
  </si>
  <si>
    <t>Potrubí z trubek ocelových závitových bezešvých běžných nízkotlakých DN 15</t>
  </si>
  <si>
    <t>2030895958</t>
  </si>
  <si>
    <t>733111104</t>
  </si>
  <si>
    <t>Potrubí z trubek ocelových závitových bezešvých běžných nízkotlakých DN 20</t>
  </si>
  <si>
    <t>-492684397</t>
  </si>
  <si>
    <t>733111105</t>
  </si>
  <si>
    <t>Potrubí z trubek ocelových závitových bezešvých běžných nízkotlakých DN 25</t>
  </si>
  <si>
    <t>-1266576958</t>
  </si>
  <si>
    <t>733111106</t>
  </si>
  <si>
    <t>Potrubí z trubek ocelových závitových bezešvých běžných nízkotlakých DN 32</t>
  </si>
  <si>
    <t>-1229905330</t>
  </si>
  <si>
    <t>733114119X01</t>
  </si>
  <si>
    <t>Mezikus-přechod z ocelových trubek DN 100 mm (příruba)/DN 32 mm volný konec dl. 150 mm PN 6/120°C</t>
  </si>
  <si>
    <t>803294698</t>
  </si>
  <si>
    <t>733190107</t>
  </si>
  <si>
    <t>Zkoušky těsnosti potrubí, manžety prostupové z trubek ocelových zkoušky těsnosti potrubí (za provozu) z trubek ocelových závitových DN do 40</t>
  </si>
  <si>
    <t>-799814230</t>
  </si>
  <si>
    <t>733222104</t>
  </si>
  <si>
    <t>Potrubí z trubek měděných polotvrdých spojovaných měkkým pájením D 22/1,0</t>
  </si>
  <si>
    <t>-1807098189</t>
  </si>
  <si>
    <t>733223105</t>
  </si>
  <si>
    <t>Potrubí z trubek měděných tvrdých spojovaných měkkým pájením D 28/1,5</t>
  </si>
  <si>
    <t>-980376071</t>
  </si>
  <si>
    <t>733223106</t>
  </si>
  <si>
    <t>Potrubí z trubek měděných tvrdých spojovaných měkkým pájením D 35/1,5</t>
  </si>
  <si>
    <t>-1853447875</t>
  </si>
  <si>
    <t>733223107</t>
  </si>
  <si>
    <t>Potrubí z trubek měděných tvrdých spojovaných měkkým pájením D 42/1,5</t>
  </si>
  <si>
    <t>-762957218</t>
  </si>
  <si>
    <t>733223108</t>
  </si>
  <si>
    <t>Potrubí z trubek měděných tvrdých spojovaných měkkým pájením D 54/2</t>
  </si>
  <si>
    <t>-1339636331</t>
  </si>
  <si>
    <t>733224204</t>
  </si>
  <si>
    <t>Potrubí z trubek měděných Příplatek k cenám za potrubí vedené v kotelnách a strojovnách D 22/1,5</t>
  </si>
  <si>
    <t>2136257659</t>
  </si>
  <si>
    <t>733224205</t>
  </si>
  <si>
    <t>Potrubí z trubek měděných Příplatek k cenám za potrubí vedené v kotelnách a strojovnách D 28/1,5</t>
  </si>
  <si>
    <t>1562713102</t>
  </si>
  <si>
    <t>733224206</t>
  </si>
  <si>
    <t>Potrubí z trubek měděných Příplatek k cenám za potrubí vedené v kotelnách a strojovnách D 35/1,5</t>
  </si>
  <si>
    <t>-1271157235</t>
  </si>
  <si>
    <t>733224207</t>
  </si>
  <si>
    <t>Potrubí z trubek měděných Příplatek k cenám za potrubí vedené v kotelnách a strojovnách D 42/1,5</t>
  </si>
  <si>
    <t>-960687638</t>
  </si>
  <si>
    <t>733224208</t>
  </si>
  <si>
    <t>Potrubí z trubek měděných Příplatek k cenám za potrubí vedené v kotelnách a strojovnách D 54/2</t>
  </si>
  <si>
    <t>774802310</t>
  </si>
  <si>
    <t>733224224</t>
  </si>
  <si>
    <t>Potrubí z trubek měděných Příplatek k cenám za zhotovení přípojky z trubek měděných D 22/1</t>
  </si>
  <si>
    <t>273441290</t>
  </si>
  <si>
    <t>733224225</t>
  </si>
  <si>
    <t>Potrubí z trubek měděných Příplatek k cenám za zhotovení přípojky z trubek měděných D 28/1,5</t>
  </si>
  <si>
    <t>-848328847</t>
  </si>
  <si>
    <t>733224227</t>
  </si>
  <si>
    <t>Potrubí z trubek měděných Příplatek k cenám za zhotovení přípojky z trubek měděných D 42/1,5</t>
  </si>
  <si>
    <t>-2098183755</t>
  </si>
  <si>
    <t>733291101</t>
  </si>
  <si>
    <t>Zkoušky těsnosti potrubí z trubek měděných D do 35/1,5</t>
  </si>
  <si>
    <t>1302325539</t>
  </si>
  <si>
    <t>733399901X02</t>
  </si>
  <si>
    <t>Vypuštění a zpětné napuštění větve pro napojení otopných těles, včetně odvzdušnění otop.těles (větev č.3 a 6 otopné soustavy centrální kotelny)</t>
  </si>
  <si>
    <t>710241881</t>
  </si>
  <si>
    <t>733399902X03</t>
  </si>
  <si>
    <t>Napojení na stáv.rozvod G 1/2“</t>
  </si>
  <si>
    <t>-667491564</t>
  </si>
  <si>
    <t>733399903X04</t>
  </si>
  <si>
    <t>Napojení na stáv.rozvod G 3/4“</t>
  </si>
  <si>
    <t>1384969477</t>
  </si>
  <si>
    <t>733399904X05</t>
  </si>
  <si>
    <t>Napojení na stáv.rozvod G 6/4“ (přechod ocel/měď)</t>
  </si>
  <si>
    <t>-63096540</t>
  </si>
  <si>
    <t>733191913</t>
  </si>
  <si>
    <t>Opravy rozvodů potrubí z trubek ocelových závitových normálních i zesílených zaslepení skováním a zavařením DN 15</t>
  </si>
  <si>
    <t>1908624861</t>
  </si>
  <si>
    <t>733191914</t>
  </si>
  <si>
    <t>Opravy rozvodů potrubí z trubek ocelových závitových normálních i zesílených zaslepení skováním a zavařením DN 20</t>
  </si>
  <si>
    <t>1477492189</t>
  </si>
  <si>
    <t>998733103</t>
  </si>
  <si>
    <t>Přesun hmot pro rozvody potrubí stanovený z hmotnosti přesunovaného materiálu vodorovná dopravní vzdálenost do 50 m v objektech výšky přes 12 do 24 m</t>
  </si>
  <si>
    <t>1246843102</t>
  </si>
  <si>
    <t>998733193</t>
  </si>
  <si>
    <t>Přesun hmot pro rozvody potrubí stanovený z hmotnosti přesunovaného materiálu Příplatek k cenám za zvětšený přesun přes vymezenou největší dopravní vzdálenost do 500 m</t>
  </si>
  <si>
    <t>-1101687278</t>
  </si>
  <si>
    <t>733110803</t>
  </si>
  <si>
    <t>Demontáž potrubí z trubek ocelových závitových DN do 15</t>
  </si>
  <si>
    <t>-1657482323</t>
  </si>
  <si>
    <t>733110806</t>
  </si>
  <si>
    <t>Demontáž potrubí z trubek ocelových závitových DN přes 15 do 32</t>
  </si>
  <si>
    <t>-1816432080</t>
  </si>
  <si>
    <t>733890801</t>
  </si>
  <si>
    <t>Vnitrostaveništní přemístění vybouraných (demontovaných) hmot rozvodů potrubí vodorovně do 100 m v objektech výšky do 6 m</t>
  </si>
  <si>
    <t>-376985374</t>
  </si>
  <si>
    <t>-88477127</t>
  </si>
  <si>
    <t>115</t>
  </si>
  <si>
    <t>-2099604998</t>
  </si>
  <si>
    <t>-59680387</t>
  </si>
  <si>
    <t>734</t>
  </si>
  <si>
    <t>Ústřední vytápění - armatury</t>
  </si>
  <si>
    <t>734209103</t>
  </si>
  <si>
    <t>Montáž závitových armatur s 1 závitem G 1/2 (DN 15)</t>
  </si>
  <si>
    <t>-327732759</t>
  </si>
  <si>
    <t>5512913X025</t>
  </si>
  <si>
    <t>Přímý automatický odvzdušňovací ventil PN 12/100°C G 1/2" viz.položka 100 TSV</t>
  </si>
  <si>
    <t>-1290183407</t>
  </si>
  <si>
    <t>734209113</t>
  </si>
  <si>
    <t>Montáž závitových armatur se 2 závity G 1/2 (DN 15)</t>
  </si>
  <si>
    <t>-1094424633</t>
  </si>
  <si>
    <t>5512913X030</t>
  </si>
  <si>
    <t>Potrubní oddělovač systémů studená vody/vytápění bez vodoměru PN 10 G 1/2" viz.položka 88 TSV</t>
  </si>
  <si>
    <t>1410687378</t>
  </si>
  <si>
    <t>734209114</t>
  </si>
  <si>
    <t>Montáž závitových armatur se 2 závity G 3/4 (DN 20)</t>
  </si>
  <si>
    <t>-1400414711</t>
  </si>
  <si>
    <t>5512913X031</t>
  </si>
  <si>
    <t>Kulový kohout  pro ÚT závitový s rovnou páčkou PN 20/115°C G 3/4" viz.položka 62 TSV</t>
  </si>
  <si>
    <t>-274366611</t>
  </si>
  <si>
    <t>828787097</t>
  </si>
  <si>
    <t>551273771X06</t>
  </si>
  <si>
    <t>Pojistný ventil membránový pro ústřední vytápění G 3/4” x  G 1“ otevírací přetlak 0,30 MPa, aw=0,565 viz.položka 58 TSV</t>
  </si>
  <si>
    <t>1404692440</t>
  </si>
  <si>
    <t>-1617644369</t>
  </si>
  <si>
    <t>551273791X07</t>
  </si>
  <si>
    <t>Speciální armatura kulový kohout se zajištěním, speciální pro tlakové  expanzní nádoby bezpečnostní uzávěr pro údržbu a demontáž) PN 16/120°C G 3/4“ viz. položka 90 TSV</t>
  </si>
  <si>
    <t>-579746099</t>
  </si>
  <si>
    <t>2114576963</t>
  </si>
  <si>
    <t>551273791X08</t>
  </si>
  <si>
    <t>Vyvažovací statický ventil pro měření průtoku, regulaci a uzavírání závitový PN 20/120°C G 3/4" (kvs =5,70) viz.položka 82 TSV</t>
  </si>
  <si>
    <t>-926528086</t>
  </si>
  <si>
    <t>734209124</t>
  </si>
  <si>
    <t>Montáž závitových armatur se 3 závity G 3/4 (DN 20)</t>
  </si>
  <si>
    <t>1561309118</t>
  </si>
  <si>
    <t>551273791X09</t>
  </si>
  <si>
    <t>Trojcestný otočný směšovací ventil  PN 10/110°C, kvs= 4,0 m3/h G 3/4“ (DN20 mm) viz. položka 86 TSV</t>
  </si>
  <si>
    <t>-2074924086</t>
  </si>
  <si>
    <t>734299120X10</t>
  </si>
  <si>
    <t>Montáž servopohonu na trojcestný závitový směšovač</t>
  </si>
  <si>
    <t>-110436854</t>
  </si>
  <si>
    <t>551273791X11</t>
  </si>
  <si>
    <t>Servomotor  24V, řídící signál 0…10V pro závitový směšovač včetně montážní sady kroutící moment 6Nm viz. položka 86 TSV</t>
  </si>
  <si>
    <t>-1593532487</t>
  </si>
  <si>
    <t>734209115</t>
  </si>
  <si>
    <t>Montáž závitových armatur se 2 závity G 1 (DN 25)</t>
  </si>
  <si>
    <t>-2042962359</t>
  </si>
  <si>
    <t>551273791X12</t>
  </si>
  <si>
    <t>Kulový kohout  pro ÚT závitový PN 20/115°C G 1“ s rovnou páčkou viz. položka 64 TSV</t>
  </si>
  <si>
    <t>-416303471</t>
  </si>
  <si>
    <t>-437894</t>
  </si>
  <si>
    <t>5512913X13</t>
  </si>
  <si>
    <t>Vyvažovací statický ventil pro měření průtoku, regulaci a uzavírání závitový PN 20/120°C G 1" (kvs =8,70) viz. položka 84 TSV</t>
  </si>
  <si>
    <t>1203736920</t>
  </si>
  <si>
    <t>734209116</t>
  </si>
  <si>
    <t>Montáž závitových armatur se 2 závity G 5/4 (DN 32)</t>
  </si>
  <si>
    <t>-1931832072</t>
  </si>
  <si>
    <t>551273791X14</t>
  </si>
  <si>
    <t>Kulový kohout  pro ÚT závitový PN 20/115°C G 5/4“ s rovnou páčkou viz. položka 66 TSV</t>
  </si>
  <si>
    <t>-638822777</t>
  </si>
  <si>
    <t>247119581</t>
  </si>
  <si>
    <t>551273791X15</t>
  </si>
  <si>
    <t>Filtr závitový pro ÚT PN 16/100°C G 5/4“ viz.položka 78 TSV</t>
  </si>
  <si>
    <t>696810433</t>
  </si>
  <si>
    <t>1112254332</t>
  </si>
  <si>
    <t>551273791X16</t>
  </si>
  <si>
    <t>Zpětná klapka závitová pro ÚT PN 16/100°C G 5/4“ viz.položka 74 TSV</t>
  </si>
  <si>
    <t>350566790</t>
  </si>
  <si>
    <t>734209117</t>
  </si>
  <si>
    <t>Montáž závitových armatur se 2 závity G 6/4 (DN 40)</t>
  </si>
  <si>
    <t>-1096287739</t>
  </si>
  <si>
    <t>551273791X17</t>
  </si>
  <si>
    <t>Kulový kohout  pro ÚT závitový PN 20/115°C G 6/4“ s rovnou páčkou viz. položka 68 TSV</t>
  </si>
  <si>
    <t>343988886</t>
  </si>
  <si>
    <t>939982711</t>
  </si>
  <si>
    <t>551273791X18</t>
  </si>
  <si>
    <t>Filtr závitový pro ÚT PN 16/100°C G 6/4“ viz.položka 80 TSV</t>
  </si>
  <si>
    <t>752290834</t>
  </si>
  <si>
    <t>734209118</t>
  </si>
  <si>
    <t>Montáž závitových armatur se 2 závity G 2 (DN 50)</t>
  </si>
  <si>
    <t>638960698</t>
  </si>
  <si>
    <t>551273791X19</t>
  </si>
  <si>
    <t>Kulový kohout  pro ÚT závitový PN 20/115°C G 2“ s rovnou páčkou viz. položka 70 TSV</t>
  </si>
  <si>
    <t>-991922020</t>
  </si>
  <si>
    <t>734291123</t>
  </si>
  <si>
    <t>Ostatní armatury kohouty plnicí a vypouštěcí PN 10 do 110 st.C G 1/2"</t>
  </si>
  <si>
    <t>-1657402556</t>
  </si>
  <si>
    <t>734411117</t>
  </si>
  <si>
    <t>Teploměry technické s pevným stonkem a jímkou zadní připojení (axiální) průměr 80 mm délka stonku 100 mm (0 až 120°C)</t>
  </si>
  <si>
    <t>-958791402</t>
  </si>
  <si>
    <t>734421102</t>
  </si>
  <si>
    <t>Tlakoměry s pevným stonkem a zpětnou klapkou spodní připojení (radiální) tlaku 0–16 bar průměru 63 mm (0 až) 0,4 MPa)</t>
  </si>
  <si>
    <t>495861406</t>
  </si>
  <si>
    <t>7344242X201</t>
  </si>
  <si>
    <t>Trojcestný zkušební kohout k manometru PN 16/100°C</t>
  </si>
  <si>
    <t>-1577307115</t>
  </si>
  <si>
    <t>734494213</t>
  </si>
  <si>
    <t>Měřicí armatury návarky s trubkovým závitem G 1/2</t>
  </si>
  <si>
    <t>-860627419</t>
  </si>
  <si>
    <t>734499211</t>
  </si>
  <si>
    <t>Měřicí armatury montáž návarků M 20 x 1,5</t>
  </si>
  <si>
    <t>-326465051</t>
  </si>
  <si>
    <t>734499212</t>
  </si>
  <si>
    <t>Měřicí armatury montáž návarků M 27 x 2</t>
  </si>
  <si>
    <t>531974664</t>
  </si>
  <si>
    <t>998734103</t>
  </si>
  <si>
    <t>Přesun hmot pro armatury stanovený z hmotnosti přesunovaného materiálu vodorovná dopravní vzdálenost do 50 m v objektech výšky přes 12 do 24 m</t>
  </si>
  <si>
    <t>1727415558</t>
  </si>
  <si>
    <t>998734193</t>
  </si>
  <si>
    <t>Přesun hmot pro armatury stanovený z hmotnosti přesunovaného materiálu Příplatek k cenám za zvětšený přesun přes vymezenou největší dopravní vzdálenost do 500 m</t>
  </si>
  <si>
    <t>-1799165352</t>
  </si>
  <si>
    <t>783314201</t>
  </si>
  <si>
    <t>Základní antikorozní nátěr zámečnických konstrukcí jednonásobný syntetický standardní</t>
  </si>
  <si>
    <t>359318317</t>
  </si>
  <si>
    <t>783315101</t>
  </si>
  <si>
    <t>Mezinátěr zámečnických konstrukcí jednonásobný syntetický standardní</t>
  </si>
  <si>
    <t>-1466037122</t>
  </si>
  <si>
    <t>783614651</t>
  </si>
  <si>
    <t>Základní antikorozní nátěr armatur a kovových potrubí jednonásobný potrubí do DN 50 mm syntetický standardní</t>
  </si>
  <si>
    <t>-1534598688</t>
  </si>
  <si>
    <t>783615551</t>
  </si>
  <si>
    <t>Mezinátěr armatur a kovových potrubí potrubí do DN 50 mm syntetický standardní</t>
  </si>
  <si>
    <t>602418338</t>
  </si>
  <si>
    <t>783617601</t>
  </si>
  <si>
    <t>Krycí nátěr (email) armatur a kovových potrubí potrubí do DN 50 mm jednonásobný syntetický standardní</t>
  </si>
  <si>
    <t>904031743</t>
  </si>
  <si>
    <t>03 - Plyn</t>
  </si>
  <si>
    <t xml:space="preserve">    723 - Zdravotechnika - vnitřní plynovod</t>
  </si>
  <si>
    <t>9000000X1</t>
  </si>
  <si>
    <t>Zednické vícepráce</t>
  </si>
  <si>
    <t>1136693775</t>
  </si>
  <si>
    <t>723</t>
  </si>
  <si>
    <t>Zdravotechnika - vnitřní plynovod</t>
  </si>
  <si>
    <t>723111204</t>
  </si>
  <si>
    <t>Potrubí z ocelových trubek závitových černých spojovaných svařováním, bezešvých běžných DN 25</t>
  </si>
  <si>
    <t>-1296459679</t>
  </si>
  <si>
    <t>723190203</t>
  </si>
  <si>
    <t>Přípojky plynovodní ke strojům a zařízením z trubek ocelových závitových černých spojovaných na závit, bezešvých, běžných DN 20</t>
  </si>
  <si>
    <t>-465248171</t>
  </si>
  <si>
    <t>723239103</t>
  </si>
  <si>
    <t>Armatury se dvěma závity montáž armatur se dvěma závity ostatních typů G 1</t>
  </si>
  <si>
    <t>-1403990602</t>
  </si>
  <si>
    <t>5512913X001</t>
  </si>
  <si>
    <t xml:space="preserve">Kulový kohout s ovládací vrtulkou DN 1" </t>
  </si>
  <si>
    <t>-2014165810</t>
  </si>
  <si>
    <t>723240X02</t>
  </si>
  <si>
    <t xml:space="preserve">Napojení stávajícího odvzdušňovacího potrubí na nové rozvodné potrubí </t>
  </si>
  <si>
    <t>-304153254</t>
  </si>
  <si>
    <t>723241X03</t>
  </si>
  <si>
    <t xml:space="preserve">Demontáž nepotřebného stávajícího plynového zařízení </t>
  </si>
  <si>
    <t>-1840478081</t>
  </si>
  <si>
    <t>998723192</t>
  </si>
  <si>
    <t>Přesun hmot pro vnitřní plynovod stanovený z hmotnosti přesunovaného materiálu Příplatek k ceně za zvětšený přesun přes vymezenou největší dopravní vzdálenost do 100 m</t>
  </si>
  <si>
    <t>-1368563147</t>
  </si>
  <si>
    <t>998723102</t>
  </si>
  <si>
    <t>Přesun hmot pro vnitřní plynovod stanovený z hmotnosti přesunovaného materiálu vodorovná dopravní vzdálenost do 50 m v objektech výšky přes 6 do 12 m</t>
  </si>
  <si>
    <t>-1491600839</t>
  </si>
  <si>
    <t>723991X12</t>
  </si>
  <si>
    <t>Revize</t>
  </si>
  <si>
    <t>-151575349</t>
  </si>
  <si>
    <t>514315653</t>
  </si>
  <si>
    <t>783617611</t>
  </si>
  <si>
    <t>Krycí nátěr (email) armatur a kovových potrubí potrubí do DN 50 mm dvojnásobný syntetický standardní</t>
  </si>
  <si>
    <t>1919004008</t>
  </si>
  <si>
    <t>04 - Elektroinstalace</t>
  </si>
  <si>
    <t xml:space="preserve">    742 - Elektroinstalace</t>
  </si>
  <si>
    <t>742</t>
  </si>
  <si>
    <t>Montáž rozvodnic oceloplechových nebo plastových bez zapojení vodičů běžných, hmotnosti do 20 kg</t>
  </si>
  <si>
    <t>1103184931</t>
  </si>
  <si>
    <t>SO03 - Chlazení počítačové učebny (4NP)</t>
  </si>
  <si>
    <t xml:space="preserve">    743 - Elektromontáže - hrubá montáž</t>
  </si>
  <si>
    <t>1313382716</t>
  </si>
  <si>
    <t>0,54*1,5</t>
  </si>
  <si>
    <t>611325121</t>
  </si>
  <si>
    <t>Vápenocementová nebo vápenná omítka rýh štuková ve stropech, šířky rýhy do 150 mm</t>
  </si>
  <si>
    <t>-1482070019</t>
  </si>
  <si>
    <t>"odvod kondenzátu" 18*0,4</t>
  </si>
  <si>
    <t>2076672832</t>
  </si>
  <si>
    <t>974031143</t>
  </si>
  <si>
    <t>Vysekání rýh ve zdivu cihelném na maltu vápennou nebo vápenocementovou do hl. 70 mm a šířky do 100 mm</t>
  </si>
  <si>
    <t>92659910</t>
  </si>
  <si>
    <t>"odvod kondenzátu" 18</t>
  </si>
  <si>
    <t>985</t>
  </si>
  <si>
    <t>Ochranný nátěr betonu akrylátový dvojnásobný se stěrkou (OS-C)</t>
  </si>
  <si>
    <t>-678005711</t>
  </si>
  <si>
    <t>-1497071878</t>
  </si>
  <si>
    <t>1900498126</t>
  </si>
  <si>
    <t>-2056060308</t>
  </si>
  <si>
    <t>1,825*30 'Přepočtené koeficientem množství</t>
  </si>
  <si>
    <t>399683512</t>
  </si>
  <si>
    <t>-1448087495</t>
  </si>
  <si>
    <t>970901216</t>
  </si>
  <si>
    <t>"S1" 10,21</t>
  </si>
  <si>
    <t>Šikmé střechy Fólie pro šikmé střechy Parotěsné fólie Parozábrana  (75m2/bal.)</t>
  </si>
  <si>
    <t>147998446</t>
  </si>
  <si>
    <t>-293125829</t>
  </si>
  <si>
    <t>"S1" 10,21*2</t>
  </si>
  <si>
    <t>-1029897864</t>
  </si>
  <si>
    <t>1107433933</t>
  </si>
  <si>
    <t>-1101704522</t>
  </si>
  <si>
    <t>1339293362</t>
  </si>
  <si>
    <t>721171903</t>
  </si>
  <si>
    <t>Opravy odpadního potrubí plastového vsazení odbočky do potrubí DN 50</t>
  </si>
  <si>
    <t>1917423424</t>
  </si>
  <si>
    <t>"odvod kondenzátu" 1</t>
  </si>
  <si>
    <t>721174043</t>
  </si>
  <si>
    <t>Potrubí z plastových trub HT Systém (polypropylenové PPs) připojovací DN 50</t>
  </si>
  <si>
    <t>-1874418560</t>
  </si>
  <si>
    <t>-99681569</t>
  </si>
  <si>
    <t>743</t>
  </si>
  <si>
    <t>Elektromontáže - hrubá montáž</t>
  </si>
  <si>
    <t>743552122</t>
  </si>
  <si>
    <t>Montáž žlabů bez stojiny a výložníků kovových, typ Mars, ZPA s podpěrkami a příslušenstvím bez víka, šířky do 100 mm</t>
  </si>
  <si>
    <t>-1797722918</t>
  </si>
  <si>
    <t>"pro vedení mezi jednotkami chlazení" 3,7+16,3</t>
  </si>
  <si>
    <t>345754920</t>
  </si>
  <si>
    <t>Kabelové nosné systémy žlaby kabelové) žlab kabelový 2m/ks NKZN 50X100</t>
  </si>
  <si>
    <t>-647256747</t>
  </si>
  <si>
    <t>Poznámka k položce:
EAN 8595057687219</t>
  </si>
  <si>
    <t>1146133389</t>
  </si>
  <si>
    <t>-721218775</t>
  </si>
  <si>
    <t>-1985582907</t>
  </si>
  <si>
    <t>"S1" 10,21/1,3+10,21/0,625</t>
  </si>
  <si>
    <t>"nosná kce pro klimatizační jednotku" 3,8*2</t>
  </si>
  <si>
    <t>1133196226</t>
  </si>
  <si>
    <t>31,79*0,007 'Přepočtené koeficientem množství</t>
  </si>
  <si>
    <t>-362733702</t>
  </si>
  <si>
    <t>277920242</t>
  </si>
  <si>
    <t>763122411</t>
  </si>
  <si>
    <t>Stěna šachtová ze sádrokartonových desek s nosnou konstrukcí z ocelových profilů CW, UW dvojitě opláštěná deskami protipožárními DF tl. 2 x 12,5 mm, bez TI, EI 30, stěna tl. 75 mm, profil 50</t>
  </si>
  <si>
    <t>408127322</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</si>
  <si>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</si>
  <si>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"odvod kondenzátu" (0,25+0,2)*3</t>
  </si>
  <si>
    <t>808605183</t>
  </si>
  <si>
    <t>-578760432</t>
  </si>
  <si>
    <t>3,5+2,7</t>
  </si>
  <si>
    <t>764315421</t>
  </si>
  <si>
    <t>Lemování trub, konzol, držáků a ostatních kusových prvků z pozinkovaného plechu střech s krytinou skládanou mimo prejzovou nebo z plechu, průměr do 75 mm</t>
  </si>
  <si>
    <t>-467672229</t>
  </si>
  <si>
    <t>"prostup pro chlazení a el." 1</t>
  </si>
  <si>
    <t>1350990842</t>
  </si>
  <si>
    <t>1442214893</t>
  </si>
  <si>
    <t>"zpětná montáž krytiny okolo nového výlezu" 2*2-0,6*0,6</t>
  </si>
  <si>
    <t>-986959383</t>
  </si>
  <si>
    <t>-653842934</t>
  </si>
  <si>
    <t>"demontáž krytiny okolo nového výlezu" 2*2</t>
  </si>
  <si>
    <t>"demontáž krytiny pro zhotovení prostupu vedením" 0,4*0,4</t>
  </si>
  <si>
    <t>665282321</t>
  </si>
  <si>
    <t>766671O50</t>
  </si>
  <si>
    <t>-63616263</t>
  </si>
  <si>
    <t>"dodávka a montáž střešního okna dle výpisu PSV, ozn. 50" 1</t>
  </si>
  <si>
    <t>7679951x1</t>
  </si>
  <si>
    <t>Montáž ostatních atypických zámečnických konstrukcí hmotnosti přes 10 do 20 kg</t>
  </si>
  <si>
    <t>-1008427427</t>
  </si>
  <si>
    <t>18,97*1,05</t>
  </si>
  <si>
    <t>363501286</t>
  </si>
  <si>
    <t>-335235771</t>
  </si>
  <si>
    <t>"odvod kondenzátu" 8,1*3</t>
  </si>
  <si>
    <t xml:space="preserve">02 - Chlazení </t>
  </si>
  <si>
    <t xml:space="preserve">    751-1 - Vzduchotechnika - Zařízení "1"</t>
  </si>
  <si>
    <t>-1086678298</t>
  </si>
  <si>
    <t>949101112</t>
  </si>
  <si>
    <t>Lešení pomocné pracovní pro objekty pozemních staveb pro zatížení do 150 kg/m2, o výšce lešeňové podlahy přes 1,9 do 3,5 m</t>
  </si>
  <si>
    <t>-867184121</t>
  </si>
  <si>
    <t>99999X002</t>
  </si>
  <si>
    <t>Zpracování provozního řádu pro obsluhu a údržbu, zaškolení obsluhy schémata, doklady o revizích</t>
  </si>
  <si>
    <t>-227135560</t>
  </si>
  <si>
    <t>Přesun hmot pro budovy občanské výstavby, bydlení, výrobu a služby s omezením mechanizace vodorovná dopravní vzdálenost do 100 m pro budovy s jakoukoliv nosnou konstrukcí výšky přes 12 do 24 m</t>
  </si>
  <si>
    <t>-1961730611</t>
  </si>
  <si>
    <t>751-1</t>
  </si>
  <si>
    <t>Vzduchotechnika - Zařízení "1"</t>
  </si>
  <si>
    <t>75114X001</t>
  </si>
  <si>
    <t>Montáž venkovní a vnitřní kompaktní splitové kondenzační jednotky pro jednu vnitřní jednotku (včetně připojení potrubí chlazení a odvodu kondenzátu) viz. položka 1 TSVZT</t>
  </si>
  <si>
    <t>2039307822</t>
  </si>
  <si>
    <t>42911111X002</t>
  </si>
  <si>
    <t xml:space="preserve">Venkovní kompaktní kondenzační jednotka splitová s invertorem řada Digital Inverter. pro jednu vnitřní jednotku , regulace( 20 do 100%) jmenovitý chladící výkon 6,9 kW (rozsah 1,5 až 7,4 kW), chladivo R 410A, 230V, provozní podmínky pro chlazení(venkovní </t>
  </si>
  <si>
    <t>komplet</t>
  </si>
  <si>
    <t>-1996916330</t>
  </si>
  <si>
    <t>75114X004</t>
  </si>
  <si>
    <t>Univerzální externí VO signalizace a řízení-programovatelné hlášení provozních stavů, hlaášení poruchy, povel zapnutí/vypnutí -modul pro vstupy a výstupy (alarm, hlášení provozu) viz.položka 3 TSVZT</t>
  </si>
  <si>
    <t>-79147787</t>
  </si>
  <si>
    <t>751537211X005</t>
  </si>
  <si>
    <t>Montáž potrubí měděného měkkého spojovaného pájením, předizolovaného určeného pro chlazení a klimatizaci (chladivo R 410A), Ag pájka, pomocného materiálu a uchycení dimenze Cu 3/8“ (10 x 1 ) mm</t>
  </si>
  <si>
    <t>-1436723284</t>
  </si>
  <si>
    <t>42982381X006</t>
  </si>
  <si>
    <t>Dodávka potrubí měděného měkkého (R220) spojovaného pájením určeného pro chlazení a klimatizaci, předizolovaného (izolace tl. 10 mm, dif.odpor izolace větší než 7000) dimenze Cu 3/8“ (10x1 ) mm viz.položka 4 TSVZT</t>
  </si>
  <si>
    <t>1847482359</t>
  </si>
  <si>
    <t>751537212X007</t>
  </si>
  <si>
    <t xml:space="preserve">Montáž potrubí měděného měkkého spojovaného pájením, předizolovaného určeného pro chlazení a klimatizaci (chladivo R 410A), Ag pájka, pomocného materiálu a uchycení dimenze Cu 5/8“ (16x1 ) mm </t>
  </si>
  <si>
    <t>-1644081117</t>
  </si>
  <si>
    <t>42982391X008</t>
  </si>
  <si>
    <t>Dodávka potrubí měděného měkkého (R220) spojovaného pájením určeného pro chlazení a klimatizaci, předizolovaného (izolace tl. 10 mm, dif.odpor izolace větší než 7000) dimenze Cu 5/8“ (16x1 ) mm viz. položka 4 TSVZT</t>
  </si>
  <si>
    <t>1209251064</t>
  </si>
  <si>
    <t>751537213X010</t>
  </si>
  <si>
    <t xml:space="preserve">Úprava (dokončení) tepelné izolace po montáži na spojích potrubí </t>
  </si>
  <si>
    <t>-1740612741</t>
  </si>
  <si>
    <t>751537214X11</t>
  </si>
  <si>
    <t xml:space="preserve">Doplnění chladiva split systému </t>
  </si>
  <si>
    <t>1065616969</t>
  </si>
  <si>
    <t>42982392X012</t>
  </si>
  <si>
    <t>Chladivo R 410 A</t>
  </si>
  <si>
    <t>1054339513</t>
  </si>
  <si>
    <t>751537214X13</t>
  </si>
  <si>
    <t>Montáž a dodávka plastového kanálku-lišty pro osazení CU potrubí 60/45 mm materiál nehořlavé PVC, užitná teplota -20°C +60°C</t>
  </si>
  <si>
    <t>1618642600</t>
  </si>
  <si>
    <t>751531215X14</t>
  </si>
  <si>
    <t>Kompletní montáž kabelového ovladače split systému,propojení zajistí profese elektro viz položka 5 TSVZT</t>
  </si>
  <si>
    <t>1019619788</t>
  </si>
  <si>
    <t>42982391X15</t>
  </si>
  <si>
    <t>Standardní kabelový ovladač s velkým LCD-displejem pro výše uvedený split systém viz. položka 6 TSVZT</t>
  </si>
  <si>
    <t>1853331611</t>
  </si>
  <si>
    <t>751531215X16</t>
  </si>
  <si>
    <t>Kompletní montáž samostatného čerpadla kondenzátu s rezervoárem včetně napojení na zápachovou uzávěru kanalizace viz položka 7 TSVZT</t>
  </si>
  <si>
    <t>-1954646360</t>
  </si>
  <si>
    <t>42982391X17</t>
  </si>
  <si>
    <t>Čerpadlo kondenzátu princip technologie rotační membrány. Jmenovitý výkon 14 l/hod maximální výtlak 8 m Max. sací výška 7 m napájení 230V/12V signalizace alarm beznapěťový kontakt viz.položka 8 TSVZT</t>
  </si>
  <si>
    <t>-525945050</t>
  </si>
  <si>
    <t>42982391X18</t>
  </si>
  <si>
    <t>Příslušenství čerpadla prodlužovací kabel senzoru 5m - pro prodloužení kabelů senzorů a instalaci dál od klimatizace</t>
  </si>
  <si>
    <t>-122272808</t>
  </si>
  <si>
    <t>42982391X19</t>
  </si>
  <si>
    <t>Příslušenství čerpadla univerzální redukční prvky pro snadné připojení sání čerpadla na klimatizační jednotku nebo výtlaku na odpadní potrubí Redukce potrubí černá (tvrzený plast)</t>
  </si>
  <si>
    <t>1620847413</t>
  </si>
  <si>
    <t>42982391X20</t>
  </si>
  <si>
    <t>Příslušenství čerpadla univerzální redukční prvky pro snadné připojení sání čerpadla na klimatizační jednotku nebo výtlaku na odpadní potrubí Redukce potrubí modrá (měkčený plast)</t>
  </si>
  <si>
    <t>-1304798702</t>
  </si>
  <si>
    <t>42982391X21</t>
  </si>
  <si>
    <t>Příslušenství čerpadla hadička pro odvod kondenzátu vnitřní průměr 8 mm, délka cca 20 m vysoká pevnost, odolnost proti zlomu i stárnutí</t>
  </si>
  <si>
    <t>240429542</t>
  </si>
  <si>
    <t>75114X022</t>
  </si>
  <si>
    <t>Tlaková zkouška potrubí chladiva a split systému</t>
  </si>
  <si>
    <t>1685315877</t>
  </si>
  <si>
    <t>75114X023</t>
  </si>
  <si>
    <t>Komplexní vyzkoušení, spuštění split systému</t>
  </si>
  <si>
    <t>-238561654</t>
  </si>
  <si>
    <t>998751102</t>
  </si>
  <si>
    <t>Přesun hmot pro vzduchotechniku stanovený z hmotnosti přesunovaného materiálu vodorovná dopravní vzdálenost do 100 m v objektech výšky přes 12 do 24 m</t>
  </si>
  <si>
    <t>1357820697</t>
  </si>
  <si>
    <t>998751191</t>
  </si>
  <si>
    <t>Přesun hmot pro vzduchotechniku stanovený z hmotnosti přesunovaného materiálu Příplatek k cenám za zvětšený přesun přes vymezenou největší dopravní vzdálenost do 500 m</t>
  </si>
  <si>
    <t>-703634205</t>
  </si>
  <si>
    <t>03 - Elektroinstalace</t>
  </si>
  <si>
    <t>KÓD CENÍK VC 21-M - SO03- CHLAZENÍ POČÍTAČOVÉ UČEBNY (4.NP) - MONTÁŽ</t>
  </si>
  <si>
    <t>KÓD CENÍK VC C801-3 - SO03- CHLAZENÍ POČÍTAČOVÉ UČEBNY (4.NP) - STAVEBNÍ PRÁCE</t>
  </si>
  <si>
    <t>KÓD ČÍSLO - SO03- CHLAZENÍ POČÍTAČOVÉ UČEBNY (4.NP) - MATERIÁL</t>
  </si>
  <si>
    <t>KÓD CENÍK VC 21-M</t>
  </si>
  <si>
    <t>SO03- CHLAZENÍ POČÍTAČOVÉ UČEBNY (4.NP) - MONTÁŽ</t>
  </si>
  <si>
    <t>SIL 1</t>
  </si>
  <si>
    <t>JISTIČ 16A/1A/B</t>
  </si>
  <si>
    <t>SIL 2</t>
  </si>
  <si>
    <t>OCELOVÁ NOSNÁ KONSTRUKCE DO 10KG</t>
  </si>
  <si>
    <t>SIL 3</t>
  </si>
  <si>
    <t>KABEL CYKY 3Jx2,5 VU</t>
  </si>
  <si>
    <t>SIL 4</t>
  </si>
  <si>
    <t>KABEL CYKY 5Jx1,5 VU</t>
  </si>
  <si>
    <t>SIL 5</t>
  </si>
  <si>
    <t>VODIČ CY6 ŽL/ZEL. VU</t>
  </si>
  <si>
    <t>SIL 6</t>
  </si>
  <si>
    <t>DRÁT FEZN 10MM PU</t>
  </si>
  <si>
    <t>SIL 7</t>
  </si>
  <si>
    <t>SVORKA KŘÍŽOVÁ SK</t>
  </si>
  <si>
    <t>SIL 8</t>
  </si>
  <si>
    <t>PVC LIŠTA LV 40x15MM PU</t>
  </si>
  <si>
    <t>SIL 9</t>
  </si>
  <si>
    <t>TRUBKA PVC DVOUPLÁŠŤOVÁ VNĚJŠ.PR.50MM PU</t>
  </si>
  <si>
    <t>SIL 10</t>
  </si>
  <si>
    <t>PROTIPOŽÁRNÍ UCPÁVKA</t>
  </si>
  <si>
    <t>SIL 11</t>
  </si>
  <si>
    <t>ÚPRAVA ROZVADĚČE RK02</t>
  </si>
  <si>
    <t>hod</t>
  </si>
  <si>
    <t>SIL 12</t>
  </si>
  <si>
    <t>PROJEKTOVÁ DOKUMENTACE SKUTEČNÉHO STAVU</t>
  </si>
  <si>
    <t>C</t>
  </si>
  <si>
    <t>SIL 13</t>
  </si>
  <si>
    <t>VÝCHOZÍ REVIZNÍ ZPRÁVA</t>
  </si>
  <si>
    <t>KÓD CENÍK VC C801-3</t>
  </si>
  <si>
    <t>SO03- CHLAZENÍ POČÍTAČOVÉ UČEBNY (4.NP) - STAVEBNÍ PRÁCE</t>
  </si>
  <si>
    <t>SIL 14</t>
  </si>
  <si>
    <t>VYBOURÁNÍ OTVORU DO R=60MM  TL.DO 600MM V CIH.ZDI</t>
  </si>
  <si>
    <t>KÓD ČÍSLO</t>
  </si>
  <si>
    <t>SO03- CHLAZENÍ POČÍTAČOVÉ UČEBNY (4.NP) - MATERIÁL</t>
  </si>
  <si>
    <t>SIL 15</t>
  </si>
  <si>
    <t>SIL 16</t>
  </si>
  <si>
    <t>SIL 17</t>
  </si>
  <si>
    <t>KABEL CYKY 3Jx2,5</t>
  </si>
  <si>
    <t>SIL 18</t>
  </si>
  <si>
    <t>KABEL CYKY 5Jx1,5</t>
  </si>
  <si>
    <t>SIL 19</t>
  </si>
  <si>
    <t>VODIČ CY6 ŽL/ZEL.</t>
  </si>
  <si>
    <t>SIL 20</t>
  </si>
  <si>
    <t>DRÁT FEZN 10MM</t>
  </si>
  <si>
    <t>SIL 21</t>
  </si>
  <si>
    <t>SIL 22</t>
  </si>
  <si>
    <t>PVC LIŠTA LV 40x15MM</t>
  </si>
  <si>
    <t>SIL 23</t>
  </si>
  <si>
    <t>TRUBKA PVC DVOUPLÁŠŤOVÁ VNĚJŠ.PR.50MM</t>
  </si>
  <si>
    <t>SIL 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</si>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</sst>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2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Protection="1">
      <protection/>
    </xf>
    <xf numFmtId="0" fontId="0" fillId="0" borderId="4" xfId="0" applyBorder="1"/>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0" xfId="0" applyFont="1" applyBorder="1" applyAlignment="1" applyProtection="1">
      <alignmen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4"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10"/>
      <c r="AS2" s="410"/>
      <c r="AT2" s="410"/>
      <c r="AU2" s="410"/>
      <c r="AV2" s="410"/>
      <c r="AW2" s="410"/>
      <c r="AX2" s="410"/>
      <c r="AY2" s="410"/>
      <c r="AZ2" s="410"/>
      <c r="BA2" s="410"/>
      <c r="BB2" s="410"/>
      <c r="BC2" s="410"/>
      <c r="BD2" s="410"/>
      <c r="BE2" s="410"/>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1" t="s">
        <v>16</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0"/>
      <c r="AQ5" s="32"/>
      <c r="BE5" s="369" t="s">
        <v>17</v>
      </c>
      <c r="BS5" s="25" t="s">
        <v>8</v>
      </c>
    </row>
    <row r="6" spans="2:71" ht="36.95" customHeight="1">
      <c r="B6" s="29"/>
      <c r="C6" s="30"/>
      <c r="D6" s="37" t="s">
        <v>18</v>
      </c>
      <c r="E6" s="30"/>
      <c r="F6" s="30"/>
      <c r="G6" s="30"/>
      <c r="H6" s="30"/>
      <c r="I6" s="30"/>
      <c r="J6" s="30"/>
      <c r="K6" s="373" t="s">
        <v>19</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0"/>
      <c r="AQ6" s="32"/>
      <c r="BE6" s="370"/>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22</v>
      </c>
      <c r="AO7" s="30"/>
      <c r="AP7" s="30"/>
      <c r="AQ7" s="32"/>
      <c r="BE7" s="370"/>
      <c r="BS7" s="25" t="s">
        <v>24</v>
      </c>
    </row>
    <row r="8" spans="2:71" ht="14.45" customHeight="1">
      <c r="B8" s="29"/>
      <c r="C8" s="30"/>
      <c r="D8" s="38"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27</v>
      </c>
      <c r="AL8" s="30"/>
      <c r="AM8" s="30"/>
      <c r="AN8" s="39" t="s">
        <v>28</v>
      </c>
      <c r="AO8" s="30"/>
      <c r="AP8" s="30"/>
      <c r="AQ8" s="32"/>
      <c r="BE8" s="370"/>
      <c r="BS8" s="25" t="s">
        <v>29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0"/>
      <c r="BS9" s="25" t="s">
        <v>30</v>
      </c>
    </row>
    <row r="10" spans="2:71" ht="14.45" customHeight="1">
      <c r="B10" s="29"/>
      <c r="C10" s="30"/>
      <c r="D10" s="38" t="s">
        <v>31</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32</v>
      </c>
      <c r="AL10" s="30"/>
      <c r="AM10" s="30"/>
      <c r="AN10" s="36" t="s">
        <v>22</v>
      </c>
      <c r="AO10" s="30"/>
      <c r="AP10" s="30"/>
      <c r="AQ10" s="32"/>
      <c r="BE10" s="370"/>
      <c r="BS10" s="25" t="s">
        <v>20</v>
      </c>
    </row>
    <row r="11" spans="2:71" ht="18.4" customHeight="1">
      <c r="B11" s="29"/>
      <c r="C11" s="30"/>
      <c r="D11" s="30"/>
      <c r="E11" s="36" t="s">
        <v>33</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34</v>
      </c>
      <c r="AL11" s="30"/>
      <c r="AM11" s="30"/>
      <c r="AN11" s="36" t="s">
        <v>22</v>
      </c>
      <c r="AO11" s="30"/>
      <c r="AP11" s="30"/>
      <c r="AQ11" s="32"/>
      <c r="BE11" s="37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0"/>
      <c r="BS12" s="25" t="s">
        <v>20</v>
      </c>
    </row>
    <row r="13" spans="2:71" ht="14.45" customHeight="1">
      <c r="B13" s="29"/>
      <c r="C13" s="30"/>
      <c r="D13" s="38" t="s">
        <v>35</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32</v>
      </c>
      <c r="AL13" s="30"/>
      <c r="AM13" s="30"/>
      <c r="AN13" s="40" t="s">
        <v>36</v>
      </c>
      <c r="AO13" s="30"/>
      <c r="AP13" s="30"/>
      <c r="AQ13" s="32"/>
      <c r="BE13" s="370"/>
      <c r="BS13" s="25" t="s">
        <v>20</v>
      </c>
    </row>
    <row r="14" spans="2:71" ht="13.5">
      <c r="B14" s="29"/>
      <c r="C14" s="30"/>
      <c r="D14" s="30"/>
      <c r="E14" s="374" t="s">
        <v>36</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8" t="s">
        <v>34</v>
      </c>
      <c r="AL14" s="30"/>
      <c r="AM14" s="30"/>
      <c r="AN14" s="40" t="s">
        <v>36</v>
      </c>
      <c r="AO14" s="30"/>
      <c r="AP14" s="30"/>
      <c r="AQ14" s="32"/>
      <c r="BE14" s="37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0"/>
      <c r="BS15" s="25" t="s">
        <v>6</v>
      </c>
    </row>
    <row r="16" spans="2:71" ht="14.45" customHeight="1">
      <c r="B16" s="29"/>
      <c r="C16" s="30"/>
      <c r="D16" s="38" t="s">
        <v>37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32</v>
      </c>
      <c r="AL16" s="30"/>
      <c r="AM16" s="30"/>
      <c r="AN16" s="36" t="s">
        <v>22</v>
      </c>
      <c r="AO16" s="30"/>
      <c r="AP16" s="30"/>
      <c r="AQ16" s="32"/>
      <c r="BE16" s="370"/>
      <c r="BS16" s="25" t="s">
        <v>6</v>
      </c>
    </row>
    <row r="17" spans="2:71" ht="18.4" customHeight="1">
      <c r="B17" s="29"/>
      <c r="C17" s="30"/>
      <c r="D17" s="30"/>
      <c r="E17" s="36" t="s">
        <v>38</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34</v>
      </c>
      <c r="AL17" s="30"/>
      <c r="AM17" s="30"/>
      <c r="AN17" s="36" t="s">
        <v>22</v>
      </c>
      <c r="AO17" s="30"/>
      <c r="AP17" s="30"/>
      <c r="AQ17" s="32"/>
      <c r="BE17" s="370"/>
      <c r="BS17" s="25" t="s">
        <v>39</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0"/>
      <c r="BS18" s="25" t="s">
        <v>8</v>
      </c>
    </row>
    <row r="19" spans="2:71" ht="14.45" customHeight="1">
      <c r="B19" s="29"/>
      <c r="C19" s="30"/>
      <c r="D19" s="38" t="s">
        <v>40</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0"/>
      <c r="BS19" s="25" t="s">
        <v>8</v>
      </c>
    </row>
    <row r="20" spans="2:71" ht="22.5" customHeight="1">
      <c r="B20" s="29"/>
      <c r="C20" s="30"/>
      <c r="D20" s="30"/>
      <c r="E20" s="376" t="s">
        <v>22</v>
      </c>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0"/>
      <c r="AP20" s="30"/>
      <c r="AQ20" s="32"/>
      <c r="BE20" s="37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0"/>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0"/>
    </row>
    <row r="23" spans="2:57" s="1" customFormat="1" ht="25.9" customHeight="1">
      <c r="B23" s="42"/>
      <c r="C23" s="43"/>
      <c r="D23" s="44" t="s">
        <v>41</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77">
        <f>ROUND(AG51,2)</f>
        <v>0</v>
      </c>
      <c r="AL23" s="378"/>
      <c r="AM23" s="378"/>
      <c r="AN23" s="378"/>
      <c r="AO23" s="378"/>
      <c r="AP23" s="43"/>
      <c r="AQ23" s="46"/>
      <c r="BE23" s="370"/>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0"/>
    </row>
    <row r="25" spans="2:57" s="1" customFormat="1" ht="13.5">
      <c r="B25" s="42"/>
      <c r="C25" s="43"/>
      <c r="D25" s="43"/>
      <c r="E25" s="43"/>
      <c r="F25" s="43"/>
      <c r="G25" s="43"/>
      <c r="H25" s="43"/>
      <c r="I25" s="43"/>
      <c r="J25" s="43"/>
      <c r="K25" s="43"/>
      <c r="L25" s="379" t="s">
        <v>42</v>
      </c>
      <c r="M25" s="379"/>
      <c r="N25" s="379"/>
      <c r="O25" s="379"/>
      <c r="P25" s="43"/>
      <c r="Q25" s="43"/>
      <c r="R25" s="43"/>
      <c r="S25" s="43"/>
      <c r="T25" s="43"/>
      <c r="U25" s="43"/>
      <c r="V25" s="43"/>
      <c r="W25" s="379" t="s">
        <v>43</v>
      </c>
      <c r="X25" s="379"/>
      <c r="Y25" s="379"/>
      <c r="Z25" s="379"/>
      <c r="AA25" s="379"/>
      <c r="AB25" s="379"/>
      <c r="AC25" s="379"/>
      <c r="AD25" s="379"/>
      <c r="AE25" s="379"/>
      <c r="AF25" s="43"/>
      <c r="AG25" s="43"/>
      <c r="AH25" s="43"/>
      <c r="AI25" s="43"/>
      <c r="AJ25" s="43"/>
      <c r="AK25" s="379" t="s">
        <v>44</v>
      </c>
      <c r="AL25" s="379"/>
      <c r="AM25" s="379"/>
      <c r="AN25" s="379"/>
      <c r="AO25" s="379"/>
      <c r="AP25" s="43"/>
      <c r="AQ25" s="46"/>
      <c r="BE25" s="370"/>
    </row>
    <row r="26" spans="2:57" s="2" customFormat="1" ht="14.45" customHeight="1">
      <c r="B26" s="48"/>
      <c r="C26" s="49"/>
      <c r="D26" s="50" t="s">
        <v>45</v>
      </c>
      <c r="E26" s="49"/>
      <c r="F26" s="50" t="s">
        <v>46</v>
      </c>
      <c r="G26" s="49"/>
      <c r="H26" s="49"/>
      <c r="I26" s="49"/>
      <c r="J26" s="49"/>
      <c r="K26" s="49"/>
      <c r="L26" s="380">
        <v>0.21</v>
      </c>
      <c r="M26" s="381"/>
      <c r="N26" s="381"/>
      <c r="O26" s="381"/>
      <c r="P26" s="49"/>
      <c r="Q26" s="49"/>
      <c r="R26" s="49"/>
      <c r="S26" s="49"/>
      <c r="T26" s="49"/>
      <c r="U26" s="49"/>
      <c r="V26" s="49"/>
      <c r="W26" s="382">
        <f>ROUND(AZ51,2)</f>
        <v>0</v>
      </c>
      <c r="X26" s="381"/>
      <c r="Y26" s="381"/>
      <c r="Z26" s="381"/>
      <c r="AA26" s="381"/>
      <c r="AB26" s="381"/>
      <c r="AC26" s="381"/>
      <c r="AD26" s="381"/>
      <c r="AE26" s="381"/>
      <c r="AF26" s="49"/>
      <c r="AG26" s="49"/>
      <c r="AH26" s="49"/>
      <c r="AI26" s="49"/>
      <c r="AJ26" s="49"/>
      <c r="AK26" s="382">
        <f>ROUND(AV51,2)</f>
        <v>0</v>
      </c>
      <c r="AL26" s="381"/>
      <c r="AM26" s="381"/>
      <c r="AN26" s="381"/>
      <c r="AO26" s="381"/>
      <c r="AP26" s="49"/>
      <c r="AQ26" s="51"/>
      <c r="BE26" s="370"/>
    </row>
    <row r="27" spans="2:57" s="2" customFormat="1" ht="14.45" customHeight="1">
      <c r="B27" s="48"/>
      <c r="C27" s="49"/>
      <c r="D27" s="49"/>
      <c r="E27" s="49"/>
      <c r="F27" s="50" t="s">
        <v>47</v>
      </c>
      <c r="G27" s="49"/>
      <c r="H27" s="49"/>
      <c r="I27" s="49"/>
      <c r="J27" s="49"/>
      <c r="K27" s="49"/>
      <c r="L27" s="380">
        <v>0.15</v>
      </c>
      <c r="M27" s="381"/>
      <c r="N27" s="381"/>
      <c r="O27" s="381"/>
      <c r="P27" s="49"/>
      <c r="Q27" s="49"/>
      <c r="R27" s="49"/>
      <c r="S27" s="49"/>
      <c r="T27" s="49"/>
      <c r="U27" s="49"/>
      <c r="V27" s="49"/>
      <c r="W27" s="382">
        <f>ROUND(BA51,2)</f>
        <v>0</v>
      </c>
      <c r="X27" s="381"/>
      <c r="Y27" s="381"/>
      <c r="Z27" s="381"/>
      <c r="AA27" s="381"/>
      <c r="AB27" s="381"/>
      <c r="AC27" s="381"/>
      <c r="AD27" s="381"/>
      <c r="AE27" s="381"/>
      <c r="AF27" s="49"/>
      <c r="AG27" s="49"/>
      <c r="AH27" s="49"/>
      <c r="AI27" s="49"/>
      <c r="AJ27" s="49"/>
      <c r="AK27" s="382">
        <f>ROUND(AW51,2)</f>
        <v>0</v>
      </c>
      <c r="AL27" s="381"/>
      <c r="AM27" s="381"/>
      <c r="AN27" s="381"/>
      <c r="AO27" s="381"/>
      <c r="AP27" s="49"/>
      <c r="AQ27" s="51"/>
      <c r="BE27" s="370"/>
    </row>
    <row r="28" spans="2:57" s="2" customFormat="1" ht="14.45" customHeight="1" hidden="1">
      <c r="B28" s="48"/>
      <c r="C28" s="49"/>
      <c r="D28" s="49"/>
      <c r="E28" s="49"/>
      <c r="F28" s="50" t="s">
        <v>48</v>
      </c>
      <c r="G28" s="49"/>
      <c r="H28" s="49"/>
      <c r="I28" s="49"/>
      <c r="J28" s="49"/>
      <c r="K28" s="49"/>
      <c r="L28" s="380">
        <v>0.21</v>
      </c>
      <c r="M28" s="381"/>
      <c r="N28" s="381"/>
      <c r="O28" s="381"/>
      <c r="P28" s="49"/>
      <c r="Q28" s="49"/>
      <c r="R28" s="49"/>
      <c r="S28" s="49"/>
      <c r="T28" s="49"/>
      <c r="U28" s="49"/>
      <c r="V28" s="49"/>
      <c r="W28" s="382">
        <f>ROUND(BB51,2)</f>
        <v>0</v>
      </c>
      <c r="X28" s="381"/>
      <c r="Y28" s="381"/>
      <c r="Z28" s="381"/>
      <c r="AA28" s="381"/>
      <c r="AB28" s="381"/>
      <c r="AC28" s="381"/>
      <c r="AD28" s="381"/>
      <c r="AE28" s="381"/>
      <c r="AF28" s="49"/>
      <c r="AG28" s="49"/>
      <c r="AH28" s="49"/>
      <c r="AI28" s="49"/>
      <c r="AJ28" s="49"/>
      <c r="AK28" s="382">
        <v>0</v>
      </c>
      <c r="AL28" s="381"/>
      <c r="AM28" s="381"/>
      <c r="AN28" s="381"/>
      <c r="AO28" s="381"/>
      <c r="AP28" s="49"/>
      <c r="AQ28" s="51"/>
      <c r="BE28" s="370"/>
    </row>
    <row r="29" spans="2:57" s="2" customFormat="1" ht="14.45" customHeight="1" hidden="1">
      <c r="B29" s="48"/>
      <c r="C29" s="49"/>
      <c r="D29" s="49"/>
      <c r="E29" s="49"/>
      <c r="F29" s="50" t="s">
        <v>49</v>
      </c>
      <c r="G29" s="49"/>
      <c r="H29" s="49"/>
      <c r="I29" s="49"/>
      <c r="J29" s="49"/>
      <c r="K29" s="49"/>
      <c r="L29" s="380">
        <v>0.15</v>
      </c>
      <c r="M29" s="381"/>
      <c r="N29" s="381"/>
      <c r="O29" s="381"/>
      <c r="P29" s="49"/>
      <c r="Q29" s="49"/>
      <c r="R29" s="49"/>
      <c r="S29" s="49"/>
      <c r="T29" s="49"/>
      <c r="U29" s="49"/>
      <c r="V29" s="49"/>
      <c r="W29" s="382">
        <f>ROUND(BC51,2)</f>
        <v>0</v>
      </c>
      <c r="X29" s="381"/>
      <c r="Y29" s="381"/>
      <c r="Z29" s="381"/>
      <c r="AA29" s="381"/>
      <c r="AB29" s="381"/>
      <c r="AC29" s="381"/>
      <c r="AD29" s="381"/>
      <c r="AE29" s="381"/>
      <c r="AF29" s="49"/>
      <c r="AG29" s="49"/>
      <c r="AH29" s="49"/>
      <c r="AI29" s="49"/>
      <c r="AJ29" s="49"/>
      <c r="AK29" s="382">
        <v>0</v>
      </c>
      <c r="AL29" s="381"/>
      <c r="AM29" s="381"/>
      <c r="AN29" s="381"/>
      <c r="AO29" s="381"/>
      <c r="AP29" s="49"/>
      <c r="AQ29" s="51"/>
      <c r="BE29" s="370"/>
    </row>
    <row r="30" spans="2:57" s="2" customFormat="1" ht="14.45" customHeight="1" hidden="1">
      <c r="B30" s="48"/>
      <c r="C30" s="49"/>
      <c r="D30" s="49"/>
      <c r="E30" s="49"/>
      <c r="F30" s="50" t="s">
        <v>50</v>
      </c>
      <c r="G30" s="49"/>
      <c r="H30" s="49"/>
      <c r="I30" s="49"/>
      <c r="J30" s="49"/>
      <c r="K30" s="49"/>
      <c r="L30" s="380">
        <v>0</v>
      </c>
      <c r="M30" s="381"/>
      <c r="N30" s="381"/>
      <c r="O30" s="381"/>
      <c r="P30" s="49"/>
      <c r="Q30" s="49"/>
      <c r="R30" s="49"/>
      <c r="S30" s="49"/>
      <c r="T30" s="49"/>
      <c r="U30" s="49"/>
      <c r="V30" s="49"/>
      <c r="W30" s="382">
        <f>ROUND(BD51,2)</f>
        <v>0</v>
      </c>
      <c r="X30" s="381"/>
      <c r="Y30" s="381"/>
      <c r="Z30" s="381"/>
      <c r="AA30" s="381"/>
      <c r="AB30" s="381"/>
      <c r="AC30" s="381"/>
      <c r="AD30" s="381"/>
      <c r="AE30" s="381"/>
      <c r="AF30" s="49"/>
      <c r="AG30" s="49"/>
      <c r="AH30" s="49"/>
      <c r="AI30" s="49"/>
      <c r="AJ30" s="49"/>
      <c r="AK30" s="382">
        <v>0</v>
      </c>
      <c r="AL30" s="381"/>
      <c r="AM30" s="381"/>
      <c r="AN30" s="381"/>
      <c r="AO30" s="381"/>
      <c r="AP30" s="49"/>
      <c r="AQ30" s="51"/>
      <c r="BE30" s="370"/>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0"/>
    </row>
    <row r="32" spans="2:57" s="1" customFormat="1" ht="25.9" customHeight="1">
      <c r="B32" s="42"/>
      <c r="C32" s="52"/>
      <c r="D32" s="53" t="s">
        <v>51</v>
      </c>
      <c r="E32" s="54"/>
      <c r="F32" s="54"/>
      <c r="G32" s="54"/>
      <c r="H32" s="54"/>
      <c r="I32" s="54"/>
      <c r="J32" s="54"/>
      <c r="K32" s="54"/>
      <c r="L32" s="54"/>
      <c r="M32" s="54"/>
      <c r="N32" s="54"/>
      <c r="O32" s="54"/>
      <c r="P32" s="54"/>
      <c r="Q32" s="54"/>
      <c r="R32" s="54"/>
      <c r="S32" s="54"/>
      <c r="T32" s="55" t="s">
        <v>52</v>
      </c>
      <c r="U32" s="54"/>
      <c r="V32" s="54"/>
      <c r="W32" s="54"/>
      <c r="X32" s="383" t="s">
        <v>53</v>
      </c>
      <c r="Y32" s="384"/>
      <c r="Z32" s="384"/>
      <c r="AA32" s="384"/>
      <c r="AB32" s="384"/>
      <c r="AC32" s="54"/>
      <c r="AD32" s="54"/>
      <c r="AE32" s="54"/>
      <c r="AF32" s="54"/>
      <c r="AG32" s="54"/>
      <c r="AH32" s="54"/>
      <c r="AI32" s="54"/>
      <c r="AJ32" s="54"/>
      <c r="AK32" s="385">
        <f>SUM(AK23:AK30)</f>
        <v>0</v>
      </c>
      <c r="AL32" s="384"/>
      <c r="AM32" s="384"/>
      <c r="AN32" s="384"/>
      <c r="AO32" s="386"/>
      <c r="AP32" s="52"/>
      <c r="AQ32" s="56"/>
      <c r="BE32" s="370"/>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54</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0130</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87" t="str">
        <f>K6</f>
        <v>Realizace úspor energie - Gymnázimum Vysoké Mýto</v>
      </c>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25</v>
      </c>
      <c r="D44" s="64"/>
      <c r="E44" s="64"/>
      <c r="F44" s="64"/>
      <c r="G44" s="64"/>
      <c r="H44" s="64"/>
      <c r="I44" s="64"/>
      <c r="J44" s="64"/>
      <c r="K44" s="64"/>
      <c r="L44" s="73" t="str">
        <f>IF(K8="","",K8)</f>
        <v>Vysoké Mýto</v>
      </c>
      <c r="M44" s="64"/>
      <c r="N44" s="64"/>
      <c r="O44" s="64"/>
      <c r="P44" s="64"/>
      <c r="Q44" s="64"/>
      <c r="R44" s="64"/>
      <c r="S44" s="64"/>
      <c r="T44" s="64"/>
      <c r="U44" s="64"/>
      <c r="V44" s="64"/>
      <c r="W44" s="64"/>
      <c r="X44" s="64"/>
      <c r="Y44" s="64"/>
      <c r="Z44" s="64"/>
      <c r="AA44" s="64"/>
      <c r="AB44" s="64"/>
      <c r="AC44" s="64"/>
      <c r="AD44" s="64"/>
      <c r="AE44" s="64"/>
      <c r="AF44" s="64"/>
      <c r="AG44" s="64"/>
      <c r="AH44" s="64"/>
      <c r="AI44" s="66" t="s">
        <v>27</v>
      </c>
      <c r="AJ44" s="64"/>
      <c r="AK44" s="64"/>
      <c r="AL44" s="64"/>
      <c r="AM44" s="389" t="str">
        <f>IF(AN8="","",AN8)</f>
        <v>1. 9. 2017</v>
      </c>
      <c r="AN44" s="389"/>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31</v>
      </c>
      <c r="D46" s="64"/>
      <c r="E46" s="64"/>
      <c r="F46" s="64"/>
      <c r="G46" s="64"/>
      <c r="H46" s="64"/>
      <c r="I46" s="64"/>
      <c r="J46" s="64"/>
      <c r="K46" s="64"/>
      <c r="L46" s="67" t="str">
        <f>IF(E11="","",E11)</f>
        <v>Pardubický Kraj</v>
      </c>
      <c r="M46" s="64"/>
      <c r="N46" s="64"/>
      <c r="O46" s="64"/>
      <c r="P46" s="64"/>
      <c r="Q46" s="64"/>
      <c r="R46" s="64"/>
      <c r="S46" s="64"/>
      <c r="T46" s="64"/>
      <c r="U46" s="64"/>
      <c r="V46" s="64"/>
      <c r="W46" s="64"/>
      <c r="X46" s="64"/>
      <c r="Y46" s="64"/>
      <c r="Z46" s="64"/>
      <c r="AA46" s="64"/>
      <c r="AB46" s="64"/>
      <c r="AC46" s="64"/>
      <c r="AD46" s="64"/>
      <c r="AE46" s="64"/>
      <c r="AF46" s="64"/>
      <c r="AG46" s="64"/>
      <c r="AH46" s="64"/>
      <c r="AI46" s="66" t="s">
        <v>37</v>
      </c>
      <c r="AJ46" s="64"/>
      <c r="AK46" s="64"/>
      <c r="AL46" s="64"/>
      <c r="AM46" s="390" t="str">
        <f>IF(E17="","",E17)</f>
        <v>KIP spol. s r.o. Litomyšl</v>
      </c>
      <c r="AN46" s="390"/>
      <c r="AO46" s="390"/>
      <c r="AP46" s="390"/>
      <c r="AQ46" s="64"/>
      <c r="AR46" s="62"/>
      <c r="AS46" s="391" t="s">
        <v>55</v>
      </c>
      <c r="AT46" s="392"/>
      <c r="AU46" s="75"/>
      <c r="AV46" s="75"/>
      <c r="AW46" s="75"/>
      <c r="AX46" s="75"/>
      <c r="AY46" s="75"/>
      <c r="AZ46" s="75"/>
      <c r="BA46" s="75"/>
      <c r="BB46" s="75"/>
      <c r="BC46" s="75"/>
      <c r="BD46" s="76"/>
    </row>
    <row r="47" spans="2:56" s="1" customFormat="1" ht="13.5">
      <c r="B47" s="42"/>
      <c r="C47" s="66" t="s">
        <v>35</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3"/>
      <c r="AT47" s="394"/>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95"/>
      <c r="AT48" s="396"/>
      <c r="AU48" s="43"/>
      <c r="AV48" s="43"/>
      <c r="AW48" s="43"/>
      <c r="AX48" s="43"/>
      <c r="AY48" s="43"/>
      <c r="AZ48" s="43"/>
      <c r="BA48" s="43"/>
      <c r="BB48" s="43"/>
      <c r="BC48" s="43"/>
      <c r="BD48" s="79"/>
    </row>
    <row r="49" spans="2:56" s="1" customFormat="1" ht="29.25" customHeight="1">
      <c r="B49" s="42"/>
      <c r="C49" s="397" t="s">
        <v>56</v>
      </c>
      <c r="D49" s="398"/>
      <c r="E49" s="398"/>
      <c r="F49" s="398"/>
      <c r="G49" s="398"/>
      <c r="H49" s="80"/>
      <c r="I49" s="399" t="s">
        <v>57</v>
      </c>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400" t="s">
        <v>58</v>
      </c>
      <c r="AH49" s="398"/>
      <c r="AI49" s="398"/>
      <c r="AJ49" s="398"/>
      <c r="AK49" s="398"/>
      <c r="AL49" s="398"/>
      <c r="AM49" s="398"/>
      <c r="AN49" s="399" t="s">
        <v>59</v>
      </c>
      <c r="AO49" s="398"/>
      <c r="AP49" s="398"/>
      <c r="AQ49" s="81" t="s">
        <v>60</v>
      </c>
      <c r="AR49" s="62"/>
      <c r="AS49" s="82" t="s">
        <v>61</v>
      </c>
      <c r="AT49" s="83" t="s">
        <v>62</v>
      </c>
      <c r="AU49" s="83" t="s">
        <v>63</v>
      </c>
      <c r="AV49" s="83" t="s">
        <v>64</v>
      </c>
      <c r="AW49" s="83" t="s">
        <v>65</v>
      </c>
      <c r="AX49" s="83" t="s">
        <v>66</v>
      </c>
      <c r="AY49" s="83" t="s">
        <v>67</v>
      </c>
      <c r="AZ49" s="83" t="s">
        <v>68</v>
      </c>
      <c r="BA49" s="83" t="s">
        <v>69</v>
      </c>
      <c r="BB49" s="83" t="s">
        <v>70</v>
      </c>
      <c r="BC49" s="83" t="s">
        <v>71</v>
      </c>
      <c r="BD49" s="84" t="s">
        <v>72</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73</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8">
        <f>ROUND(AG52+AG53+AG56+AG61,2)</f>
        <v>0</v>
      </c>
      <c r="AH51" s="408"/>
      <c r="AI51" s="408"/>
      <c r="AJ51" s="408"/>
      <c r="AK51" s="408"/>
      <c r="AL51" s="408"/>
      <c r="AM51" s="408"/>
      <c r="AN51" s="409">
        <f aca="true" t="shared" si="0" ref="AN51:AN64">SUM(AG51,AT51)</f>
        <v>0</v>
      </c>
      <c r="AO51" s="409"/>
      <c r="AP51" s="409"/>
      <c r="AQ51" s="90" t="s">
        <v>22</v>
      </c>
      <c r="AR51" s="72"/>
      <c r="AS51" s="91">
        <f>ROUND(AS52+AS53+AS56+AS61,2)</f>
        <v>0</v>
      </c>
      <c r="AT51" s="92">
        <f aca="true" t="shared" si="1" ref="AT51:AT64">ROUND(SUM(AV51:AW51),2)</f>
        <v>0</v>
      </c>
      <c r="AU51" s="93">
        <f>ROUND(AU52+AU53+AU56+AU61,5)</f>
        <v>0</v>
      </c>
      <c r="AV51" s="92">
        <f>ROUND(AZ51*L26,2)</f>
        <v>0</v>
      </c>
      <c r="AW51" s="92">
        <f>ROUND(BA51*L27,2)</f>
        <v>0</v>
      </c>
      <c r="AX51" s="92">
        <f>ROUND(BB51*L26,2)</f>
        <v>0</v>
      </c>
      <c r="AY51" s="92">
        <f>ROUND(BC51*L27,2)</f>
        <v>0</v>
      </c>
      <c r="AZ51" s="92">
        <f>ROUND(AZ52+AZ53+AZ56+AZ61,2)</f>
        <v>0</v>
      </c>
      <c r="BA51" s="92">
        <f>ROUND(BA52+BA53+BA56+BA61,2)</f>
        <v>0</v>
      </c>
      <c r="BB51" s="92">
        <f>ROUND(BB52+BB53+BB56+BB61,2)</f>
        <v>0</v>
      </c>
      <c r="BC51" s="92">
        <f>ROUND(BC52+BC53+BC56+BC61,2)</f>
        <v>0</v>
      </c>
      <c r="BD51" s="94">
        <f>ROUND(BD52+BD53+BD56+BD61,2)</f>
        <v>0</v>
      </c>
      <c r="BS51" s="95" t="s">
        <v>74</v>
      </c>
      <c r="BT51" s="95" t="s">
        <v>75</v>
      </c>
      <c r="BU51" s="96" t="s">
        <v>76</v>
      </c>
      <c r="BV51" s="95" t="s">
        <v>77</v>
      </c>
      <c r="BW51" s="95" t="s">
        <v>7</v>
      </c>
      <c r="BX51" s="95" t="s">
        <v>78</v>
      </c>
      <c r="CL51" s="95" t="s">
        <v>22</v>
      </c>
    </row>
    <row r="52" spans="1:91" s="5" customFormat="1" ht="22.5" customHeight="1">
      <c r="A52" s="97" t="s">
        <v>79</v>
      </c>
      <c r="B52" s="98"/>
      <c r="C52" s="99"/>
      <c r="D52" s="403" t="s">
        <v>80</v>
      </c>
      <c r="E52" s="403"/>
      <c r="F52" s="403"/>
      <c r="G52" s="403"/>
      <c r="H52" s="403"/>
      <c r="I52" s="100"/>
      <c r="J52" s="403" t="s">
        <v>81</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1">
        <f>'VRN - Vedlejší rozpočtové...'!J27</f>
        <v>0</v>
      </c>
      <c r="AH52" s="402"/>
      <c r="AI52" s="402"/>
      <c r="AJ52" s="402"/>
      <c r="AK52" s="402"/>
      <c r="AL52" s="402"/>
      <c r="AM52" s="402"/>
      <c r="AN52" s="401">
        <f t="shared" si="0"/>
        <v>0</v>
      </c>
      <c r="AO52" s="402"/>
      <c r="AP52" s="402"/>
      <c r="AQ52" s="101" t="s">
        <v>82</v>
      </c>
      <c r="AR52" s="102"/>
      <c r="AS52" s="103">
        <v>0</v>
      </c>
      <c r="AT52" s="104">
        <f t="shared" si="1"/>
        <v>0</v>
      </c>
      <c r="AU52" s="105">
        <f>'VRN - Vedlejší rozpočtové...'!P79</f>
        <v>0</v>
      </c>
      <c r="AV52" s="104">
        <f>'VRN - Vedlejší rozpočtové...'!J30</f>
        <v>0</v>
      </c>
      <c r="AW52" s="104">
        <f>'VRN - Vedlejší rozpočtové...'!J31</f>
        <v>0</v>
      </c>
      <c r="AX52" s="104">
        <f>'VRN - Vedlejší rozpočtové...'!J32</f>
        <v>0</v>
      </c>
      <c r="AY52" s="104">
        <f>'VRN - Vedlejší rozpočtové...'!J33</f>
        <v>0</v>
      </c>
      <c r="AZ52" s="104">
        <f>'VRN - Vedlejší rozpočtové...'!F30</f>
        <v>0</v>
      </c>
      <c r="BA52" s="104">
        <f>'VRN - Vedlejší rozpočtové...'!F31</f>
        <v>0</v>
      </c>
      <c r="BB52" s="104">
        <f>'VRN - Vedlejší rozpočtové...'!F32</f>
        <v>0</v>
      </c>
      <c r="BC52" s="104">
        <f>'VRN - Vedlejší rozpočtové...'!F33</f>
        <v>0</v>
      </c>
      <c r="BD52" s="106">
        <f>'VRN - Vedlejší rozpočtové...'!F34</f>
        <v>0</v>
      </c>
      <c r="BT52" s="107" t="s">
        <v>24</v>
      </c>
      <c r="BV52" s="107" t="s">
        <v>77</v>
      </c>
      <c r="BW52" s="107" t="s">
        <v>83</v>
      </c>
      <c r="BX52" s="107" t="s">
        <v>7</v>
      </c>
      <c r="CL52" s="107" t="s">
        <v>22</v>
      </c>
      <c r="CM52" s="107" t="s">
        <v>84</v>
      </c>
    </row>
    <row r="53" spans="2:91" s="5" customFormat="1" ht="22.5" customHeight="1">
      <c r="B53" s="98"/>
      <c r="C53" s="99"/>
      <c r="D53" s="403" t="s">
        <v>85</v>
      </c>
      <c r="E53" s="403"/>
      <c r="F53" s="403"/>
      <c r="G53" s="403"/>
      <c r="H53" s="403"/>
      <c r="I53" s="100"/>
      <c r="J53" s="403" t="s">
        <v>86</v>
      </c>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4">
        <f>ROUND(SUM(AG54:AG55),2)</f>
        <v>0</v>
      </c>
      <c r="AH53" s="402"/>
      <c r="AI53" s="402"/>
      <c r="AJ53" s="402"/>
      <c r="AK53" s="402"/>
      <c r="AL53" s="402"/>
      <c r="AM53" s="402"/>
      <c r="AN53" s="401">
        <f t="shared" si="0"/>
        <v>0</v>
      </c>
      <c r="AO53" s="402"/>
      <c r="AP53" s="402"/>
      <c r="AQ53" s="101" t="s">
        <v>82</v>
      </c>
      <c r="AR53" s="102"/>
      <c r="AS53" s="103">
        <f>ROUND(SUM(AS54:AS55),2)</f>
        <v>0</v>
      </c>
      <c r="AT53" s="104">
        <f t="shared" si="1"/>
        <v>0</v>
      </c>
      <c r="AU53" s="105">
        <f>ROUND(SUM(AU54:AU55),5)</f>
        <v>0</v>
      </c>
      <c r="AV53" s="104">
        <f>ROUND(AZ53*L26,2)</f>
        <v>0</v>
      </c>
      <c r="AW53" s="104">
        <f>ROUND(BA53*L27,2)</f>
        <v>0</v>
      </c>
      <c r="AX53" s="104">
        <f>ROUND(BB53*L26,2)</f>
        <v>0</v>
      </c>
      <c r="AY53" s="104">
        <f>ROUND(BC53*L27,2)</f>
        <v>0</v>
      </c>
      <c r="AZ53" s="104">
        <f>ROUND(SUM(AZ54:AZ55),2)</f>
        <v>0</v>
      </c>
      <c r="BA53" s="104">
        <f>ROUND(SUM(BA54:BA55),2)</f>
        <v>0</v>
      </c>
      <c r="BB53" s="104">
        <f>ROUND(SUM(BB54:BB55),2)</f>
        <v>0</v>
      </c>
      <c r="BC53" s="104">
        <f>ROUND(SUM(BC54:BC55),2)</f>
        <v>0</v>
      </c>
      <c r="BD53" s="106">
        <f>ROUND(SUM(BD54:BD55),2)</f>
        <v>0</v>
      </c>
      <c r="BS53" s="107" t="s">
        <v>74</v>
      </c>
      <c r="BT53" s="107" t="s">
        <v>24</v>
      </c>
      <c r="BU53" s="107" t="s">
        <v>76</v>
      </c>
      <c r="BV53" s="107" t="s">
        <v>77</v>
      </c>
      <c r="BW53" s="107" t="s">
        <v>87</v>
      </c>
      <c r="BX53" s="107" t="s">
        <v>7</v>
      </c>
      <c r="CL53" s="107" t="s">
        <v>22</v>
      </c>
      <c r="CM53" s="107" t="s">
        <v>84</v>
      </c>
    </row>
    <row r="54" spans="1:90" s="6" customFormat="1" ht="22.5" customHeight="1">
      <c r="A54" s="97" t="s">
        <v>79</v>
      </c>
      <c r="B54" s="108"/>
      <c r="C54" s="109"/>
      <c r="D54" s="109"/>
      <c r="E54" s="407" t="s">
        <v>88</v>
      </c>
      <c r="F54" s="407"/>
      <c r="G54" s="407"/>
      <c r="H54" s="407"/>
      <c r="I54" s="407"/>
      <c r="J54" s="109"/>
      <c r="K54" s="407" t="s">
        <v>89</v>
      </c>
      <c r="L54" s="407"/>
      <c r="M54" s="407"/>
      <c r="N54" s="407"/>
      <c r="O54" s="407"/>
      <c r="P54" s="407"/>
      <c r="Q54" s="407"/>
      <c r="R54" s="407"/>
      <c r="S54" s="407"/>
      <c r="T54" s="407"/>
      <c r="U54" s="407"/>
      <c r="V54" s="407"/>
      <c r="W54" s="407"/>
      <c r="X54" s="407"/>
      <c r="Y54" s="407"/>
      <c r="Z54" s="407"/>
      <c r="AA54" s="407"/>
      <c r="AB54" s="407"/>
      <c r="AC54" s="407"/>
      <c r="AD54" s="407"/>
      <c r="AE54" s="407"/>
      <c r="AF54" s="407"/>
      <c r="AG54" s="405">
        <f>'01 - Stavební část'!J29</f>
        <v>0</v>
      </c>
      <c r="AH54" s="406"/>
      <c r="AI54" s="406"/>
      <c r="AJ54" s="406"/>
      <c r="AK54" s="406"/>
      <c r="AL54" s="406"/>
      <c r="AM54" s="406"/>
      <c r="AN54" s="405">
        <f t="shared" si="0"/>
        <v>0</v>
      </c>
      <c r="AO54" s="406"/>
      <c r="AP54" s="406"/>
      <c r="AQ54" s="110" t="s">
        <v>90</v>
      </c>
      <c r="AR54" s="111"/>
      <c r="AS54" s="112">
        <v>0</v>
      </c>
      <c r="AT54" s="113">
        <f t="shared" si="1"/>
        <v>0</v>
      </c>
      <c r="AU54" s="114">
        <f>'01 - Stavební část'!P109</f>
        <v>0</v>
      </c>
      <c r="AV54" s="113">
        <f>'01 - Stavební část'!J32</f>
        <v>0</v>
      </c>
      <c r="AW54" s="113">
        <f>'01 - Stavební část'!J33</f>
        <v>0</v>
      </c>
      <c r="AX54" s="113">
        <f>'01 - Stavební část'!J34</f>
        <v>0</v>
      </c>
      <c r="AY54" s="113">
        <f>'01 - Stavební část'!J35</f>
        <v>0</v>
      </c>
      <c r="AZ54" s="113">
        <f>'01 - Stavební část'!F32</f>
        <v>0</v>
      </c>
      <c r="BA54" s="113">
        <f>'01 - Stavební část'!F33</f>
        <v>0</v>
      </c>
      <c r="BB54" s="113">
        <f>'01 - Stavební část'!F34</f>
        <v>0</v>
      </c>
      <c r="BC54" s="113">
        <f>'01 - Stavební část'!F35</f>
        <v>0</v>
      </c>
      <c r="BD54" s="115">
        <f>'01 - Stavební část'!F36</f>
        <v>0</v>
      </c>
      <c r="BT54" s="116" t="s">
        <v>84</v>
      </c>
      <c r="BV54" s="116" t="s">
        <v>77</v>
      </c>
      <c r="BW54" s="116" t="s">
        <v>91</v>
      </c>
      <c r="BX54" s="116" t="s">
        <v>87</v>
      </c>
      <c r="CL54" s="116" t="s">
        <v>22</v>
      </c>
    </row>
    <row r="55" spans="1:90" s="6" customFormat="1" ht="22.5" customHeight="1">
      <c r="A55" s="97" t="s">
        <v>79</v>
      </c>
      <c r="B55" s="108"/>
      <c r="C55" s="109"/>
      <c r="D55" s="109"/>
      <c r="E55" s="407" t="s">
        <v>92</v>
      </c>
      <c r="F55" s="407"/>
      <c r="G55" s="407"/>
      <c r="H55" s="407"/>
      <c r="I55" s="407"/>
      <c r="J55" s="109"/>
      <c r="K55" s="407" t="s">
        <v>93</v>
      </c>
      <c r="L55" s="407"/>
      <c r="M55" s="407"/>
      <c r="N55" s="407"/>
      <c r="O55" s="407"/>
      <c r="P55" s="407"/>
      <c r="Q55" s="407"/>
      <c r="R55" s="407"/>
      <c r="S55" s="407"/>
      <c r="T55" s="407"/>
      <c r="U55" s="407"/>
      <c r="V55" s="407"/>
      <c r="W55" s="407"/>
      <c r="X55" s="407"/>
      <c r="Y55" s="407"/>
      <c r="Z55" s="407"/>
      <c r="AA55" s="407"/>
      <c r="AB55" s="407"/>
      <c r="AC55" s="407"/>
      <c r="AD55" s="407"/>
      <c r="AE55" s="407"/>
      <c r="AF55" s="407"/>
      <c r="AG55" s="405">
        <f>'02 - Elektroinstalace'!J29</f>
        <v>0</v>
      </c>
      <c r="AH55" s="406"/>
      <c r="AI55" s="406"/>
      <c r="AJ55" s="406"/>
      <c r="AK55" s="406"/>
      <c r="AL55" s="406"/>
      <c r="AM55" s="406"/>
      <c r="AN55" s="405">
        <f t="shared" si="0"/>
        <v>0</v>
      </c>
      <c r="AO55" s="406"/>
      <c r="AP55" s="406"/>
      <c r="AQ55" s="110" t="s">
        <v>90</v>
      </c>
      <c r="AR55" s="111"/>
      <c r="AS55" s="112">
        <v>0</v>
      </c>
      <c r="AT55" s="113">
        <f t="shared" si="1"/>
        <v>0</v>
      </c>
      <c r="AU55" s="114">
        <f>'02 - Elektroinstalace'!P88</f>
        <v>0</v>
      </c>
      <c r="AV55" s="113">
        <f>'02 - Elektroinstalace'!J32</f>
        <v>0</v>
      </c>
      <c r="AW55" s="113">
        <f>'02 - Elektroinstalace'!J33</f>
        <v>0</v>
      </c>
      <c r="AX55" s="113">
        <f>'02 - Elektroinstalace'!J34</f>
        <v>0</v>
      </c>
      <c r="AY55" s="113">
        <f>'02 - Elektroinstalace'!J35</f>
        <v>0</v>
      </c>
      <c r="AZ55" s="113">
        <f>'02 - Elektroinstalace'!F32</f>
        <v>0</v>
      </c>
      <c r="BA55" s="113">
        <f>'02 - Elektroinstalace'!F33</f>
        <v>0</v>
      </c>
      <c r="BB55" s="113">
        <f>'02 - Elektroinstalace'!F34</f>
        <v>0</v>
      </c>
      <c r="BC55" s="113">
        <f>'02 - Elektroinstalace'!F35</f>
        <v>0</v>
      </c>
      <c r="BD55" s="115">
        <f>'02 - Elektroinstalace'!F36</f>
        <v>0</v>
      </c>
      <c r="BT55" s="116" t="s">
        <v>84</v>
      </c>
      <c r="BV55" s="116" t="s">
        <v>77</v>
      </c>
      <c r="BW55" s="116" t="s">
        <v>94</v>
      </c>
      <c r="BX55" s="116" t="s">
        <v>87</v>
      </c>
      <c r="CL55" s="116" t="s">
        <v>22</v>
      </c>
    </row>
    <row r="56" spans="2:91" s="5" customFormat="1" ht="37.5" customHeight="1">
      <c r="B56" s="98"/>
      <c r="C56" s="99"/>
      <c r="D56" s="403" t="s">
        <v>95</v>
      </c>
      <c r="E56" s="403"/>
      <c r="F56" s="403"/>
      <c r="G56" s="403"/>
      <c r="H56" s="403"/>
      <c r="I56" s="100"/>
      <c r="J56" s="403" t="s">
        <v>96</v>
      </c>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4">
        <f>ROUND(SUM(AG57:AG60),2)</f>
        <v>0</v>
      </c>
      <c r="AH56" s="402"/>
      <c r="AI56" s="402"/>
      <c r="AJ56" s="402"/>
      <c r="AK56" s="402"/>
      <c r="AL56" s="402"/>
      <c r="AM56" s="402"/>
      <c r="AN56" s="401">
        <f t="shared" si="0"/>
        <v>0</v>
      </c>
      <c r="AO56" s="402"/>
      <c r="AP56" s="402"/>
      <c r="AQ56" s="101" t="s">
        <v>82</v>
      </c>
      <c r="AR56" s="102"/>
      <c r="AS56" s="103">
        <f>ROUND(SUM(AS57:AS60),2)</f>
        <v>0</v>
      </c>
      <c r="AT56" s="104">
        <f t="shared" si="1"/>
        <v>0</v>
      </c>
      <c r="AU56" s="105">
        <f>ROUND(SUM(AU57:AU60),5)</f>
        <v>0</v>
      </c>
      <c r="AV56" s="104">
        <f>ROUND(AZ56*L26,2)</f>
        <v>0</v>
      </c>
      <c r="AW56" s="104">
        <f>ROUND(BA56*L27,2)</f>
        <v>0</v>
      </c>
      <c r="AX56" s="104">
        <f>ROUND(BB56*L26,2)</f>
        <v>0</v>
      </c>
      <c r="AY56" s="104">
        <f>ROUND(BC56*L27,2)</f>
        <v>0</v>
      </c>
      <c r="AZ56" s="104">
        <f>ROUND(SUM(AZ57:AZ60),2)</f>
        <v>0</v>
      </c>
      <c r="BA56" s="104">
        <f>ROUND(SUM(BA57:BA60),2)</f>
        <v>0</v>
      </c>
      <c r="BB56" s="104">
        <f>ROUND(SUM(BB57:BB60),2)</f>
        <v>0</v>
      </c>
      <c r="BC56" s="104">
        <f>ROUND(SUM(BC57:BC60),2)</f>
        <v>0</v>
      </c>
      <c r="BD56" s="106">
        <f>ROUND(SUM(BD57:BD60),2)</f>
        <v>0</v>
      </c>
      <c r="BS56" s="107" t="s">
        <v>74</v>
      </c>
      <c r="BT56" s="107" t="s">
        <v>24</v>
      </c>
      <c r="BU56" s="107" t="s">
        <v>76</v>
      </c>
      <c r="BV56" s="107" t="s">
        <v>77</v>
      </c>
      <c r="BW56" s="107" t="s">
        <v>97</v>
      </c>
      <c r="BX56" s="107" t="s">
        <v>7</v>
      </c>
      <c r="CL56" s="107" t="s">
        <v>22</v>
      </c>
      <c r="CM56" s="107" t="s">
        <v>84</v>
      </c>
    </row>
    <row r="57" spans="1:90" s="6" customFormat="1" ht="22.5" customHeight="1">
      <c r="A57" s="97" t="s">
        <v>79</v>
      </c>
      <c r="B57" s="108"/>
      <c r="C57" s="109"/>
      <c r="D57" s="109"/>
      <c r="E57" s="407" t="s">
        <v>88</v>
      </c>
      <c r="F57" s="407"/>
      <c r="G57" s="407"/>
      <c r="H57" s="407"/>
      <c r="I57" s="407"/>
      <c r="J57" s="109"/>
      <c r="K57" s="407" t="s">
        <v>89</v>
      </c>
      <c r="L57" s="407"/>
      <c r="M57" s="407"/>
      <c r="N57" s="407"/>
      <c r="O57" s="407"/>
      <c r="P57" s="407"/>
      <c r="Q57" s="407"/>
      <c r="R57" s="407"/>
      <c r="S57" s="407"/>
      <c r="T57" s="407"/>
      <c r="U57" s="407"/>
      <c r="V57" s="407"/>
      <c r="W57" s="407"/>
      <c r="X57" s="407"/>
      <c r="Y57" s="407"/>
      <c r="Z57" s="407"/>
      <c r="AA57" s="407"/>
      <c r="AB57" s="407"/>
      <c r="AC57" s="407"/>
      <c r="AD57" s="407"/>
      <c r="AE57" s="407"/>
      <c r="AF57" s="407"/>
      <c r="AG57" s="405">
        <f>'01 - Stavební část_01'!J29</f>
        <v>0</v>
      </c>
      <c r="AH57" s="406"/>
      <c r="AI57" s="406"/>
      <c r="AJ57" s="406"/>
      <c r="AK57" s="406"/>
      <c r="AL57" s="406"/>
      <c r="AM57" s="406"/>
      <c r="AN57" s="405">
        <f t="shared" si="0"/>
        <v>0</v>
      </c>
      <c r="AO57" s="406"/>
      <c r="AP57" s="406"/>
      <c r="AQ57" s="110" t="s">
        <v>90</v>
      </c>
      <c r="AR57" s="111"/>
      <c r="AS57" s="112">
        <v>0</v>
      </c>
      <c r="AT57" s="113">
        <f t="shared" si="1"/>
        <v>0</v>
      </c>
      <c r="AU57" s="114">
        <f>'01 - Stavební část_01'!P92</f>
        <v>0</v>
      </c>
      <c r="AV57" s="113">
        <f>'01 - Stavební část_01'!J32</f>
        <v>0</v>
      </c>
      <c r="AW57" s="113">
        <f>'01 - Stavební část_01'!J33</f>
        <v>0</v>
      </c>
      <c r="AX57" s="113">
        <f>'01 - Stavební část_01'!J34</f>
        <v>0</v>
      </c>
      <c r="AY57" s="113">
        <f>'01 - Stavební část_01'!J35</f>
        <v>0</v>
      </c>
      <c r="AZ57" s="113">
        <f>'01 - Stavební část_01'!F32</f>
        <v>0</v>
      </c>
      <c r="BA57" s="113">
        <f>'01 - Stavební část_01'!F33</f>
        <v>0</v>
      </c>
      <c r="BB57" s="113">
        <f>'01 - Stavební část_01'!F34</f>
        <v>0</v>
      </c>
      <c r="BC57" s="113">
        <f>'01 - Stavební část_01'!F35</f>
        <v>0</v>
      </c>
      <c r="BD57" s="115">
        <f>'01 - Stavební část_01'!F36</f>
        <v>0</v>
      </c>
      <c r="BT57" s="116" t="s">
        <v>84</v>
      </c>
      <c r="BV57" s="116" t="s">
        <v>77</v>
      </c>
      <c r="BW57" s="116" t="s">
        <v>98</v>
      </c>
      <c r="BX57" s="116" t="s">
        <v>97</v>
      </c>
      <c r="CL57" s="116" t="s">
        <v>22</v>
      </c>
    </row>
    <row r="58" spans="1:90" s="6" customFormat="1" ht="22.5" customHeight="1">
      <c r="A58" s="97" t="s">
        <v>79</v>
      </c>
      <c r="B58" s="108"/>
      <c r="C58" s="109"/>
      <c r="D58" s="109"/>
      <c r="E58" s="407" t="s">
        <v>92</v>
      </c>
      <c r="F58" s="407"/>
      <c r="G58" s="407"/>
      <c r="H58" s="407"/>
      <c r="I58" s="407"/>
      <c r="J58" s="109"/>
      <c r="K58" s="407" t="s">
        <v>99</v>
      </c>
      <c r="L58" s="407"/>
      <c r="M58" s="407"/>
      <c r="N58" s="407"/>
      <c r="O58" s="407"/>
      <c r="P58" s="407"/>
      <c r="Q58" s="407"/>
      <c r="R58" s="407"/>
      <c r="S58" s="407"/>
      <c r="T58" s="407"/>
      <c r="U58" s="407"/>
      <c r="V58" s="407"/>
      <c r="W58" s="407"/>
      <c r="X58" s="407"/>
      <c r="Y58" s="407"/>
      <c r="Z58" s="407"/>
      <c r="AA58" s="407"/>
      <c r="AB58" s="407"/>
      <c r="AC58" s="407"/>
      <c r="AD58" s="407"/>
      <c r="AE58" s="407"/>
      <c r="AF58" s="407"/>
      <c r="AG58" s="405">
        <f>'02 - Ústřední vypátění'!J29</f>
        <v>0</v>
      </c>
      <c r="AH58" s="406"/>
      <c r="AI58" s="406"/>
      <c r="AJ58" s="406"/>
      <c r="AK58" s="406"/>
      <c r="AL58" s="406"/>
      <c r="AM58" s="406"/>
      <c r="AN58" s="405">
        <f t="shared" si="0"/>
        <v>0</v>
      </c>
      <c r="AO58" s="406"/>
      <c r="AP58" s="406"/>
      <c r="AQ58" s="110" t="s">
        <v>90</v>
      </c>
      <c r="AR58" s="111"/>
      <c r="AS58" s="112">
        <v>0</v>
      </c>
      <c r="AT58" s="113">
        <f t="shared" si="1"/>
        <v>0</v>
      </c>
      <c r="AU58" s="114">
        <f>'02 - Ústřední vypátění'!P93</f>
        <v>0</v>
      </c>
      <c r="AV58" s="113">
        <f>'02 - Ústřední vypátění'!J32</f>
        <v>0</v>
      </c>
      <c r="AW58" s="113">
        <f>'02 - Ústřední vypátění'!J33</f>
        <v>0</v>
      </c>
      <c r="AX58" s="113">
        <f>'02 - Ústřední vypátění'!J34</f>
        <v>0</v>
      </c>
      <c r="AY58" s="113">
        <f>'02 - Ústřední vypátění'!J35</f>
        <v>0</v>
      </c>
      <c r="AZ58" s="113">
        <f>'02 - Ústřední vypátění'!F32</f>
        <v>0</v>
      </c>
      <c r="BA58" s="113">
        <f>'02 - Ústřední vypátění'!F33</f>
        <v>0</v>
      </c>
      <c r="BB58" s="113">
        <f>'02 - Ústřední vypátění'!F34</f>
        <v>0</v>
      </c>
      <c r="BC58" s="113">
        <f>'02 - Ústřední vypátění'!F35</f>
        <v>0</v>
      </c>
      <c r="BD58" s="115">
        <f>'02 - Ústřední vypátění'!F36</f>
        <v>0</v>
      </c>
      <c r="BT58" s="116" t="s">
        <v>84</v>
      </c>
      <c r="BV58" s="116" t="s">
        <v>77</v>
      </c>
      <c r="BW58" s="116" t="s">
        <v>100</v>
      </c>
      <c r="BX58" s="116" t="s">
        <v>97</v>
      </c>
      <c r="CL58" s="116" t="s">
        <v>101</v>
      </c>
    </row>
    <row r="59" spans="1:90" s="6" customFormat="1" ht="22.5" customHeight="1">
      <c r="A59" s="97" t="s">
        <v>79</v>
      </c>
      <c r="B59" s="108"/>
      <c r="C59" s="109"/>
      <c r="D59" s="109"/>
      <c r="E59" s="407" t="s">
        <v>102</v>
      </c>
      <c r="F59" s="407"/>
      <c r="G59" s="407"/>
      <c r="H59" s="407"/>
      <c r="I59" s="407"/>
      <c r="J59" s="109"/>
      <c r="K59" s="407" t="s">
        <v>103</v>
      </c>
      <c r="L59" s="407"/>
      <c r="M59" s="407"/>
      <c r="N59" s="407"/>
      <c r="O59" s="407"/>
      <c r="P59" s="407"/>
      <c r="Q59" s="407"/>
      <c r="R59" s="407"/>
      <c r="S59" s="407"/>
      <c r="T59" s="407"/>
      <c r="U59" s="407"/>
      <c r="V59" s="407"/>
      <c r="W59" s="407"/>
      <c r="X59" s="407"/>
      <c r="Y59" s="407"/>
      <c r="Z59" s="407"/>
      <c r="AA59" s="407"/>
      <c r="AB59" s="407"/>
      <c r="AC59" s="407"/>
      <c r="AD59" s="407"/>
      <c r="AE59" s="407"/>
      <c r="AF59" s="407"/>
      <c r="AG59" s="405">
        <f>'03 - Plyn'!J29</f>
        <v>0</v>
      </c>
      <c r="AH59" s="406"/>
      <c r="AI59" s="406"/>
      <c r="AJ59" s="406"/>
      <c r="AK59" s="406"/>
      <c r="AL59" s="406"/>
      <c r="AM59" s="406"/>
      <c r="AN59" s="405">
        <f t="shared" si="0"/>
        <v>0</v>
      </c>
      <c r="AO59" s="406"/>
      <c r="AP59" s="406"/>
      <c r="AQ59" s="110" t="s">
        <v>90</v>
      </c>
      <c r="AR59" s="111"/>
      <c r="AS59" s="112">
        <v>0</v>
      </c>
      <c r="AT59" s="113">
        <f t="shared" si="1"/>
        <v>0</v>
      </c>
      <c r="AU59" s="114">
        <f>'03 - Plyn'!P87</f>
        <v>0</v>
      </c>
      <c r="AV59" s="113">
        <f>'03 - Plyn'!J32</f>
        <v>0</v>
      </c>
      <c r="AW59" s="113">
        <f>'03 - Plyn'!J33</f>
        <v>0</v>
      </c>
      <c r="AX59" s="113">
        <f>'03 - Plyn'!J34</f>
        <v>0</v>
      </c>
      <c r="AY59" s="113">
        <f>'03 - Plyn'!J35</f>
        <v>0</v>
      </c>
      <c r="AZ59" s="113">
        <f>'03 - Plyn'!F32</f>
        <v>0</v>
      </c>
      <c r="BA59" s="113">
        <f>'03 - Plyn'!F33</f>
        <v>0</v>
      </c>
      <c r="BB59" s="113">
        <f>'03 - Plyn'!F34</f>
        <v>0</v>
      </c>
      <c r="BC59" s="113">
        <f>'03 - Plyn'!F35</f>
        <v>0</v>
      </c>
      <c r="BD59" s="115">
        <f>'03 - Plyn'!F36</f>
        <v>0</v>
      </c>
      <c r="BT59" s="116" t="s">
        <v>84</v>
      </c>
      <c r="BV59" s="116" t="s">
        <v>77</v>
      </c>
      <c r="BW59" s="116" t="s">
        <v>104</v>
      </c>
      <c r="BX59" s="116" t="s">
        <v>97</v>
      </c>
      <c r="CL59" s="116" t="s">
        <v>101</v>
      </c>
    </row>
    <row r="60" spans="1:90" s="6" customFormat="1" ht="22.5" customHeight="1">
      <c r="A60" s="97" t="s">
        <v>79</v>
      </c>
      <c r="B60" s="108"/>
      <c r="C60" s="109"/>
      <c r="D60" s="109"/>
      <c r="E60" s="407" t="s">
        <v>105</v>
      </c>
      <c r="F60" s="407"/>
      <c r="G60" s="407"/>
      <c r="H60" s="407"/>
      <c r="I60" s="407"/>
      <c r="J60" s="109"/>
      <c r="K60" s="407" t="s">
        <v>93</v>
      </c>
      <c r="L60" s="407"/>
      <c r="M60" s="407"/>
      <c r="N60" s="407"/>
      <c r="O60" s="407"/>
      <c r="P60" s="407"/>
      <c r="Q60" s="407"/>
      <c r="R60" s="407"/>
      <c r="S60" s="407"/>
      <c r="T60" s="407"/>
      <c r="U60" s="407"/>
      <c r="V60" s="407"/>
      <c r="W60" s="407"/>
      <c r="X60" s="407"/>
      <c r="Y60" s="407"/>
      <c r="Z60" s="407"/>
      <c r="AA60" s="407"/>
      <c r="AB60" s="407"/>
      <c r="AC60" s="407"/>
      <c r="AD60" s="407"/>
      <c r="AE60" s="407"/>
      <c r="AF60" s="407"/>
      <c r="AG60" s="405">
        <f>'04 - Elektroinstalace'!J29</f>
        <v>0</v>
      </c>
      <c r="AH60" s="406"/>
      <c r="AI60" s="406"/>
      <c r="AJ60" s="406"/>
      <c r="AK60" s="406"/>
      <c r="AL60" s="406"/>
      <c r="AM60" s="406"/>
      <c r="AN60" s="405">
        <f t="shared" si="0"/>
        <v>0</v>
      </c>
      <c r="AO60" s="406"/>
      <c r="AP60" s="406"/>
      <c r="AQ60" s="110" t="s">
        <v>90</v>
      </c>
      <c r="AR60" s="111"/>
      <c r="AS60" s="112">
        <v>0</v>
      </c>
      <c r="AT60" s="113">
        <f t="shared" si="1"/>
        <v>0</v>
      </c>
      <c r="AU60" s="114">
        <f>'04 - Elektroinstalace'!P84</f>
        <v>0</v>
      </c>
      <c r="AV60" s="113">
        <f>'04 - Elektroinstalace'!J32</f>
        <v>0</v>
      </c>
      <c r="AW60" s="113">
        <f>'04 - Elektroinstalace'!J33</f>
        <v>0</v>
      </c>
      <c r="AX60" s="113">
        <f>'04 - Elektroinstalace'!J34</f>
        <v>0</v>
      </c>
      <c r="AY60" s="113">
        <f>'04 - Elektroinstalace'!J35</f>
        <v>0</v>
      </c>
      <c r="AZ60" s="113">
        <f>'04 - Elektroinstalace'!F32</f>
        <v>0</v>
      </c>
      <c r="BA60" s="113">
        <f>'04 - Elektroinstalace'!F33</f>
        <v>0</v>
      </c>
      <c r="BB60" s="113">
        <f>'04 - Elektroinstalace'!F34</f>
        <v>0</v>
      </c>
      <c r="BC60" s="113">
        <f>'04 - Elektroinstalace'!F35</f>
        <v>0</v>
      </c>
      <c r="BD60" s="115">
        <f>'04 - Elektroinstalace'!F36</f>
        <v>0</v>
      </c>
      <c r="BT60" s="116" t="s">
        <v>84</v>
      </c>
      <c r="BV60" s="116" t="s">
        <v>77</v>
      </c>
      <c r="BW60" s="116" t="s">
        <v>106</v>
      </c>
      <c r="BX60" s="116" t="s">
        <v>97</v>
      </c>
      <c r="CL60" s="116" t="s">
        <v>22</v>
      </c>
    </row>
    <row r="61" spans="2:91" s="5" customFormat="1" ht="22.5" customHeight="1">
      <c r="B61" s="98"/>
      <c r="C61" s="99"/>
      <c r="D61" s="403" t="s">
        <v>107</v>
      </c>
      <c r="E61" s="403"/>
      <c r="F61" s="403"/>
      <c r="G61" s="403"/>
      <c r="H61" s="403"/>
      <c r="I61" s="100"/>
      <c r="J61" s="403" t="s">
        <v>108</v>
      </c>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4">
        <f>ROUND(SUM(AG62:AG64),2)</f>
        <v>0</v>
      </c>
      <c r="AH61" s="402"/>
      <c r="AI61" s="402"/>
      <c r="AJ61" s="402"/>
      <c r="AK61" s="402"/>
      <c r="AL61" s="402"/>
      <c r="AM61" s="402"/>
      <c r="AN61" s="401">
        <f t="shared" si="0"/>
        <v>0</v>
      </c>
      <c r="AO61" s="402"/>
      <c r="AP61" s="402"/>
      <c r="AQ61" s="101" t="s">
        <v>82</v>
      </c>
      <c r="AR61" s="102"/>
      <c r="AS61" s="103">
        <f>ROUND(SUM(AS62:AS64),2)</f>
        <v>0</v>
      </c>
      <c r="AT61" s="104">
        <f t="shared" si="1"/>
        <v>0</v>
      </c>
      <c r="AU61" s="105">
        <f>ROUND(SUM(AU62:AU64),5)</f>
        <v>0</v>
      </c>
      <c r="AV61" s="104">
        <f>ROUND(AZ61*L26,2)</f>
        <v>0</v>
      </c>
      <c r="AW61" s="104">
        <f>ROUND(BA61*L27,2)</f>
        <v>0</v>
      </c>
      <c r="AX61" s="104">
        <f>ROUND(BB61*L26,2)</f>
        <v>0</v>
      </c>
      <c r="AY61" s="104">
        <f>ROUND(BC61*L27,2)</f>
        <v>0</v>
      </c>
      <c r="AZ61" s="104">
        <f>ROUND(SUM(AZ62:AZ64),2)</f>
        <v>0</v>
      </c>
      <c r="BA61" s="104">
        <f>ROUND(SUM(BA62:BA64),2)</f>
        <v>0</v>
      </c>
      <c r="BB61" s="104">
        <f>ROUND(SUM(BB62:BB64),2)</f>
        <v>0</v>
      </c>
      <c r="BC61" s="104">
        <f>ROUND(SUM(BC62:BC64),2)</f>
        <v>0</v>
      </c>
      <c r="BD61" s="106">
        <f>ROUND(SUM(BD62:BD64),2)</f>
        <v>0</v>
      </c>
      <c r="BS61" s="107" t="s">
        <v>74</v>
      </c>
      <c r="BT61" s="107" t="s">
        <v>24</v>
      </c>
      <c r="BU61" s="107" t="s">
        <v>76</v>
      </c>
      <c r="BV61" s="107" t="s">
        <v>77</v>
      </c>
      <c r="BW61" s="107" t="s">
        <v>109</v>
      </c>
      <c r="BX61" s="107" t="s">
        <v>7</v>
      </c>
      <c r="CL61" s="107" t="s">
        <v>22</v>
      </c>
      <c r="CM61" s="107" t="s">
        <v>84</v>
      </c>
    </row>
    <row r="62" spans="1:90" s="6" customFormat="1" ht="22.5" customHeight="1">
      <c r="A62" s="97" t="s">
        <v>79</v>
      </c>
      <c r="B62" s="108"/>
      <c r="C62" s="109"/>
      <c r="D62" s="109"/>
      <c r="E62" s="407" t="s">
        <v>88</v>
      </c>
      <c r="F62" s="407"/>
      <c r="G62" s="407"/>
      <c r="H62" s="407"/>
      <c r="I62" s="407"/>
      <c r="J62" s="109"/>
      <c r="K62" s="407" t="s">
        <v>89</v>
      </c>
      <c r="L62" s="407"/>
      <c r="M62" s="407"/>
      <c r="N62" s="407"/>
      <c r="O62" s="407"/>
      <c r="P62" s="407"/>
      <c r="Q62" s="407"/>
      <c r="R62" s="407"/>
      <c r="S62" s="407"/>
      <c r="T62" s="407"/>
      <c r="U62" s="407"/>
      <c r="V62" s="407"/>
      <c r="W62" s="407"/>
      <c r="X62" s="407"/>
      <c r="Y62" s="407"/>
      <c r="Z62" s="407"/>
      <c r="AA62" s="407"/>
      <c r="AB62" s="407"/>
      <c r="AC62" s="407"/>
      <c r="AD62" s="407"/>
      <c r="AE62" s="407"/>
      <c r="AF62" s="407"/>
      <c r="AG62" s="405">
        <f>'01 - Stavební část_02'!J29</f>
        <v>0</v>
      </c>
      <c r="AH62" s="406"/>
      <c r="AI62" s="406"/>
      <c r="AJ62" s="406"/>
      <c r="AK62" s="406"/>
      <c r="AL62" s="406"/>
      <c r="AM62" s="406"/>
      <c r="AN62" s="405">
        <f t="shared" si="0"/>
        <v>0</v>
      </c>
      <c r="AO62" s="406"/>
      <c r="AP62" s="406"/>
      <c r="AQ62" s="110" t="s">
        <v>90</v>
      </c>
      <c r="AR62" s="111"/>
      <c r="AS62" s="112">
        <v>0</v>
      </c>
      <c r="AT62" s="113">
        <f t="shared" si="1"/>
        <v>0</v>
      </c>
      <c r="AU62" s="114">
        <f>'01 - Stavební část_02'!P100</f>
        <v>0</v>
      </c>
      <c r="AV62" s="113">
        <f>'01 - Stavební část_02'!J32</f>
        <v>0</v>
      </c>
      <c r="AW62" s="113">
        <f>'01 - Stavební část_02'!J33</f>
        <v>0</v>
      </c>
      <c r="AX62" s="113">
        <f>'01 - Stavební část_02'!J34</f>
        <v>0</v>
      </c>
      <c r="AY62" s="113">
        <f>'01 - Stavební část_02'!J35</f>
        <v>0</v>
      </c>
      <c r="AZ62" s="113">
        <f>'01 - Stavební část_02'!F32</f>
        <v>0</v>
      </c>
      <c r="BA62" s="113">
        <f>'01 - Stavební část_02'!F33</f>
        <v>0</v>
      </c>
      <c r="BB62" s="113">
        <f>'01 - Stavební část_02'!F34</f>
        <v>0</v>
      </c>
      <c r="BC62" s="113">
        <f>'01 - Stavební část_02'!F35</f>
        <v>0</v>
      </c>
      <c r="BD62" s="115">
        <f>'01 - Stavební část_02'!F36</f>
        <v>0</v>
      </c>
      <c r="BT62" s="116" t="s">
        <v>84</v>
      </c>
      <c r="BV62" s="116" t="s">
        <v>77</v>
      </c>
      <c r="BW62" s="116" t="s">
        <v>110</v>
      </c>
      <c r="BX62" s="116" t="s">
        <v>109</v>
      </c>
      <c r="CL62" s="116" t="s">
        <v>22</v>
      </c>
    </row>
    <row r="63" spans="1:90" s="6" customFormat="1" ht="22.5" customHeight="1">
      <c r="A63" s="97" t="s">
        <v>79</v>
      </c>
      <c r="B63" s="108"/>
      <c r="C63" s="109"/>
      <c r="D63" s="109"/>
      <c r="E63" s="407" t="s">
        <v>92</v>
      </c>
      <c r="F63" s="407"/>
      <c r="G63" s="407"/>
      <c r="H63" s="407"/>
      <c r="I63" s="407"/>
      <c r="J63" s="109"/>
      <c r="K63" s="407" t="s">
        <v>111</v>
      </c>
      <c r="L63" s="407"/>
      <c r="M63" s="407"/>
      <c r="N63" s="407"/>
      <c r="O63" s="407"/>
      <c r="P63" s="407"/>
      <c r="Q63" s="407"/>
      <c r="R63" s="407"/>
      <c r="S63" s="407"/>
      <c r="T63" s="407"/>
      <c r="U63" s="407"/>
      <c r="V63" s="407"/>
      <c r="W63" s="407"/>
      <c r="X63" s="407"/>
      <c r="Y63" s="407"/>
      <c r="Z63" s="407"/>
      <c r="AA63" s="407"/>
      <c r="AB63" s="407"/>
      <c r="AC63" s="407"/>
      <c r="AD63" s="407"/>
      <c r="AE63" s="407"/>
      <c r="AF63" s="407"/>
      <c r="AG63" s="405">
        <f>'02 - Chlazení '!J29</f>
        <v>0</v>
      </c>
      <c r="AH63" s="406"/>
      <c r="AI63" s="406"/>
      <c r="AJ63" s="406"/>
      <c r="AK63" s="406"/>
      <c r="AL63" s="406"/>
      <c r="AM63" s="406"/>
      <c r="AN63" s="405">
        <f t="shared" si="0"/>
        <v>0</v>
      </c>
      <c r="AO63" s="406"/>
      <c r="AP63" s="406"/>
      <c r="AQ63" s="110" t="s">
        <v>90</v>
      </c>
      <c r="AR63" s="111"/>
      <c r="AS63" s="112">
        <v>0</v>
      </c>
      <c r="AT63" s="113">
        <f t="shared" si="1"/>
        <v>0</v>
      </c>
      <c r="AU63" s="114">
        <f>'02 - Chlazení '!P87</f>
        <v>0</v>
      </c>
      <c r="AV63" s="113">
        <f>'02 - Chlazení '!J32</f>
        <v>0</v>
      </c>
      <c r="AW63" s="113">
        <f>'02 - Chlazení '!J33</f>
        <v>0</v>
      </c>
      <c r="AX63" s="113">
        <f>'02 - Chlazení '!J34</f>
        <v>0</v>
      </c>
      <c r="AY63" s="113">
        <f>'02 - Chlazení '!J35</f>
        <v>0</v>
      </c>
      <c r="AZ63" s="113">
        <f>'02 - Chlazení '!F32</f>
        <v>0</v>
      </c>
      <c r="BA63" s="113">
        <f>'02 - Chlazení '!F33</f>
        <v>0</v>
      </c>
      <c r="BB63" s="113">
        <f>'02 - Chlazení '!F34</f>
        <v>0</v>
      </c>
      <c r="BC63" s="113">
        <f>'02 - Chlazení '!F35</f>
        <v>0</v>
      </c>
      <c r="BD63" s="115">
        <f>'02 - Chlazení '!F36</f>
        <v>0</v>
      </c>
      <c r="BT63" s="116" t="s">
        <v>84</v>
      </c>
      <c r="BV63" s="116" t="s">
        <v>77</v>
      </c>
      <c r="BW63" s="116" t="s">
        <v>112</v>
      </c>
      <c r="BX63" s="116" t="s">
        <v>109</v>
      </c>
      <c r="CL63" s="116" t="s">
        <v>22</v>
      </c>
    </row>
    <row r="64" spans="1:90" s="6" customFormat="1" ht="22.5" customHeight="1">
      <c r="A64" s="97" t="s">
        <v>79</v>
      </c>
      <c r="B64" s="108"/>
      <c r="C64" s="109"/>
      <c r="D64" s="109"/>
      <c r="E64" s="407" t="s">
        <v>102</v>
      </c>
      <c r="F64" s="407"/>
      <c r="G64" s="407"/>
      <c r="H64" s="407"/>
      <c r="I64" s="407"/>
      <c r="J64" s="109"/>
      <c r="K64" s="407" t="s">
        <v>93</v>
      </c>
      <c r="L64" s="407"/>
      <c r="M64" s="407"/>
      <c r="N64" s="407"/>
      <c r="O64" s="407"/>
      <c r="P64" s="407"/>
      <c r="Q64" s="407"/>
      <c r="R64" s="407"/>
      <c r="S64" s="407"/>
      <c r="T64" s="407"/>
      <c r="U64" s="407"/>
      <c r="V64" s="407"/>
      <c r="W64" s="407"/>
      <c r="X64" s="407"/>
      <c r="Y64" s="407"/>
      <c r="Z64" s="407"/>
      <c r="AA64" s="407"/>
      <c r="AB64" s="407"/>
      <c r="AC64" s="407"/>
      <c r="AD64" s="407"/>
      <c r="AE64" s="407"/>
      <c r="AF64" s="407"/>
      <c r="AG64" s="405">
        <f>'03 - Elektroinstalace'!J29</f>
        <v>0</v>
      </c>
      <c r="AH64" s="406"/>
      <c r="AI64" s="406"/>
      <c r="AJ64" s="406"/>
      <c r="AK64" s="406"/>
      <c r="AL64" s="406"/>
      <c r="AM64" s="406"/>
      <c r="AN64" s="405">
        <f t="shared" si="0"/>
        <v>0</v>
      </c>
      <c r="AO64" s="406"/>
      <c r="AP64" s="406"/>
      <c r="AQ64" s="110" t="s">
        <v>90</v>
      </c>
      <c r="AR64" s="111"/>
      <c r="AS64" s="117">
        <v>0</v>
      </c>
      <c r="AT64" s="118">
        <f t="shared" si="1"/>
        <v>0</v>
      </c>
      <c r="AU64" s="119">
        <f>'03 - Elektroinstalace'!P85</f>
        <v>0</v>
      </c>
      <c r="AV64" s="118">
        <f>'03 - Elektroinstalace'!J32</f>
        <v>0</v>
      </c>
      <c r="AW64" s="118">
        <f>'03 - Elektroinstalace'!J33</f>
        <v>0</v>
      </c>
      <c r="AX64" s="118">
        <f>'03 - Elektroinstalace'!J34</f>
        <v>0</v>
      </c>
      <c r="AY64" s="118">
        <f>'03 - Elektroinstalace'!J35</f>
        <v>0</v>
      </c>
      <c r="AZ64" s="118">
        <f>'03 - Elektroinstalace'!F32</f>
        <v>0</v>
      </c>
      <c r="BA64" s="118">
        <f>'03 - Elektroinstalace'!F33</f>
        <v>0</v>
      </c>
      <c r="BB64" s="118">
        <f>'03 - Elektroinstalace'!F34</f>
        <v>0</v>
      </c>
      <c r="BC64" s="118">
        <f>'03 - Elektroinstalace'!F35</f>
        <v>0</v>
      </c>
      <c r="BD64" s="120">
        <f>'03 - Elektroinstalace'!F36</f>
        <v>0</v>
      </c>
      <c r="BT64" s="116" t="s">
        <v>84</v>
      </c>
      <c r="BV64" s="116" t="s">
        <v>77</v>
      </c>
      <c r="BW64" s="116" t="s">
        <v>113</v>
      </c>
      <c r="BX64" s="116" t="s">
        <v>109</v>
      </c>
      <c r="CL64" s="116" t="s">
        <v>22</v>
      </c>
    </row>
    <row r="65" spans="2:44" s="1" customFormat="1" ht="30" customHeight="1">
      <c r="B65" s="42"/>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2"/>
    </row>
    <row r="66" spans="2:44" s="1" customFormat="1" ht="6.95" customHeight="1">
      <c r="B66" s="57"/>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62"/>
    </row>
  </sheetData>
  <sheetProtection algorithmName="SHA-512" hashValue="Wgu1znDN0XerIapXU+rEugzlKqwjOooNCBH2wI5SRik4jcrRMMEDAYPcblF0ruvsxLGGQnmHxlubFSRxkT13EA==" saltValue="CE7H35oM6cu27xVaeklYtA==" spinCount="100000" sheet="1" objects="1" scenarios="1" formatCells="0" formatColumns="0" formatRows="0" sort="0" autoFilter="0"/>
  <mergeCells count="89">
    <mergeCell ref="AR2:BE2"/>
    <mergeCell ref="AN64:AP64"/>
    <mergeCell ref="AG64:AM64"/>
    <mergeCell ref="E64:I64"/>
    <mergeCell ref="K64:AF64"/>
    <mergeCell ref="AG51:AM51"/>
    <mergeCell ref="AN51:AP51"/>
    <mergeCell ref="AN62:AP62"/>
    <mergeCell ref="AG62:AM62"/>
    <mergeCell ref="E62:I62"/>
    <mergeCell ref="K62:AF62"/>
    <mergeCell ref="AN63:AP63"/>
    <mergeCell ref="AG63:AM63"/>
    <mergeCell ref="E63:I63"/>
    <mergeCell ref="K63:AF63"/>
    <mergeCell ref="AN60:AP60"/>
    <mergeCell ref="AG60:AM60"/>
    <mergeCell ref="E60:I60"/>
    <mergeCell ref="K60:AF60"/>
    <mergeCell ref="AN61:AP61"/>
    <mergeCell ref="AG61:AM61"/>
    <mergeCell ref="D61:H61"/>
    <mergeCell ref="J61:AF61"/>
    <mergeCell ref="AN58:AP58"/>
    <mergeCell ref="AG58:AM58"/>
    <mergeCell ref="E58:I58"/>
    <mergeCell ref="K58:AF58"/>
    <mergeCell ref="AN59:AP59"/>
    <mergeCell ref="AG59:AM59"/>
    <mergeCell ref="E59:I59"/>
    <mergeCell ref="K59:AF59"/>
    <mergeCell ref="AN56:AP56"/>
    <mergeCell ref="AG56:AM56"/>
    <mergeCell ref="D56:H56"/>
    <mergeCell ref="J56:AF56"/>
    <mergeCell ref="AN57:AP57"/>
    <mergeCell ref="AG57:AM57"/>
    <mergeCell ref="E57:I57"/>
    <mergeCell ref="K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RN - Vedlejší rozpočtové...'!C2" display="/"/>
    <hyperlink ref="A54" location="'01 - Stavební část'!C2" display="/"/>
    <hyperlink ref="A55" location="'02 - Elektroinstalace'!C2" display="/"/>
    <hyperlink ref="A57" location="'01 - Stavební část_01'!C2" display="/"/>
    <hyperlink ref="A58" location="'02 - Ústřední vypátění'!C2" display="/"/>
    <hyperlink ref="A59" location="'03 - Plyn'!C2" display="/"/>
    <hyperlink ref="A60" location="'04 - Elektroinstalace'!C2" display="/"/>
    <hyperlink ref="A62" location="'01 - Stavební část_02'!C2" display="/"/>
    <hyperlink ref="A63" location="'02 - Chlazení '!C2" display="/"/>
    <hyperlink ref="A64" location="'03 - Elektroinstalace'!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2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112</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2370</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2459</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ROUND(J87,2)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ROUND(SUM(BE87:BE119),2)</f>
        <v>0</v>
      </c>
      <c r="G32" s="43"/>
      <c r="H32" s="43"/>
      <c r="I32" s="141">
        <v>0.21</v>
      </c>
      <c r="J32" s="140">
        <f>ROUND(ROUND((SUM(BE87:BE119)),2)*I32,2)</f>
        <v>0</v>
      </c>
      <c r="K32" s="46"/>
    </row>
    <row r="33" spans="2:11" s="1" customFormat="1" ht="14.45" customHeight="1">
      <c r="B33" s="42"/>
      <c r="C33" s="43"/>
      <c r="D33" s="43"/>
      <c r="E33" s="50" t="s">
        <v>47</v>
      </c>
      <c r="F33" s="140">
        <f>ROUND(SUM(BF87:BF119),2)</f>
        <v>0</v>
      </c>
      <c r="G33" s="43"/>
      <c r="H33" s="43"/>
      <c r="I33" s="141">
        <v>0.15</v>
      </c>
      <c r="J33" s="140">
        <f>ROUND(ROUND((SUM(BF87:BF119)),2)*I33,2)</f>
        <v>0</v>
      </c>
      <c r="K33" s="46"/>
    </row>
    <row r="34" spans="2:11" s="1" customFormat="1" ht="14.45" customHeight="1" hidden="1">
      <c r="B34" s="42"/>
      <c r="C34" s="43"/>
      <c r="D34" s="43"/>
      <c r="E34" s="50" t="s">
        <v>48</v>
      </c>
      <c r="F34" s="140">
        <f>ROUND(SUM(BG87:BG119),2)</f>
        <v>0</v>
      </c>
      <c r="G34" s="43"/>
      <c r="H34" s="43"/>
      <c r="I34" s="141">
        <v>0.21</v>
      </c>
      <c r="J34" s="140">
        <v>0</v>
      </c>
      <c r="K34" s="46"/>
    </row>
    <row r="35" spans="2:11" s="1" customFormat="1" ht="14.45" customHeight="1" hidden="1">
      <c r="B35" s="42"/>
      <c r="C35" s="43"/>
      <c r="D35" s="43"/>
      <c r="E35" s="50" t="s">
        <v>49</v>
      </c>
      <c r="F35" s="140">
        <f>ROUND(SUM(BH87:BH119),2)</f>
        <v>0</v>
      </c>
      <c r="G35" s="43"/>
      <c r="H35" s="43"/>
      <c r="I35" s="141">
        <v>0.15</v>
      </c>
      <c r="J35" s="140">
        <v>0</v>
      </c>
      <c r="K35" s="46"/>
    </row>
    <row r="36" spans="2:11" s="1" customFormat="1" ht="14.45" customHeight="1" hidden="1">
      <c r="B36" s="42"/>
      <c r="C36" s="43"/>
      <c r="D36" s="43"/>
      <c r="E36" s="50" t="s">
        <v>50</v>
      </c>
      <c r="F36" s="140">
        <f>ROUND(SUM(BI87:BI119),2)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2370</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 xml:space="preserve">02 - Chlazení </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J87</f>
        <v>0</v>
      </c>
      <c r="K60" s="46"/>
      <c r="AU60" s="25" t="s">
        <v>126</v>
      </c>
    </row>
    <row r="61" spans="2:11" s="8" customFormat="1" ht="24.95" customHeight="1">
      <c r="B61" s="159"/>
      <c r="C61" s="160"/>
      <c r="D61" s="161" t="s">
        <v>210</v>
      </c>
      <c r="E61" s="162"/>
      <c r="F61" s="162"/>
      <c r="G61" s="162"/>
      <c r="H61" s="162"/>
      <c r="I61" s="163"/>
      <c r="J61" s="164">
        <f>J88</f>
        <v>0</v>
      </c>
      <c r="K61" s="165"/>
    </row>
    <row r="62" spans="2:11" s="9" customFormat="1" ht="19.9" customHeight="1">
      <c r="B62" s="166"/>
      <c r="C62" s="167"/>
      <c r="D62" s="168" t="s">
        <v>218</v>
      </c>
      <c r="E62" s="169"/>
      <c r="F62" s="169"/>
      <c r="G62" s="169"/>
      <c r="H62" s="169"/>
      <c r="I62" s="170"/>
      <c r="J62" s="171">
        <f>J89</f>
        <v>0</v>
      </c>
      <c r="K62" s="172"/>
    </row>
    <row r="63" spans="2:11" s="9" customFormat="1" ht="19.9" customHeight="1">
      <c r="B63" s="166"/>
      <c r="C63" s="167"/>
      <c r="D63" s="168" t="s">
        <v>220</v>
      </c>
      <c r="E63" s="169"/>
      <c r="F63" s="169"/>
      <c r="G63" s="169"/>
      <c r="H63" s="169"/>
      <c r="I63" s="170"/>
      <c r="J63" s="171">
        <f>J93</f>
        <v>0</v>
      </c>
      <c r="K63" s="172"/>
    </row>
    <row r="64" spans="2:11" s="8" customFormat="1" ht="24.95" customHeight="1">
      <c r="B64" s="159"/>
      <c r="C64" s="160"/>
      <c r="D64" s="161" t="s">
        <v>221</v>
      </c>
      <c r="E64" s="162"/>
      <c r="F64" s="162"/>
      <c r="G64" s="162"/>
      <c r="H64" s="162"/>
      <c r="I64" s="163"/>
      <c r="J64" s="164">
        <f>J95</f>
        <v>0</v>
      </c>
      <c r="K64" s="165"/>
    </row>
    <row r="65" spans="2:11" s="9" customFormat="1" ht="19.9" customHeight="1">
      <c r="B65" s="166"/>
      <c r="C65" s="167"/>
      <c r="D65" s="168" t="s">
        <v>2460</v>
      </c>
      <c r="E65" s="169"/>
      <c r="F65" s="169"/>
      <c r="G65" s="169"/>
      <c r="H65" s="169"/>
      <c r="I65" s="170"/>
      <c r="J65" s="171">
        <f>J96</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130</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15" t="str">
        <f>E7</f>
        <v>Realizace úspor energie - Gymnázimum Vysoké Mýto</v>
      </c>
      <c r="F75" s="416"/>
      <c r="G75" s="416"/>
      <c r="H75" s="416"/>
      <c r="I75" s="173"/>
      <c r="J75" s="64"/>
      <c r="K75" s="64"/>
      <c r="L75" s="62"/>
    </row>
    <row r="76" spans="2:12" ht="13.5">
      <c r="B76" s="29"/>
      <c r="C76" s="66" t="s">
        <v>120</v>
      </c>
      <c r="D76" s="219"/>
      <c r="E76" s="219"/>
      <c r="F76" s="219"/>
      <c r="G76" s="219"/>
      <c r="H76" s="219"/>
      <c r="J76" s="219"/>
      <c r="K76" s="219"/>
      <c r="L76" s="220"/>
    </row>
    <row r="77" spans="2:12" s="1" customFormat="1" ht="22.5" customHeight="1">
      <c r="B77" s="42"/>
      <c r="C77" s="64"/>
      <c r="D77" s="64"/>
      <c r="E77" s="415" t="s">
        <v>2370</v>
      </c>
      <c r="F77" s="417"/>
      <c r="G77" s="417"/>
      <c r="H77" s="417"/>
      <c r="I77" s="173"/>
      <c r="J77" s="64"/>
      <c r="K77" s="64"/>
      <c r="L77" s="62"/>
    </row>
    <row r="78" spans="2:12" s="1" customFormat="1" ht="14.45" customHeight="1">
      <c r="B78" s="42"/>
      <c r="C78" s="66" t="s">
        <v>208</v>
      </c>
      <c r="D78" s="64"/>
      <c r="E78" s="64"/>
      <c r="F78" s="64"/>
      <c r="G78" s="64"/>
      <c r="H78" s="64"/>
      <c r="I78" s="173"/>
      <c r="J78" s="64"/>
      <c r="K78" s="64"/>
      <c r="L78" s="62"/>
    </row>
    <row r="79" spans="2:12" s="1" customFormat="1" ht="23.25" customHeight="1">
      <c r="B79" s="42"/>
      <c r="C79" s="64"/>
      <c r="D79" s="64"/>
      <c r="E79" s="387" t="str">
        <f>E11</f>
        <v xml:space="preserve">02 - Chlazení </v>
      </c>
      <c r="F79" s="417"/>
      <c r="G79" s="417"/>
      <c r="H79" s="417"/>
      <c r="I79" s="173"/>
      <c r="J79" s="64"/>
      <c r="K79" s="64"/>
      <c r="L79" s="62"/>
    </row>
    <row r="80" spans="2:12" s="1" customFormat="1" ht="6.95" customHeight="1">
      <c r="B80" s="42"/>
      <c r="C80" s="64"/>
      <c r="D80" s="64"/>
      <c r="E80" s="64"/>
      <c r="F80" s="64"/>
      <c r="G80" s="64"/>
      <c r="H80" s="64"/>
      <c r="I80" s="173"/>
      <c r="J80" s="64"/>
      <c r="K80" s="64"/>
      <c r="L80" s="62"/>
    </row>
    <row r="81" spans="2:12" s="1" customFormat="1" ht="18" customHeight="1">
      <c r="B81" s="42"/>
      <c r="C81" s="66" t="s">
        <v>25</v>
      </c>
      <c r="D81" s="64"/>
      <c r="E81" s="64"/>
      <c r="F81" s="174" t="str">
        <f>F14</f>
        <v>Vysoké Mýto</v>
      </c>
      <c r="G81" s="64"/>
      <c r="H81" s="64"/>
      <c r="I81" s="175" t="s">
        <v>27</v>
      </c>
      <c r="J81" s="74" t="str">
        <f>IF(J14="","",J14)</f>
        <v>1. 9. 2017</v>
      </c>
      <c r="K81" s="64"/>
      <c r="L81" s="62"/>
    </row>
    <row r="82" spans="2:12" s="1" customFormat="1" ht="6.95" customHeight="1">
      <c r="B82" s="42"/>
      <c r="C82" s="64"/>
      <c r="D82" s="64"/>
      <c r="E82" s="64"/>
      <c r="F82" s="64"/>
      <c r="G82" s="64"/>
      <c r="H82" s="64"/>
      <c r="I82" s="173"/>
      <c r="J82" s="64"/>
      <c r="K82" s="64"/>
      <c r="L82" s="62"/>
    </row>
    <row r="83" spans="2:12" s="1" customFormat="1" ht="13.5">
      <c r="B83" s="42"/>
      <c r="C83" s="66" t="s">
        <v>31</v>
      </c>
      <c r="D83" s="64"/>
      <c r="E83" s="64"/>
      <c r="F83" s="174" t="str">
        <f>E17</f>
        <v>Pardubický Kraj</v>
      </c>
      <c r="G83" s="64"/>
      <c r="H83" s="64"/>
      <c r="I83" s="175" t="s">
        <v>37</v>
      </c>
      <c r="J83" s="174" t="str">
        <f>E23</f>
        <v>KIP spol. s r.o. Litomyšl</v>
      </c>
      <c r="K83" s="64"/>
      <c r="L83" s="62"/>
    </row>
    <row r="84" spans="2:12" s="1" customFormat="1" ht="14.45" customHeight="1">
      <c r="B84" s="42"/>
      <c r="C84" s="66" t="s">
        <v>35</v>
      </c>
      <c r="D84" s="64"/>
      <c r="E84" s="64"/>
      <c r="F84" s="174" t="str">
        <f>IF(E20="","",E20)</f>
        <v/>
      </c>
      <c r="G84" s="64"/>
      <c r="H84" s="64"/>
      <c r="I84" s="173"/>
      <c r="J84" s="64"/>
      <c r="K84" s="64"/>
      <c r="L84" s="62"/>
    </row>
    <row r="85" spans="2:12" s="1" customFormat="1" ht="10.35" customHeight="1">
      <c r="B85" s="42"/>
      <c r="C85" s="64"/>
      <c r="D85" s="64"/>
      <c r="E85" s="64"/>
      <c r="F85" s="64"/>
      <c r="G85" s="64"/>
      <c r="H85" s="64"/>
      <c r="I85" s="173"/>
      <c r="J85" s="64"/>
      <c r="K85" s="64"/>
      <c r="L85" s="62"/>
    </row>
    <row r="86" spans="2:20" s="10" customFormat="1" ht="29.25" customHeight="1">
      <c r="B86" s="176"/>
      <c r="C86" s="177" t="s">
        <v>131</v>
      </c>
      <c r="D86" s="178" t="s">
        <v>60</v>
      </c>
      <c r="E86" s="178" t="s">
        <v>56</v>
      </c>
      <c r="F86" s="178" t="s">
        <v>132</v>
      </c>
      <c r="G86" s="178" t="s">
        <v>133</v>
      </c>
      <c r="H86" s="178" t="s">
        <v>134</v>
      </c>
      <c r="I86" s="179" t="s">
        <v>135</v>
      </c>
      <c r="J86" s="178" t="s">
        <v>124</v>
      </c>
      <c r="K86" s="180" t="s">
        <v>136</v>
      </c>
      <c r="L86" s="181"/>
      <c r="M86" s="82" t="s">
        <v>137</v>
      </c>
      <c r="N86" s="83" t="s">
        <v>45</v>
      </c>
      <c r="O86" s="83" t="s">
        <v>138</v>
      </c>
      <c r="P86" s="83" t="s">
        <v>139</v>
      </c>
      <c r="Q86" s="83" t="s">
        <v>140</v>
      </c>
      <c r="R86" s="83" t="s">
        <v>141</v>
      </c>
      <c r="S86" s="83" t="s">
        <v>142</v>
      </c>
      <c r="T86" s="84" t="s">
        <v>143</v>
      </c>
    </row>
    <row r="87" spans="2:63" s="1" customFormat="1" ht="29.25" customHeight="1">
      <c r="B87" s="42"/>
      <c r="C87" s="88" t="s">
        <v>125</v>
      </c>
      <c r="D87" s="64"/>
      <c r="E87" s="64"/>
      <c r="F87" s="64"/>
      <c r="G87" s="64"/>
      <c r="H87" s="64"/>
      <c r="I87" s="173"/>
      <c r="J87" s="182">
        <f>BK87</f>
        <v>0</v>
      </c>
      <c r="K87" s="64"/>
      <c r="L87" s="62"/>
      <c r="M87" s="85"/>
      <c r="N87" s="86"/>
      <c r="O87" s="86"/>
      <c r="P87" s="183">
        <f>P88+P95</f>
        <v>0</v>
      </c>
      <c r="Q87" s="86"/>
      <c r="R87" s="183">
        <f>R88+R95</f>
        <v>0.14907</v>
      </c>
      <c r="S87" s="86"/>
      <c r="T87" s="184">
        <f>T88+T95</f>
        <v>0</v>
      </c>
      <c r="AT87" s="25" t="s">
        <v>74</v>
      </c>
      <c r="AU87" s="25" t="s">
        <v>126</v>
      </c>
      <c r="BK87" s="185">
        <f>BK88+BK95</f>
        <v>0</v>
      </c>
    </row>
    <row r="88" spans="2:63" s="11" customFormat="1" ht="37.35" customHeight="1">
      <c r="B88" s="186"/>
      <c r="C88" s="187"/>
      <c r="D88" s="188" t="s">
        <v>74</v>
      </c>
      <c r="E88" s="189" t="s">
        <v>237</v>
      </c>
      <c r="F88" s="189" t="s">
        <v>238</v>
      </c>
      <c r="G88" s="187"/>
      <c r="H88" s="187"/>
      <c r="I88" s="190"/>
      <c r="J88" s="191">
        <f>BK88</f>
        <v>0</v>
      </c>
      <c r="K88" s="187"/>
      <c r="L88" s="192"/>
      <c r="M88" s="193"/>
      <c r="N88" s="194"/>
      <c r="O88" s="194"/>
      <c r="P88" s="195">
        <f>P89+P93</f>
        <v>0</v>
      </c>
      <c r="Q88" s="194"/>
      <c r="R88" s="195">
        <f>R89+R93</f>
        <v>0.00467</v>
      </c>
      <c r="S88" s="194"/>
      <c r="T88" s="196">
        <f>T89+T93</f>
        <v>0</v>
      </c>
      <c r="AR88" s="197" t="s">
        <v>24</v>
      </c>
      <c r="AT88" s="198" t="s">
        <v>74</v>
      </c>
      <c r="AU88" s="198" t="s">
        <v>75</v>
      </c>
      <c r="AY88" s="197" t="s">
        <v>145</v>
      </c>
      <c r="BK88" s="199">
        <f>BK89+BK93</f>
        <v>0</v>
      </c>
    </row>
    <row r="89" spans="2:63" s="11" customFormat="1" ht="19.9" customHeight="1">
      <c r="B89" s="186"/>
      <c r="C89" s="187"/>
      <c r="D89" s="200" t="s">
        <v>74</v>
      </c>
      <c r="E89" s="201" t="s">
        <v>169</v>
      </c>
      <c r="F89" s="201" t="s">
        <v>569</v>
      </c>
      <c r="G89" s="187"/>
      <c r="H89" s="187"/>
      <c r="I89" s="190"/>
      <c r="J89" s="202">
        <f>BK89</f>
        <v>0</v>
      </c>
      <c r="K89" s="187"/>
      <c r="L89" s="192"/>
      <c r="M89" s="193"/>
      <c r="N89" s="194"/>
      <c r="O89" s="194"/>
      <c r="P89" s="195">
        <f>SUM(P90:P92)</f>
        <v>0</v>
      </c>
      <c r="Q89" s="194"/>
      <c r="R89" s="195">
        <f>SUM(R90:R92)</f>
        <v>0.00467</v>
      </c>
      <c r="S89" s="194"/>
      <c r="T89" s="196">
        <f>SUM(T90:T92)</f>
        <v>0</v>
      </c>
      <c r="AR89" s="197" t="s">
        <v>24</v>
      </c>
      <c r="AT89" s="198" t="s">
        <v>74</v>
      </c>
      <c r="AU89" s="198" t="s">
        <v>24</v>
      </c>
      <c r="AY89" s="197" t="s">
        <v>145</v>
      </c>
      <c r="BK89" s="199">
        <f>SUM(BK90:BK92)</f>
        <v>0</v>
      </c>
    </row>
    <row r="90" spans="2:65" s="1" customFormat="1" ht="31.5" customHeight="1">
      <c r="B90" s="42"/>
      <c r="C90" s="203" t="s">
        <v>24</v>
      </c>
      <c r="D90" s="203" t="s">
        <v>148</v>
      </c>
      <c r="E90" s="204" t="s">
        <v>632</v>
      </c>
      <c r="F90" s="205" t="s">
        <v>633</v>
      </c>
      <c r="G90" s="206" t="s">
        <v>242</v>
      </c>
      <c r="H90" s="207">
        <v>2</v>
      </c>
      <c r="I90" s="208"/>
      <c r="J90" s="209">
        <f>ROUND(I90*H90,2)</f>
        <v>0</v>
      </c>
      <c r="K90" s="205" t="s">
        <v>1916</v>
      </c>
      <c r="L90" s="62"/>
      <c r="M90" s="210" t="s">
        <v>22</v>
      </c>
      <c r="N90" s="211" t="s">
        <v>46</v>
      </c>
      <c r="O90" s="43"/>
      <c r="P90" s="212">
        <f>O90*H90</f>
        <v>0</v>
      </c>
      <c r="Q90" s="212">
        <v>0.00013</v>
      </c>
      <c r="R90" s="212">
        <f>Q90*H90</f>
        <v>0.00026</v>
      </c>
      <c r="S90" s="212">
        <v>0</v>
      </c>
      <c r="T90" s="213">
        <f>S90*H90</f>
        <v>0</v>
      </c>
      <c r="AR90" s="25" t="s">
        <v>244</v>
      </c>
      <c r="AT90" s="25" t="s">
        <v>148</v>
      </c>
      <c r="AU90" s="25" t="s">
        <v>84</v>
      </c>
      <c r="AY90" s="25" t="s">
        <v>145</v>
      </c>
      <c r="BE90" s="214">
        <f>IF(N90="základní",J90,0)</f>
        <v>0</v>
      </c>
      <c r="BF90" s="214">
        <f>IF(N90="snížená",J90,0)</f>
        <v>0</v>
      </c>
      <c r="BG90" s="214">
        <f>IF(N90="zákl. přenesená",J90,0)</f>
        <v>0</v>
      </c>
      <c r="BH90" s="214">
        <f>IF(N90="sníž. přenesená",J90,0)</f>
        <v>0</v>
      </c>
      <c r="BI90" s="214">
        <f>IF(N90="nulová",J90,0)</f>
        <v>0</v>
      </c>
      <c r="BJ90" s="25" t="s">
        <v>24</v>
      </c>
      <c r="BK90" s="214">
        <f>ROUND(I90*H90,2)</f>
        <v>0</v>
      </c>
      <c r="BL90" s="25" t="s">
        <v>244</v>
      </c>
      <c r="BM90" s="25" t="s">
        <v>2461</v>
      </c>
    </row>
    <row r="91" spans="2:65" s="1" customFormat="1" ht="31.5" customHeight="1">
      <c r="B91" s="42"/>
      <c r="C91" s="203" t="s">
        <v>84</v>
      </c>
      <c r="D91" s="203" t="s">
        <v>148</v>
      </c>
      <c r="E91" s="204" t="s">
        <v>2462</v>
      </c>
      <c r="F91" s="205" t="s">
        <v>2463</v>
      </c>
      <c r="G91" s="206" t="s">
        <v>242</v>
      </c>
      <c r="H91" s="207">
        <v>21</v>
      </c>
      <c r="I91" s="208"/>
      <c r="J91" s="209">
        <f>ROUND(I91*H91,2)</f>
        <v>0</v>
      </c>
      <c r="K91" s="205" t="s">
        <v>1916</v>
      </c>
      <c r="L91" s="62"/>
      <c r="M91" s="210" t="s">
        <v>22</v>
      </c>
      <c r="N91" s="211" t="s">
        <v>46</v>
      </c>
      <c r="O91" s="43"/>
      <c r="P91" s="212">
        <f>O91*H91</f>
        <v>0</v>
      </c>
      <c r="Q91" s="212">
        <v>0.00021</v>
      </c>
      <c r="R91" s="212">
        <f>Q91*H91</f>
        <v>0.00441</v>
      </c>
      <c r="S91" s="212">
        <v>0</v>
      </c>
      <c r="T91" s="213">
        <f>S91*H91</f>
        <v>0</v>
      </c>
      <c r="AR91" s="25" t="s">
        <v>244</v>
      </c>
      <c r="AT91" s="25" t="s">
        <v>148</v>
      </c>
      <c r="AU91" s="25" t="s">
        <v>84</v>
      </c>
      <c r="AY91" s="25" t="s">
        <v>145</v>
      </c>
      <c r="BE91" s="214">
        <f>IF(N91="základní",J91,0)</f>
        <v>0</v>
      </c>
      <c r="BF91" s="214">
        <f>IF(N91="snížená",J91,0)</f>
        <v>0</v>
      </c>
      <c r="BG91" s="214">
        <f>IF(N91="zákl. přenesená",J91,0)</f>
        <v>0</v>
      </c>
      <c r="BH91" s="214">
        <f>IF(N91="sníž. přenesená",J91,0)</f>
        <v>0</v>
      </c>
      <c r="BI91" s="214">
        <f>IF(N91="nulová",J91,0)</f>
        <v>0</v>
      </c>
      <c r="BJ91" s="25" t="s">
        <v>24</v>
      </c>
      <c r="BK91" s="214">
        <f>ROUND(I91*H91,2)</f>
        <v>0</v>
      </c>
      <c r="BL91" s="25" t="s">
        <v>244</v>
      </c>
      <c r="BM91" s="25" t="s">
        <v>2464</v>
      </c>
    </row>
    <row r="92" spans="2:65" s="1" customFormat="1" ht="31.5" customHeight="1">
      <c r="B92" s="42"/>
      <c r="C92" s="203" t="s">
        <v>158</v>
      </c>
      <c r="D92" s="203" t="s">
        <v>148</v>
      </c>
      <c r="E92" s="204" t="s">
        <v>2465</v>
      </c>
      <c r="F92" s="205" t="s">
        <v>2466</v>
      </c>
      <c r="G92" s="206" t="s">
        <v>165</v>
      </c>
      <c r="H92" s="207">
        <v>1</v>
      </c>
      <c r="I92" s="208"/>
      <c r="J92" s="209">
        <f>ROUND(I92*H92,2)</f>
        <v>0</v>
      </c>
      <c r="K92" s="205" t="s">
        <v>22</v>
      </c>
      <c r="L92" s="62"/>
      <c r="M92" s="210" t="s">
        <v>22</v>
      </c>
      <c r="N92" s="211" t="s">
        <v>46</v>
      </c>
      <c r="O92" s="43"/>
      <c r="P92" s="212">
        <f>O92*H92</f>
        <v>0</v>
      </c>
      <c r="Q92" s="212">
        <v>0</v>
      </c>
      <c r="R92" s="212">
        <f>Q92*H92</f>
        <v>0</v>
      </c>
      <c r="S92" s="212">
        <v>0</v>
      </c>
      <c r="T92" s="213">
        <f>S92*H92</f>
        <v>0</v>
      </c>
      <c r="AR92" s="25" t="s">
        <v>244</v>
      </c>
      <c r="AT92" s="25" t="s">
        <v>148</v>
      </c>
      <c r="AU92" s="25" t="s">
        <v>84</v>
      </c>
      <c r="AY92" s="25" t="s">
        <v>145</v>
      </c>
      <c r="BE92" s="214">
        <f>IF(N92="základní",J92,0)</f>
        <v>0</v>
      </c>
      <c r="BF92" s="214">
        <f>IF(N92="snížená",J92,0)</f>
        <v>0</v>
      </c>
      <c r="BG92" s="214">
        <f>IF(N92="zákl. přenesená",J92,0)</f>
        <v>0</v>
      </c>
      <c r="BH92" s="214">
        <f>IF(N92="sníž. přenesená",J92,0)</f>
        <v>0</v>
      </c>
      <c r="BI92" s="214">
        <f>IF(N92="nulová",J92,0)</f>
        <v>0</v>
      </c>
      <c r="BJ92" s="25" t="s">
        <v>24</v>
      </c>
      <c r="BK92" s="214">
        <f>ROUND(I92*H92,2)</f>
        <v>0</v>
      </c>
      <c r="BL92" s="25" t="s">
        <v>244</v>
      </c>
      <c r="BM92" s="25" t="s">
        <v>2467</v>
      </c>
    </row>
    <row r="93" spans="2:63" s="11" customFormat="1" ht="29.85" customHeight="1">
      <c r="B93" s="186"/>
      <c r="C93" s="187"/>
      <c r="D93" s="200" t="s">
        <v>74</v>
      </c>
      <c r="E93" s="201" t="s">
        <v>810</v>
      </c>
      <c r="F93" s="201" t="s">
        <v>811</v>
      </c>
      <c r="G93" s="187"/>
      <c r="H93" s="187"/>
      <c r="I93" s="190"/>
      <c r="J93" s="202">
        <f>BK93</f>
        <v>0</v>
      </c>
      <c r="K93" s="187"/>
      <c r="L93" s="192"/>
      <c r="M93" s="193"/>
      <c r="N93" s="194"/>
      <c r="O93" s="194"/>
      <c r="P93" s="195">
        <f>P94</f>
        <v>0</v>
      </c>
      <c r="Q93" s="194"/>
      <c r="R93" s="195">
        <f>R94</f>
        <v>0</v>
      </c>
      <c r="S93" s="194"/>
      <c r="T93" s="196">
        <f>T94</f>
        <v>0</v>
      </c>
      <c r="AR93" s="197" t="s">
        <v>24</v>
      </c>
      <c r="AT93" s="198" t="s">
        <v>74</v>
      </c>
      <c r="AU93" s="198" t="s">
        <v>24</v>
      </c>
      <c r="AY93" s="197" t="s">
        <v>145</v>
      </c>
      <c r="BK93" s="199">
        <f>BK94</f>
        <v>0</v>
      </c>
    </row>
    <row r="94" spans="2:65" s="1" customFormat="1" ht="44.25" customHeight="1">
      <c r="B94" s="42"/>
      <c r="C94" s="203" t="s">
        <v>244</v>
      </c>
      <c r="D94" s="203" t="s">
        <v>148</v>
      </c>
      <c r="E94" s="204" t="s">
        <v>813</v>
      </c>
      <c r="F94" s="205" t="s">
        <v>2468</v>
      </c>
      <c r="G94" s="206" t="s">
        <v>780</v>
      </c>
      <c r="H94" s="207">
        <v>0.005</v>
      </c>
      <c r="I94" s="208"/>
      <c r="J94" s="209">
        <f>ROUND(I94*H94,2)</f>
        <v>0</v>
      </c>
      <c r="K94" s="205" t="s">
        <v>1916</v>
      </c>
      <c r="L94" s="62"/>
      <c r="M94" s="210" t="s">
        <v>22</v>
      </c>
      <c r="N94" s="211" t="s">
        <v>46</v>
      </c>
      <c r="O94" s="43"/>
      <c r="P94" s="212">
        <f>O94*H94</f>
        <v>0</v>
      </c>
      <c r="Q94" s="212">
        <v>0</v>
      </c>
      <c r="R94" s="212">
        <f>Q94*H94</f>
        <v>0</v>
      </c>
      <c r="S94" s="212">
        <v>0</v>
      </c>
      <c r="T94" s="213">
        <f>S94*H94</f>
        <v>0</v>
      </c>
      <c r="AR94" s="25" t="s">
        <v>244</v>
      </c>
      <c r="AT94" s="25" t="s">
        <v>148</v>
      </c>
      <c r="AU94" s="25" t="s">
        <v>84</v>
      </c>
      <c r="AY94" s="25" t="s">
        <v>145</v>
      </c>
      <c r="BE94" s="214">
        <f>IF(N94="základní",J94,0)</f>
        <v>0</v>
      </c>
      <c r="BF94" s="214">
        <f>IF(N94="snížená",J94,0)</f>
        <v>0</v>
      </c>
      <c r="BG94" s="214">
        <f>IF(N94="zákl. přenesená",J94,0)</f>
        <v>0</v>
      </c>
      <c r="BH94" s="214">
        <f>IF(N94="sníž. přenesená",J94,0)</f>
        <v>0</v>
      </c>
      <c r="BI94" s="214">
        <f>IF(N94="nulová",J94,0)</f>
        <v>0</v>
      </c>
      <c r="BJ94" s="25" t="s">
        <v>24</v>
      </c>
      <c r="BK94" s="214">
        <f>ROUND(I94*H94,2)</f>
        <v>0</v>
      </c>
      <c r="BL94" s="25" t="s">
        <v>244</v>
      </c>
      <c r="BM94" s="25" t="s">
        <v>2469</v>
      </c>
    </row>
    <row r="95" spans="2:63" s="11" customFormat="1" ht="37.35" customHeight="1">
      <c r="B95" s="186"/>
      <c r="C95" s="187"/>
      <c r="D95" s="188" t="s">
        <v>74</v>
      </c>
      <c r="E95" s="189" t="s">
        <v>817</v>
      </c>
      <c r="F95" s="189" t="s">
        <v>818</v>
      </c>
      <c r="G95" s="187"/>
      <c r="H95" s="187"/>
      <c r="I95" s="190"/>
      <c r="J95" s="191">
        <f>BK95</f>
        <v>0</v>
      </c>
      <c r="K95" s="187"/>
      <c r="L95" s="192"/>
      <c r="M95" s="193"/>
      <c r="N95" s="194"/>
      <c r="O95" s="194"/>
      <c r="P95" s="195">
        <f>P96</f>
        <v>0</v>
      </c>
      <c r="Q95" s="194"/>
      <c r="R95" s="195">
        <f>R96</f>
        <v>0.1444</v>
      </c>
      <c r="S95" s="194"/>
      <c r="T95" s="196">
        <f>T96</f>
        <v>0</v>
      </c>
      <c r="AR95" s="197" t="s">
        <v>84</v>
      </c>
      <c r="AT95" s="198" t="s">
        <v>74</v>
      </c>
      <c r="AU95" s="198" t="s">
        <v>75</v>
      </c>
      <c r="AY95" s="197" t="s">
        <v>145</v>
      </c>
      <c r="BK95" s="199">
        <f>BK96</f>
        <v>0</v>
      </c>
    </row>
    <row r="96" spans="2:63" s="11" customFormat="1" ht="19.9" customHeight="1">
      <c r="B96" s="186"/>
      <c r="C96" s="187"/>
      <c r="D96" s="200" t="s">
        <v>74</v>
      </c>
      <c r="E96" s="201" t="s">
        <v>2470</v>
      </c>
      <c r="F96" s="201" t="s">
        <v>2471</v>
      </c>
      <c r="G96" s="187"/>
      <c r="H96" s="187"/>
      <c r="I96" s="190"/>
      <c r="J96" s="202">
        <f>BK96</f>
        <v>0</v>
      </c>
      <c r="K96" s="187"/>
      <c r="L96" s="192"/>
      <c r="M96" s="193"/>
      <c r="N96" s="194"/>
      <c r="O96" s="194"/>
      <c r="P96" s="195">
        <f>SUM(P97:P119)</f>
        <v>0</v>
      </c>
      <c r="Q96" s="194"/>
      <c r="R96" s="195">
        <f>SUM(R97:R119)</f>
        <v>0.1444</v>
      </c>
      <c r="S96" s="194"/>
      <c r="T96" s="196">
        <f>SUM(T97:T119)</f>
        <v>0</v>
      </c>
      <c r="AR96" s="197" t="s">
        <v>84</v>
      </c>
      <c r="AT96" s="198" t="s">
        <v>74</v>
      </c>
      <c r="AU96" s="198" t="s">
        <v>24</v>
      </c>
      <c r="AY96" s="197" t="s">
        <v>145</v>
      </c>
      <c r="BK96" s="199">
        <f>SUM(BK97:BK119)</f>
        <v>0</v>
      </c>
    </row>
    <row r="97" spans="2:65" s="1" customFormat="1" ht="31.5" customHeight="1">
      <c r="B97" s="42"/>
      <c r="C97" s="203" t="s">
        <v>144</v>
      </c>
      <c r="D97" s="203" t="s">
        <v>148</v>
      </c>
      <c r="E97" s="204" t="s">
        <v>2472</v>
      </c>
      <c r="F97" s="205" t="s">
        <v>2473</v>
      </c>
      <c r="G97" s="206" t="s">
        <v>165</v>
      </c>
      <c r="H97" s="207">
        <v>1</v>
      </c>
      <c r="I97" s="208"/>
      <c r="J97" s="209">
        <f aca="true" t="shared" si="0" ref="J97:J119">ROUND(I97*H97,2)</f>
        <v>0</v>
      </c>
      <c r="K97" s="205" t="s">
        <v>22</v>
      </c>
      <c r="L97" s="62"/>
      <c r="M97" s="210" t="s">
        <v>22</v>
      </c>
      <c r="N97" s="211" t="s">
        <v>46</v>
      </c>
      <c r="O97" s="43"/>
      <c r="P97" s="212">
        <f aca="true" t="shared" si="1" ref="P97:P119">O97*H97</f>
        <v>0</v>
      </c>
      <c r="Q97" s="212">
        <v>0</v>
      </c>
      <c r="R97" s="212">
        <f aca="true" t="shared" si="2" ref="R97:R119">Q97*H97</f>
        <v>0</v>
      </c>
      <c r="S97" s="212">
        <v>0</v>
      </c>
      <c r="T97" s="213">
        <f aca="true" t="shared" si="3" ref="T97:T119">S97*H97</f>
        <v>0</v>
      </c>
      <c r="AR97" s="25" t="s">
        <v>326</v>
      </c>
      <c r="AT97" s="25" t="s">
        <v>148</v>
      </c>
      <c r="AU97" s="25" t="s">
        <v>84</v>
      </c>
      <c r="AY97" s="25" t="s">
        <v>145</v>
      </c>
      <c r="BE97" s="214">
        <f aca="true" t="shared" si="4" ref="BE97:BE119">IF(N97="základní",J97,0)</f>
        <v>0</v>
      </c>
      <c r="BF97" s="214">
        <f aca="true" t="shared" si="5" ref="BF97:BF119">IF(N97="snížená",J97,0)</f>
        <v>0</v>
      </c>
      <c r="BG97" s="214">
        <f aca="true" t="shared" si="6" ref="BG97:BG119">IF(N97="zákl. přenesená",J97,0)</f>
        <v>0</v>
      </c>
      <c r="BH97" s="214">
        <f aca="true" t="shared" si="7" ref="BH97:BH119">IF(N97="sníž. přenesená",J97,0)</f>
        <v>0</v>
      </c>
      <c r="BI97" s="214">
        <f aca="true" t="shared" si="8" ref="BI97:BI119">IF(N97="nulová",J97,0)</f>
        <v>0</v>
      </c>
      <c r="BJ97" s="25" t="s">
        <v>24</v>
      </c>
      <c r="BK97" s="214">
        <f aca="true" t="shared" si="9" ref="BK97:BK119">ROUND(I97*H97,2)</f>
        <v>0</v>
      </c>
      <c r="BL97" s="25" t="s">
        <v>326</v>
      </c>
      <c r="BM97" s="25" t="s">
        <v>2474</v>
      </c>
    </row>
    <row r="98" spans="2:65" s="1" customFormat="1" ht="57" customHeight="1">
      <c r="B98" s="42"/>
      <c r="C98" s="250" t="s">
        <v>177</v>
      </c>
      <c r="D98" s="250" t="s">
        <v>304</v>
      </c>
      <c r="E98" s="251" t="s">
        <v>2475</v>
      </c>
      <c r="F98" s="252" t="s">
        <v>2476</v>
      </c>
      <c r="G98" s="253" t="s">
        <v>2477</v>
      </c>
      <c r="H98" s="254">
        <v>1</v>
      </c>
      <c r="I98" s="255"/>
      <c r="J98" s="256">
        <f t="shared" si="0"/>
        <v>0</v>
      </c>
      <c r="K98" s="252" t="s">
        <v>22</v>
      </c>
      <c r="L98" s="257"/>
      <c r="M98" s="258" t="s">
        <v>22</v>
      </c>
      <c r="N98" s="259" t="s">
        <v>46</v>
      </c>
      <c r="O98" s="43"/>
      <c r="P98" s="212">
        <f t="shared" si="1"/>
        <v>0</v>
      </c>
      <c r="Q98" s="212">
        <v>0.074</v>
      </c>
      <c r="R98" s="212">
        <f t="shared" si="2"/>
        <v>0.074</v>
      </c>
      <c r="S98" s="212">
        <v>0</v>
      </c>
      <c r="T98" s="213">
        <f t="shared" si="3"/>
        <v>0</v>
      </c>
      <c r="AR98" s="25" t="s">
        <v>438</v>
      </c>
      <c r="AT98" s="25" t="s">
        <v>304</v>
      </c>
      <c r="AU98" s="25" t="s">
        <v>84</v>
      </c>
      <c r="AY98" s="25" t="s">
        <v>145</v>
      </c>
      <c r="BE98" s="214">
        <f t="shared" si="4"/>
        <v>0</v>
      </c>
      <c r="BF98" s="214">
        <f t="shared" si="5"/>
        <v>0</v>
      </c>
      <c r="BG98" s="214">
        <f t="shared" si="6"/>
        <v>0</v>
      </c>
      <c r="BH98" s="214">
        <f t="shared" si="7"/>
        <v>0</v>
      </c>
      <c r="BI98" s="214">
        <f t="shared" si="8"/>
        <v>0</v>
      </c>
      <c r="BJ98" s="25" t="s">
        <v>24</v>
      </c>
      <c r="BK98" s="214">
        <f t="shared" si="9"/>
        <v>0</v>
      </c>
      <c r="BL98" s="25" t="s">
        <v>326</v>
      </c>
      <c r="BM98" s="25" t="s">
        <v>2478</v>
      </c>
    </row>
    <row r="99" spans="2:65" s="1" customFormat="1" ht="44.25" customHeight="1">
      <c r="B99" s="42"/>
      <c r="C99" s="203" t="s">
        <v>181</v>
      </c>
      <c r="D99" s="203" t="s">
        <v>148</v>
      </c>
      <c r="E99" s="204" t="s">
        <v>2479</v>
      </c>
      <c r="F99" s="205" t="s">
        <v>2480</v>
      </c>
      <c r="G99" s="206" t="s">
        <v>175</v>
      </c>
      <c r="H99" s="207">
        <v>1</v>
      </c>
      <c r="I99" s="208"/>
      <c r="J99" s="209">
        <f t="shared" si="0"/>
        <v>0</v>
      </c>
      <c r="K99" s="205" t="s">
        <v>22</v>
      </c>
      <c r="L99" s="62"/>
      <c r="M99" s="210" t="s">
        <v>22</v>
      </c>
      <c r="N99" s="211" t="s">
        <v>46</v>
      </c>
      <c r="O99" s="43"/>
      <c r="P99" s="212">
        <f t="shared" si="1"/>
        <v>0</v>
      </c>
      <c r="Q99" s="212">
        <v>0.0005</v>
      </c>
      <c r="R99" s="212">
        <f t="shared" si="2"/>
        <v>0.0005</v>
      </c>
      <c r="S99" s="212">
        <v>0</v>
      </c>
      <c r="T99" s="213">
        <f t="shared" si="3"/>
        <v>0</v>
      </c>
      <c r="AR99" s="25" t="s">
        <v>326</v>
      </c>
      <c r="AT99" s="25" t="s">
        <v>148</v>
      </c>
      <c r="AU99" s="25" t="s">
        <v>84</v>
      </c>
      <c r="AY99" s="25" t="s">
        <v>145</v>
      </c>
      <c r="BE99" s="214">
        <f t="shared" si="4"/>
        <v>0</v>
      </c>
      <c r="BF99" s="214">
        <f t="shared" si="5"/>
        <v>0</v>
      </c>
      <c r="BG99" s="214">
        <f t="shared" si="6"/>
        <v>0</v>
      </c>
      <c r="BH99" s="214">
        <f t="shared" si="7"/>
        <v>0</v>
      </c>
      <c r="BI99" s="214">
        <f t="shared" si="8"/>
        <v>0</v>
      </c>
      <c r="BJ99" s="25" t="s">
        <v>24</v>
      </c>
      <c r="BK99" s="214">
        <f t="shared" si="9"/>
        <v>0</v>
      </c>
      <c r="BL99" s="25" t="s">
        <v>326</v>
      </c>
      <c r="BM99" s="25" t="s">
        <v>2481</v>
      </c>
    </row>
    <row r="100" spans="2:65" s="1" customFormat="1" ht="44.25" customHeight="1">
      <c r="B100" s="42"/>
      <c r="C100" s="203" t="s">
        <v>185</v>
      </c>
      <c r="D100" s="203" t="s">
        <v>148</v>
      </c>
      <c r="E100" s="204" t="s">
        <v>2482</v>
      </c>
      <c r="F100" s="205" t="s">
        <v>2483</v>
      </c>
      <c r="G100" s="206" t="s">
        <v>317</v>
      </c>
      <c r="H100" s="207">
        <v>30</v>
      </c>
      <c r="I100" s="208"/>
      <c r="J100" s="209">
        <f t="shared" si="0"/>
        <v>0</v>
      </c>
      <c r="K100" s="205" t="s">
        <v>22</v>
      </c>
      <c r="L100" s="62"/>
      <c r="M100" s="210" t="s">
        <v>22</v>
      </c>
      <c r="N100" s="211" t="s">
        <v>46</v>
      </c>
      <c r="O100" s="43"/>
      <c r="P100" s="212">
        <f t="shared" si="1"/>
        <v>0</v>
      </c>
      <c r="Q100" s="212">
        <v>0.0002</v>
      </c>
      <c r="R100" s="212">
        <f t="shared" si="2"/>
        <v>0.006</v>
      </c>
      <c r="S100" s="212">
        <v>0</v>
      </c>
      <c r="T100" s="213">
        <f t="shared" si="3"/>
        <v>0</v>
      </c>
      <c r="AR100" s="25" t="s">
        <v>326</v>
      </c>
      <c r="AT100" s="25" t="s">
        <v>148</v>
      </c>
      <c r="AU100" s="25" t="s">
        <v>84</v>
      </c>
      <c r="AY100" s="25" t="s">
        <v>145</v>
      </c>
      <c r="BE100" s="214">
        <f t="shared" si="4"/>
        <v>0</v>
      </c>
      <c r="BF100" s="214">
        <f t="shared" si="5"/>
        <v>0</v>
      </c>
      <c r="BG100" s="214">
        <f t="shared" si="6"/>
        <v>0</v>
      </c>
      <c r="BH100" s="214">
        <f t="shared" si="7"/>
        <v>0</v>
      </c>
      <c r="BI100" s="214">
        <f t="shared" si="8"/>
        <v>0</v>
      </c>
      <c r="BJ100" s="25" t="s">
        <v>24</v>
      </c>
      <c r="BK100" s="214">
        <f t="shared" si="9"/>
        <v>0</v>
      </c>
      <c r="BL100" s="25" t="s">
        <v>326</v>
      </c>
      <c r="BM100" s="25" t="s">
        <v>2484</v>
      </c>
    </row>
    <row r="101" spans="2:65" s="1" customFormat="1" ht="44.25" customHeight="1">
      <c r="B101" s="42"/>
      <c r="C101" s="250" t="s">
        <v>169</v>
      </c>
      <c r="D101" s="250" t="s">
        <v>304</v>
      </c>
      <c r="E101" s="251" t="s">
        <v>2485</v>
      </c>
      <c r="F101" s="252" t="s">
        <v>2486</v>
      </c>
      <c r="G101" s="253" t="s">
        <v>317</v>
      </c>
      <c r="H101" s="254">
        <v>30</v>
      </c>
      <c r="I101" s="255"/>
      <c r="J101" s="256">
        <f t="shared" si="0"/>
        <v>0</v>
      </c>
      <c r="K101" s="252" t="s">
        <v>22</v>
      </c>
      <c r="L101" s="257"/>
      <c r="M101" s="258" t="s">
        <v>22</v>
      </c>
      <c r="N101" s="259" t="s">
        <v>46</v>
      </c>
      <c r="O101" s="43"/>
      <c r="P101" s="212">
        <f t="shared" si="1"/>
        <v>0</v>
      </c>
      <c r="Q101" s="212">
        <v>0.0002</v>
      </c>
      <c r="R101" s="212">
        <f t="shared" si="2"/>
        <v>0.006</v>
      </c>
      <c r="S101" s="212">
        <v>0</v>
      </c>
      <c r="T101" s="213">
        <f t="shared" si="3"/>
        <v>0</v>
      </c>
      <c r="AR101" s="25" t="s">
        <v>438</v>
      </c>
      <c r="AT101" s="25" t="s">
        <v>304</v>
      </c>
      <c r="AU101" s="25" t="s">
        <v>84</v>
      </c>
      <c r="AY101" s="25" t="s">
        <v>145</v>
      </c>
      <c r="BE101" s="214">
        <f t="shared" si="4"/>
        <v>0</v>
      </c>
      <c r="BF101" s="214">
        <f t="shared" si="5"/>
        <v>0</v>
      </c>
      <c r="BG101" s="214">
        <f t="shared" si="6"/>
        <v>0</v>
      </c>
      <c r="BH101" s="214">
        <f t="shared" si="7"/>
        <v>0</v>
      </c>
      <c r="BI101" s="214">
        <f t="shared" si="8"/>
        <v>0</v>
      </c>
      <c r="BJ101" s="25" t="s">
        <v>24</v>
      </c>
      <c r="BK101" s="214">
        <f t="shared" si="9"/>
        <v>0</v>
      </c>
      <c r="BL101" s="25" t="s">
        <v>326</v>
      </c>
      <c r="BM101" s="25" t="s">
        <v>2487</v>
      </c>
    </row>
    <row r="102" spans="2:65" s="1" customFormat="1" ht="44.25" customHeight="1">
      <c r="B102" s="42"/>
      <c r="C102" s="203" t="s">
        <v>29</v>
      </c>
      <c r="D102" s="203" t="s">
        <v>148</v>
      </c>
      <c r="E102" s="204" t="s">
        <v>2488</v>
      </c>
      <c r="F102" s="205" t="s">
        <v>2489</v>
      </c>
      <c r="G102" s="206" t="s">
        <v>317</v>
      </c>
      <c r="H102" s="207">
        <v>30</v>
      </c>
      <c r="I102" s="208"/>
      <c r="J102" s="209">
        <f t="shared" si="0"/>
        <v>0</v>
      </c>
      <c r="K102" s="205" t="s">
        <v>22</v>
      </c>
      <c r="L102" s="62"/>
      <c r="M102" s="210" t="s">
        <v>22</v>
      </c>
      <c r="N102" s="211" t="s">
        <v>46</v>
      </c>
      <c r="O102" s="43"/>
      <c r="P102" s="212">
        <f t="shared" si="1"/>
        <v>0</v>
      </c>
      <c r="Q102" s="212">
        <v>0.00025</v>
      </c>
      <c r="R102" s="212">
        <f t="shared" si="2"/>
        <v>0.0075</v>
      </c>
      <c r="S102" s="212">
        <v>0</v>
      </c>
      <c r="T102" s="213">
        <f t="shared" si="3"/>
        <v>0</v>
      </c>
      <c r="AR102" s="25" t="s">
        <v>326</v>
      </c>
      <c r="AT102" s="25" t="s">
        <v>148</v>
      </c>
      <c r="AU102" s="25" t="s">
        <v>84</v>
      </c>
      <c r="AY102" s="25" t="s">
        <v>145</v>
      </c>
      <c r="BE102" s="214">
        <f t="shared" si="4"/>
        <v>0</v>
      </c>
      <c r="BF102" s="214">
        <f t="shared" si="5"/>
        <v>0</v>
      </c>
      <c r="BG102" s="214">
        <f t="shared" si="6"/>
        <v>0</v>
      </c>
      <c r="BH102" s="214">
        <f t="shared" si="7"/>
        <v>0</v>
      </c>
      <c r="BI102" s="214">
        <f t="shared" si="8"/>
        <v>0</v>
      </c>
      <c r="BJ102" s="25" t="s">
        <v>24</v>
      </c>
      <c r="BK102" s="214">
        <f t="shared" si="9"/>
        <v>0</v>
      </c>
      <c r="BL102" s="25" t="s">
        <v>326</v>
      </c>
      <c r="BM102" s="25" t="s">
        <v>2490</v>
      </c>
    </row>
    <row r="103" spans="2:65" s="1" customFormat="1" ht="44.25" customHeight="1">
      <c r="B103" s="42"/>
      <c r="C103" s="250" t="s">
        <v>192</v>
      </c>
      <c r="D103" s="250" t="s">
        <v>304</v>
      </c>
      <c r="E103" s="251" t="s">
        <v>2491</v>
      </c>
      <c r="F103" s="252" t="s">
        <v>2492</v>
      </c>
      <c r="G103" s="253" t="s">
        <v>317</v>
      </c>
      <c r="H103" s="254">
        <v>30</v>
      </c>
      <c r="I103" s="255"/>
      <c r="J103" s="256">
        <f t="shared" si="0"/>
        <v>0</v>
      </c>
      <c r="K103" s="252" t="s">
        <v>22</v>
      </c>
      <c r="L103" s="257"/>
      <c r="M103" s="258" t="s">
        <v>22</v>
      </c>
      <c r="N103" s="259" t="s">
        <v>46</v>
      </c>
      <c r="O103" s="43"/>
      <c r="P103" s="212">
        <f t="shared" si="1"/>
        <v>0</v>
      </c>
      <c r="Q103" s="212">
        <v>0.00045</v>
      </c>
      <c r="R103" s="212">
        <f t="shared" si="2"/>
        <v>0.0135</v>
      </c>
      <c r="S103" s="212">
        <v>0</v>
      </c>
      <c r="T103" s="213">
        <f t="shared" si="3"/>
        <v>0</v>
      </c>
      <c r="AR103" s="25" t="s">
        <v>438</v>
      </c>
      <c r="AT103" s="25" t="s">
        <v>304</v>
      </c>
      <c r="AU103" s="25" t="s">
        <v>84</v>
      </c>
      <c r="AY103" s="25" t="s">
        <v>145</v>
      </c>
      <c r="BE103" s="214">
        <f t="shared" si="4"/>
        <v>0</v>
      </c>
      <c r="BF103" s="214">
        <f t="shared" si="5"/>
        <v>0</v>
      </c>
      <c r="BG103" s="214">
        <f t="shared" si="6"/>
        <v>0</v>
      </c>
      <c r="BH103" s="214">
        <f t="shared" si="7"/>
        <v>0</v>
      </c>
      <c r="BI103" s="214">
        <f t="shared" si="8"/>
        <v>0</v>
      </c>
      <c r="BJ103" s="25" t="s">
        <v>24</v>
      </c>
      <c r="BK103" s="214">
        <f t="shared" si="9"/>
        <v>0</v>
      </c>
      <c r="BL103" s="25" t="s">
        <v>326</v>
      </c>
      <c r="BM103" s="25" t="s">
        <v>2493</v>
      </c>
    </row>
    <row r="104" spans="2:65" s="1" customFormat="1" ht="22.5" customHeight="1">
      <c r="B104" s="42"/>
      <c r="C104" s="203" t="s">
        <v>162</v>
      </c>
      <c r="D104" s="203" t="s">
        <v>148</v>
      </c>
      <c r="E104" s="204" t="s">
        <v>2494</v>
      </c>
      <c r="F104" s="205" t="s">
        <v>2495</v>
      </c>
      <c r="G104" s="206" t="s">
        <v>165</v>
      </c>
      <c r="H104" s="207">
        <v>1</v>
      </c>
      <c r="I104" s="208"/>
      <c r="J104" s="209">
        <f t="shared" si="0"/>
        <v>0</v>
      </c>
      <c r="K104" s="205" t="s">
        <v>22</v>
      </c>
      <c r="L104" s="62"/>
      <c r="M104" s="210" t="s">
        <v>22</v>
      </c>
      <c r="N104" s="211" t="s">
        <v>46</v>
      </c>
      <c r="O104" s="43"/>
      <c r="P104" s="212">
        <f t="shared" si="1"/>
        <v>0</v>
      </c>
      <c r="Q104" s="212">
        <v>0</v>
      </c>
      <c r="R104" s="212">
        <f t="shared" si="2"/>
        <v>0</v>
      </c>
      <c r="S104" s="212">
        <v>0</v>
      </c>
      <c r="T104" s="213">
        <f t="shared" si="3"/>
        <v>0</v>
      </c>
      <c r="AR104" s="25" t="s">
        <v>326</v>
      </c>
      <c r="AT104" s="25" t="s">
        <v>148</v>
      </c>
      <c r="AU104" s="25" t="s">
        <v>84</v>
      </c>
      <c r="AY104" s="25" t="s">
        <v>145</v>
      </c>
      <c r="BE104" s="214">
        <f t="shared" si="4"/>
        <v>0</v>
      </c>
      <c r="BF104" s="214">
        <f t="shared" si="5"/>
        <v>0</v>
      </c>
      <c r="BG104" s="214">
        <f t="shared" si="6"/>
        <v>0</v>
      </c>
      <c r="BH104" s="214">
        <f t="shared" si="7"/>
        <v>0</v>
      </c>
      <c r="BI104" s="214">
        <f t="shared" si="8"/>
        <v>0</v>
      </c>
      <c r="BJ104" s="25" t="s">
        <v>24</v>
      </c>
      <c r="BK104" s="214">
        <f t="shared" si="9"/>
        <v>0</v>
      </c>
      <c r="BL104" s="25" t="s">
        <v>326</v>
      </c>
      <c r="BM104" s="25" t="s">
        <v>2496</v>
      </c>
    </row>
    <row r="105" spans="2:65" s="1" customFormat="1" ht="22.5" customHeight="1">
      <c r="B105" s="42"/>
      <c r="C105" s="203" t="s">
        <v>196</v>
      </c>
      <c r="D105" s="203" t="s">
        <v>148</v>
      </c>
      <c r="E105" s="204" t="s">
        <v>2497</v>
      </c>
      <c r="F105" s="205" t="s">
        <v>2498</v>
      </c>
      <c r="G105" s="206" t="s">
        <v>165</v>
      </c>
      <c r="H105" s="207">
        <v>1</v>
      </c>
      <c r="I105" s="208"/>
      <c r="J105" s="209">
        <f t="shared" si="0"/>
        <v>0</v>
      </c>
      <c r="K105" s="205" t="s">
        <v>22</v>
      </c>
      <c r="L105" s="62"/>
      <c r="M105" s="210" t="s">
        <v>22</v>
      </c>
      <c r="N105" s="211" t="s">
        <v>46</v>
      </c>
      <c r="O105" s="43"/>
      <c r="P105" s="212">
        <f t="shared" si="1"/>
        <v>0</v>
      </c>
      <c r="Q105" s="212">
        <v>0</v>
      </c>
      <c r="R105" s="212">
        <f t="shared" si="2"/>
        <v>0</v>
      </c>
      <c r="S105" s="212">
        <v>0</v>
      </c>
      <c r="T105" s="213">
        <f t="shared" si="3"/>
        <v>0</v>
      </c>
      <c r="AR105" s="25" t="s">
        <v>326</v>
      </c>
      <c r="AT105" s="25" t="s">
        <v>148</v>
      </c>
      <c r="AU105" s="25" t="s">
        <v>84</v>
      </c>
      <c r="AY105" s="25" t="s">
        <v>145</v>
      </c>
      <c r="BE105" s="214">
        <f t="shared" si="4"/>
        <v>0</v>
      </c>
      <c r="BF105" s="214">
        <f t="shared" si="5"/>
        <v>0</v>
      </c>
      <c r="BG105" s="214">
        <f t="shared" si="6"/>
        <v>0</v>
      </c>
      <c r="BH105" s="214">
        <f t="shared" si="7"/>
        <v>0</v>
      </c>
      <c r="BI105" s="214">
        <f t="shared" si="8"/>
        <v>0</v>
      </c>
      <c r="BJ105" s="25" t="s">
        <v>24</v>
      </c>
      <c r="BK105" s="214">
        <f t="shared" si="9"/>
        <v>0</v>
      </c>
      <c r="BL105" s="25" t="s">
        <v>326</v>
      </c>
      <c r="BM105" s="25" t="s">
        <v>2499</v>
      </c>
    </row>
    <row r="106" spans="2:65" s="1" customFormat="1" ht="22.5" customHeight="1">
      <c r="B106" s="42"/>
      <c r="C106" s="250" t="s">
        <v>200</v>
      </c>
      <c r="D106" s="250" t="s">
        <v>304</v>
      </c>
      <c r="E106" s="251" t="s">
        <v>2500</v>
      </c>
      <c r="F106" s="252" t="s">
        <v>2501</v>
      </c>
      <c r="G106" s="253" t="s">
        <v>307</v>
      </c>
      <c r="H106" s="254">
        <v>0.4</v>
      </c>
      <c r="I106" s="255"/>
      <c r="J106" s="256">
        <f t="shared" si="0"/>
        <v>0</v>
      </c>
      <c r="K106" s="252" t="s">
        <v>22</v>
      </c>
      <c r="L106" s="257"/>
      <c r="M106" s="258" t="s">
        <v>22</v>
      </c>
      <c r="N106" s="259" t="s">
        <v>46</v>
      </c>
      <c r="O106" s="43"/>
      <c r="P106" s="212">
        <f t="shared" si="1"/>
        <v>0</v>
      </c>
      <c r="Q106" s="212">
        <v>0</v>
      </c>
      <c r="R106" s="212">
        <f t="shared" si="2"/>
        <v>0</v>
      </c>
      <c r="S106" s="212">
        <v>0</v>
      </c>
      <c r="T106" s="213">
        <f t="shared" si="3"/>
        <v>0</v>
      </c>
      <c r="AR106" s="25" t="s">
        <v>438</v>
      </c>
      <c r="AT106" s="25" t="s">
        <v>304</v>
      </c>
      <c r="AU106" s="25" t="s">
        <v>84</v>
      </c>
      <c r="AY106" s="25" t="s">
        <v>145</v>
      </c>
      <c r="BE106" s="214">
        <f t="shared" si="4"/>
        <v>0</v>
      </c>
      <c r="BF106" s="214">
        <f t="shared" si="5"/>
        <v>0</v>
      </c>
      <c r="BG106" s="214">
        <f t="shared" si="6"/>
        <v>0</v>
      </c>
      <c r="BH106" s="214">
        <f t="shared" si="7"/>
        <v>0</v>
      </c>
      <c r="BI106" s="214">
        <f t="shared" si="8"/>
        <v>0</v>
      </c>
      <c r="BJ106" s="25" t="s">
        <v>24</v>
      </c>
      <c r="BK106" s="214">
        <f t="shared" si="9"/>
        <v>0</v>
      </c>
      <c r="BL106" s="25" t="s">
        <v>326</v>
      </c>
      <c r="BM106" s="25" t="s">
        <v>2502</v>
      </c>
    </row>
    <row r="107" spans="2:65" s="1" customFormat="1" ht="31.5" customHeight="1">
      <c r="B107" s="42"/>
      <c r="C107" s="203" t="s">
        <v>10</v>
      </c>
      <c r="D107" s="203" t="s">
        <v>148</v>
      </c>
      <c r="E107" s="204" t="s">
        <v>2503</v>
      </c>
      <c r="F107" s="205" t="s">
        <v>2504</v>
      </c>
      <c r="G107" s="206" t="s">
        <v>317</v>
      </c>
      <c r="H107" s="207">
        <v>34</v>
      </c>
      <c r="I107" s="208"/>
      <c r="J107" s="209">
        <f t="shared" si="0"/>
        <v>0</v>
      </c>
      <c r="K107" s="205" t="s">
        <v>22</v>
      </c>
      <c r="L107" s="62"/>
      <c r="M107" s="210" t="s">
        <v>22</v>
      </c>
      <c r="N107" s="211" t="s">
        <v>46</v>
      </c>
      <c r="O107" s="43"/>
      <c r="P107" s="212">
        <f t="shared" si="1"/>
        <v>0</v>
      </c>
      <c r="Q107" s="212">
        <v>0.0004</v>
      </c>
      <c r="R107" s="212">
        <f t="shared" si="2"/>
        <v>0.013600000000000001</v>
      </c>
      <c r="S107" s="212">
        <v>0</v>
      </c>
      <c r="T107" s="213">
        <f t="shared" si="3"/>
        <v>0</v>
      </c>
      <c r="AR107" s="25" t="s">
        <v>326</v>
      </c>
      <c r="AT107" s="25" t="s">
        <v>148</v>
      </c>
      <c r="AU107" s="25" t="s">
        <v>84</v>
      </c>
      <c r="AY107" s="25" t="s">
        <v>145</v>
      </c>
      <c r="BE107" s="214">
        <f t="shared" si="4"/>
        <v>0</v>
      </c>
      <c r="BF107" s="214">
        <f t="shared" si="5"/>
        <v>0</v>
      </c>
      <c r="BG107" s="214">
        <f t="shared" si="6"/>
        <v>0</v>
      </c>
      <c r="BH107" s="214">
        <f t="shared" si="7"/>
        <v>0</v>
      </c>
      <c r="BI107" s="214">
        <f t="shared" si="8"/>
        <v>0</v>
      </c>
      <c r="BJ107" s="25" t="s">
        <v>24</v>
      </c>
      <c r="BK107" s="214">
        <f t="shared" si="9"/>
        <v>0</v>
      </c>
      <c r="BL107" s="25" t="s">
        <v>326</v>
      </c>
      <c r="BM107" s="25" t="s">
        <v>2505</v>
      </c>
    </row>
    <row r="108" spans="2:65" s="1" customFormat="1" ht="31.5" customHeight="1">
      <c r="B108" s="42"/>
      <c r="C108" s="203" t="s">
        <v>326</v>
      </c>
      <c r="D108" s="203" t="s">
        <v>148</v>
      </c>
      <c r="E108" s="204" t="s">
        <v>2506</v>
      </c>
      <c r="F108" s="205" t="s">
        <v>2507</v>
      </c>
      <c r="G108" s="206" t="s">
        <v>175</v>
      </c>
      <c r="H108" s="207">
        <v>1</v>
      </c>
      <c r="I108" s="208"/>
      <c r="J108" s="209">
        <f t="shared" si="0"/>
        <v>0</v>
      </c>
      <c r="K108" s="205" t="s">
        <v>22</v>
      </c>
      <c r="L108" s="62"/>
      <c r="M108" s="210" t="s">
        <v>22</v>
      </c>
      <c r="N108" s="211" t="s">
        <v>46</v>
      </c>
      <c r="O108" s="43"/>
      <c r="P108" s="212">
        <f t="shared" si="1"/>
        <v>0</v>
      </c>
      <c r="Q108" s="212">
        <v>0</v>
      </c>
      <c r="R108" s="212">
        <f t="shared" si="2"/>
        <v>0</v>
      </c>
      <c r="S108" s="212">
        <v>0</v>
      </c>
      <c r="T108" s="213">
        <f t="shared" si="3"/>
        <v>0</v>
      </c>
      <c r="AR108" s="25" t="s">
        <v>326</v>
      </c>
      <c r="AT108" s="25" t="s">
        <v>148</v>
      </c>
      <c r="AU108" s="25" t="s">
        <v>84</v>
      </c>
      <c r="AY108" s="25" t="s">
        <v>145</v>
      </c>
      <c r="BE108" s="214">
        <f t="shared" si="4"/>
        <v>0</v>
      </c>
      <c r="BF108" s="214">
        <f t="shared" si="5"/>
        <v>0</v>
      </c>
      <c r="BG108" s="214">
        <f t="shared" si="6"/>
        <v>0</v>
      </c>
      <c r="BH108" s="214">
        <f t="shared" si="7"/>
        <v>0</v>
      </c>
      <c r="BI108" s="214">
        <f t="shared" si="8"/>
        <v>0</v>
      </c>
      <c r="BJ108" s="25" t="s">
        <v>24</v>
      </c>
      <c r="BK108" s="214">
        <f t="shared" si="9"/>
        <v>0</v>
      </c>
      <c r="BL108" s="25" t="s">
        <v>326</v>
      </c>
      <c r="BM108" s="25" t="s">
        <v>2508</v>
      </c>
    </row>
    <row r="109" spans="2:65" s="1" customFormat="1" ht="31.5" customHeight="1">
      <c r="B109" s="42"/>
      <c r="C109" s="250" t="s">
        <v>334</v>
      </c>
      <c r="D109" s="250" t="s">
        <v>304</v>
      </c>
      <c r="E109" s="251" t="s">
        <v>2509</v>
      </c>
      <c r="F109" s="252" t="s">
        <v>2510</v>
      </c>
      <c r="G109" s="253" t="s">
        <v>175</v>
      </c>
      <c r="H109" s="254">
        <v>1</v>
      </c>
      <c r="I109" s="255"/>
      <c r="J109" s="256">
        <f t="shared" si="0"/>
        <v>0</v>
      </c>
      <c r="K109" s="252" t="s">
        <v>22</v>
      </c>
      <c r="L109" s="257"/>
      <c r="M109" s="258" t="s">
        <v>22</v>
      </c>
      <c r="N109" s="259" t="s">
        <v>46</v>
      </c>
      <c r="O109" s="43"/>
      <c r="P109" s="212">
        <f t="shared" si="1"/>
        <v>0</v>
      </c>
      <c r="Q109" s="212">
        <v>0.0003</v>
      </c>
      <c r="R109" s="212">
        <f t="shared" si="2"/>
        <v>0.0003</v>
      </c>
      <c r="S109" s="212">
        <v>0</v>
      </c>
      <c r="T109" s="213">
        <f t="shared" si="3"/>
        <v>0</v>
      </c>
      <c r="AR109" s="25" t="s">
        <v>438</v>
      </c>
      <c r="AT109" s="25" t="s">
        <v>304</v>
      </c>
      <c r="AU109" s="25" t="s">
        <v>84</v>
      </c>
      <c r="AY109" s="25" t="s">
        <v>145</v>
      </c>
      <c r="BE109" s="214">
        <f t="shared" si="4"/>
        <v>0</v>
      </c>
      <c r="BF109" s="214">
        <f t="shared" si="5"/>
        <v>0</v>
      </c>
      <c r="BG109" s="214">
        <f t="shared" si="6"/>
        <v>0</v>
      </c>
      <c r="BH109" s="214">
        <f t="shared" si="7"/>
        <v>0</v>
      </c>
      <c r="BI109" s="214">
        <f t="shared" si="8"/>
        <v>0</v>
      </c>
      <c r="BJ109" s="25" t="s">
        <v>24</v>
      </c>
      <c r="BK109" s="214">
        <f t="shared" si="9"/>
        <v>0</v>
      </c>
      <c r="BL109" s="25" t="s">
        <v>326</v>
      </c>
      <c r="BM109" s="25" t="s">
        <v>2511</v>
      </c>
    </row>
    <row r="110" spans="2:65" s="1" customFormat="1" ht="31.5" customHeight="1">
      <c r="B110" s="42"/>
      <c r="C110" s="203" t="s">
        <v>341</v>
      </c>
      <c r="D110" s="203" t="s">
        <v>148</v>
      </c>
      <c r="E110" s="204" t="s">
        <v>2512</v>
      </c>
      <c r="F110" s="205" t="s">
        <v>2513</v>
      </c>
      <c r="G110" s="206" t="s">
        <v>175</v>
      </c>
      <c r="H110" s="207">
        <v>1</v>
      </c>
      <c r="I110" s="208"/>
      <c r="J110" s="209">
        <f t="shared" si="0"/>
        <v>0</v>
      </c>
      <c r="K110" s="205" t="s">
        <v>22</v>
      </c>
      <c r="L110" s="62"/>
      <c r="M110" s="210" t="s">
        <v>22</v>
      </c>
      <c r="N110" s="211" t="s">
        <v>46</v>
      </c>
      <c r="O110" s="43"/>
      <c r="P110" s="212">
        <f t="shared" si="1"/>
        <v>0</v>
      </c>
      <c r="Q110" s="212">
        <v>0</v>
      </c>
      <c r="R110" s="212">
        <f t="shared" si="2"/>
        <v>0</v>
      </c>
      <c r="S110" s="212">
        <v>0</v>
      </c>
      <c r="T110" s="213">
        <f t="shared" si="3"/>
        <v>0</v>
      </c>
      <c r="AR110" s="25" t="s">
        <v>326</v>
      </c>
      <c r="AT110" s="25" t="s">
        <v>148</v>
      </c>
      <c r="AU110" s="25" t="s">
        <v>84</v>
      </c>
      <c r="AY110" s="25" t="s">
        <v>145</v>
      </c>
      <c r="BE110" s="214">
        <f t="shared" si="4"/>
        <v>0</v>
      </c>
      <c r="BF110" s="214">
        <f t="shared" si="5"/>
        <v>0</v>
      </c>
      <c r="BG110" s="214">
        <f t="shared" si="6"/>
        <v>0</v>
      </c>
      <c r="BH110" s="214">
        <f t="shared" si="7"/>
        <v>0</v>
      </c>
      <c r="BI110" s="214">
        <f t="shared" si="8"/>
        <v>0</v>
      </c>
      <c r="BJ110" s="25" t="s">
        <v>24</v>
      </c>
      <c r="BK110" s="214">
        <f t="shared" si="9"/>
        <v>0</v>
      </c>
      <c r="BL110" s="25" t="s">
        <v>326</v>
      </c>
      <c r="BM110" s="25" t="s">
        <v>2514</v>
      </c>
    </row>
    <row r="111" spans="2:65" s="1" customFormat="1" ht="44.25" customHeight="1">
      <c r="B111" s="42"/>
      <c r="C111" s="250" t="s">
        <v>348</v>
      </c>
      <c r="D111" s="250" t="s">
        <v>304</v>
      </c>
      <c r="E111" s="251" t="s">
        <v>2515</v>
      </c>
      <c r="F111" s="252" t="s">
        <v>2516</v>
      </c>
      <c r="G111" s="253" t="s">
        <v>175</v>
      </c>
      <c r="H111" s="254">
        <v>1</v>
      </c>
      <c r="I111" s="255"/>
      <c r="J111" s="256">
        <f t="shared" si="0"/>
        <v>0</v>
      </c>
      <c r="K111" s="252" t="s">
        <v>22</v>
      </c>
      <c r="L111" s="257"/>
      <c r="M111" s="258" t="s">
        <v>22</v>
      </c>
      <c r="N111" s="259" t="s">
        <v>46</v>
      </c>
      <c r="O111" s="43"/>
      <c r="P111" s="212">
        <f t="shared" si="1"/>
        <v>0</v>
      </c>
      <c r="Q111" s="212">
        <v>0.001</v>
      </c>
      <c r="R111" s="212">
        <f t="shared" si="2"/>
        <v>0.001</v>
      </c>
      <c r="S111" s="212">
        <v>0</v>
      </c>
      <c r="T111" s="213">
        <f t="shared" si="3"/>
        <v>0</v>
      </c>
      <c r="AR111" s="25" t="s">
        <v>438</v>
      </c>
      <c r="AT111" s="25" t="s">
        <v>304</v>
      </c>
      <c r="AU111" s="25" t="s">
        <v>84</v>
      </c>
      <c r="AY111" s="25" t="s">
        <v>145</v>
      </c>
      <c r="BE111" s="214">
        <f t="shared" si="4"/>
        <v>0</v>
      </c>
      <c r="BF111" s="214">
        <f t="shared" si="5"/>
        <v>0</v>
      </c>
      <c r="BG111" s="214">
        <f t="shared" si="6"/>
        <v>0</v>
      </c>
      <c r="BH111" s="214">
        <f t="shared" si="7"/>
        <v>0</v>
      </c>
      <c r="BI111" s="214">
        <f t="shared" si="8"/>
        <v>0</v>
      </c>
      <c r="BJ111" s="25" t="s">
        <v>24</v>
      </c>
      <c r="BK111" s="214">
        <f t="shared" si="9"/>
        <v>0</v>
      </c>
      <c r="BL111" s="25" t="s">
        <v>326</v>
      </c>
      <c r="BM111" s="25" t="s">
        <v>2517</v>
      </c>
    </row>
    <row r="112" spans="2:65" s="1" customFormat="1" ht="31.5" customHeight="1">
      <c r="B112" s="42"/>
      <c r="C112" s="250" t="s">
        <v>353</v>
      </c>
      <c r="D112" s="250" t="s">
        <v>304</v>
      </c>
      <c r="E112" s="251" t="s">
        <v>2518</v>
      </c>
      <c r="F112" s="252" t="s">
        <v>2519</v>
      </c>
      <c r="G112" s="253" t="s">
        <v>175</v>
      </c>
      <c r="H112" s="254">
        <v>1</v>
      </c>
      <c r="I112" s="255"/>
      <c r="J112" s="256">
        <f t="shared" si="0"/>
        <v>0</v>
      </c>
      <c r="K112" s="252" t="s">
        <v>22</v>
      </c>
      <c r="L112" s="257"/>
      <c r="M112" s="258" t="s">
        <v>22</v>
      </c>
      <c r="N112" s="259" t="s">
        <v>46</v>
      </c>
      <c r="O112" s="43"/>
      <c r="P112" s="212">
        <f t="shared" si="1"/>
        <v>0</v>
      </c>
      <c r="Q112" s="212">
        <v>0.001</v>
      </c>
      <c r="R112" s="212">
        <f t="shared" si="2"/>
        <v>0.001</v>
      </c>
      <c r="S112" s="212">
        <v>0</v>
      </c>
      <c r="T112" s="213">
        <f t="shared" si="3"/>
        <v>0</v>
      </c>
      <c r="AR112" s="25" t="s">
        <v>438</v>
      </c>
      <c r="AT112" s="25" t="s">
        <v>304</v>
      </c>
      <c r="AU112" s="25" t="s">
        <v>84</v>
      </c>
      <c r="AY112" s="25" t="s">
        <v>145</v>
      </c>
      <c r="BE112" s="214">
        <f t="shared" si="4"/>
        <v>0</v>
      </c>
      <c r="BF112" s="214">
        <f t="shared" si="5"/>
        <v>0</v>
      </c>
      <c r="BG112" s="214">
        <f t="shared" si="6"/>
        <v>0</v>
      </c>
      <c r="BH112" s="214">
        <f t="shared" si="7"/>
        <v>0</v>
      </c>
      <c r="BI112" s="214">
        <f t="shared" si="8"/>
        <v>0</v>
      </c>
      <c r="BJ112" s="25" t="s">
        <v>24</v>
      </c>
      <c r="BK112" s="214">
        <f t="shared" si="9"/>
        <v>0</v>
      </c>
      <c r="BL112" s="25" t="s">
        <v>326</v>
      </c>
      <c r="BM112" s="25" t="s">
        <v>2520</v>
      </c>
    </row>
    <row r="113" spans="2:65" s="1" customFormat="1" ht="44.25" customHeight="1">
      <c r="B113" s="42"/>
      <c r="C113" s="250" t="s">
        <v>9</v>
      </c>
      <c r="D113" s="250" t="s">
        <v>304</v>
      </c>
      <c r="E113" s="251" t="s">
        <v>2521</v>
      </c>
      <c r="F113" s="252" t="s">
        <v>2522</v>
      </c>
      <c r="G113" s="253" t="s">
        <v>175</v>
      </c>
      <c r="H113" s="254">
        <v>1</v>
      </c>
      <c r="I113" s="255"/>
      <c r="J113" s="256">
        <f t="shared" si="0"/>
        <v>0</v>
      </c>
      <c r="K113" s="252" t="s">
        <v>22</v>
      </c>
      <c r="L113" s="257"/>
      <c r="M113" s="258" t="s">
        <v>22</v>
      </c>
      <c r="N113" s="259" t="s">
        <v>46</v>
      </c>
      <c r="O113" s="43"/>
      <c r="P113" s="212">
        <f t="shared" si="1"/>
        <v>0</v>
      </c>
      <c r="Q113" s="212">
        <v>0.0005</v>
      </c>
      <c r="R113" s="212">
        <f t="shared" si="2"/>
        <v>0.0005</v>
      </c>
      <c r="S113" s="212">
        <v>0</v>
      </c>
      <c r="T113" s="213">
        <f t="shared" si="3"/>
        <v>0</v>
      </c>
      <c r="AR113" s="25" t="s">
        <v>438</v>
      </c>
      <c r="AT113" s="25" t="s">
        <v>304</v>
      </c>
      <c r="AU113" s="25" t="s">
        <v>84</v>
      </c>
      <c r="AY113" s="25" t="s">
        <v>145</v>
      </c>
      <c r="BE113" s="214">
        <f t="shared" si="4"/>
        <v>0</v>
      </c>
      <c r="BF113" s="214">
        <f t="shared" si="5"/>
        <v>0</v>
      </c>
      <c r="BG113" s="214">
        <f t="shared" si="6"/>
        <v>0</v>
      </c>
      <c r="BH113" s="214">
        <f t="shared" si="7"/>
        <v>0</v>
      </c>
      <c r="BI113" s="214">
        <f t="shared" si="8"/>
        <v>0</v>
      </c>
      <c r="BJ113" s="25" t="s">
        <v>24</v>
      </c>
      <c r="BK113" s="214">
        <f t="shared" si="9"/>
        <v>0</v>
      </c>
      <c r="BL113" s="25" t="s">
        <v>326</v>
      </c>
      <c r="BM113" s="25" t="s">
        <v>2523</v>
      </c>
    </row>
    <row r="114" spans="2:65" s="1" customFormat="1" ht="44.25" customHeight="1">
      <c r="B114" s="42"/>
      <c r="C114" s="250" t="s">
        <v>365</v>
      </c>
      <c r="D114" s="250" t="s">
        <v>304</v>
      </c>
      <c r="E114" s="251" t="s">
        <v>2524</v>
      </c>
      <c r="F114" s="252" t="s">
        <v>2525</v>
      </c>
      <c r="G114" s="253" t="s">
        <v>175</v>
      </c>
      <c r="H114" s="254">
        <v>1</v>
      </c>
      <c r="I114" s="255"/>
      <c r="J114" s="256">
        <f t="shared" si="0"/>
        <v>0</v>
      </c>
      <c r="K114" s="252" t="s">
        <v>22</v>
      </c>
      <c r="L114" s="257"/>
      <c r="M114" s="258" t="s">
        <v>22</v>
      </c>
      <c r="N114" s="259" t="s">
        <v>46</v>
      </c>
      <c r="O114" s="43"/>
      <c r="P114" s="212">
        <f t="shared" si="1"/>
        <v>0</v>
      </c>
      <c r="Q114" s="212">
        <v>0.0005</v>
      </c>
      <c r="R114" s="212">
        <f t="shared" si="2"/>
        <v>0.0005</v>
      </c>
      <c r="S114" s="212">
        <v>0</v>
      </c>
      <c r="T114" s="213">
        <f t="shared" si="3"/>
        <v>0</v>
      </c>
      <c r="AR114" s="25" t="s">
        <v>438</v>
      </c>
      <c r="AT114" s="25" t="s">
        <v>304</v>
      </c>
      <c r="AU114" s="25" t="s">
        <v>84</v>
      </c>
      <c r="AY114" s="25" t="s">
        <v>145</v>
      </c>
      <c r="BE114" s="214">
        <f t="shared" si="4"/>
        <v>0</v>
      </c>
      <c r="BF114" s="214">
        <f t="shared" si="5"/>
        <v>0</v>
      </c>
      <c r="BG114" s="214">
        <f t="shared" si="6"/>
        <v>0</v>
      </c>
      <c r="BH114" s="214">
        <f t="shared" si="7"/>
        <v>0</v>
      </c>
      <c r="BI114" s="214">
        <f t="shared" si="8"/>
        <v>0</v>
      </c>
      <c r="BJ114" s="25" t="s">
        <v>24</v>
      </c>
      <c r="BK114" s="214">
        <f t="shared" si="9"/>
        <v>0</v>
      </c>
      <c r="BL114" s="25" t="s">
        <v>326</v>
      </c>
      <c r="BM114" s="25" t="s">
        <v>2526</v>
      </c>
    </row>
    <row r="115" spans="2:65" s="1" customFormat="1" ht="31.5" customHeight="1">
      <c r="B115" s="42"/>
      <c r="C115" s="250" t="s">
        <v>370</v>
      </c>
      <c r="D115" s="250" t="s">
        <v>304</v>
      </c>
      <c r="E115" s="251" t="s">
        <v>2527</v>
      </c>
      <c r="F115" s="252" t="s">
        <v>2528</v>
      </c>
      <c r="G115" s="253" t="s">
        <v>175</v>
      </c>
      <c r="H115" s="254">
        <v>1</v>
      </c>
      <c r="I115" s="255"/>
      <c r="J115" s="256">
        <f t="shared" si="0"/>
        <v>0</v>
      </c>
      <c r="K115" s="252" t="s">
        <v>22</v>
      </c>
      <c r="L115" s="257"/>
      <c r="M115" s="258" t="s">
        <v>22</v>
      </c>
      <c r="N115" s="259" t="s">
        <v>46</v>
      </c>
      <c r="O115" s="43"/>
      <c r="P115" s="212">
        <f t="shared" si="1"/>
        <v>0</v>
      </c>
      <c r="Q115" s="212">
        <v>0.02</v>
      </c>
      <c r="R115" s="212">
        <f t="shared" si="2"/>
        <v>0.02</v>
      </c>
      <c r="S115" s="212">
        <v>0</v>
      </c>
      <c r="T115" s="213">
        <f t="shared" si="3"/>
        <v>0</v>
      </c>
      <c r="AR115" s="25" t="s">
        <v>438</v>
      </c>
      <c r="AT115" s="25" t="s">
        <v>304</v>
      </c>
      <c r="AU115" s="25" t="s">
        <v>84</v>
      </c>
      <c r="AY115" s="25" t="s">
        <v>145</v>
      </c>
      <c r="BE115" s="214">
        <f t="shared" si="4"/>
        <v>0</v>
      </c>
      <c r="BF115" s="214">
        <f t="shared" si="5"/>
        <v>0</v>
      </c>
      <c r="BG115" s="214">
        <f t="shared" si="6"/>
        <v>0</v>
      </c>
      <c r="BH115" s="214">
        <f t="shared" si="7"/>
        <v>0</v>
      </c>
      <c r="BI115" s="214">
        <f t="shared" si="8"/>
        <v>0</v>
      </c>
      <c r="BJ115" s="25" t="s">
        <v>24</v>
      </c>
      <c r="BK115" s="214">
        <f t="shared" si="9"/>
        <v>0</v>
      </c>
      <c r="BL115" s="25" t="s">
        <v>326</v>
      </c>
      <c r="BM115" s="25" t="s">
        <v>2529</v>
      </c>
    </row>
    <row r="116" spans="2:65" s="1" customFormat="1" ht="22.5" customHeight="1">
      <c r="B116" s="42"/>
      <c r="C116" s="203" t="s">
        <v>375</v>
      </c>
      <c r="D116" s="203" t="s">
        <v>148</v>
      </c>
      <c r="E116" s="204" t="s">
        <v>2530</v>
      </c>
      <c r="F116" s="205" t="s">
        <v>2531</v>
      </c>
      <c r="G116" s="206" t="s">
        <v>165</v>
      </c>
      <c r="H116" s="207">
        <v>1</v>
      </c>
      <c r="I116" s="208"/>
      <c r="J116" s="209">
        <f t="shared" si="0"/>
        <v>0</v>
      </c>
      <c r="K116" s="205" t="s">
        <v>22</v>
      </c>
      <c r="L116" s="62"/>
      <c r="M116" s="210" t="s">
        <v>22</v>
      </c>
      <c r="N116" s="211" t="s">
        <v>46</v>
      </c>
      <c r="O116" s="43"/>
      <c r="P116" s="212">
        <f t="shared" si="1"/>
        <v>0</v>
      </c>
      <c r="Q116" s="212">
        <v>0</v>
      </c>
      <c r="R116" s="212">
        <f t="shared" si="2"/>
        <v>0</v>
      </c>
      <c r="S116" s="212">
        <v>0</v>
      </c>
      <c r="T116" s="213">
        <f t="shared" si="3"/>
        <v>0</v>
      </c>
      <c r="AR116" s="25" t="s">
        <v>326</v>
      </c>
      <c r="AT116" s="25" t="s">
        <v>148</v>
      </c>
      <c r="AU116" s="25" t="s">
        <v>84</v>
      </c>
      <c r="AY116" s="25" t="s">
        <v>145</v>
      </c>
      <c r="BE116" s="214">
        <f t="shared" si="4"/>
        <v>0</v>
      </c>
      <c r="BF116" s="214">
        <f t="shared" si="5"/>
        <v>0</v>
      </c>
      <c r="BG116" s="214">
        <f t="shared" si="6"/>
        <v>0</v>
      </c>
      <c r="BH116" s="214">
        <f t="shared" si="7"/>
        <v>0</v>
      </c>
      <c r="BI116" s="214">
        <f t="shared" si="8"/>
        <v>0</v>
      </c>
      <c r="BJ116" s="25" t="s">
        <v>24</v>
      </c>
      <c r="BK116" s="214">
        <f t="shared" si="9"/>
        <v>0</v>
      </c>
      <c r="BL116" s="25" t="s">
        <v>326</v>
      </c>
      <c r="BM116" s="25" t="s">
        <v>2532</v>
      </c>
    </row>
    <row r="117" spans="2:65" s="1" customFormat="1" ht="22.5" customHeight="1">
      <c r="B117" s="42"/>
      <c r="C117" s="203" t="s">
        <v>379</v>
      </c>
      <c r="D117" s="203" t="s">
        <v>148</v>
      </c>
      <c r="E117" s="204" t="s">
        <v>2533</v>
      </c>
      <c r="F117" s="205" t="s">
        <v>2534</v>
      </c>
      <c r="G117" s="206" t="s">
        <v>165</v>
      </c>
      <c r="H117" s="207">
        <v>1</v>
      </c>
      <c r="I117" s="208"/>
      <c r="J117" s="209">
        <f t="shared" si="0"/>
        <v>0</v>
      </c>
      <c r="K117" s="205" t="s">
        <v>22</v>
      </c>
      <c r="L117" s="62"/>
      <c r="M117" s="210" t="s">
        <v>22</v>
      </c>
      <c r="N117" s="211" t="s">
        <v>46</v>
      </c>
      <c r="O117" s="43"/>
      <c r="P117" s="212">
        <f t="shared" si="1"/>
        <v>0</v>
      </c>
      <c r="Q117" s="212">
        <v>0</v>
      </c>
      <c r="R117" s="212">
        <f t="shared" si="2"/>
        <v>0</v>
      </c>
      <c r="S117" s="212">
        <v>0</v>
      </c>
      <c r="T117" s="213">
        <f t="shared" si="3"/>
        <v>0</v>
      </c>
      <c r="AR117" s="25" t="s">
        <v>326</v>
      </c>
      <c r="AT117" s="25" t="s">
        <v>148</v>
      </c>
      <c r="AU117" s="25" t="s">
        <v>84</v>
      </c>
      <c r="AY117" s="25" t="s">
        <v>145</v>
      </c>
      <c r="BE117" s="214">
        <f t="shared" si="4"/>
        <v>0</v>
      </c>
      <c r="BF117" s="214">
        <f t="shared" si="5"/>
        <v>0</v>
      </c>
      <c r="BG117" s="214">
        <f t="shared" si="6"/>
        <v>0</v>
      </c>
      <c r="BH117" s="214">
        <f t="shared" si="7"/>
        <v>0</v>
      </c>
      <c r="BI117" s="214">
        <f t="shared" si="8"/>
        <v>0</v>
      </c>
      <c r="BJ117" s="25" t="s">
        <v>24</v>
      </c>
      <c r="BK117" s="214">
        <f t="shared" si="9"/>
        <v>0</v>
      </c>
      <c r="BL117" s="25" t="s">
        <v>326</v>
      </c>
      <c r="BM117" s="25" t="s">
        <v>2535</v>
      </c>
    </row>
    <row r="118" spans="2:65" s="1" customFormat="1" ht="31.5" customHeight="1">
      <c r="B118" s="42"/>
      <c r="C118" s="203" t="s">
        <v>386</v>
      </c>
      <c r="D118" s="203" t="s">
        <v>148</v>
      </c>
      <c r="E118" s="204" t="s">
        <v>2536</v>
      </c>
      <c r="F118" s="205" t="s">
        <v>2537</v>
      </c>
      <c r="G118" s="206" t="s">
        <v>780</v>
      </c>
      <c r="H118" s="207">
        <v>0.144</v>
      </c>
      <c r="I118" s="208"/>
      <c r="J118" s="209">
        <f t="shared" si="0"/>
        <v>0</v>
      </c>
      <c r="K118" s="205" t="s">
        <v>1916</v>
      </c>
      <c r="L118" s="62"/>
      <c r="M118" s="210" t="s">
        <v>22</v>
      </c>
      <c r="N118" s="211" t="s">
        <v>46</v>
      </c>
      <c r="O118" s="43"/>
      <c r="P118" s="212">
        <f t="shared" si="1"/>
        <v>0</v>
      </c>
      <c r="Q118" s="212">
        <v>0</v>
      </c>
      <c r="R118" s="212">
        <f t="shared" si="2"/>
        <v>0</v>
      </c>
      <c r="S118" s="212">
        <v>0</v>
      </c>
      <c r="T118" s="213">
        <f t="shared" si="3"/>
        <v>0</v>
      </c>
      <c r="AR118" s="25" t="s">
        <v>326</v>
      </c>
      <c r="AT118" s="25" t="s">
        <v>148</v>
      </c>
      <c r="AU118" s="25" t="s">
        <v>84</v>
      </c>
      <c r="AY118" s="25" t="s">
        <v>145</v>
      </c>
      <c r="BE118" s="214">
        <f t="shared" si="4"/>
        <v>0</v>
      </c>
      <c r="BF118" s="214">
        <f t="shared" si="5"/>
        <v>0</v>
      </c>
      <c r="BG118" s="214">
        <f t="shared" si="6"/>
        <v>0</v>
      </c>
      <c r="BH118" s="214">
        <f t="shared" si="7"/>
        <v>0</v>
      </c>
      <c r="BI118" s="214">
        <f t="shared" si="8"/>
        <v>0</v>
      </c>
      <c r="BJ118" s="25" t="s">
        <v>24</v>
      </c>
      <c r="BK118" s="214">
        <f t="shared" si="9"/>
        <v>0</v>
      </c>
      <c r="BL118" s="25" t="s">
        <v>326</v>
      </c>
      <c r="BM118" s="25" t="s">
        <v>2538</v>
      </c>
    </row>
    <row r="119" spans="2:65" s="1" customFormat="1" ht="44.25" customHeight="1">
      <c r="B119" s="42"/>
      <c r="C119" s="203" t="s">
        <v>405</v>
      </c>
      <c r="D119" s="203" t="s">
        <v>148</v>
      </c>
      <c r="E119" s="204" t="s">
        <v>2539</v>
      </c>
      <c r="F119" s="205" t="s">
        <v>2540</v>
      </c>
      <c r="G119" s="206" t="s">
        <v>780</v>
      </c>
      <c r="H119" s="207">
        <v>0.144</v>
      </c>
      <c r="I119" s="208"/>
      <c r="J119" s="209">
        <f t="shared" si="0"/>
        <v>0</v>
      </c>
      <c r="K119" s="205" t="s">
        <v>1916</v>
      </c>
      <c r="L119" s="62"/>
      <c r="M119" s="210" t="s">
        <v>22</v>
      </c>
      <c r="N119" s="215" t="s">
        <v>46</v>
      </c>
      <c r="O119" s="216"/>
      <c r="P119" s="217">
        <f t="shared" si="1"/>
        <v>0</v>
      </c>
      <c r="Q119" s="217">
        <v>0</v>
      </c>
      <c r="R119" s="217">
        <f t="shared" si="2"/>
        <v>0</v>
      </c>
      <c r="S119" s="217">
        <v>0</v>
      </c>
      <c r="T119" s="218">
        <f t="shared" si="3"/>
        <v>0</v>
      </c>
      <c r="AR119" s="25" t="s">
        <v>326</v>
      </c>
      <c r="AT119" s="25" t="s">
        <v>148</v>
      </c>
      <c r="AU119" s="25" t="s">
        <v>84</v>
      </c>
      <c r="AY119" s="25" t="s">
        <v>145</v>
      </c>
      <c r="BE119" s="214">
        <f t="shared" si="4"/>
        <v>0</v>
      </c>
      <c r="BF119" s="214">
        <f t="shared" si="5"/>
        <v>0</v>
      </c>
      <c r="BG119" s="214">
        <f t="shared" si="6"/>
        <v>0</v>
      </c>
      <c r="BH119" s="214">
        <f t="shared" si="7"/>
        <v>0</v>
      </c>
      <c r="BI119" s="214">
        <f t="shared" si="8"/>
        <v>0</v>
      </c>
      <c r="BJ119" s="25" t="s">
        <v>24</v>
      </c>
      <c r="BK119" s="214">
        <f t="shared" si="9"/>
        <v>0</v>
      </c>
      <c r="BL119" s="25" t="s">
        <v>326</v>
      </c>
      <c r="BM119" s="25" t="s">
        <v>2541</v>
      </c>
    </row>
    <row r="120" spans="2:12" s="1" customFormat="1" ht="6.95" customHeight="1">
      <c r="B120" s="57"/>
      <c r="C120" s="58"/>
      <c r="D120" s="58"/>
      <c r="E120" s="58"/>
      <c r="F120" s="58"/>
      <c r="G120" s="58"/>
      <c r="H120" s="58"/>
      <c r="I120" s="149"/>
      <c r="J120" s="58"/>
      <c r="K120" s="58"/>
      <c r="L120" s="62"/>
    </row>
  </sheetData>
  <sheetProtection algorithmName="SHA-512" hashValue="wQU4EWEkEw2MSeRZCTTo1weeHShGkxG+4DiqrOb6J25NI41CVR7H8SeK+ZIG/K5u/yar1NCXt0A9D2veR4dXFg==" saltValue="Do8koAWn9VLlY6/EaXOZ9w==" spinCount="100000" sheet="1" objects="1" scenarios="1" formatCells="0" formatColumns="0" formatRows="0" sort="0" autoFilter="0"/>
  <autoFilter ref="C86:K119"/>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113</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2370</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2542</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ROUND(J85,2)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ROUND(SUM(BE85:BE112),2)</f>
        <v>0</v>
      </c>
      <c r="G32" s="43"/>
      <c r="H32" s="43"/>
      <c r="I32" s="141">
        <v>0.21</v>
      </c>
      <c r="J32" s="140">
        <f>ROUND(ROUND((SUM(BE85:BE112)),2)*I32,2)</f>
        <v>0</v>
      </c>
      <c r="K32" s="46"/>
    </row>
    <row r="33" spans="2:11" s="1" customFormat="1" ht="14.45" customHeight="1">
      <c r="B33" s="42"/>
      <c r="C33" s="43"/>
      <c r="D33" s="43"/>
      <c r="E33" s="50" t="s">
        <v>47</v>
      </c>
      <c r="F33" s="140">
        <f>ROUND(SUM(BF85:BF112),2)</f>
        <v>0</v>
      </c>
      <c r="G33" s="43"/>
      <c r="H33" s="43"/>
      <c r="I33" s="141">
        <v>0.15</v>
      </c>
      <c r="J33" s="140">
        <f>ROUND(ROUND((SUM(BF85:BF112)),2)*I33,2)</f>
        <v>0</v>
      </c>
      <c r="K33" s="46"/>
    </row>
    <row r="34" spans="2:11" s="1" customFormat="1" ht="14.45" customHeight="1" hidden="1">
      <c r="B34" s="42"/>
      <c r="C34" s="43"/>
      <c r="D34" s="43"/>
      <c r="E34" s="50" t="s">
        <v>48</v>
      </c>
      <c r="F34" s="140">
        <f>ROUND(SUM(BG85:BG112),2)</f>
        <v>0</v>
      </c>
      <c r="G34" s="43"/>
      <c r="H34" s="43"/>
      <c r="I34" s="141">
        <v>0.21</v>
      </c>
      <c r="J34" s="140">
        <v>0</v>
      </c>
      <c r="K34" s="46"/>
    </row>
    <row r="35" spans="2:11" s="1" customFormat="1" ht="14.45" customHeight="1" hidden="1">
      <c r="B35" s="42"/>
      <c r="C35" s="43"/>
      <c r="D35" s="43"/>
      <c r="E35" s="50" t="s">
        <v>49</v>
      </c>
      <c r="F35" s="140">
        <f>ROUND(SUM(BH85:BH112),2)</f>
        <v>0</v>
      </c>
      <c r="G35" s="43"/>
      <c r="H35" s="43"/>
      <c r="I35" s="141">
        <v>0.15</v>
      </c>
      <c r="J35" s="140">
        <v>0</v>
      </c>
      <c r="K35" s="46"/>
    </row>
    <row r="36" spans="2:11" s="1" customFormat="1" ht="14.45" customHeight="1" hidden="1">
      <c r="B36" s="42"/>
      <c r="C36" s="43"/>
      <c r="D36" s="43"/>
      <c r="E36" s="50" t="s">
        <v>50</v>
      </c>
      <c r="F36" s="140">
        <f>ROUND(SUM(BI85:BI112),2)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2370</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03 - Elektroinstalace</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J85</f>
        <v>0</v>
      </c>
      <c r="K60" s="46"/>
      <c r="AU60" s="25" t="s">
        <v>126</v>
      </c>
    </row>
    <row r="61" spans="2:11" s="8" customFormat="1" ht="24.95" customHeight="1">
      <c r="B61" s="159"/>
      <c r="C61" s="160"/>
      <c r="D61" s="161" t="s">
        <v>2543</v>
      </c>
      <c r="E61" s="162"/>
      <c r="F61" s="162"/>
      <c r="G61" s="162"/>
      <c r="H61" s="162"/>
      <c r="I61" s="163"/>
      <c r="J61" s="164">
        <f>J86</f>
        <v>0</v>
      </c>
      <c r="K61" s="165"/>
    </row>
    <row r="62" spans="2:11" s="8" customFormat="1" ht="24.95" customHeight="1">
      <c r="B62" s="159"/>
      <c r="C62" s="160"/>
      <c r="D62" s="161" t="s">
        <v>2544</v>
      </c>
      <c r="E62" s="162"/>
      <c r="F62" s="162"/>
      <c r="G62" s="162"/>
      <c r="H62" s="162"/>
      <c r="I62" s="163"/>
      <c r="J62" s="164">
        <f>J100</f>
        <v>0</v>
      </c>
      <c r="K62" s="165"/>
    </row>
    <row r="63" spans="2:11" s="8" customFormat="1" ht="24.95" customHeight="1">
      <c r="B63" s="159"/>
      <c r="C63" s="160"/>
      <c r="D63" s="161" t="s">
        <v>2545</v>
      </c>
      <c r="E63" s="162"/>
      <c r="F63" s="162"/>
      <c r="G63" s="162"/>
      <c r="H63" s="162"/>
      <c r="I63" s="163"/>
      <c r="J63" s="164">
        <f>J102</f>
        <v>0</v>
      </c>
      <c r="K63" s="165"/>
    </row>
    <row r="64" spans="2:11" s="1" customFormat="1" ht="21.75" customHeight="1">
      <c r="B64" s="42"/>
      <c r="C64" s="43"/>
      <c r="D64" s="43"/>
      <c r="E64" s="43"/>
      <c r="F64" s="43"/>
      <c r="G64" s="43"/>
      <c r="H64" s="43"/>
      <c r="I64" s="128"/>
      <c r="J64" s="43"/>
      <c r="K64" s="46"/>
    </row>
    <row r="65" spans="2:11" s="1" customFormat="1" ht="6.95" customHeight="1">
      <c r="B65" s="57"/>
      <c r="C65" s="58"/>
      <c r="D65" s="58"/>
      <c r="E65" s="58"/>
      <c r="F65" s="58"/>
      <c r="G65" s="58"/>
      <c r="H65" s="58"/>
      <c r="I65" s="149"/>
      <c r="J65" s="58"/>
      <c r="K65" s="59"/>
    </row>
    <row r="69" spans="2:12" s="1" customFormat="1" ht="6.95" customHeight="1">
      <c r="B69" s="60"/>
      <c r="C69" s="61"/>
      <c r="D69" s="61"/>
      <c r="E69" s="61"/>
      <c r="F69" s="61"/>
      <c r="G69" s="61"/>
      <c r="H69" s="61"/>
      <c r="I69" s="152"/>
      <c r="J69" s="61"/>
      <c r="K69" s="61"/>
      <c r="L69" s="62"/>
    </row>
    <row r="70" spans="2:12" s="1" customFormat="1" ht="36.95" customHeight="1">
      <c r="B70" s="42"/>
      <c r="C70" s="63" t="s">
        <v>130</v>
      </c>
      <c r="D70" s="64"/>
      <c r="E70" s="64"/>
      <c r="F70" s="64"/>
      <c r="G70" s="64"/>
      <c r="H70" s="64"/>
      <c r="I70" s="173"/>
      <c r="J70" s="64"/>
      <c r="K70" s="64"/>
      <c r="L70" s="62"/>
    </row>
    <row r="71" spans="2:12" s="1" customFormat="1" ht="6.95" customHeight="1">
      <c r="B71" s="42"/>
      <c r="C71" s="64"/>
      <c r="D71" s="64"/>
      <c r="E71" s="64"/>
      <c r="F71" s="64"/>
      <c r="G71" s="64"/>
      <c r="H71" s="64"/>
      <c r="I71" s="173"/>
      <c r="J71" s="64"/>
      <c r="K71" s="64"/>
      <c r="L71" s="62"/>
    </row>
    <row r="72" spans="2:12" s="1" customFormat="1" ht="14.45" customHeight="1">
      <c r="B72" s="42"/>
      <c r="C72" s="66" t="s">
        <v>18</v>
      </c>
      <c r="D72" s="64"/>
      <c r="E72" s="64"/>
      <c r="F72" s="64"/>
      <c r="G72" s="64"/>
      <c r="H72" s="64"/>
      <c r="I72" s="173"/>
      <c r="J72" s="64"/>
      <c r="K72" s="64"/>
      <c r="L72" s="62"/>
    </row>
    <row r="73" spans="2:12" s="1" customFormat="1" ht="22.5" customHeight="1">
      <c r="B73" s="42"/>
      <c r="C73" s="64"/>
      <c r="D73" s="64"/>
      <c r="E73" s="415" t="str">
        <f>E7</f>
        <v>Realizace úspor energie - Gymnázimum Vysoké Mýto</v>
      </c>
      <c r="F73" s="416"/>
      <c r="G73" s="416"/>
      <c r="H73" s="416"/>
      <c r="I73" s="173"/>
      <c r="J73" s="64"/>
      <c r="K73" s="64"/>
      <c r="L73" s="62"/>
    </row>
    <row r="74" spans="2:12" ht="13.5">
      <c r="B74" s="29"/>
      <c r="C74" s="66" t="s">
        <v>120</v>
      </c>
      <c r="D74" s="219"/>
      <c r="E74" s="219"/>
      <c r="F74" s="219"/>
      <c r="G74" s="219"/>
      <c r="H74" s="219"/>
      <c r="J74" s="219"/>
      <c r="K74" s="219"/>
      <c r="L74" s="220"/>
    </row>
    <row r="75" spans="2:12" s="1" customFormat="1" ht="22.5" customHeight="1">
      <c r="B75" s="42"/>
      <c r="C75" s="64"/>
      <c r="D75" s="64"/>
      <c r="E75" s="415" t="s">
        <v>2370</v>
      </c>
      <c r="F75" s="417"/>
      <c r="G75" s="417"/>
      <c r="H75" s="417"/>
      <c r="I75" s="173"/>
      <c r="J75" s="64"/>
      <c r="K75" s="64"/>
      <c r="L75" s="62"/>
    </row>
    <row r="76" spans="2:12" s="1" customFormat="1" ht="14.45" customHeight="1">
      <c r="B76" s="42"/>
      <c r="C76" s="66" t="s">
        <v>208</v>
      </c>
      <c r="D76" s="64"/>
      <c r="E76" s="64"/>
      <c r="F76" s="64"/>
      <c r="G76" s="64"/>
      <c r="H76" s="64"/>
      <c r="I76" s="173"/>
      <c r="J76" s="64"/>
      <c r="K76" s="64"/>
      <c r="L76" s="62"/>
    </row>
    <row r="77" spans="2:12" s="1" customFormat="1" ht="23.25" customHeight="1">
      <c r="B77" s="42"/>
      <c r="C77" s="64"/>
      <c r="D77" s="64"/>
      <c r="E77" s="387" t="str">
        <f>E11</f>
        <v>03 - Elektroinstalace</v>
      </c>
      <c r="F77" s="417"/>
      <c r="G77" s="417"/>
      <c r="H77" s="417"/>
      <c r="I77" s="173"/>
      <c r="J77" s="64"/>
      <c r="K77" s="64"/>
      <c r="L77" s="62"/>
    </row>
    <row r="78" spans="2:12" s="1" customFormat="1" ht="6.95" customHeight="1">
      <c r="B78" s="42"/>
      <c r="C78" s="64"/>
      <c r="D78" s="64"/>
      <c r="E78" s="64"/>
      <c r="F78" s="64"/>
      <c r="G78" s="64"/>
      <c r="H78" s="64"/>
      <c r="I78" s="173"/>
      <c r="J78" s="64"/>
      <c r="K78" s="64"/>
      <c r="L78" s="62"/>
    </row>
    <row r="79" spans="2:12" s="1" customFormat="1" ht="18" customHeight="1">
      <c r="B79" s="42"/>
      <c r="C79" s="66" t="s">
        <v>25</v>
      </c>
      <c r="D79" s="64"/>
      <c r="E79" s="64"/>
      <c r="F79" s="174" t="str">
        <f>F14</f>
        <v>Vysoké Mýto</v>
      </c>
      <c r="G79" s="64"/>
      <c r="H79" s="64"/>
      <c r="I79" s="175" t="s">
        <v>27</v>
      </c>
      <c r="J79" s="74" t="str">
        <f>IF(J14="","",J14)</f>
        <v>1. 9. 2017</v>
      </c>
      <c r="K79" s="64"/>
      <c r="L79" s="62"/>
    </row>
    <row r="80" spans="2:12" s="1" customFormat="1" ht="6.95" customHeight="1">
      <c r="B80" s="42"/>
      <c r="C80" s="64"/>
      <c r="D80" s="64"/>
      <c r="E80" s="64"/>
      <c r="F80" s="64"/>
      <c r="G80" s="64"/>
      <c r="H80" s="64"/>
      <c r="I80" s="173"/>
      <c r="J80" s="64"/>
      <c r="K80" s="64"/>
      <c r="L80" s="62"/>
    </row>
    <row r="81" spans="2:12" s="1" customFormat="1" ht="13.5">
      <c r="B81" s="42"/>
      <c r="C81" s="66" t="s">
        <v>31</v>
      </c>
      <c r="D81" s="64"/>
      <c r="E81" s="64"/>
      <c r="F81" s="174" t="str">
        <f>E17</f>
        <v>Pardubický Kraj</v>
      </c>
      <c r="G81" s="64"/>
      <c r="H81" s="64"/>
      <c r="I81" s="175" t="s">
        <v>37</v>
      </c>
      <c r="J81" s="174" t="str">
        <f>E23</f>
        <v>KIP spol. s r.o. Litomyšl</v>
      </c>
      <c r="K81" s="64"/>
      <c r="L81" s="62"/>
    </row>
    <row r="82" spans="2:12" s="1" customFormat="1" ht="14.45" customHeight="1">
      <c r="B82" s="42"/>
      <c r="C82" s="66" t="s">
        <v>35</v>
      </c>
      <c r="D82" s="64"/>
      <c r="E82" s="64"/>
      <c r="F82" s="174" t="str">
        <f>IF(E20="","",E20)</f>
        <v/>
      </c>
      <c r="G82" s="64"/>
      <c r="H82" s="64"/>
      <c r="I82" s="173"/>
      <c r="J82" s="64"/>
      <c r="K82" s="64"/>
      <c r="L82" s="62"/>
    </row>
    <row r="83" spans="2:12" s="1" customFormat="1" ht="10.35" customHeight="1">
      <c r="B83" s="42"/>
      <c r="C83" s="64"/>
      <c r="D83" s="64"/>
      <c r="E83" s="64"/>
      <c r="F83" s="64"/>
      <c r="G83" s="64"/>
      <c r="H83" s="64"/>
      <c r="I83" s="173"/>
      <c r="J83" s="64"/>
      <c r="K83" s="64"/>
      <c r="L83" s="62"/>
    </row>
    <row r="84" spans="2:20" s="10" customFormat="1" ht="29.25" customHeight="1">
      <c r="B84" s="176"/>
      <c r="C84" s="177" t="s">
        <v>131</v>
      </c>
      <c r="D84" s="178" t="s">
        <v>60</v>
      </c>
      <c r="E84" s="178" t="s">
        <v>56</v>
      </c>
      <c r="F84" s="178" t="s">
        <v>132</v>
      </c>
      <c r="G84" s="178" t="s">
        <v>133</v>
      </c>
      <c r="H84" s="178" t="s">
        <v>134</v>
      </c>
      <c r="I84" s="179" t="s">
        <v>135</v>
      </c>
      <c r="J84" s="178" t="s">
        <v>124</v>
      </c>
      <c r="K84" s="180" t="s">
        <v>136</v>
      </c>
      <c r="L84" s="181"/>
      <c r="M84" s="82" t="s">
        <v>137</v>
      </c>
      <c r="N84" s="83" t="s">
        <v>45</v>
      </c>
      <c r="O84" s="83" t="s">
        <v>138</v>
      </c>
      <c r="P84" s="83" t="s">
        <v>139</v>
      </c>
      <c r="Q84" s="83" t="s">
        <v>140</v>
      </c>
      <c r="R84" s="83" t="s">
        <v>141</v>
      </c>
      <c r="S84" s="83" t="s">
        <v>142</v>
      </c>
      <c r="T84" s="84" t="s">
        <v>143</v>
      </c>
    </row>
    <row r="85" spans="2:63" s="1" customFormat="1" ht="29.25" customHeight="1">
      <c r="B85" s="42"/>
      <c r="C85" s="88" t="s">
        <v>125</v>
      </c>
      <c r="D85" s="64"/>
      <c r="E85" s="64"/>
      <c r="F85" s="64"/>
      <c r="G85" s="64"/>
      <c r="H85" s="64"/>
      <c r="I85" s="173"/>
      <c r="J85" s="182">
        <f>BK85</f>
        <v>0</v>
      </c>
      <c r="K85" s="64"/>
      <c r="L85" s="62"/>
      <c r="M85" s="85"/>
      <c r="N85" s="86"/>
      <c r="O85" s="86"/>
      <c r="P85" s="183">
        <f>P86+P100+P102</f>
        <v>0</v>
      </c>
      <c r="Q85" s="86"/>
      <c r="R85" s="183">
        <f>R86+R100+R102</f>
        <v>0</v>
      </c>
      <c r="S85" s="86"/>
      <c r="T85" s="184">
        <f>T86+T100+T102</f>
        <v>0</v>
      </c>
      <c r="AT85" s="25" t="s">
        <v>74</v>
      </c>
      <c r="AU85" s="25" t="s">
        <v>126</v>
      </c>
      <c r="BK85" s="185">
        <f>BK86+BK100+BK102</f>
        <v>0</v>
      </c>
    </row>
    <row r="86" spans="2:63" s="11" customFormat="1" ht="37.35" customHeight="1">
      <c r="B86" s="186"/>
      <c r="C86" s="187"/>
      <c r="D86" s="200" t="s">
        <v>74</v>
      </c>
      <c r="E86" s="289" t="s">
        <v>2546</v>
      </c>
      <c r="F86" s="289" t="s">
        <v>2547</v>
      </c>
      <c r="G86" s="187"/>
      <c r="H86" s="187"/>
      <c r="I86" s="190"/>
      <c r="J86" s="290">
        <f>BK86</f>
        <v>0</v>
      </c>
      <c r="K86" s="187"/>
      <c r="L86" s="192"/>
      <c r="M86" s="193"/>
      <c r="N86" s="194"/>
      <c r="O86" s="194"/>
      <c r="P86" s="195">
        <f>SUM(P87:P99)</f>
        <v>0</v>
      </c>
      <c r="Q86" s="194"/>
      <c r="R86" s="195">
        <f>SUM(R87:R99)</f>
        <v>0</v>
      </c>
      <c r="S86" s="194"/>
      <c r="T86" s="196">
        <f>SUM(T87:T99)</f>
        <v>0</v>
      </c>
      <c r="AR86" s="197" t="s">
        <v>84</v>
      </c>
      <c r="AT86" s="198" t="s">
        <v>74</v>
      </c>
      <c r="AU86" s="198" t="s">
        <v>75</v>
      </c>
      <c r="AY86" s="197" t="s">
        <v>145</v>
      </c>
      <c r="BK86" s="199">
        <f>SUM(BK87:BK99)</f>
        <v>0</v>
      </c>
    </row>
    <row r="87" spans="2:65" s="1" customFormat="1" ht="22.5" customHeight="1">
      <c r="B87" s="42"/>
      <c r="C87" s="203" t="s">
        <v>24</v>
      </c>
      <c r="D87" s="203" t="s">
        <v>148</v>
      </c>
      <c r="E87" s="204" t="s">
        <v>2548</v>
      </c>
      <c r="F87" s="205" t="s">
        <v>2549</v>
      </c>
      <c r="G87" s="206" t="s">
        <v>344</v>
      </c>
      <c r="H87" s="207">
        <v>1</v>
      </c>
      <c r="I87" s="208"/>
      <c r="J87" s="209">
        <f aca="true" t="shared" si="0" ref="J87:J99">ROUND(I87*H87,2)</f>
        <v>0</v>
      </c>
      <c r="K87" s="205" t="s">
        <v>1761</v>
      </c>
      <c r="L87" s="62"/>
      <c r="M87" s="210" t="s">
        <v>22</v>
      </c>
      <c r="N87" s="211" t="s">
        <v>46</v>
      </c>
      <c r="O87" s="43"/>
      <c r="P87" s="212">
        <f aca="true" t="shared" si="1" ref="P87:P99">O87*H87</f>
        <v>0</v>
      </c>
      <c r="Q87" s="212">
        <v>0</v>
      </c>
      <c r="R87" s="212">
        <f aca="true" t="shared" si="2" ref="R87:R99">Q87*H87</f>
        <v>0</v>
      </c>
      <c r="S87" s="212">
        <v>0</v>
      </c>
      <c r="T87" s="213">
        <f aca="true" t="shared" si="3" ref="T87:T99">S87*H87</f>
        <v>0</v>
      </c>
      <c r="AR87" s="25" t="s">
        <v>326</v>
      </c>
      <c r="AT87" s="25" t="s">
        <v>148</v>
      </c>
      <c r="AU87" s="25" t="s">
        <v>24</v>
      </c>
      <c r="AY87" s="25" t="s">
        <v>145</v>
      </c>
      <c r="BE87" s="214">
        <f aca="true" t="shared" si="4" ref="BE87:BE99">IF(N87="základní",J87,0)</f>
        <v>0</v>
      </c>
      <c r="BF87" s="214">
        <f aca="true" t="shared" si="5" ref="BF87:BF99">IF(N87="snížená",J87,0)</f>
        <v>0</v>
      </c>
      <c r="BG87" s="214">
        <f aca="true" t="shared" si="6" ref="BG87:BG99">IF(N87="zákl. přenesená",J87,0)</f>
        <v>0</v>
      </c>
      <c r="BH87" s="214">
        <f aca="true" t="shared" si="7" ref="BH87:BH99">IF(N87="sníž. přenesená",J87,0)</f>
        <v>0</v>
      </c>
      <c r="BI87" s="214">
        <f aca="true" t="shared" si="8" ref="BI87:BI99">IF(N87="nulová",J87,0)</f>
        <v>0</v>
      </c>
      <c r="BJ87" s="25" t="s">
        <v>24</v>
      </c>
      <c r="BK87" s="214">
        <f aca="true" t="shared" si="9" ref="BK87:BK99">ROUND(I87*H87,2)</f>
        <v>0</v>
      </c>
      <c r="BL87" s="25" t="s">
        <v>326</v>
      </c>
      <c r="BM87" s="25" t="s">
        <v>24</v>
      </c>
    </row>
    <row r="88" spans="2:65" s="1" customFormat="1" ht="22.5" customHeight="1">
      <c r="B88" s="42"/>
      <c r="C88" s="203" t="s">
        <v>84</v>
      </c>
      <c r="D88" s="203" t="s">
        <v>148</v>
      </c>
      <c r="E88" s="204" t="s">
        <v>2550</v>
      </c>
      <c r="F88" s="205" t="s">
        <v>2551</v>
      </c>
      <c r="G88" s="206" t="s">
        <v>344</v>
      </c>
      <c r="H88" s="207">
        <v>1</v>
      </c>
      <c r="I88" s="208"/>
      <c r="J88" s="209">
        <f t="shared" si="0"/>
        <v>0</v>
      </c>
      <c r="K88" s="205" t="s">
        <v>1761</v>
      </c>
      <c r="L88" s="62"/>
      <c r="M88" s="210" t="s">
        <v>22</v>
      </c>
      <c r="N88" s="211" t="s">
        <v>46</v>
      </c>
      <c r="O88" s="43"/>
      <c r="P88" s="212">
        <f t="shared" si="1"/>
        <v>0</v>
      </c>
      <c r="Q88" s="212">
        <v>0</v>
      </c>
      <c r="R88" s="212">
        <f t="shared" si="2"/>
        <v>0</v>
      </c>
      <c r="S88" s="212">
        <v>0</v>
      </c>
      <c r="T88" s="213">
        <f t="shared" si="3"/>
        <v>0</v>
      </c>
      <c r="AR88" s="25" t="s">
        <v>326</v>
      </c>
      <c r="AT88" s="25" t="s">
        <v>148</v>
      </c>
      <c r="AU88" s="25" t="s">
        <v>24</v>
      </c>
      <c r="AY88" s="25" t="s">
        <v>145</v>
      </c>
      <c r="BE88" s="214">
        <f t="shared" si="4"/>
        <v>0</v>
      </c>
      <c r="BF88" s="214">
        <f t="shared" si="5"/>
        <v>0</v>
      </c>
      <c r="BG88" s="214">
        <f t="shared" si="6"/>
        <v>0</v>
      </c>
      <c r="BH88" s="214">
        <f t="shared" si="7"/>
        <v>0</v>
      </c>
      <c r="BI88" s="214">
        <f t="shared" si="8"/>
        <v>0</v>
      </c>
      <c r="BJ88" s="25" t="s">
        <v>24</v>
      </c>
      <c r="BK88" s="214">
        <f t="shared" si="9"/>
        <v>0</v>
      </c>
      <c r="BL88" s="25" t="s">
        <v>326</v>
      </c>
      <c r="BM88" s="25" t="s">
        <v>84</v>
      </c>
    </row>
    <row r="89" spans="2:65" s="1" customFormat="1" ht="22.5" customHeight="1">
      <c r="B89" s="42"/>
      <c r="C89" s="203" t="s">
        <v>158</v>
      </c>
      <c r="D89" s="203" t="s">
        <v>148</v>
      </c>
      <c r="E89" s="204" t="s">
        <v>2552</v>
      </c>
      <c r="F89" s="205" t="s">
        <v>2553</v>
      </c>
      <c r="G89" s="206" t="s">
        <v>317</v>
      </c>
      <c r="H89" s="207">
        <v>45</v>
      </c>
      <c r="I89" s="208"/>
      <c r="J89" s="209">
        <f t="shared" si="0"/>
        <v>0</v>
      </c>
      <c r="K89" s="205" t="s">
        <v>1761</v>
      </c>
      <c r="L89" s="62"/>
      <c r="M89" s="210" t="s">
        <v>22</v>
      </c>
      <c r="N89" s="211" t="s">
        <v>46</v>
      </c>
      <c r="O89" s="43"/>
      <c r="P89" s="212">
        <f t="shared" si="1"/>
        <v>0</v>
      </c>
      <c r="Q89" s="212">
        <v>0</v>
      </c>
      <c r="R89" s="212">
        <f t="shared" si="2"/>
        <v>0</v>
      </c>
      <c r="S89" s="212">
        <v>0</v>
      </c>
      <c r="T89" s="213">
        <f t="shared" si="3"/>
        <v>0</v>
      </c>
      <c r="AR89" s="25" t="s">
        <v>326</v>
      </c>
      <c r="AT89" s="25" t="s">
        <v>148</v>
      </c>
      <c r="AU89" s="25" t="s">
        <v>24</v>
      </c>
      <c r="AY89" s="25" t="s">
        <v>145</v>
      </c>
      <c r="BE89" s="214">
        <f t="shared" si="4"/>
        <v>0</v>
      </c>
      <c r="BF89" s="214">
        <f t="shared" si="5"/>
        <v>0</v>
      </c>
      <c r="BG89" s="214">
        <f t="shared" si="6"/>
        <v>0</v>
      </c>
      <c r="BH89" s="214">
        <f t="shared" si="7"/>
        <v>0</v>
      </c>
      <c r="BI89" s="214">
        <f t="shared" si="8"/>
        <v>0</v>
      </c>
      <c r="BJ89" s="25" t="s">
        <v>24</v>
      </c>
      <c r="BK89" s="214">
        <f t="shared" si="9"/>
        <v>0</v>
      </c>
      <c r="BL89" s="25" t="s">
        <v>326</v>
      </c>
      <c r="BM89" s="25" t="s">
        <v>158</v>
      </c>
    </row>
    <row r="90" spans="2:65" s="1" customFormat="1" ht="22.5" customHeight="1">
      <c r="B90" s="42"/>
      <c r="C90" s="203" t="s">
        <v>244</v>
      </c>
      <c r="D90" s="203" t="s">
        <v>148</v>
      </c>
      <c r="E90" s="204" t="s">
        <v>2554</v>
      </c>
      <c r="F90" s="205" t="s">
        <v>2555</v>
      </c>
      <c r="G90" s="206" t="s">
        <v>317</v>
      </c>
      <c r="H90" s="207">
        <v>55</v>
      </c>
      <c r="I90" s="208"/>
      <c r="J90" s="209">
        <f t="shared" si="0"/>
        <v>0</v>
      </c>
      <c r="K90" s="205" t="s">
        <v>1761</v>
      </c>
      <c r="L90" s="62"/>
      <c r="M90" s="210" t="s">
        <v>22</v>
      </c>
      <c r="N90" s="211" t="s">
        <v>46</v>
      </c>
      <c r="O90" s="43"/>
      <c r="P90" s="212">
        <f t="shared" si="1"/>
        <v>0</v>
      </c>
      <c r="Q90" s="212">
        <v>0</v>
      </c>
      <c r="R90" s="212">
        <f t="shared" si="2"/>
        <v>0</v>
      </c>
      <c r="S90" s="212">
        <v>0</v>
      </c>
      <c r="T90" s="213">
        <f t="shared" si="3"/>
        <v>0</v>
      </c>
      <c r="AR90" s="25" t="s">
        <v>326</v>
      </c>
      <c r="AT90" s="25" t="s">
        <v>148</v>
      </c>
      <c r="AU90" s="25" t="s">
        <v>24</v>
      </c>
      <c r="AY90" s="25" t="s">
        <v>145</v>
      </c>
      <c r="BE90" s="214">
        <f t="shared" si="4"/>
        <v>0</v>
      </c>
      <c r="BF90" s="214">
        <f t="shared" si="5"/>
        <v>0</v>
      </c>
      <c r="BG90" s="214">
        <f t="shared" si="6"/>
        <v>0</v>
      </c>
      <c r="BH90" s="214">
        <f t="shared" si="7"/>
        <v>0</v>
      </c>
      <c r="BI90" s="214">
        <f t="shared" si="8"/>
        <v>0</v>
      </c>
      <c r="BJ90" s="25" t="s">
        <v>24</v>
      </c>
      <c r="BK90" s="214">
        <f t="shared" si="9"/>
        <v>0</v>
      </c>
      <c r="BL90" s="25" t="s">
        <v>326</v>
      </c>
      <c r="BM90" s="25" t="s">
        <v>244</v>
      </c>
    </row>
    <row r="91" spans="2:65" s="1" customFormat="1" ht="22.5" customHeight="1">
      <c r="B91" s="42"/>
      <c r="C91" s="203" t="s">
        <v>144</v>
      </c>
      <c r="D91" s="203" t="s">
        <v>148</v>
      </c>
      <c r="E91" s="204" t="s">
        <v>2556</v>
      </c>
      <c r="F91" s="205" t="s">
        <v>2557</v>
      </c>
      <c r="G91" s="206" t="s">
        <v>317</v>
      </c>
      <c r="H91" s="207">
        <v>45</v>
      </c>
      <c r="I91" s="208"/>
      <c r="J91" s="209">
        <f t="shared" si="0"/>
        <v>0</v>
      </c>
      <c r="K91" s="205" t="s">
        <v>1761</v>
      </c>
      <c r="L91" s="62"/>
      <c r="M91" s="210" t="s">
        <v>22</v>
      </c>
      <c r="N91" s="211" t="s">
        <v>46</v>
      </c>
      <c r="O91" s="43"/>
      <c r="P91" s="212">
        <f t="shared" si="1"/>
        <v>0</v>
      </c>
      <c r="Q91" s="212">
        <v>0</v>
      </c>
      <c r="R91" s="212">
        <f t="shared" si="2"/>
        <v>0</v>
      </c>
      <c r="S91" s="212">
        <v>0</v>
      </c>
      <c r="T91" s="213">
        <f t="shared" si="3"/>
        <v>0</v>
      </c>
      <c r="AR91" s="25" t="s">
        <v>326</v>
      </c>
      <c r="AT91" s="25" t="s">
        <v>148</v>
      </c>
      <c r="AU91" s="25" t="s">
        <v>24</v>
      </c>
      <c r="AY91" s="25" t="s">
        <v>145</v>
      </c>
      <c r="BE91" s="214">
        <f t="shared" si="4"/>
        <v>0</v>
      </c>
      <c r="BF91" s="214">
        <f t="shared" si="5"/>
        <v>0</v>
      </c>
      <c r="BG91" s="214">
        <f t="shared" si="6"/>
        <v>0</v>
      </c>
      <c r="BH91" s="214">
        <f t="shared" si="7"/>
        <v>0</v>
      </c>
      <c r="BI91" s="214">
        <f t="shared" si="8"/>
        <v>0</v>
      </c>
      <c r="BJ91" s="25" t="s">
        <v>24</v>
      </c>
      <c r="BK91" s="214">
        <f t="shared" si="9"/>
        <v>0</v>
      </c>
      <c r="BL91" s="25" t="s">
        <v>326</v>
      </c>
      <c r="BM91" s="25" t="s">
        <v>144</v>
      </c>
    </row>
    <row r="92" spans="2:65" s="1" customFormat="1" ht="22.5" customHeight="1">
      <c r="B92" s="42"/>
      <c r="C92" s="203" t="s">
        <v>177</v>
      </c>
      <c r="D92" s="203" t="s">
        <v>148</v>
      </c>
      <c r="E92" s="204" t="s">
        <v>2558</v>
      </c>
      <c r="F92" s="205" t="s">
        <v>2559</v>
      </c>
      <c r="G92" s="206" t="s">
        <v>317</v>
      </c>
      <c r="H92" s="207">
        <v>5</v>
      </c>
      <c r="I92" s="208"/>
      <c r="J92" s="209">
        <f t="shared" si="0"/>
        <v>0</v>
      </c>
      <c r="K92" s="205" t="s">
        <v>1761</v>
      </c>
      <c r="L92" s="62"/>
      <c r="M92" s="210" t="s">
        <v>22</v>
      </c>
      <c r="N92" s="211" t="s">
        <v>46</v>
      </c>
      <c r="O92" s="43"/>
      <c r="P92" s="212">
        <f t="shared" si="1"/>
        <v>0</v>
      </c>
      <c r="Q92" s="212">
        <v>0</v>
      </c>
      <c r="R92" s="212">
        <f t="shared" si="2"/>
        <v>0</v>
      </c>
      <c r="S92" s="212">
        <v>0</v>
      </c>
      <c r="T92" s="213">
        <f t="shared" si="3"/>
        <v>0</v>
      </c>
      <c r="AR92" s="25" t="s">
        <v>326</v>
      </c>
      <c r="AT92" s="25" t="s">
        <v>148</v>
      </c>
      <c r="AU92" s="25" t="s">
        <v>24</v>
      </c>
      <c r="AY92" s="25" t="s">
        <v>145</v>
      </c>
      <c r="BE92" s="214">
        <f t="shared" si="4"/>
        <v>0</v>
      </c>
      <c r="BF92" s="214">
        <f t="shared" si="5"/>
        <v>0</v>
      </c>
      <c r="BG92" s="214">
        <f t="shared" si="6"/>
        <v>0</v>
      </c>
      <c r="BH92" s="214">
        <f t="shared" si="7"/>
        <v>0</v>
      </c>
      <c r="BI92" s="214">
        <f t="shared" si="8"/>
        <v>0</v>
      </c>
      <c r="BJ92" s="25" t="s">
        <v>24</v>
      </c>
      <c r="BK92" s="214">
        <f t="shared" si="9"/>
        <v>0</v>
      </c>
      <c r="BL92" s="25" t="s">
        <v>326</v>
      </c>
      <c r="BM92" s="25" t="s">
        <v>177</v>
      </c>
    </row>
    <row r="93" spans="2:65" s="1" customFormat="1" ht="22.5" customHeight="1">
      <c r="B93" s="42"/>
      <c r="C93" s="203" t="s">
        <v>181</v>
      </c>
      <c r="D93" s="203" t="s">
        <v>148</v>
      </c>
      <c r="E93" s="204" t="s">
        <v>2560</v>
      </c>
      <c r="F93" s="205" t="s">
        <v>2561</v>
      </c>
      <c r="G93" s="206" t="s">
        <v>344</v>
      </c>
      <c r="H93" s="207">
        <v>2</v>
      </c>
      <c r="I93" s="208"/>
      <c r="J93" s="209">
        <f t="shared" si="0"/>
        <v>0</v>
      </c>
      <c r="K93" s="205" t="s">
        <v>1761</v>
      </c>
      <c r="L93" s="62"/>
      <c r="M93" s="210" t="s">
        <v>22</v>
      </c>
      <c r="N93" s="211" t="s">
        <v>46</v>
      </c>
      <c r="O93" s="43"/>
      <c r="P93" s="212">
        <f t="shared" si="1"/>
        <v>0</v>
      </c>
      <c r="Q93" s="212">
        <v>0</v>
      </c>
      <c r="R93" s="212">
        <f t="shared" si="2"/>
        <v>0</v>
      </c>
      <c r="S93" s="212">
        <v>0</v>
      </c>
      <c r="T93" s="213">
        <f t="shared" si="3"/>
        <v>0</v>
      </c>
      <c r="AR93" s="25" t="s">
        <v>326</v>
      </c>
      <c r="AT93" s="25" t="s">
        <v>148</v>
      </c>
      <c r="AU93" s="25" t="s">
        <v>24</v>
      </c>
      <c r="AY93" s="25" t="s">
        <v>145</v>
      </c>
      <c r="BE93" s="214">
        <f t="shared" si="4"/>
        <v>0</v>
      </c>
      <c r="BF93" s="214">
        <f t="shared" si="5"/>
        <v>0</v>
      </c>
      <c r="BG93" s="214">
        <f t="shared" si="6"/>
        <v>0</v>
      </c>
      <c r="BH93" s="214">
        <f t="shared" si="7"/>
        <v>0</v>
      </c>
      <c r="BI93" s="214">
        <f t="shared" si="8"/>
        <v>0</v>
      </c>
      <c r="BJ93" s="25" t="s">
        <v>24</v>
      </c>
      <c r="BK93" s="214">
        <f t="shared" si="9"/>
        <v>0</v>
      </c>
      <c r="BL93" s="25" t="s">
        <v>326</v>
      </c>
      <c r="BM93" s="25" t="s">
        <v>181</v>
      </c>
    </row>
    <row r="94" spans="2:65" s="1" customFormat="1" ht="22.5" customHeight="1">
      <c r="B94" s="42"/>
      <c r="C94" s="203" t="s">
        <v>185</v>
      </c>
      <c r="D94" s="203" t="s">
        <v>148</v>
      </c>
      <c r="E94" s="204" t="s">
        <v>2562</v>
      </c>
      <c r="F94" s="205" t="s">
        <v>2563</v>
      </c>
      <c r="G94" s="206" t="s">
        <v>317</v>
      </c>
      <c r="H94" s="207">
        <v>55</v>
      </c>
      <c r="I94" s="208"/>
      <c r="J94" s="209">
        <f t="shared" si="0"/>
        <v>0</v>
      </c>
      <c r="K94" s="205" t="s">
        <v>1761</v>
      </c>
      <c r="L94" s="62"/>
      <c r="M94" s="210" t="s">
        <v>22</v>
      </c>
      <c r="N94" s="211" t="s">
        <v>46</v>
      </c>
      <c r="O94" s="43"/>
      <c r="P94" s="212">
        <f t="shared" si="1"/>
        <v>0</v>
      </c>
      <c r="Q94" s="212">
        <v>0</v>
      </c>
      <c r="R94" s="212">
        <f t="shared" si="2"/>
        <v>0</v>
      </c>
      <c r="S94" s="212">
        <v>0</v>
      </c>
      <c r="T94" s="213">
        <f t="shared" si="3"/>
        <v>0</v>
      </c>
      <c r="AR94" s="25" t="s">
        <v>326</v>
      </c>
      <c r="AT94" s="25" t="s">
        <v>148</v>
      </c>
      <c r="AU94" s="25" t="s">
        <v>24</v>
      </c>
      <c r="AY94" s="25" t="s">
        <v>145</v>
      </c>
      <c r="BE94" s="214">
        <f t="shared" si="4"/>
        <v>0</v>
      </c>
      <c r="BF94" s="214">
        <f t="shared" si="5"/>
        <v>0</v>
      </c>
      <c r="BG94" s="214">
        <f t="shared" si="6"/>
        <v>0</v>
      </c>
      <c r="BH94" s="214">
        <f t="shared" si="7"/>
        <v>0</v>
      </c>
      <c r="BI94" s="214">
        <f t="shared" si="8"/>
        <v>0</v>
      </c>
      <c r="BJ94" s="25" t="s">
        <v>24</v>
      </c>
      <c r="BK94" s="214">
        <f t="shared" si="9"/>
        <v>0</v>
      </c>
      <c r="BL94" s="25" t="s">
        <v>326</v>
      </c>
      <c r="BM94" s="25" t="s">
        <v>185</v>
      </c>
    </row>
    <row r="95" spans="2:65" s="1" customFormat="1" ht="22.5" customHeight="1">
      <c r="B95" s="42"/>
      <c r="C95" s="203" t="s">
        <v>169</v>
      </c>
      <c r="D95" s="203" t="s">
        <v>148</v>
      </c>
      <c r="E95" s="204" t="s">
        <v>2564</v>
      </c>
      <c r="F95" s="205" t="s">
        <v>2565</v>
      </c>
      <c r="G95" s="206" t="s">
        <v>317</v>
      </c>
      <c r="H95" s="207">
        <v>4</v>
      </c>
      <c r="I95" s="208"/>
      <c r="J95" s="209">
        <f t="shared" si="0"/>
        <v>0</v>
      </c>
      <c r="K95" s="205" t="s">
        <v>1761</v>
      </c>
      <c r="L95" s="62"/>
      <c r="M95" s="210" t="s">
        <v>22</v>
      </c>
      <c r="N95" s="211" t="s">
        <v>46</v>
      </c>
      <c r="O95" s="43"/>
      <c r="P95" s="212">
        <f t="shared" si="1"/>
        <v>0</v>
      </c>
      <c r="Q95" s="212">
        <v>0</v>
      </c>
      <c r="R95" s="212">
        <f t="shared" si="2"/>
        <v>0</v>
      </c>
      <c r="S95" s="212">
        <v>0</v>
      </c>
      <c r="T95" s="213">
        <f t="shared" si="3"/>
        <v>0</v>
      </c>
      <c r="AR95" s="25" t="s">
        <v>326</v>
      </c>
      <c r="AT95" s="25" t="s">
        <v>148</v>
      </c>
      <c r="AU95" s="25" t="s">
        <v>24</v>
      </c>
      <c r="AY95" s="25" t="s">
        <v>145</v>
      </c>
      <c r="BE95" s="214">
        <f t="shared" si="4"/>
        <v>0</v>
      </c>
      <c r="BF95" s="214">
        <f t="shared" si="5"/>
        <v>0</v>
      </c>
      <c r="BG95" s="214">
        <f t="shared" si="6"/>
        <v>0</v>
      </c>
      <c r="BH95" s="214">
        <f t="shared" si="7"/>
        <v>0</v>
      </c>
      <c r="BI95" s="214">
        <f t="shared" si="8"/>
        <v>0</v>
      </c>
      <c r="BJ95" s="25" t="s">
        <v>24</v>
      </c>
      <c r="BK95" s="214">
        <f t="shared" si="9"/>
        <v>0</v>
      </c>
      <c r="BL95" s="25" t="s">
        <v>326</v>
      </c>
      <c r="BM95" s="25" t="s">
        <v>169</v>
      </c>
    </row>
    <row r="96" spans="2:65" s="1" customFormat="1" ht="22.5" customHeight="1">
      <c r="B96" s="42"/>
      <c r="C96" s="203" t="s">
        <v>29</v>
      </c>
      <c r="D96" s="203" t="s">
        <v>148</v>
      </c>
      <c r="E96" s="204" t="s">
        <v>2566</v>
      </c>
      <c r="F96" s="205" t="s">
        <v>2567</v>
      </c>
      <c r="G96" s="206" t="s">
        <v>344</v>
      </c>
      <c r="H96" s="207">
        <v>1</v>
      </c>
      <c r="I96" s="208"/>
      <c r="J96" s="209">
        <f t="shared" si="0"/>
        <v>0</v>
      </c>
      <c r="K96" s="205" t="s">
        <v>1761</v>
      </c>
      <c r="L96" s="62"/>
      <c r="M96" s="210" t="s">
        <v>22</v>
      </c>
      <c r="N96" s="211" t="s">
        <v>46</v>
      </c>
      <c r="O96" s="43"/>
      <c r="P96" s="212">
        <f t="shared" si="1"/>
        <v>0</v>
      </c>
      <c r="Q96" s="212">
        <v>0</v>
      </c>
      <c r="R96" s="212">
        <f t="shared" si="2"/>
        <v>0</v>
      </c>
      <c r="S96" s="212">
        <v>0</v>
      </c>
      <c r="T96" s="213">
        <f t="shared" si="3"/>
        <v>0</v>
      </c>
      <c r="AR96" s="25" t="s">
        <v>326</v>
      </c>
      <c r="AT96" s="25" t="s">
        <v>148</v>
      </c>
      <c r="AU96" s="25" t="s">
        <v>24</v>
      </c>
      <c r="AY96" s="25" t="s">
        <v>145</v>
      </c>
      <c r="BE96" s="214">
        <f t="shared" si="4"/>
        <v>0</v>
      </c>
      <c r="BF96" s="214">
        <f t="shared" si="5"/>
        <v>0</v>
      </c>
      <c r="BG96" s="214">
        <f t="shared" si="6"/>
        <v>0</v>
      </c>
      <c r="BH96" s="214">
        <f t="shared" si="7"/>
        <v>0</v>
      </c>
      <c r="BI96" s="214">
        <f t="shared" si="8"/>
        <v>0</v>
      </c>
      <c r="BJ96" s="25" t="s">
        <v>24</v>
      </c>
      <c r="BK96" s="214">
        <f t="shared" si="9"/>
        <v>0</v>
      </c>
      <c r="BL96" s="25" t="s">
        <v>326</v>
      </c>
      <c r="BM96" s="25" t="s">
        <v>29</v>
      </c>
    </row>
    <row r="97" spans="2:65" s="1" customFormat="1" ht="22.5" customHeight="1">
      <c r="B97" s="42"/>
      <c r="C97" s="203" t="s">
        <v>192</v>
      </c>
      <c r="D97" s="203" t="s">
        <v>148</v>
      </c>
      <c r="E97" s="204" t="s">
        <v>2568</v>
      </c>
      <c r="F97" s="205" t="s">
        <v>2569</v>
      </c>
      <c r="G97" s="206" t="s">
        <v>2570</v>
      </c>
      <c r="H97" s="207">
        <v>2</v>
      </c>
      <c r="I97" s="208"/>
      <c r="J97" s="209">
        <f t="shared" si="0"/>
        <v>0</v>
      </c>
      <c r="K97" s="205" t="s">
        <v>1761</v>
      </c>
      <c r="L97" s="62"/>
      <c r="M97" s="210" t="s">
        <v>22</v>
      </c>
      <c r="N97" s="211" t="s">
        <v>46</v>
      </c>
      <c r="O97" s="43"/>
      <c r="P97" s="212">
        <f t="shared" si="1"/>
        <v>0</v>
      </c>
      <c r="Q97" s="212">
        <v>0</v>
      </c>
      <c r="R97" s="212">
        <f t="shared" si="2"/>
        <v>0</v>
      </c>
      <c r="S97" s="212">
        <v>0</v>
      </c>
      <c r="T97" s="213">
        <f t="shared" si="3"/>
        <v>0</v>
      </c>
      <c r="AR97" s="25" t="s">
        <v>326</v>
      </c>
      <c r="AT97" s="25" t="s">
        <v>148</v>
      </c>
      <c r="AU97" s="25" t="s">
        <v>24</v>
      </c>
      <c r="AY97" s="25" t="s">
        <v>145</v>
      </c>
      <c r="BE97" s="214">
        <f t="shared" si="4"/>
        <v>0</v>
      </c>
      <c r="BF97" s="214">
        <f t="shared" si="5"/>
        <v>0</v>
      </c>
      <c r="BG97" s="214">
        <f t="shared" si="6"/>
        <v>0</v>
      </c>
      <c r="BH97" s="214">
        <f t="shared" si="7"/>
        <v>0</v>
      </c>
      <c r="BI97" s="214">
        <f t="shared" si="8"/>
        <v>0</v>
      </c>
      <c r="BJ97" s="25" t="s">
        <v>24</v>
      </c>
      <c r="BK97" s="214">
        <f t="shared" si="9"/>
        <v>0</v>
      </c>
      <c r="BL97" s="25" t="s">
        <v>326</v>
      </c>
      <c r="BM97" s="25" t="s">
        <v>192</v>
      </c>
    </row>
    <row r="98" spans="2:65" s="1" customFormat="1" ht="22.5" customHeight="1">
      <c r="B98" s="42"/>
      <c r="C98" s="203" t="s">
        <v>162</v>
      </c>
      <c r="D98" s="203" t="s">
        <v>148</v>
      </c>
      <c r="E98" s="204" t="s">
        <v>2571</v>
      </c>
      <c r="F98" s="205" t="s">
        <v>2572</v>
      </c>
      <c r="G98" s="206" t="s">
        <v>2570</v>
      </c>
      <c r="H98" s="207">
        <v>4</v>
      </c>
      <c r="I98" s="208"/>
      <c r="J98" s="209">
        <f t="shared" si="0"/>
        <v>0</v>
      </c>
      <c r="K98" s="205" t="s">
        <v>2573</v>
      </c>
      <c r="L98" s="62"/>
      <c r="M98" s="210" t="s">
        <v>22</v>
      </c>
      <c r="N98" s="211" t="s">
        <v>46</v>
      </c>
      <c r="O98" s="43"/>
      <c r="P98" s="212">
        <f t="shared" si="1"/>
        <v>0</v>
      </c>
      <c r="Q98" s="212">
        <v>0</v>
      </c>
      <c r="R98" s="212">
        <f t="shared" si="2"/>
        <v>0</v>
      </c>
      <c r="S98" s="212">
        <v>0</v>
      </c>
      <c r="T98" s="213">
        <f t="shared" si="3"/>
        <v>0</v>
      </c>
      <c r="AR98" s="25" t="s">
        <v>326</v>
      </c>
      <c r="AT98" s="25" t="s">
        <v>148</v>
      </c>
      <c r="AU98" s="25" t="s">
        <v>24</v>
      </c>
      <c r="AY98" s="25" t="s">
        <v>145</v>
      </c>
      <c r="BE98" s="214">
        <f t="shared" si="4"/>
        <v>0</v>
      </c>
      <c r="BF98" s="214">
        <f t="shared" si="5"/>
        <v>0</v>
      </c>
      <c r="BG98" s="214">
        <f t="shared" si="6"/>
        <v>0</v>
      </c>
      <c r="BH98" s="214">
        <f t="shared" si="7"/>
        <v>0</v>
      </c>
      <c r="BI98" s="214">
        <f t="shared" si="8"/>
        <v>0</v>
      </c>
      <c r="BJ98" s="25" t="s">
        <v>24</v>
      </c>
      <c r="BK98" s="214">
        <f t="shared" si="9"/>
        <v>0</v>
      </c>
      <c r="BL98" s="25" t="s">
        <v>326</v>
      </c>
      <c r="BM98" s="25" t="s">
        <v>162</v>
      </c>
    </row>
    <row r="99" spans="2:65" s="1" customFormat="1" ht="22.5" customHeight="1">
      <c r="B99" s="42"/>
      <c r="C99" s="203" t="s">
        <v>196</v>
      </c>
      <c r="D99" s="203" t="s">
        <v>148</v>
      </c>
      <c r="E99" s="204" t="s">
        <v>2574</v>
      </c>
      <c r="F99" s="205" t="s">
        <v>2575</v>
      </c>
      <c r="G99" s="206" t="s">
        <v>2570</v>
      </c>
      <c r="H99" s="207">
        <v>6</v>
      </c>
      <c r="I99" s="208"/>
      <c r="J99" s="209">
        <f t="shared" si="0"/>
        <v>0</v>
      </c>
      <c r="K99" s="205" t="s">
        <v>74</v>
      </c>
      <c r="L99" s="62"/>
      <c r="M99" s="210" t="s">
        <v>22</v>
      </c>
      <c r="N99" s="211" t="s">
        <v>46</v>
      </c>
      <c r="O99" s="43"/>
      <c r="P99" s="212">
        <f t="shared" si="1"/>
        <v>0</v>
      </c>
      <c r="Q99" s="212">
        <v>0</v>
      </c>
      <c r="R99" s="212">
        <f t="shared" si="2"/>
        <v>0</v>
      </c>
      <c r="S99" s="212">
        <v>0</v>
      </c>
      <c r="T99" s="213">
        <f t="shared" si="3"/>
        <v>0</v>
      </c>
      <c r="AR99" s="25" t="s">
        <v>326</v>
      </c>
      <c r="AT99" s="25" t="s">
        <v>148</v>
      </c>
      <c r="AU99" s="25" t="s">
        <v>24</v>
      </c>
      <c r="AY99" s="25" t="s">
        <v>145</v>
      </c>
      <c r="BE99" s="214">
        <f t="shared" si="4"/>
        <v>0</v>
      </c>
      <c r="BF99" s="214">
        <f t="shared" si="5"/>
        <v>0</v>
      </c>
      <c r="BG99" s="214">
        <f t="shared" si="6"/>
        <v>0</v>
      </c>
      <c r="BH99" s="214">
        <f t="shared" si="7"/>
        <v>0</v>
      </c>
      <c r="BI99" s="214">
        <f t="shared" si="8"/>
        <v>0</v>
      </c>
      <c r="BJ99" s="25" t="s">
        <v>24</v>
      </c>
      <c r="BK99" s="214">
        <f t="shared" si="9"/>
        <v>0</v>
      </c>
      <c r="BL99" s="25" t="s">
        <v>326</v>
      </c>
      <c r="BM99" s="25" t="s">
        <v>196</v>
      </c>
    </row>
    <row r="100" spans="2:63" s="11" customFormat="1" ht="37.35" customHeight="1">
      <c r="B100" s="186"/>
      <c r="C100" s="187"/>
      <c r="D100" s="200" t="s">
        <v>74</v>
      </c>
      <c r="E100" s="289" t="s">
        <v>2576</v>
      </c>
      <c r="F100" s="289" t="s">
        <v>2577</v>
      </c>
      <c r="G100" s="187"/>
      <c r="H100" s="187"/>
      <c r="I100" s="190"/>
      <c r="J100" s="290">
        <f>BK100</f>
        <v>0</v>
      </c>
      <c r="K100" s="187"/>
      <c r="L100" s="192"/>
      <c r="M100" s="193"/>
      <c r="N100" s="194"/>
      <c r="O100" s="194"/>
      <c r="P100" s="195">
        <f>P101</f>
        <v>0</v>
      </c>
      <c r="Q100" s="194"/>
      <c r="R100" s="195">
        <f>R101</f>
        <v>0</v>
      </c>
      <c r="S100" s="194"/>
      <c r="T100" s="196">
        <f>T101</f>
        <v>0</v>
      </c>
      <c r="AR100" s="197" t="s">
        <v>84</v>
      </c>
      <c r="AT100" s="198" t="s">
        <v>74</v>
      </c>
      <c r="AU100" s="198" t="s">
        <v>75</v>
      </c>
      <c r="AY100" s="197" t="s">
        <v>145</v>
      </c>
      <c r="BK100" s="199">
        <f>BK101</f>
        <v>0</v>
      </c>
    </row>
    <row r="101" spans="2:65" s="1" customFormat="1" ht="22.5" customHeight="1">
      <c r="B101" s="42"/>
      <c r="C101" s="203" t="s">
        <v>24</v>
      </c>
      <c r="D101" s="203" t="s">
        <v>148</v>
      </c>
      <c r="E101" s="204" t="s">
        <v>2578</v>
      </c>
      <c r="F101" s="205" t="s">
        <v>2579</v>
      </c>
      <c r="G101" s="206" t="s">
        <v>344</v>
      </c>
      <c r="H101" s="207">
        <v>3</v>
      </c>
      <c r="I101" s="208"/>
      <c r="J101" s="209">
        <f>ROUND(I101*H101,2)</f>
        <v>0</v>
      </c>
      <c r="K101" s="205" t="s">
        <v>1761</v>
      </c>
      <c r="L101" s="62"/>
      <c r="M101" s="210" t="s">
        <v>22</v>
      </c>
      <c r="N101" s="211" t="s">
        <v>46</v>
      </c>
      <c r="O101" s="43"/>
      <c r="P101" s="212">
        <f>O101*H101</f>
        <v>0</v>
      </c>
      <c r="Q101" s="212">
        <v>0</v>
      </c>
      <c r="R101" s="212">
        <f>Q101*H101</f>
        <v>0</v>
      </c>
      <c r="S101" s="212">
        <v>0</v>
      </c>
      <c r="T101" s="213">
        <f>S101*H101</f>
        <v>0</v>
      </c>
      <c r="AR101" s="25" t="s">
        <v>326</v>
      </c>
      <c r="AT101" s="25" t="s">
        <v>148</v>
      </c>
      <c r="AU101" s="25" t="s">
        <v>24</v>
      </c>
      <c r="AY101" s="25" t="s">
        <v>145</v>
      </c>
      <c r="BE101" s="214">
        <f>IF(N101="základní",J101,0)</f>
        <v>0</v>
      </c>
      <c r="BF101" s="214">
        <f>IF(N101="snížená",J101,0)</f>
        <v>0</v>
      </c>
      <c r="BG101" s="214">
        <f>IF(N101="zákl. přenesená",J101,0)</f>
        <v>0</v>
      </c>
      <c r="BH101" s="214">
        <f>IF(N101="sníž. přenesená",J101,0)</f>
        <v>0</v>
      </c>
      <c r="BI101" s="214">
        <f>IF(N101="nulová",J101,0)</f>
        <v>0</v>
      </c>
      <c r="BJ101" s="25" t="s">
        <v>24</v>
      </c>
      <c r="BK101" s="214">
        <f>ROUND(I101*H101,2)</f>
        <v>0</v>
      </c>
      <c r="BL101" s="25" t="s">
        <v>326</v>
      </c>
      <c r="BM101" s="25" t="s">
        <v>200</v>
      </c>
    </row>
    <row r="102" spans="2:63" s="11" customFormat="1" ht="37.35" customHeight="1">
      <c r="B102" s="186"/>
      <c r="C102" s="187"/>
      <c r="D102" s="200" t="s">
        <v>74</v>
      </c>
      <c r="E102" s="289" t="s">
        <v>2580</v>
      </c>
      <c r="F102" s="289" t="s">
        <v>2581</v>
      </c>
      <c r="G102" s="187"/>
      <c r="H102" s="187"/>
      <c r="I102" s="190"/>
      <c r="J102" s="290">
        <f>BK102</f>
        <v>0</v>
      </c>
      <c r="K102" s="187"/>
      <c r="L102" s="192"/>
      <c r="M102" s="193"/>
      <c r="N102" s="194"/>
      <c r="O102" s="194"/>
      <c r="P102" s="195">
        <f>SUM(P103:P112)</f>
        <v>0</v>
      </c>
      <c r="Q102" s="194"/>
      <c r="R102" s="195">
        <f>SUM(R103:R112)</f>
        <v>0</v>
      </c>
      <c r="S102" s="194"/>
      <c r="T102" s="196">
        <f>SUM(T103:T112)</f>
        <v>0</v>
      </c>
      <c r="AR102" s="197" t="s">
        <v>84</v>
      </c>
      <c r="AT102" s="198" t="s">
        <v>74</v>
      </c>
      <c r="AU102" s="198" t="s">
        <v>75</v>
      </c>
      <c r="AY102" s="197" t="s">
        <v>145</v>
      </c>
      <c r="BK102" s="199">
        <f>SUM(BK103:BK112)</f>
        <v>0</v>
      </c>
    </row>
    <row r="103" spans="2:65" s="1" customFormat="1" ht="22.5" customHeight="1">
      <c r="B103" s="42"/>
      <c r="C103" s="203" t="s">
        <v>24</v>
      </c>
      <c r="D103" s="203" t="s">
        <v>148</v>
      </c>
      <c r="E103" s="204" t="s">
        <v>2582</v>
      </c>
      <c r="F103" s="205" t="s">
        <v>2549</v>
      </c>
      <c r="G103" s="206" t="s">
        <v>344</v>
      </c>
      <c r="H103" s="207">
        <v>1</v>
      </c>
      <c r="I103" s="208"/>
      <c r="J103" s="209">
        <f aca="true" t="shared" si="10" ref="J103:J112">ROUND(I103*H103,2)</f>
        <v>0</v>
      </c>
      <c r="K103" s="205" t="s">
        <v>1774</v>
      </c>
      <c r="L103" s="62"/>
      <c r="M103" s="210" t="s">
        <v>22</v>
      </c>
      <c r="N103" s="211" t="s">
        <v>46</v>
      </c>
      <c r="O103" s="43"/>
      <c r="P103" s="212">
        <f aca="true" t="shared" si="11" ref="P103:P112">O103*H103</f>
        <v>0</v>
      </c>
      <c r="Q103" s="212">
        <v>0</v>
      </c>
      <c r="R103" s="212">
        <f aca="true" t="shared" si="12" ref="R103:R112">Q103*H103</f>
        <v>0</v>
      </c>
      <c r="S103" s="212">
        <v>0</v>
      </c>
      <c r="T103" s="213">
        <f aca="true" t="shared" si="13" ref="T103:T112">S103*H103</f>
        <v>0</v>
      </c>
      <c r="AR103" s="25" t="s">
        <v>326</v>
      </c>
      <c r="AT103" s="25" t="s">
        <v>148</v>
      </c>
      <c r="AU103" s="25" t="s">
        <v>24</v>
      </c>
      <c r="AY103" s="25" t="s">
        <v>145</v>
      </c>
      <c r="BE103" s="214">
        <f aca="true" t="shared" si="14" ref="BE103:BE112">IF(N103="základní",J103,0)</f>
        <v>0</v>
      </c>
      <c r="BF103" s="214">
        <f aca="true" t="shared" si="15" ref="BF103:BF112">IF(N103="snížená",J103,0)</f>
        <v>0</v>
      </c>
      <c r="BG103" s="214">
        <f aca="true" t="shared" si="16" ref="BG103:BG112">IF(N103="zákl. přenesená",J103,0)</f>
        <v>0</v>
      </c>
      <c r="BH103" s="214">
        <f aca="true" t="shared" si="17" ref="BH103:BH112">IF(N103="sníž. přenesená",J103,0)</f>
        <v>0</v>
      </c>
      <c r="BI103" s="214">
        <f aca="true" t="shared" si="18" ref="BI103:BI112">IF(N103="nulová",J103,0)</f>
        <v>0</v>
      </c>
      <c r="BJ103" s="25" t="s">
        <v>24</v>
      </c>
      <c r="BK103" s="214">
        <f aca="true" t="shared" si="19" ref="BK103:BK112">ROUND(I103*H103,2)</f>
        <v>0</v>
      </c>
      <c r="BL103" s="25" t="s">
        <v>326</v>
      </c>
      <c r="BM103" s="25" t="s">
        <v>10</v>
      </c>
    </row>
    <row r="104" spans="2:65" s="1" customFormat="1" ht="22.5" customHeight="1">
      <c r="B104" s="42"/>
      <c r="C104" s="203" t="s">
        <v>84</v>
      </c>
      <c r="D104" s="203" t="s">
        <v>148</v>
      </c>
      <c r="E104" s="204" t="s">
        <v>2583</v>
      </c>
      <c r="F104" s="205" t="s">
        <v>2551</v>
      </c>
      <c r="G104" s="206" t="s">
        <v>344</v>
      </c>
      <c r="H104" s="207">
        <v>1</v>
      </c>
      <c r="I104" s="208"/>
      <c r="J104" s="209">
        <f t="shared" si="10"/>
        <v>0</v>
      </c>
      <c r="K104" s="205" t="s">
        <v>1774</v>
      </c>
      <c r="L104" s="62"/>
      <c r="M104" s="210" t="s">
        <v>22</v>
      </c>
      <c r="N104" s="211" t="s">
        <v>46</v>
      </c>
      <c r="O104" s="43"/>
      <c r="P104" s="212">
        <f t="shared" si="11"/>
        <v>0</v>
      </c>
      <c r="Q104" s="212">
        <v>0</v>
      </c>
      <c r="R104" s="212">
        <f t="shared" si="12"/>
        <v>0</v>
      </c>
      <c r="S104" s="212">
        <v>0</v>
      </c>
      <c r="T104" s="213">
        <f t="shared" si="13"/>
        <v>0</v>
      </c>
      <c r="AR104" s="25" t="s">
        <v>326</v>
      </c>
      <c r="AT104" s="25" t="s">
        <v>148</v>
      </c>
      <c r="AU104" s="25" t="s">
        <v>24</v>
      </c>
      <c r="AY104" s="25" t="s">
        <v>145</v>
      </c>
      <c r="BE104" s="214">
        <f t="shared" si="14"/>
        <v>0</v>
      </c>
      <c r="BF104" s="214">
        <f t="shared" si="15"/>
        <v>0</v>
      </c>
      <c r="BG104" s="214">
        <f t="shared" si="16"/>
        <v>0</v>
      </c>
      <c r="BH104" s="214">
        <f t="shared" si="17"/>
        <v>0</v>
      </c>
      <c r="BI104" s="214">
        <f t="shared" si="18"/>
        <v>0</v>
      </c>
      <c r="BJ104" s="25" t="s">
        <v>24</v>
      </c>
      <c r="BK104" s="214">
        <f t="shared" si="19"/>
        <v>0</v>
      </c>
      <c r="BL104" s="25" t="s">
        <v>326</v>
      </c>
      <c r="BM104" s="25" t="s">
        <v>326</v>
      </c>
    </row>
    <row r="105" spans="2:65" s="1" customFormat="1" ht="22.5" customHeight="1">
      <c r="B105" s="42"/>
      <c r="C105" s="203" t="s">
        <v>158</v>
      </c>
      <c r="D105" s="203" t="s">
        <v>148</v>
      </c>
      <c r="E105" s="204" t="s">
        <v>2584</v>
      </c>
      <c r="F105" s="205" t="s">
        <v>2585</v>
      </c>
      <c r="G105" s="206" t="s">
        <v>317</v>
      </c>
      <c r="H105" s="207">
        <v>45</v>
      </c>
      <c r="I105" s="208"/>
      <c r="J105" s="209">
        <f t="shared" si="10"/>
        <v>0</v>
      </c>
      <c r="K105" s="205" t="s">
        <v>1774</v>
      </c>
      <c r="L105" s="62"/>
      <c r="M105" s="210" t="s">
        <v>22</v>
      </c>
      <c r="N105" s="211" t="s">
        <v>46</v>
      </c>
      <c r="O105" s="43"/>
      <c r="P105" s="212">
        <f t="shared" si="11"/>
        <v>0</v>
      </c>
      <c r="Q105" s="212">
        <v>0</v>
      </c>
      <c r="R105" s="212">
        <f t="shared" si="12"/>
        <v>0</v>
      </c>
      <c r="S105" s="212">
        <v>0</v>
      </c>
      <c r="T105" s="213">
        <f t="shared" si="13"/>
        <v>0</v>
      </c>
      <c r="AR105" s="25" t="s">
        <v>326</v>
      </c>
      <c r="AT105" s="25" t="s">
        <v>148</v>
      </c>
      <c r="AU105" s="25" t="s">
        <v>24</v>
      </c>
      <c r="AY105" s="25" t="s">
        <v>145</v>
      </c>
      <c r="BE105" s="214">
        <f t="shared" si="14"/>
        <v>0</v>
      </c>
      <c r="BF105" s="214">
        <f t="shared" si="15"/>
        <v>0</v>
      </c>
      <c r="BG105" s="214">
        <f t="shared" si="16"/>
        <v>0</v>
      </c>
      <c r="BH105" s="214">
        <f t="shared" si="17"/>
        <v>0</v>
      </c>
      <c r="BI105" s="214">
        <f t="shared" si="18"/>
        <v>0</v>
      </c>
      <c r="BJ105" s="25" t="s">
        <v>24</v>
      </c>
      <c r="BK105" s="214">
        <f t="shared" si="19"/>
        <v>0</v>
      </c>
      <c r="BL105" s="25" t="s">
        <v>326</v>
      </c>
      <c r="BM105" s="25" t="s">
        <v>334</v>
      </c>
    </row>
    <row r="106" spans="2:65" s="1" customFormat="1" ht="22.5" customHeight="1">
      <c r="B106" s="42"/>
      <c r="C106" s="203" t="s">
        <v>244</v>
      </c>
      <c r="D106" s="203" t="s">
        <v>148</v>
      </c>
      <c r="E106" s="204" t="s">
        <v>2586</v>
      </c>
      <c r="F106" s="205" t="s">
        <v>2587</v>
      </c>
      <c r="G106" s="206" t="s">
        <v>317</v>
      </c>
      <c r="H106" s="207">
        <v>55</v>
      </c>
      <c r="I106" s="208"/>
      <c r="J106" s="209">
        <f t="shared" si="10"/>
        <v>0</v>
      </c>
      <c r="K106" s="205" t="s">
        <v>1774</v>
      </c>
      <c r="L106" s="62"/>
      <c r="M106" s="210" t="s">
        <v>22</v>
      </c>
      <c r="N106" s="211" t="s">
        <v>46</v>
      </c>
      <c r="O106" s="43"/>
      <c r="P106" s="212">
        <f t="shared" si="11"/>
        <v>0</v>
      </c>
      <c r="Q106" s="212">
        <v>0</v>
      </c>
      <c r="R106" s="212">
        <f t="shared" si="12"/>
        <v>0</v>
      </c>
      <c r="S106" s="212">
        <v>0</v>
      </c>
      <c r="T106" s="213">
        <f t="shared" si="13"/>
        <v>0</v>
      </c>
      <c r="AR106" s="25" t="s">
        <v>326</v>
      </c>
      <c r="AT106" s="25" t="s">
        <v>148</v>
      </c>
      <c r="AU106" s="25" t="s">
        <v>24</v>
      </c>
      <c r="AY106" s="25" t="s">
        <v>145</v>
      </c>
      <c r="BE106" s="214">
        <f t="shared" si="14"/>
        <v>0</v>
      </c>
      <c r="BF106" s="214">
        <f t="shared" si="15"/>
        <v>0</v>
      </c>
      <c r="BG106" s="214">
        <f t="shared" si="16"/>
        <v>0</v>
      </c>
      <c r="BH106" s="214">
        <f t="shared" si="17"/>
        <v>0</v>
      </c>
      <c r="BI106" s="214">
        <f t="shared" si="18"/>
        <v>0</v>
      </c>
      <c r="BJ106" s="25" t="s">
        <v>24</v>
      </c>
      <c r="BK106" s="214">
        <f t="shared" si="19"/>
        <v>0</v>
      </c>
      <c r="BL106" s="25" t="s">
        <v>326</v>
      </c>
      <c r="BM106" s="25" t="s">
        <v>341</v>
      </c>
    </row>
    <row r="107" spans="2:65" s="1" customFormat="1" ht="22.5" customHeight="1">
      <c r="B107" s="42"/>
      <c r="C107" s="203" t="s">
        <v>144</v>
      </c>
      <c r="D107" s="203" t="s">
        <v>148</v>
      </c>
      <c r="E107" s="204" t="s">
        <v>2588</v>
      </c>
      <c r="F107" s="205" t="s">
        <v>2589</v>
      </c>
      <c r="G107" s="206" t="s">
        <v>317</v>
      </c>
      <c r="H107" s="207">
        <v>45</v>
      </c>
      <c r="I107" s="208"/>
      <c r="J107" s="209">
        <f t="shared" si="10"/>
        <v>0</v>
      </c>
      <c r="K107" s="205" t="s">
        <v>1774</v>
      </c>
      <c r="L107" s="62"/>
      <c r="M107" s="210" t="s">
        <v>22</v>
      </c>
      <c r="N107" s="211" t="s">
        <v>46</v>
      </c>
      <c r="O107" s="43"/>
      <c r="P107" s="212">
        <f t="shared" si="11"/>
        <v>0</v>
      </c>
      <c r="Q107" s="212">
        <v>0</v>
      </c>
      <c r="R107" s="212">
        <f t="shared" si="12"/>
        <v>0</v>
      </c>
      <c r="S107" s="212">
        <v>0</v>
      </c>
      <c r="T107" s="213">
        <f t="shared" si="13"/>
        <v>0</v>
      </c>
      <c r="AR107" s="25" t="s">
        <v>326</v>
      </c>
      <c r="AT107" s="25" t="s">
        <v>148</v>
      </c>
      <c r="AU107" s="25" t="s">
        <v>24</v>
      </c>
      <c r="AY107" s="25" t="s">
        <v>145</v>
      </c>
      <c r="BE107" s="214">
        <f t="shared" si="14"/>
        <v>0</v>
      </c>
      <c r="BF107" s="214">
        <f t="shared" si="15"/>
        <v>0</v>
      </c>
      <c r="BG107" s="214">
        <f t="shared" si="16"/>
        <v>0</v>
      </c>
      <c r="BH107" s="214">
        <f t="shared" si="17"/>
        <v>0</v>
      </c>
      <c r="BI107" s="214">
        <f t="shared" si="18"/>
        <v>0</v>
      </c>
      <c r="BJ107" s="25" t="s">
        <v>24</v>
      </c>
      <c r="BK107" s="214">
        <f t="shared" si="19"/>
        <v>0</v>
      </c>
      <c r="BL107" s="25" t="s">
        <v>326</v>
      </c>
      <c r="BM107" s="25" t="s">
        <v>348</v>
      </c>
    </row>
    <row r="108" spans="2:65" s="1" customFormat="1" ht="22.5" customHeight="1">
      <c r="B108" s="42"/>
      <c r="C108" s="203" t="s">
        <v>177</v>
      </c>
      <c r="D108" s="203" t="s">
        <v>148</v>
      </c>
      <c r="E108" s="204" t="s">
        <v>2590</v>
      </c>
      <c r="F108" s="205" t="s">
        <v>2591</v>
      </c>
      <c r="G108" s="206" t="s">
        <v>317</v>
      </c>
      <c r="H108" s="207">
        <v>5</v>
      </c>
      <c r="I108" s="208"/>
      <c r="J108" s="209">
        <f t="shared" si="10"/>
        <v>0</v>
      </c>
      <c r="K108" s="205" t="s">
        <v>1774</v>
      </c>
      <c r="L108" s="62"/>
      <c r="M108" s="210" t="s">
        <v>22</v>
      </c>
      <c r="N108" s="211" t="s">
        <v>46</v>
      </c>
      <c r="O108" s="43"/>
      <c r="P108" s="212">
        <f t="shared" si="11"/>
        <v>0</v>
      </c>
      <c r="Q108" s="212">
        <v>0</v>
      </c>
      <c r="R108" s="212">
        <f t="shared" si="12"/>
        <v>0</v>
      </c>
      <c r="S108" s="212">
        <v>0</v>
      </c>
      <c r="T108" s="213">
        <f t="shared" si="13"/>
        <v>0</v>
      </c>
      <c r="AR108" s="25" t="s">
        <v>326</v>
      </c>
      <c r="AT108" s="25" t="s">
        <v>148</v>
      </c>
      <c r="AU108" s="25" t="s">
        <v>24</v>
      </c>
      <c r="AY108" s="25" t="s">
        <v>145</v>
      </c>
      <c r="BE108" s="214">
        <f t="shared" si="14"/>
        <v>0</v>
      </c>
      <c r="BF108" s="214">
        <f t="shared" si="15"/>
        <v>0</v>
      </c>
      <c r="BG108" s="214">
        <f t="shared" si="16"/>
        <v>0</v>
      </c>
      <c r="BH108" s="214">
        <f t="shared" si="17"/>
        <v>0</v>
      </c>
      <c r="BI108" s="214">
        <f t="shared" si="18"/>
        <v>0</v>
      </c>
      <c r="BJ108" s="25" t="s">
        <v>24</v>
      </c>
      <c r="BK108" s="214">
        <f t="shared" si="19"/>
        <v>0</v>
      </c>
      <c r="BL108" s="25" t="s">
        <v>326</v>
      </c>
      <c r="BM108" s="25" t="s">
        <v>353</v>
      </c>
    </row>
    <row r="109" spans="2:65" s="1" customFormat="1" ht="22.5" customHeight="1">
      <c r="B109" s="42"/>
      <c r="C109" s="203" t="s">
        <v>181</v>
      </c>
      <c r="D109" s="203" t="s">
        <v>148</v>
      </c>
      <c r="E109" s="204" t="s">
        <v>2592</v>
      </c>
      <c r="F109" s="205" t="s">
        <v>2561</v>
      </c>
      <c r="G109" s="206" t="s">
        <v>344</v>
      </c>
      <c r="H109" s="207">
        <v>2</v>
      </c>
      <c r="I109" s="208"/>
      <c r="J109" s="209">
        <f t="shared" si="10"/>
        <v>0</v>
      </c>
      <c r="K109" s="205" t="s">
        <v>1774</v>
      </c>
      <c r="L109" s="62"/>
      <c r="M109" s="210" t="s">
        <v>22</v>
      </c>
      <c r="N109" s="211" t="s">
        <v>46</v>
      </c>
      <c r="O109" s="43"/>
      <c r="P109" s="212">
        <f t="shared" si="11"/>
        <v>0</v>
      </c>
      <c r="Q109" s="212">
        <v>0</v>
      </c>
      <c r="R109" s="212">
        <f t="shared" si="12"/>
        <v>0</v>
      </c>
      <c r="S109" s="212">
        <v>0</v>
      </c>
      <c r="T109" s="213">
        <f t="shared" si="13"/>
        <v>0</v>
      </c>
      <c r="AR109" s="25" t="s">
        <v>326</v>
      </c>
      <c r="AT109" s="25" t="s">
        <v>148</v>
      </c>
      <c r="AU109" s="25" t="s">
        <v>24</v>
      </c>
      <c r="AY109" s="25" t="s">
        <v>145</v>
      </c>
      <c r="BE109" s="214">
        <f t="shared" si="14"/>
        <v>0</v>
      </c>
      <c r="BF109" s="214">
        <f t="shared" si="15"/>
        <v>0</v>
      </c>
      <c r="BG109" s="214">
        <f t="shared" si="16"/>
        <v>0</v>
      </c>
      <c r="BH109" s="214">
        <f t="shared" si="17"/>
        <v>0</v>
      </c>
      <c r="BI109" s="214">
        <f t="shared" si="18"/>
        <v>0</v>
      </c>
      <c r="BJ109" s="25" t="s">
        <v>24</v>
      </c>
      <c r="BK109" s="214">
        <f t="shared" si="19"/>
        <v>0</v>
      </c>
      <c r="BL109" s="25" t="s">
        <v>326</v>
      </c>
      <c r="BM109" s="25" t="s">
        <v>9</v>
      </c>
    </row>
    <row r="110" spans="2:65" s="1" customFormat="1" ht="22.5" customHeight="1">
      <c r="B110" s="42"/>
      <c r="C110" s="203" t="s">
        <v>185</v>
      </c>
      <c r="D110" s="203" t="s">
        <v>148</v>
      </c>
      <c r="E110" s="204" t="s">
        <v>2593</v>
      </c>
      <c r="F110" s="205" t="s">
        <v>2594</v>
      </c>
      <c r="G110" s="206" t="s">
        <v>317</v>
      </c>
      <c r="H110" s="207">
        <v>55</v>
      </c>
      <c r="I110" s="208"/>
      <c r="J110" s="209">
        <f t="shared" si="10"/>
        <v>0</v>
      </c>
      <c r="K110" s="205" t="s">
        <v>1774</v>
      </c>
      <c r="L110" s="62"/>
      <c r="M110" s="210" t="s">
        <v>22</v>
      </c>
      <c r="N110" s="211" t="s">
        <v>46</v>
      </c>
      <c r="O110" s="43"/>
      <c r="P110" s="212">
        <f t="shared" si="11"/>
        <v>0</v>
      </c>
      <c r="Q110" s="212">
        <v>0</v>
      </c>
      <c r="R110" s="212">
        <f t="shared" si="12"/>
        <v>0</v>
      </c>
      <c r="S110" s="212">
        <v>0</v>
      </c>
      <c r="T110" s="213">
        <f t="shared" si="13"/>
        <v>0</v>
      </c>
      <c r="AR110" s="25" t="s">
        <v>326</v>
      </c>
      <c r="AT110" s="25" t="s">
        <v>148</v>
      </c>
      <c r="AU110" s="25" t="s">
        <v>24</v>
      </c>
      <c r="AY110" s="25" t="s">
        <v>145</v>
      </c>
      <c r="BE110" s="214">
        <f t="shared" si="14"/>
        <v>0</v>
      </c>
      <c r="BF110" s="214">
        <f t="shared" si="15"/>
        <v>0</v>
      </c>
      <c r="BG110" s="214">
        <f t="shared" si="16"/>
        <v>0</v>
      </c>
      <c r="BH110" s="214">
        <f t="shared" si="17"/>
        <v>0</v>
      </c>
      <c r="BI110" s="214">
        <f t="shared" si="18"/>
        <v>0</v>
      </c>
      <c r="BJ110" s="25" t="s">
        <v>24</v>
      </c>
      <c r="BK110" s="214">
        <f t="shared" si="19"/>
        <v>0</v>
      </c>
      <c r="BL110" s="25" t="s">
        <v>326</v>
      </c>
      <c r="BM110" s="25" t="s">
        <v>365</v>
      </c>
    </row>
    <row r="111" spans="2:65" s="1" customFormat="1" ht="22.5" customHeight="1">
      <c r="B111" s="42"/>
      <c r="C111" s="203" t="s">
        <v>169</v>
      </c>
      <c r="D111" s="203" t="s">
        <v>148</v>
      </c>
      <c r="E111" s="204" t="s">
        <v>2595</v>
      </c>
      <c r="F111" s="205" t="s">
        <v>2596</v>
      </c>
      <c r="G111" s="206" t="s">
        <v>317</v>
      </c>
      <c r="H111" s="207">
        <v>4</v>
      </c>
      <c r="I111" s="208"/>
      <c r="J111" s="209">
        <f t="shared" si="10"/>
        <v>0</v>
      </c>
      <c r="K111" s="205" t="s">
        <v>1774</v>
      </c>
      <c r="L111" s="62"/>
      <c r="M111" s="210" t="s">
        <v>22</v>
      </c>
      <c r="N111" s="211" t="s">
        <v>46</v>
      </c>
      <c r="O111" s="43"/>
      <c r="P111" s="212">
        <f t="shared" si="11"/>
        <v>0</v>
      </c>
      <c r="Q111" s="212">
        <v>0</v>
      </c>
      <c r="R111" s="212">
        <f t="shared" si="12"/>
        <v>0</v>
      </c>
      <c r="S111" s="212">
        <v>0</v>
      </c>
      <c r="T111" s="213">
        <f t="shared" si="13"/>
        <v>0</v>
      </c>
      <c r="AR111" s="25" t="s">
        <v>326</v>
      </c>
      <c r="AT111" s="25" t="s">
        <v>148</v>
      </c>
      <c r="AU111" s="25" t="s">
        <v>24</v>
      </c>
      <c r="AY111" s="25" t="s">
        <v>145</v>
      </c>
      <c r="BE111" s="214">
        <f t="shared" si="14"/>
        <v>0</v>
      </c>
      <c r="BF111" s="214">
        <f t="shared" si="15"/>
        <v>0</v>
      </c>
      <c r="BG111" s="214">
        <f t="shared" si="16"/>
        <v>0</v>
      </c>
      <c r="BH111" s="214">
        <f t="shared" si="17"/>
        <v>0</v>
      </c>
      <c r="BI111" s="214">
        <f t="shared" si="18"/>
        <v>0</v>
      </c>
      <c r="BJ111" s="25" t="s">
        <v>24</v>
      </c>
      <c r="BK111" s="214">
        <f t="shared" si="19"/>
        <v>0</v>
      </c>
      <c r="BL111" s="25" t="s">
        <v>326</v>
      </c>
      <c r="BM111" s="25" t="s">
        <v>370</v>
      </c>
    </row>
    <row r="112" spans="2:65" s="1" customFormat="1" ht="22.5" customHeight="1">
      <c r="B112" s="42"/>
      <c r="C112" s="203" t="s">
        <v>29</v>
      </c>
      <c r="D112" s="203" t="s">
        <v>148</v>
      </c>
      <c r="E112" s="204" t="s">
        <v>2597</v>
      </c>
      <c r="F112" s="205" t="s">
        <v>2567</v>
      </c>
      <c r="G112" s="206" t="s">
        <v>344</v>
      </c>
      <c r="H112" s="207">
        <v>1</v>
      </c>
      <c r="I112" s="208"/>
      <c r="J112" s="209">
        <f t="shared" si="10"/>
        <v>0</v>
      </c>
      <c r="K112" s="205" t="s">
        <v>1774</v>
      </c>
      <c r="L112" s="62"/>
      <c r="M112" s="210" t="s">
        <v>22</v>
      </c>
      <c r="N112" s="215" t="s">
        <v>46</v>
      </c>
      <c r="O112" s="216"/>
      <c r="P112" s="217">
        <f t="shared" si="11"/>
        <v>0</v>
      </c>
      <c r="Q112" s="217">
        <v>0</v>
      </c>
      <c r="R112" s="217">
        <f t="shared" si="12"/>
        <v>0</v>
      </c>
      <c r="S112" s="217">
        <v>0</v>
      </c>
      <c r="T112" s="218">
        <f t="shared" si="13"/>
        <v>0</v>
      </c>
      <c r="AR112" s="25" t="s">
        <v>326</v>
      </c>
      <c r="AT112" s="25" t="s">
        <v>148</v>
      </c>
      <c r="AU112" s="25" t="s">
        <v>24</v>
      </c>
      <c r="AY112" s="25" t="s">
        <v>145</v>
      </c>
      <c r="BE112" s="214">
        <f t="shared" si="14"/>
        <v>0</v>
      </c>
      <c r="BF112" s="214">
        <f t="shared" si="15"/>
        <v>0</v>
      </c>
      <c r="BG112" s="214">
        <f t="shared" si="16"/>
        <v>0</v>
      </c>
      <c r="BH112" s="214">
        <f t="shared" si="17"/>
        <v>0</v>
      </c>
      <c r="BI112" s="214">
        <f t="shared" si="18"/>
        <v>0</v>
      </c>
      <c r="BJ112" s="25" t="s">
        <v>24</v>
      </c>
      <c r="BK112" s="214">
        <f t="shared" si="19"/>
        <v>0</v>
      </c>
      <c r="BL112" s="25" t="s">
        <v>326</v>
      </c>
      <c r="BM112" s="25" t="s">
        <v>375</v>
      </c>
    </row>
    <row r="113" spans="2:12" s="1" customFormat="1" ht="6.95" customHeight="1">
      <c r="B113" s="57"/>
      <c r="C113" s="58"/>
      <c r="D113" s="58"/>
      <c r="E113" s="58"/>
      <c r="F113" s="58"/>
      <c r="G113" s="58"/>
      <c r="H113" s="58"/>
      <c r="I113" s="149"/>
      <c r="J113" s="58"/>
      <c r="K113" s="58"/>
      <c r="L113" s="62"/>
    </row>
  </sheetData>
  <sheetProtection algorithmName="SHA-512" hashValue="8vVouxH2ilpAQtSIFfTcOD7CcQ5Ff6YvTu91k/8A+XOhCbAm6UimnCKvanu3aN18XWzFyuYm8Mnev8ZwoVhFrw==" saltValue="rPLRSsCzDquiomiU+nBYqA==" spinCount="100000" sheet="1" objects="1" scenarios="1" formatCells="0" formatColumns="0" formatRows="0" sort="0" autoFilter="0"/>
  <autoFilter ref="C84:K112"/>
  <mergeCells count="12">
    <mergeCell ref="G1:H1"/>
    <mergeCell ref="L2:V2"/>
    <mergeCell ref="E49:H49"/>
    <mergeCell ref="E51:H51"/>
    <mergeCell ref="E73:H73"/>
    <mergeCell ref="E75:H75"/>
    <mergeCell ref="E77:H77"/>
    <mergeCell ref="E7:H7"/>
    <mergeCell ref="E9:H9"/>
    <mergeCell ref="E11:H11"/>
    <mergeCell ref="E26:H26"/>
    <mergeCell ref="E47:H47"/>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16"/>
  <sheetViews>
    <sheetView showGridLines="0" workbookViewId="0" topLeftCell="A1"/>
  </sheetViews>
  <sheetFormatPr defaultColWidth="9.33203125" defaultRowHeight="13.5"/>
  <cols>
    <col min="1" max="1" width="8.33203125" style="291" customWidth="1"/>
    <col min="2" max="2" width="1.66796875" style="291" customWidth="1"/>
    <col min="3" max="4" width="5" style="291" customWidth="1"/>
    <col min="5" max="5" width="11.66015625" style="291" customWidth="1"/>
    <col min="6" max="6" width="9.16015625" style="291" customWidth="1"/>
    <col min="7" max="7" width="5" style="291" customWidth="1"/>
    <col min="8" max="8" width="77.83203125" style="291" customWidth="1"/>
    <col min="9" max="10" width="20" style="291" customWidth="1"/>
    <col min="11" max="11" width="1.66796875" style="291" customWidth="1"/>
  </cols>
  <sheetData>
    <row r="1" ht="37.5" customHeight="1"/>
    <row r="2" spans="2:11" ht="7.5" customHeight="1">
      <c r="B2" s="292"/>
      <c r="C2" s="293"/>
      <c r="D2" s="293"/>
      <c r="E2" s="293"/>
      <c r="F2" s="293"/>
      <c r="G2" s="293"/>
      <c r="H2" s="293"/>
      <c r="I2" s="293"/>
      <c r="J2" s="293"/>
      <c r="K2" s="294"/>
    </row>
    <row r="3" spans="2:11" s="16" customFormat="1" ht="45" customHeight="1">
      <c r="B3" s="295"/>
      <c r="C3" s="422" t="s">
        <v>2598</v>
      </c>
      <c r="D3" s="422"/>
      <c r="E3" s="422"/>
      <c r="F3" s="422"/>
      <c r="G3" s="422"/>
      <c r="H3" s="422"/>
      <c r="I3" s="422"/>
      <c r="J3" s="422"/>
      <c r="K3" s="296"/>
    </row>
    <row r="4" spans="2:11" ht="25.5" customHeight="1">
      <c r="B4" s="297"/>
      <c r="C4" s="426" t="s">
        <v>2599</v>
      </c>
      <c r="D4" s="426"/>
      <c r="E4" s="426"/>
      <c r="F4" s="426"/>
      <c r="G4" s="426"/>
      <c r="H4" s="426"/>
      <c r="I4" s="426"/>
      <c r="J4" s="426"/>
      <c r="K4" s="298"/>
    </row>
    <row r="5" spans="2:11" ht="5.25" customHeight="1">
      <c r="B5" s="297"/>
      <c r="C5" s="299"/>
      <c r="D5" s="299"/>
      <c r="E5" s="299"/>
      <c r="F5" s="299"/>
      <c r="G5" s="299"/>
      <c r="H5" s="299"/>
      <c r="I5" s="299"/>
      <c r="J5" s="299"/>
      <c r="K5" s="298"/>
    </row>
    <row r="6" spans="2:11" ht="15" customHeight="1">
      <c r="B6" s="297"/>
      <c r="C6" s="425" t="s">
        <v>2600</v>
      </c>
      <c r="D6" s="425"/>
      <c r="E6" s="425"/>
      <c r="F6" s="425"/>
      <c r="G6" s="425"/>
      <c r="H6" s="425"/>
      <c r="I6" s="425"/>
      <c r="J6" s="425"/>
      <c r="K6" s="298"/>
    </row>
    <row r="7" spans="2:11" ht="15" customHeight="1">
      <c r="B7" s="301"/>
      <c r="C7" s="425" t="s">
        <v>2601</v>
      </c>
      <c r="D7" s="425"/>
      <c r="E7" s="425"/>
      <c r="F7" s="425"/>
      <c r="G7" s="425"/>
      <c r="H7" s="425"/>
      <c r="I7" s="425"/>
      <c r="J7" s="425"/>
      <c r="K7" s="298"/>
    </row>
    <row r="8" spans="2:11" ht="12.75" customHeight="1">
      <c r="B8" s="301"/>
      <c r="C8" s="300"/>
      <c r="D8" s="300"/>
      <c r="E8" s="300"/>
      <c r="F8" s="300"/>
      <c r="G8" s="300"/>
      <c r="H8" s="300"/>
      <c r="I8" s="300"/>
      <c r="J8" s="300"/>
      <c r="K8" s="298"/>
    </row>
    <row r="9" spans="2:11" ht="15" customHeight="1">
      <c r="B9" s="301"/>
      <c r="C9" s="425" t="s">
        <v>2602</v>
      </c>
      <c r="D9" s="425"/>
      <c r="E9" s="425"/>
      <c r="F9" s="425"/>
      <c r="G9" s="425"/>
      <c r="H9" s="425"/>
      <c r="I9" s="425"/>
      <c r="J9" s="425"/>
      <c r="K9" s="298"/>
    </row>
    <row r="10" spans="2:11" ht="15" customHeight="1">
      <c r="B10" s="301"/>
      <c r="C10" s="300"/>
      <c r="D10" s="425" t="s">
        <v>2603</v>
      </c>
      <c r="E10" s="425"/>
      <c r="F10" s="425"/>
      <c r="G10" s="425"/>
      <c r="H10" s="425"/>
      <c r="I10" s="425"/>
      <c r="J10" s="425"/>
      <c r="K10" s="298"/>
    </row>
    <row r="11" spans="2:11" ht="15" customHeight="1">
      <c r="B11" s="301"/>
      <c r="C11" s="302"/>
      <c r="D11" s="425" t="s">
        <v>2604</v>
      </c>
      <c r="E11" s="425"/>
      <c r="F11" s="425"/>
      <c r="G11" s="425"/>
      <c r="H11" s="425"/>
      <c r="I11" s="425"/>
      <c r="J11" s="425"/>
      <c r="K11" s="298"/>
    </row>
    <row r="12" spans="2:11" ht="12.75" customHeight="1">
      <c r="B12" s="301"/>
      <c r="C12" s="302"/>
      <c r="D12" s="302"/>
      <c r="E12" s="302"/>
      <c r="F12" s="302"/>
      <c r="G12" s="302"/>
      <c r="H12" s="302"/>
      <c r="I12" s="302"/>
      <c r="J12" s="302"/>
      <c r="K12" s="298"/>
    </row>
    <row r="13" spans="2:11" ht="15" customHeight="1">
      <c r="B13" s="301"/>
      <c r="C13" s="302"/>
      <c r="D13" s="425" t="s">
        <v>2605</v>
      </c>
      <c r="E13" s="425"/>
      <c r="F13" s="425"/>
      <c r="G13" s="425"/>
      <c r="H13" s="425"/>
      <c r="I13" s="425"/>
      <c r="J13" s="425"/>
      <c r="K13" s="298"/>
    </row>
    <row r="14" spans="2:11" ht="15" customHeight="1">
      <c r="B14" s="301"/>
      <c r="C14" s="302"/>
      <c r="D14" s="425" t="s">
        <v>2606</v>
      </c>
      <c r="E14" s="425"/>
      <c r="F14" s="425"/>
      <c r="G14" s="425"/>
      <c r="H14" s="425"/>
      <c r="I14" s="425"/>
      <c r="J14" s="425"/>
      <c r="K14" s="298"/>
    </row>
    <row r="15" spans="2:11" ht="15" customHeight="1">
      <c r="B15" s="301"/>
      <c r="C15" s="302"/>
      <c r="D15" s="425" t="s">
        <v>2607</v>
      </c>
      <c r="E15" s="425"/>
      <c r="F15" s="425"/>
      <c r="G15" s="425"/>
      <c r="H15" s="425"/>
      <c r="I15" s="425"/>
      <c r="J15" s="425"/>
      <c r="K15" s="298"/>
    </row>
    <row r="16" spans="2:11" ht="15" customHeight="1">
      <c r="B16" s="301"/>
      <c r="C16" s="302"/>
      <c r="D16" s="302"/>
      <c r="E16" s="303" t="s">
        <v>82</v>
      </c>
      <c r="F16" s="425" t="s">
        <v>2608</v>
      </c>
      <c r="G16" s="425"/>
      <c r="H16" s="425"/>
      <c r="I16" s="425"/>
      <c r="J16" s="425"/>
      <c r="K16" s="298"/>
    </row>
    <row r="17" spans="2:11" ht="15" customHeight="1">
      <c r="B17" s="301"/>
      <c r="C17" s="302"/>
      <c r="D17" s="302"/>
      <c r="E17" s="303" t="s">
        <v>2609</v>
      </c>
      <c r="F17" s="425" t="s">
        <v>2610</v>
      </c>
      <c r="G17" s="425"/>
      <c r="H17" s="425"/>
      <c r="I17" s="425"/>
      <c r="J17" s="425"/>
      <c r="K17" s="298"/>
    </row>
    <row r="18" spans="2:11" ht="15" customHeight="1">
      <c r="B18" s="301"/>
      <c r="C18" s="302"/>
      <c r="D18" s="302"/>
      <c r="E18" s="303" t="s">
        <v>2611</v>
      </c>
      <c r="F18" s="425" t="s">
        <v>2612</v>
      </c>
      <c r="G18" s="425"/>
      <c r="H18" s="425"/>
      <c r="I18" s="425"/>
      <c r="J18" s="425"/>
      <c r="K18" s="298"/>
    </row>
    <row r="19" spans="2:11" ht="15" customHeight="1">
      <c r="B19" s="301"/>
      <c r="C19" s="302"/>
      <c r="D19" s="302"/>
      <c r="E19" s="303" t="s">
        <v>2613</v>
      </c>
      <c r="F19" s="425" t="s">
        <v>2614</v>
      </c>
      <c r="G19" s="425"/>
      <c r="H19" s="425"/>
      <c r="I19" s="425"/>
      <c r="J19" s="425"/>
      <c r="K19" s="298"/>
    </row>
    <row r="20" spans="2:11" ht="15" customHeight="1">
      <c r="B20" s="301"/>
      <c r="C20" s="302"/>
      <c r="D20" s="302"/>
      <c r="E20" s="303" t="s">
        <v>2615</v>
      </c>
      <c r="F20" s="425" t="s">
        <v>2616</v>
      </c>
      <c r="G20" s="425"/>
      <c r="H20" s="425"/>
      <c r="I20" s="425"/>
      <c r="J20" s="425"/>
      <c r="K20" s="298"/>
    </row>
    <row r="21" spans="2:11" ht="15" customHeight="1">
      <c r="B21" s="301"/>
      <c r="C21" s="302"/>
      <c r="D21" s="302"/>
      <c r="E21" s="303" t="s">
        <v>90</v>
      </c>
      <c r="F21" s="425" t="s">
        <v>2617</v>
      </c>
      <c r="G21" s="425"/>
      <c r="H21" s="425"/>
      <c r="I21" s="425"/>
      <c r="J21" s="425"/>
      <c r="K21" s="298"/>
    </row>
    <row r="22" spans="2:11" ht="12.75" customHeight="1">
      <c r="B22" s="301"/>
      <c r="C22" s="302"/>
      <c r="D22" s="302"/>
      <c r="E22" s="302"/>
      <c r="F22" s="302"/>
      <c r="G22" s="302"/>
      <c r="H22" s="302"/>
      <c r="I22" s="302"/>
      <c r="J22" s="302"/>
      <c r="K22" s="298"/>
    </row>
    <row r="23" spans="2:11" ht="15" customHeight="1">
      <c r="B23" s="301"/>
      <c r="C23" s="425" t="s">
        <v>2618</v>
      </c>
      <c r="D23" s="425"/>
      <c r="E23" s="425"/>
      <c r="F23" s="425"/>
      <c r="G23" s="425"/>
      <c r="H23" s="425"/>
      <c r="I23" s="425"/>
      <c r="J23" s="425"/>
      <c r="K23" s="298"/>
    </row>
    <row r="24" spans="2:11" ht="15" customHeight="1">
      <c r="B24" s="301"/>
      <c r="C24" s="425" t="s">
        <v>2619</v>
      </c>
      <c r="D24" s="425"/>
      <c r="E24" s="425"/>
      <c r="F24" s="425"/>
      <c r="G24" s="425"/>
      <c r="H24" s="425"/>
      <c r="I24" s="425"/>
      <c r="J24" s="425"/>
      <c r="K24" s="298"/>
    </row>
    <row r="25" spans="2:11" ht="15" customHeight="1">
      <c r="B25" s="301"/>
      <c r="C25" s="300"/>
      <c r="D25" s="425" t="s">
        <v>2620</v>
      </c>
      <c r="E25" s="425"/>
      <c r="F25" s="425"/>
      <c r="G25" s="425"/>
      <c r="H25" s="425"/>
      <c r="I25" s="425"/>
      <c r="J25" s="425"/>
      <c r="K25" s="298"/>
    </row>
    <row r="26" spans="2:11" ht="15" customHeight="1">
      <c r="B26" s="301"/>
      <c r="C26" s="302"/>
      <c r="D26" s="425" t="s">
        <v>2621</v>
      </c>
      <c r="E26" s="425"/>
      <c r="F26" s="425"/>
      <c r="G26" s="425"/>
      <c r="H26" s="425"/>
      <c r="I26" s="425"/>
      <c r="J26" s="425"/>
      <c r="K26" s="298"/>
    </row>
    <row r="27" spans="2:11" ht="12.75" customHeight="1">
      <c r="B27" s="301"/>
      <c r="C27" s="302"/>
      <c r="D27" s="302"/>
      <c r="E27" s="302"/>
      <c r="F27" s="302"/>
      <c r="G27" s="302"/>
      <c r="H27" s="302"/>
      <c r="I27" s="302"/>
      <c r="J27" s="302"/>
      <c r="K27" s="298"/>
    </row>
    <row r="28" spans="2:11" ht="15" customHeight="1">
      <c r="B28" s="301"/>
      <c r="C28" s="302"/>
      <c r="D28" s="425" t="s">
        <v>2622</v>
      </c>
      <c r="E28" s="425"/>
      <c r="F28" s="425"/>
      <c r="G28" s="425"/>
      <c r="H28" s="425"/>
      <c r="I28" s="425"/>
      <c r="J28" s="425"/>
      <c r="K28" s="298"/>
    </row>
    <row r="29" spans="2:11" ht="15" customHeight="1">
      <c r="B29" s="301"/>
      <c r="C29" s="302"/>
      <c r="D29" s="425" t="s">
        <v>2623</v>
      </c>
      <c r="E29" s="425"/>
      <c r="F29" s="425"/>
      <c r="G29" s="425"/>
      <c r="H29" s="425"/>
      <c r="I29" s="425"/>
      <c r="J29" s="425"/>
      <c r="K29" s="298"/>
    </row>
    <row r="30" spans="2:11" ht="12.75" customHeight="1">
      <c r="B30" s="301"/>
      <c r="C30" s="302"/>
      <c r="D30" s="302"/>
      <c r="E30" s="302"/>
      <c r="F30" s="302"/>
      <c r="G30" s="302"/>
      <c r="H30" s="302"/>
      <c r="I30" s="302"/>
      <c r="J30" s="302"/>
      <c r="K30" s="298"/>
    </row>
    <row r="31" spans="2:11" ht="15" customHeight="1">
      <c r="B31" s="301"/>
      <c r="C31" s="302"/>
      <c r="D31" s="425" t="s">
        <v>2624</v>
      </c>
      <c r="E31" s="425"/>
      <c r="F31" s="425"/>
      <c r="G31" s="425"/>
      <c r="H31" s="425"/>
      <c r="I31" s="425"/>
      <c r="J31" s="425"/>
      <c r="K31" s="298"/>
    </row>
    <row r="32" spans="2:11" ht="15" customHeight="1">
      <c r="B32" s="301"/>
      <c r="C32" s="302"/>
      <c r="D32" s="425" t="s">
        <v>2625</v>
      </c>
      <c r="E32" s="425"/>
      <c r="F32" s="425"/>
      <c r="G32" s="425"/>
      <c r="H32" s="425"/>
      <c r="I32" s="425"/>
      <c r="J32" s="425"/>
      <c r="K32" s="298"/>
    </row>
    <row r="33" spans="2:11" ht="15" customHeight="1">
      <c r="B33" s="301"/>
      <c r="C33" s="302"/>
      <c r="D33" s="425" t="s">
        <v>2626</v>
      </c>
      <c r="E33" s="425"/>
      <c r="F33" s="425"/>
      <c r="G33" s="425"/>
      <c r="H33" s="425"/>
      <c r="I33" s="425"/>
      <c r="J33" s="425"/>
      <c r="K33" s="298"/>
    </row>
    <row r="34" spans="2:11" ht="15" customHeight="1">
      <c r="B34" s="301"/>
      <c r="C34" s="302"/>
      <c r="D34" s="300"/>
      <c r="E34" s="304" t="s">
        <v>131</v>
      </c>
      <c r="F34" s="300"/>
      <c r="G34" s="425" t="s">
        <v>2627</v>
      </c>
      <c r="H34" s="425"/>
      <c r="I34" s="425"/>
      <c r="J34" s="425"/>
      <c r="K34" s="298"/>
    </row>
    <row r="35" spans="2:11" ht="30.75" customHeight="1">
      <c r="B35" s="301"/>
      <c r="C35" s="302"/>
      <c r="D35" s="300"/>
      <c r="E35" s="304" t="s">
        <v>2628</v>
      </c>
      <c r="F35" s="300"/>
      <c r="G35" s="425" t="s">
        <v>2629</v>
      </c>
      <c r="H35" s="425"/>
      <c r="I35" s="425"/>
      <c r="J35" s="425"/>
      <c r="K35" s="298"/>
    </row>
    <row r="36" spans="2:11" ht="15" customHeight="1">
      <c r="B36" s="301"/>
      <c r="C36" s="302"/>
      <c r="D36" s="300"/>
      <c r="E36" s="304" t="s">
        <v>56</v>
      </c>
      <c r="F36" s="300"/>
      <c r="G36" s="425" t="s">
        <v>2630</v>
      </c>
      <c r="H36" s="425"/>
      <c r="I36" s="425"/>
      <c r="J36" s="425"/>
      <c r="K36" s="298"/>
    </row>
    <row r="37" spans="2:11" ht="15" customHeight="1">
      <c r="B37" s="301"/>
      <c r="C37" s="302"/>
      <c r="D37" s="300"/>
      <c r="E37" s="304" t="s">
        <v>132</v>
      </c>
      <c r="F37" s="300"/>
      <c r="G37" s="425" t="s">
        <v>2631</v>
      </c>
      <c r="H37" s="425"/>
      <c r="I37" s="425"/>
      <c r="J37" s="425"/>
      <c r="K37" s="298"/>
    </row>
    <row r="38" spans="2:11" ht="15" customHeight="1">
      <c r="B38" s="301"/>
      <c r="C38" s="302"/>
      <c r="D38" s="300"/>
      <c r="E38" s="304" t="s">
        <v>133</v>
      </c>
      <c r="F38" s="300"/>
      <c r="G38" s="425" t="s">
        <v>2632</v>
      </c>
      <c r="H38" s="425"/>
      <c r="I38" s="425"/>
      <c r="J38" s="425"/>
      <c r="K38" s="298"/>
    </row>
    <row r="39" spans="2:11" ht="15" customHeight="1">
      <c r="B39" s="301"/>
      <c r="C39" s="302"/>
      <c r="D39" s="300"/>
      <c r="E39" s="304" t="s">
        <v>134</v>
      </c>
      <c r="F39" s="300"/>
      <c r="G39" s="425" t="s">
        <v>2633</v>
      </c>
      <c r="H39" s="425"/>
      <c r="I39" s="425"/>
      <c r="J39" s="425"/>
      <c r="K39" s="298"/>
    </row>
    <row r="40" spans="2:11" ht="15" customHeight="1">
      <c r="B40" s="301"/>
      <c r="C40" s="302"/>
      <c r="D40" s="300"/>
      <c r="E40" s="304" t="s">
        <v>2634</v>
      </c>
      <c r="F40" s="300"/>
      <c r="G40" s="425" t="s">
        <v>2635</v>
      </c>
      <c r="H40" s="425"/>
      <c r="I40" s="425"/>
      <c r="J40" s="425"/>
      <c r="K40" s="298"/>
    </row>
    <row r="41" spans="2:11" ht="15" customHeight="1">
      <c r="B41" s="301"/>
      <c r="C41" s="302"/>
      <c r="D41" s="300"/>
      <c r="E41" s="304"/>
      <c r="F41" s="300"/>
      <c r="G41" s="425" t="s">
        <v>2636</v>
      </c>
      <c r="H41" s="425"/>
      <c r="I41" s="425"/>
      <c r="J41" s="425"/>
      <c r="K41" s="298"/>
    </row>
    <row r="42" spans="2:11" ht="15" customHeight="1">
      <c r="B42" s="301"/>
      <c r="C42" s="302"/>
      <c r="D42" s="300"/>
      <c r="E42" s="304" t="s">
        <v>2637</v>
      </c>
      <c r="F42" s="300"/>
      <c r="G42" s="425" t="s">
        <v>2638</v>
      </c>
      <c r="H42" s="425"/>
      <c r="I42" s="425"/>
      <c r="J42" s="425"/>
      <c r="K42" s="298"/>
    </row>
    <row r="43" spans="2:11" ht="15" customHeight="1">
      <c r="B43" s="301"/>
      <c r="C43" s="302"/>
      <c r="D43" s="300"/>
      <c r="E43" s="304" t="s">
        <v>136</v>
      </c>
      <c r="F43" s="300"/>
      <c r="G43" s="425" t="s">
        <v>2639</v>
      </c>
      <c r="H43" s="425"/>
      <c r="I43" s="425"/>
      <c r="J43" s="425"/>
      <c r="K43" s="298"/>
    </row>
    <row r="44" spans="2:11" ht="12.75" customHeight="1">
      <c r="B44" s="301"/>
      <c r="C44" s="302"/>
      <c r="D44" s="300"/>
      <c r="E44" s="300"/>
      <c r="F44" s="300"/>
      <c r="G44" s="300"/>
      <c r="H44" s="300"/>
      <c r="I44" s="300"/>
      <c r="J44" s="300"/>
      <c r="K44" s="298"/>
    </row>
    <row r="45" spans="2:11" ht="15" customHeight="1">
      <c r="B45" s="301"/>
      <c r="C45" s="302"/>
      <c r="D45" s="425" t="s">
        <v>2640</v>
      </c>
      <c r="E45" s="425"/>
      <c r="F45" s="425"/>
      <c r="G45" s="425"/>
      <c r="H45" s="425"/>
      <c r="I45" s="425"/>
      <c r="J45" s="425"/>
      <c r="K45" s="298"/>
    </row>
    <row r="46" spans="2:11" ht="15" customHeight="1">
      <c r="B46" s="301"/>
      <c r="C46" s="302"/>
      <c r="D46" s="302"/>
      <c r="E46" s="425" t="s">
        <v>2641</v>
      </c>
      <c r="F46" s="425"/>
      <c r="G46" s="425"/>
      <c r="H46" s="425"/>
      <c r="I46" s="425"/>
      <c r="J46" s="425"/>
      <c r="K46" s="298"/>
    </row>
    <row r="47" spans="2:11" ht="15" customHeight="1">
      <c r="B47" s="301"/>
      <c r="C47" s="302"/>
      <c r="D47" s="302"/>
      <c r="E47" s="425" t="s">
        <v>2642</v>
      </c>
      <c r="F47" s="425"/>
      <c r="G47" s="425"/>
      <c r="H47" s="425"/>
      <c r="I47" s="425"/>
      <c r="J47" s="425"/>
      <c r="K47" s="298"/>
    </row>
    <row r="48" spans="2:11" ht="15" customHeight="1">
      <c r="B48" s="301"/>
      <c r="C48" s="302"/>
      <c r="D48" s="302"/>
      <c r="E48" s="425" t="s">
        <v>2643</v>
      </c>
      <c r="F48" s="425"/>
      <c r="G48" s="425"/>
      <c r="H48" s="425"/>
      <c r="I48" s="425"/>
      <c r="J48" s="425"/>
      <c r="K48" s="298"/>
    </row>
    <row r="49" spans="2:11" ht="15" customHeight="1">
      <c r="B49" s="301"/>
      <c r="C49" s="302"/>
      <c r="D49" s="425" t="s">
        <v>2644</v>
      </c>
      <c r="E49" s="425"/>
      <c r="F49" s="425"/>
      <c r="G49" s="425"/>
      <c r="H49" s="425"/>
      <c r="I49" s="425"/>
      <c r="J49" s="425"/>
      <c r="K49" s="298"/>
    </row>
    <row r="50" spans="2:11" ht="25.5" customHeight="1">
      <c r="B50" s="297"/>
      <c r="C50" s="426" t="s">
        <v>2645</v>
      </c>
      <c r="D50" s="426"/>
      <c r="E50" s="426"/>
      <c r="F50" s="426"/>
      <c r="G50" s="426"/>
      <c r="H50" s="426"/>
      <c r="I50" s="426"/>
      <c r="J50" s="426"/>
      <c r="K50" s="298"/>
    </row>
    <row r="51" spans="2:11" ht="5.25" customHeight="1">
      <c r="B51" s="297"/>
      <c r="C51" s="299"/>
      <c r="D51" s="299"/>
      <c r="E51" s="299"/>
      <c r="F51" s="299"/>
      <c r="G51" s="299"/>
      <c r="H51" s="299"/>
      <c r="I51" s="299"/>
      <c r="J51" s="299"/>
      <c r="K51" s="298"/>
    </row>
    <row r="52" spans="2:11" ht="15" customHeight="1">
      <c r="B52" s="297"/>
      <c r="C52" s="425" t="s">
        <v>2646</v>
      </c>
      <c r="D52" s="425"/>
      <c r="E52" s="425"/>
      <c r="F52" s="425"/>
      <c r="G52" s="425"/>
      <c r="H52" s="425"/>
      <c r="I52" s="425"/>
      <c r="J52" s="425"/>
      <c r="K52" s="298"/>
    </row>
    <row r="53" spans="2:11" ht="15" customHeight="1">
      <c r="B53" s="297"/>
      <c r="C53" s="425" t="s">
        <v>2647</v>
      </c>
      <c r="D53" s="425"/>
      <c r="E53" s="425"/>
      <c r="F53" s="425"/>
      <c r="G53" s="425"/>
      <c r="H53" s="425"/>
      <c r="I53" s="425"/>
      <c r="J53" s="425"/>
      <c r="K53" s="298"/>
    </row>
    <row r="54" spans="2:11" ht="12.75" customHeight="1">
      <c r="B54" s="297"/>
      <c r="C54" s="300"/>
      <c r="D54" s="300"/>
      <c r="E54" s="300"/>
      <c r="F54" s="300"/>
      <c r="G54" s="300"/>
      <c r="H54" s="300"/>
      <c r="I54" s="300"/>
      <c r="J54" s="300"/>
      <c r="K54" s="298"/>
    </row>
    <row r="55" spans="2:11" ht="15" customHeight="1">
      <c r="B55" s="297"/>
      <c r="C55" s="425" t="s">
        <v>2648</v>
      </c>
      <c r="D55" s="425"/>
      <c r="E55" s="425"/>
      <c r="F55" s="425"/>
      <c r="G55" s="425"/>
      <c r="H55" s="425"/>
      <c r="I55" s="425"/>
      <c r="J55" s="425"/>
      <c r="K55" s="298"/>
    </row>
    <row r="56" spans="2:11" ht="15" customHeight="1">
      <c r="B56" s="297"/>
      <c r="C56" s="302"/>
      <c r="D56" s="425" t="s">
        <v>2649</v>
      </c>
      <c r="E56" s="425"/>
      <c r="F56" s="425"/>
      <c r="G56" s="425"/>
      <c r="H56" s="425"/>
      <c r="I56" s="425"/>
      <c r="J56" s="425"/>
      <c r="K56" s="298"/>
    </row>
    <row r="57" spans="2:11" ht="15" customHeight="1">
      <c r="B57" s="297"/>
      <c r="C57" s="302"/>
      <c r="D57" s="425" t="s">
        <v>2650</v>
      </c>
      <c r="E57" s="425"/>
      <c r="F57" s="425"/>
      <c r="G57" s="425"/>
      <c r="H57" s="425"/>
      <c r="I57" s="425"/>
      <c r="J57" s="425"/>
      <c r="K57" s="298"/>
    </row>
    <row r="58" spans="2:11" ht="15" customHeight="1">
      <c r="B58" s="297"/>
      <c r="C58" s="302"/>
      <c r="D58" s="425" t="s">
        <v>2651</v>
      </c>
      <c r="E58" s="425"/>
      <c r="F58" s="425"/>
      <c r="G58" s="425"/>
      <c r="H58" s="425"/>
      <c r="I58" s="425"/>
      <c r="J58" s="425"/>
      <c r="K58" s="298"/>
    </row>
    <row r="59" spans="2:11" ht="15" customHeight="1">
      <c r="B59" s="297"/>
      <c r="C59" s="302"/>
      <c r="D59" s="425" t="s">
        <v>2652</v>
      </c>
      <c r="E59" s="425"/>
      <c r="F59" s="425"/>
      <c r="G59" s="425"/>
      <c r="H59" s="425"/>
      <c r="I59" s="425"/>
      <c r="J59" s="425"/>
      <c r="K59" s="298"/>
    </row>
    <row r="60" spans="2:11" ht="15" customHeight="1">
      <c r="B60" s="297"/>
      <c r="C60" s="302"/>
      <c r="D60" s="424" t="s">
        <v>2653</v>
      </c>
      <c r="E60" s="424"/>
      <c r="F60" s="424"/>
      <c r="G60" s="424"/>
      <c r="H60" s="424"/>
      <c r="I60" s="424"/>
      <c r="J60" s="424"/>
      <c r="K60" s="298"/>
    </row>
    <row r="61" spans="2:11" ht="15" customHeight="1">
      <c r="B61" s="297"/>
      <c r="C61" s="302"/>
      <c r="D61" s="425" t="s">
        <v>2654</v>
      </c>
      <c r="E61" s="425"/>
      <c r="F61" s="425"/>
      <c r="G61" s="425"/>
      <c r="H61" s="425"/>
      <c r="I61" s="425"/>
      <c r="J61" s="425"/>
      <c r="K61" s="298"/>
    </row>
    <row r="62" spans="2:11" ht="12.75" customHeight="1">
      <c r="B62" s="297"/>
      <c r="C62" s="302"/>
      <c r="D62" s="302"/>
      <c r="E62" s="305"/>
      <c r="F62" s="302"/>
      <c r="G62" s="302"/>
      <c r="H62" s="302"/>
      <c r="I62" s="302"/>
      <c r="J62" s="302"/>
      <c r="K62" s="298"/>
    </row>
    <row r="63" spans="2:11" ht="15" customHeight="1">
      <c r="B63" s="297"/>
      <c r="C63" s="302"/>
      <c r="D63" s="425" t="s">
        <v>2655</v>
      </c>
      <c r="E63" s="425"/>
      <c r="F63" s="425"/>
      <c r="G63" s="425"/>
      <c r="H63" s="425"/>
      <c r="I63" s="425"/>
      <c r="J63" s="425"/>
      <c r="K63" s="298"/>
    </row>
    <row r="64" spans="2:11" ht="15" customHeight="1">
      <c r="B64" s="297"/>
      <c r="C64" s="302"/>
      <c r="D64" s="424" t="s">
        <v>2656</v>
      </c>
      <c r="E64" s="424"/>
      <c r="F64" s="424"/>
      <c r="G64" s="424"/>
      <c r="H64" s="424"/>
      <c r="I64" s="424"/>
      <c r="J64" s="424"/>
      <c r="K64" s="298"/>
    </row>
    <row r="65" spans="2:11" ht="15" customHeight="1">
      <c r="B65" s="297"/>
      <c r="C65" s="302"/>
      <c r="D65" s="425" t="s">
        <v>2657</v>
      </c>
      <c r="E65" s="425"/>
      <c r="F65" s="425"/>
      <c r="G65" s="425"/>
      <c r="H65" s="425"/>
      <c r="I65" s="425"/>
      <c r="J65" s="425"/>
      <c r="K65" s="298"/>
    </row>
    <row r="66" spans="2:11" ht="15" customHeight="1">
      <c r="B66" s="297"/>
      <c r="C66" s="302"/>
      <c r="D66" s="425" t="s">
        <v>2658</v>
      </c>
      <c r="E66" s="425"/>
      <c r="F66" s="425"/>
      <c r="G66" s="425"/>
      <c r="H66" s="425"/>
      <c r="I66" s="425"/>
      <c r="J66" s="425"/>
      <c r="K66" s="298"/>
    </row>
    <row r="67" spans="2:11" ht="15" customHeight="1">
      <c r="B67" s="297"/>
      <c r="C67" s="302"/>
      <c r="D67" s="425" t="s">
        <v>2659</v>
      </c>
      <c r="E67" s="425"/>
      <c r="F67" s="425"/>
      <c r="G67" s="425"/>
      <c r="H67" s="425"/>
      <c r="I67" s="425"/>
      <c r="J67" s="425"/>
      <c r="K67" s="298"/>
    </row>
    <row r="68" spans="2:11" ht="15" customHeight="1">
      <c r="B68" s="297"/>
      <c r="C68" s="302"/>
      <c r="D68" s="425" t="s">
        <v>2660</v>
      </c>
      <c r="E68" s="425"/>
      <c r="F68" s="425"/>
      <c r="G68" s="425"/>
      <c r="H68" s="425"/>
      <c r="I68" s="425"/>
      <c r="J68" s="425"/>
      <c r="K68" s="298"/>
    </row>
    <row r="69" spans="2:11" ht="12.75" customHeight="1">
      <c r="B69" s="306"/>
      <c r="C69" s="307"/>
      <c r="D69" s="307"/>
      <c r="E69" s="307"/>
      <c r="F69" s="307"/>
      <c r="G69" s="307"/>
      <c r="H69" s="307"/>
      <c r="I69" s="307"/>
      <c r="J69" s="307"/>
      <c r="K69" s="308"/>
    </row>
    <row r="70" spans="2:11" ht="18.75" customHeight="1">
      <c r="B70" s="309"/>
      <c r="C70" s="309"/>
      <c r="D70" s="309"/>
      <c r="E70" s="309"/>
      <c r="F70" s="309"/>
      <c r="G70" s="309"/>
      <c r="H70" s="309"/>
      <c r="I70" s="309"/>
      <c r="J70" s="309"/>
      <c r="K70" s="310"/>
    </row>
    <row r="71" spans="2:11" ht="18.75" customHeight="1">
      <c r="B71" s="310"/>
      <c r="C71" s="310"/>
      <c r="D71" s="310"/>
      <c r="E71" s="310"/>
      <c r="F71" s="310"/>
      <c r="G71" s="310"/>
      <c r="H71" s="310"/>
      <c r="I71" s="310"/>
      <c r="J71" s="310"/>
      <c r="K71" s="310"/>
    </row>
    <row r="72" spans="2:11" ht="7.5" customHeight="1">
      <c r="B72" s="311"/>
      <c r="C72" s="312"/>
      <c r="D72" s="312"/>
      <c r="E72" s="312"/>
      <c r="F72" s="312"/>
      <c r="G72" s="312"/>
      <c r="H72" s="312"/>
      <c r="I72" s="312"/>
      <c r="J72" s="312"/>
      <c r="K72" s="313"/>
    </row>
    <row r="73" spans="2:11" ht="45" customHeight="1">
      <c r="B73" s="314"/>
      <c r="C73" s="423" t="s">
        <v>118</v>
      </c>
      <c r="D73" s="423"/>
      <c r="E73" s="423"/>
      <c r="F73" s="423"/>
      <c r="G73" s="423"/>
      <c r="H73" s="423"/>
      <c r="I73" s="423"/>
      <c r="J73" s="423"/>
      <c r="K73" s="315"/>
    </row>
    <row r="74" spans="2:11" ht="17.25" customHeight="1">
      <c r="B74" s="314"/>
      <c r="C74" s="316" t="s">
        <v>2661</v>
      </c>
      <c r="D74" s="316"/>
      <c r="E74" s="316"/>
      <c r="F74" s="316" t="s">
        <v>2662</v>
      </c>
      <c r="G74" s="317"/>
      <c r="H74" s="316" t="s">
        <v>132</v>
      </c>
      <c r="I74" s="316" t="s">
        <v>60</v>
      </c>
      <c r="J74" s="316" t="s">
        <v>2663</v>
      </c>
      <c r="K74" s="315"/>
    </row>
    <row r="75" spans="2:11" ht="17.25" customHeight="1">
      <c r="B75" s="314"/>
      <c r="C75" s="318" t="s">
        <v>2664</v>
      </c>
      <c r="D75" s="318"/>
      <c r="E75" s="318"/>
      <c r="F75" s="319" t="s">
        <v>2665</v>
      </c>
      <c r="G75" s="320"/>
      <c r="H75" s="318"/>
      <c r="I75" s="318"/>
      <c r="J75" s="318" t="s">
        <v>2666</v>
      </c>
      <c r="K75" s="315"/>
    </row>
    <row r="76" spans="2:11" ht="5.25" customHeight="1">
      <c r="B76" s="314"/>
      <c r="C76" s="321"/>
      <c r="D76" s="321"/>
      <c r="E76" s="321"/>
      <c r="F76" s="321"/>
      <c r="G76" s="322"/>
      <c r="H76" s="321"/>
      <c r="I76" s="321"/>
      <c r="J76" s="321"/>
      <c r="K76" s="315"/>
    </row>
    <row r="77" spans="2:11" ht="15" customHeight="1">
      <c r="B77" s="314"/>
      <c r="C77" s="304" t="s">
        <v>56</v>
      </c>
      <c r="D77" s="321"/>
      <c r="E77" s="321"/>
      <c r="F77" s="323" t="s">
        <v>1761</v>
      </c>
      <c r="G77" s="322"/>
      <c r="H77" s="304" t="s">
        <v>2667</v>
      </c>
      <c r="I77" s="304" t="s">
        <v>2668</v>
      </c>
      <c r="J77" s="304">
        <v>20</v>
      </c>
      <c r="K77" s="315"/>
    </row>
    <row r="78" spans="2:11" ht="15" customHeight="1">
      <c r="B78" s="314"/>
      <c r="C78" s="304" t="s">
        <v>2669</v>
      </c>
      <c r="D78" s="304"/>
      <c r="E78" s="304"/>
      <c r="F78" s="323" t="s">
        <v>1761</v>
      </c>
      <c r="G78" s="322"/>
      <c r="H78" s="304" t="s">
        <v>2670</v>
      </c>
      <c r="I78" s="304" t="s">
        <v>2668</v>
      </c>
      <c r="J78" s="304">
        <v>120</v>
      </c>
      <c r="K78" s="315"/>
    </row>
    <row r="79" spans="2:11" ht="15" customHeight="1">
      <c r="B79" s="324"/>
      <c r="C79" s="304" t="s">
        <v>2671</v>
      </c>
      <c r="D79" s="304"/>
      <c r="E79" s="304"/>
      <c r="F79" s="323" t="s">
        <v>2672</v>
      </c>
      <c r="G79" s="322"/>
      <c r="H79" s="304" t="s">
        <v>2673</v>
      </c>
      <c r="I79" s="304" t="s">
        <v>2668</v>
      </c>
      <c r="J79" s="304">
        <v>50</v>
      </c>
      <c r="K79" s="315"/>
    </row>
    <row r="80" spans="2:11" ht="15" customHeight="1">
      <c r="B80" s="324"/>
      <c r="C80" s="304" t="s">
        <v>2674</v>
      </c>
      <c r="D80" s="304"/>
      <c r="E80" s="304"/>
      <c r="F80" s="323" t="s">
        <v>1761</v>
      </c>
      <c r="G80" s="322"/>
      <c r="H80" s="304" t="s">
        <v>2675</v>
      </c>
      <c r="I80" s="304" t="s">
        <v>2676</v>
      </c>
      <c r="J80" s="304"/>
      <c r="K80" s="315"/>
    </row>
    <row r="81" spans="2:11" ht="15" customHeight="1">
      <c r="B81" s="324"/>
      <c r="C81" s="325" t="s">
        <v>2677</v>
      </c>
      <c r="D81" s="325"/>
      <c r="E81" s="325"/>
      <c r="F81" s="326" t="s">
        <v>2672</v>
      </c>
      <c r="G81" s="325"/>
      <c r="H81" s="325" t="s">
        <v>2678</v>
      </c>
      <c r="I81" s="325" t="s">
        <v>2668</v>
      </c>
      <c r="J81" s="325">
        <v>15</v>
      </c>
      <c r="K81" s="315"/>
    </row>
    <row r="82" spans="2:11" ht="15" customHeight="1">
      <c r="B82" s="324"/>
      <c r="C82" s="325" t="s">
        <v>2679</v>
      </c>
      <c r="D82" s="325"/>
      <c r="E82" s="325"/>
      <c r="F82" s="326" t="s">
        <v>2672</v>
      </c>
      <c r="G82" s="325"/>
      <c r="H82" s="325" t="s">
        <v>2680</v>
      </c>
      <c r="I82" s="325" t="s">
        <v>2668</v>
      </c>
      <c r="J82" s="325">
        <v>15</v>
      </c>
      <c r="K82" s="315"/>
    </row>
    <row r="83" spans="2:11" ht="15" customHeight="1">
      <c r="B83" s="324"/>
      <c r="C83" s="325" t="s">
        <v>2681</v>
      </c>
      <c r="D83" s="325"/>
      <c r="E83" s="325"/>
      <c r="F83" s="326" t="s">
        <v>2672</v>
      </c>
      <c r="G83" s="325"/>
      <c r="H83" s="325" t="s">
        <v>2682</v>
      </c>
      <c r="I83" s="325" t="s">
        <v>2668</v>
      </c>
      <c r="J83" s="325">
        <v>20</v>
      </c>
      <c r="K83" s="315"/>
    </row>
    <row r="84" spans="2:11" ht="15" customHeight="1">
      <c r="B84" s="324"/>
      <c r="C84" s="325" t="s">
        <v>2683</v>
      </c>
      <c r="D84" s="325"/>
      <c r="E84" s="325"/>
      <c r="F84" s="326" t="s">
        <v>2672</v>
      </c>
      <c r="G84" s="325"/>
      <c r="H84" s="325" t="s">
        <v>2684</v>
      </c>
      <c r="I84" s="325" t="s">
        <v>2668</v>
      </c>
      <c r="J84" s="325">
        <v>20</v>
      </c>
      <c r="K84" s="315"/>
    </row>
    <row r="85" spans="2:11" ht="15" customHeight="1">
      <c r="B85" s="324"/>
      <c r="C85" s="304" t="s">
        <v>2685</v>
      </c>
      <c r="D85" s="304"/>
      <c r="E85" s="304"/>
      <c r="F85" s="323" t="s">
        <v>2672</v>
      </c>
      <c r="G85" s="322"/>
      <c r="H85" s="304" t="s">
        <v>2686</v>
      </c>
      <c r="I85" s="304" t="s">
        <v>2668</v>
      </c>
      <c r="J85" s="304">
        <v>50</v>
      </c>
      <c r="K85" s="315"/>
    </row>
    <row r="86" spans="2:11" ht="15" customHeight="1">
      <c r="B86" s="324"/>
      <c r="C86" s="304" t="s">
        <v>2687</v>
      </c>
      <c r="D86" s="304"/>
      <c r="E86" s="304"/>
      <c r="F86" s="323" t="s">
        <v>2672</v>
      </c>
      <c r="G86" s="322"/>
      <c r="H86" s="304" t="s">
        <v>2688</v>
      </c>
      <c r="I86" s="304" t="s">
        <v>2668</v>
      </c>
      <c r="J86" s="304">
        <v>20</v>
      </c>
      <c r="K86" s="315"/>
    </row>
    <row r="87" spans="2:11" ht="15" customHeight="1">
      <c r="B87" s="324"/>
      <c r="C87" s="304" t="s">
        <v>2689</v>
      </c>
      <c r="D87" s="304"/>
      <c r="E87" s="304"/>
      <c r="F87" s="323" t="s">
        <v>2672</v>
      </c>
      <c r="G87" s="322"/>
      <c r="H87" s="304" t="s">
        <v>2690</v>
      </c>
      <c r="I87" s="304" t="s">
        <v>2668</v>
      </c>
      <c r="J87" s="304">
        <v>20</v>
      </c>
      <c r="K87" s="315"/>
    </row>
    <row r="88" spans="2:11" ht="15" customHeight="1">
      <c r="B88" s="324"/>
      <c r="C88" s="304" t="s">
        <v>2691</v>
      </c>
      <c r="D88" s="304"/>
      <c r="E88" s="304"/>
      <c r="F88" s="323" t="s">
        <v>2672</v>
      </c>
      <c r="G88" s="322"/>
      <c r="H88" s="304" t="s">
        <v>2692</v>
      </c>
      <c r="I88" s="304" t="s">
        <v>2668</v>
      </c>
      <c r="J88" s="304">
        <v>50</v>
      </c>
      <c r="K88" s="315"/>
    </row>
    <row r="89" spans="2:11" ht="15" customHeight="1">
      <c r="B89" s="324"/>
      <c r="C89" s="304" t="s">
        <v>2693</v>
      </c>
      <c r="D89" s="304"/>
      <c r="E89" s="304"/>
      <c r="F89" s="323" t="s">
        <v>2672</v>
      </c>
      <c r="G89" s="322"/>
      <c r="H89" s="304" t="s">
        <v>2693</v>
      </c>
      <c r="I89" s="304" t="s">
        <v>2668</v>
      </c>
      <c r="J89" s="304">
        <v>50</v>
      </c>
      <c r="K89" s="315"/>
    </row>
    <row r="90" spans="2:11" ht="15" customHeight="1">
      <c r="B90" s="324"/>
      <c r="C90" s="304" t="s">
        <v>137</v>
      </c>
      <c r="D90" s="304"/>
      <c r="E90" s="304"/>
      <c r="F90" s="323" t="s">
        <v>2672</v>
      </c>
      <c r="G90" s="322"/>
      <c r="H90" s="304" t="s">
        <v>2694</v>
      </c>
      <c r="I90" s="304" t="s">
        <v>2668</v>
      </c>
      <c r="J90" s="304">
        <v>255</v>
      </c>
      <c r="K90" s="315"/>
    </row>
    <row r="91" spans="2:11" ht="15" customHeight="1">
      <c r="B91" s="324"/>
      <c r="C91" s="304" t="s">
        <v>2695</v>
      </c>
      <c r="D91" s="304"/>
      <c r="E91" s="304"/>
      <c r="F91" s="323" t="s">
        <v>1761</v>
      </c>
      <c r="G91" s="322"/>
      <c r="H91" s="304" t="s">
        <v>2696</v>
      </c>
      <c r="I91" s="304" t="s">
        <v>2697</v>
      </c>
      <c r="J91" s="304"/>
      <c r="K91" s="315"/>
    </row>
    <row r="92" spans="2:11" ht="15" customHeight="1">
      <c r="B92" s="324"/>
      <c r="C92" s="304" t="s">
        <v>2698</v>
      </c>
      <c r="D92" s="304"/>
      <c r="E92" s="304"/>
      <c r="F92" s="323" t="s">
        <v>1761</v>
      </c>
      <c r="G92" s="322"/>
      <c r="H92" s="304" t="s">
        <v>2699</v>
      </c>
      <c r="I92" s="304" t="s">
        <v>2700</v>
      </c>
      <c r="J92" s="304"/>
      <c r="K92" s="315"/>
    </row>
    <row r="93" spans="2:11" ht="15" customHeight="1">
      <c r="B93" s="324"/>
      <c r="C93" s="304" t="s">
        <v>2701</v>
      </c>
      <c r="D93" s="304"/>
      <c r="E93" s="304"/>
      <c r="F93" s="323" t="s">
        <v>1761</v>
      </c>
      <c r="G93" s="322"/>
      <c r="H93" s="304" t="s">
        <v>2701</v>
      </c>
      <c r="I93" s="304" t="s">
        <v>2700</v>
      </c>
      <c r="J93" s="304"/>
      <c r="K93" s="315"/>
    </row>
    <row r="94" spans="2:11" ht="15" customHeight="1">
      <c r="B94" s="324"/>
      <c r="C94" s="304" t="s">
        <v>41</v>
      </c>
      <c r="D94" s="304"/>
      <c r="E94" s="304"/>
      <c r="F94" s="323" t="s">
        <v>1761</v>
      </c>
      <c r="G94" s="322"/>
      <c r="H94" s="304" t="s">
        <v>2702</v>
      </c>
      <c r="I94" s="304" t="s">
        <v>2700</v>
      </c>
      <c r="J94" s="304"/>
      <c r="K94" s="315"/>
    </row>
    <row r="95" spans="2:11" ht="15" customHeight="1">
      <c r="B95" s="324"/>
      <c r="C95" s="304" t="s">
        <v>51</v>
      </c>
      <c r="D95" s="304"/>
      <c r="E95" s="304"/>
      <c r="F95" s="323" t="s">
        <v>1761</v>
      </c>
      <c r="G95" s="322"/>
      <c r="H95" s="304" t="s">
        <v>2703</v>
      </c>
      <c r="I95" s="304" t="s">
        <v>2700</v>
      </c>
      <c r="J95" s="304"/>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10"/>
      <c r="C98" s="310"/>
      <c r="D98" s="310"/>
      <c r="E98" s="310"/>
      <c r="F98" s="310"/>
      <c r="G98" s="310"/>
      <c r="H98" s="310"/>
      <c r="I98" s="310"/>
      <c r="J98" s="310"/>
      <c r="K98" s="310"/>
    </row>
    <row r="99" spans="2:11" ht="7.5" customHeight="1">
      <c r="B99" s="311"/>
      <c r="C99" s="312"/>
      <c r="D99" s="312"/>
      <c r="E99" s="312"/>
      <c r="F99" s="312"/>
      <c r="G99" s="312"/>
      <c r="H99" s="312"/>
      <c r="I99" s="312"/>
      <c r="J99" s="312"/>
      <c r="K99" s="313"/>
    </row>
    <row r="100" spans="2:11" ht="45" customHeight="1">
      <c r="B100" s="314"/>
      <c r="C100" s="423" t="s">
        <v>2704</v>
      </c>
      <c r="D100" s="423"/>
      <c r="E100" s="423"/>
      <c r="F100" s="423"/>
      <c r="G100" s="423"/>
      <c r="H100" s="423"/>
      <c r="I100" s="423"/>
      <c r="J100" s="423"/>
      <c r="K100" s="315"/>
    </row>
    <row r="101" spans="2:11" ht="17.25" customHeight="1">
      <c r="B101" s="314"/>
      <c r="C101" s="316" t="s">
        <v>2661</v>
      </c>
      <c r="D101" s="316"/>
      <c r="E101" s="316"/>
      <c r="F101" s="316" t="s">
        <v>2662</v>
      </c>
      <c r="G101" s="317"/>
      <c r="H101" s="316" t="s">
        <v>132</v>
      </c>
      <c r="I101" s="316" t="s">
        <v>60</v>
      </c>
      <c r="J101" s="316" t="s">
        <v>2663</v>
      </c>
      <c r="K101" s="315"/>
    </row>
    <row r="102" spans="2:11" ht="17.25" customHeight="1">
      <c r="B102" s="314"/>
      <c r="C102" s="318" t="s">
        <v>2664</v>
      </c>
      <c r="D102" s="318"/>
      <c r="E102" s="318"/>
      <c r="F102" s="319" t="s">
        <v>2665</v>
      </c>
      <c r="G102" s="320"/>
      <c r="H102" s="318"/>
      <c r="I102" s="318"/>
      <c r="J102" s="318" t="s">
        <v>2666</v>
      </c>
      <c r="K102" s="315"/>
    </row>
    <row r="103" spans="2:11" ht="5.25" customHeight="1">
      <c r="B103" s="314"/>
      <c r="C103" s="316"/>
      <c r="D103" s="316"/>
      <c r="E103" s="316"/>
      <c r="F103" s="316"/>
      <c r="G103" s="332"/>
      <c r="H103" s="316"/>
      <c r="I103" s="316"/>
      <c r="J103" s="316"/>
      <c r="K103" s="315"/>
    </row>
    <row r="104" spans="2:11" ht="15" customHeight="1">
      <c r="B104" s="314"/>
      <c r="C104" s="304" t="s">
        <v>56</v>
      </c>
      <c r="D104" s="321"/>
      <c r="E104" s="321"/>
      <c r="F104" s="323" t="s">
        <v>1761</v>
      </c>
      <c r="G104" s="332"/>
      <c r="H104" s="304" t="s">
        <v>2705</v>
      </c>
      <c r="I104" s="304" t="s">
        <v>2668</v>
      </c>
      <c r="J104" s="304">
        <v>20</v>
      </c>
      <c r="K104" s="315"/>
    </row>
    <row r="105" spans="2:11" ht="15" customHeight="1">
      <c r="B105" s="314"/>
      <c r="C105" s="304" t="s">
        <v>2669</v>
      </c>
      <c r="D105" s="304"/>
      <c r="E105" s="304"/>
      <c r="F105" s="323" t="s">
        <v>1761</v>
      </c>
      <c r="G105" s="304"/>
      <c r="H105" s="304" t="s">
        <v>2705</v>
      </c>
      <c r="I105" s="304" t="s">
        <v>2668</v>
      </c>
      <c r="J105" s="304">
        <v>120</v>
      </c>
      <c r="K105" s="315"/>
    </row>
    <row r="106" spans="2:11" ht="15" customHeight="1">
      <c r="B106" s="324"/>
      <c r="C106" s="304" t="s">
        <v>2671</v>
      </c>
      <c r="D106" s="304"/>
      <c r="E106" s="304"/>
      <c r="F106" s="323" t="s">
        <v>2672</v>
      </c>
      <c r="G106" s="304"/>
      <c r="H106" s="304" t="s">
        <v>2705</v>
      </c>
      <c r="I106" s="304" t="s">
        <v>2668</v>
      </c>
      <c r="J106" s="304">
        <v>50</v>
      </c>
      <c r="K106" s="315"/>
    </row>
    <row r="107" spans="2:11" ht="15" customHeight="1">
      <c r="B107" s="324"/>
      <c r="C107" s="304" t="s">
        <v>2674</v>
      </c>
      <c r="D107" s="304"/>
      <c r="E107" s="304"/>
      <c r="F107" s="323" t="s">
        <v>1761</v>
      </c>
      <c r="G107" s="304"/>
      <c r="H107" s="304" t="s">
        <v>2705</v>
      </c>
      <c r="I107" s="304" t="s">
        <v>2676</v>
      </c>
      <c r="J107" s="304"/>
      <c r="K107" s="315"/>
    </row>
    <row r="108" spans="2:11" ht="15" customHeight="1">
      <c r="B108" s="324"/>
      <c r="C108" s="304" t="s">
        <v>2685</v>
      </c>
      <c r="D108" s="304"/>
      <c r="E108" s="304"/>
      <c r="F108" s="323" t="s">
        <v>2672</v>
      </c>
      <c r="G108" s="304"/>
      <c r="H108" s="304" t="s">
        <v>2705</v>
      </c>
      <c r="I108" s="304" t="s">
        <v>2668</v>
      </c>
      <c r="J108" s="304">
        <v>50</v>
      </c>
      <c r="K108" s="315"/>
    </row>
    <row r="109" spans="2:11" ht="15" customHeight="1">
      <c r="B109" s="324"/>
      <c r="C109" s="304" t="s">
        <v>2693</v>
      </c>
      <c r="D109" s="304"/>
      <c r="E109" s="304"/>
      <c r="F109" s="323" t="s">
        <v>2672</v>
      </c>
      <c r="G109" s="304"/>
      <c r="H109" s="304" t="s">
        <v>2705</v>
      </c>
      <c r="I109" s="304" t="s">
        <v>2668</v>
      </c>
      <c r="J109" s="304">
        <v>50</v>
      </c>
      <c r="K109" s="315"/>
    </row>
    <row r="110" spans="2:11" ht="15" customHeight="1">
      <c r="B110" s="324"/>
      <c r="C110" s="304" t="s">
        <v>2691</v>
      </c>
      <c r="D110" s="304"/>
      <c r="E110" s="304"/>
      <c r="F110" s="323" t="s">
        <v>2672</v>
      </c>
      <c r="G110" s="304"/>
      <c r="H110" s="304" t="s">
        <v>2705</v>
      </c>
      <c r="I110" s="304" t="s">
        <v>2668</v>
      </c>
      <c r="J110" s="304">
        <v>50</v>
      </c>
      <c r="K110" s="315"/>
    </row>
    <row r="111" spans="2:11" ht="15" customHeight="1">
      <c r="B111" s="324"/>
      <c r="C111" s="304" t="s">
        <v>56</v>
      </c>
      <c r="D111" s="304"/>
      <c r="E111" s="304"/>
      <c r="F111" s="323" t="s">
        <v>1761</v>
      </c>
      <c r="G111" s="304"/>
      <c r="H111" s="304" t="s">
        <v>2706</v>
      </c>
      <c r="I111" s="304" t="s">
        <v>2668</v>
      </c>
      <c r="J111" s="304">
        <v>20</v>
      </c>
      <c r="K111" s="315"/>
    </row>
    <row r="112" spans="2:11" ht="15" customHeight="1">
      <c r="B112" s="324"/>
      <c r="C112" s="304" t="s">
        <v>2707</v>
      </c>
      <c r="D112" s="304"/>
      <c r="E112" s="304"/>
      <c r="F112" s="323" t="s">
        <v>1761</v>
      </c>
      <c r="G112" s="304"/>
      <c r="H112" s="304" t="s">
        <v>2708</v>
      </c>
      <c r="I112" s="304" t="s">
        <v>2668</v>
      </c>
      <c r="J112" s="304">
        <v>120</v>
      </c>
      <c r="K112" s="315"/>
    </row>
    <row r="113" spans="2:11" ht="15" customHeight="1">
      <c r="B113" s="324"/>
      <c r="C113" s="304" t="s">
        <v>41</v>
      </c>
      <c r="D113" s="304"/>
      <c r="E113" s="304"/>
      <c r="F113" s="323" t="s">
        <v>1761</v>
      </c>
      <c r="G113" s="304"/>
      <c r="H113" s="304" t="s">
        <v>2709</v>
      </c>
      <c r="I113" s="304" t="s">
        <v>2700</v>
      </c>
      <c r="J113" s="304"/>
      <c r="K113" s="315"/>
    </row>
    <row r="114" spans="2:11" ht="15" customHeight="1">
      <c r="B114" s="324"/>
      <c r="C114" s="304" t="s">
        <v>51</v>
      </c>
      <c r="D114" s="304"/>
      <c r="E114" s="304"/>
      <c r="F114" s="323" t="s">
        <v>1761</v>
      </c>
      <c r="G114" s="304"/>
      <c r="H114" s="304" t="s">
        <v>2710</v>
      </c>
      <c r="I114" s="304" t="s">
        <v>2700</v>
      </c>
      <c r="J114" s="304"/>
      <c r="K114" s="315"/>
    </row>
    <row r="115" spans="2:11" ht="15" customHeight="1">
      <c r="B115" s="324"/>
      <c r="C115" s="304" t="s">
        <v>60</v>
      </c>
      <c r="D115" s="304"/>
      <c r="E115" s="304"/>
      <c r="F115" s="323" t="s">
        <v>1761</v>
      </c>
      <c r="G115" s="304"/>
      <c r="H115" s="304" t="s">
        <v>2711</v>
      </c>
      <c r="I115" s="304" t="s">
        <v>2712</v>
      </c>
      <c r="J115" s="304"/>
      <c r="K115" s="315"/>
    </row>
    <row r="116" spans="2:11" ht="15" customHeight="1">
      <c r="B116" s="327"/>
      <c r="C116" s="333"/>
      <c r="D116" s="333"/>
      <c r="E116" s="333"/>
      <c r="F116" s="333"/>
      <c r="G116" s="333"/>
      <c r="H116" s="333"/>
      <c r="I116" s="333"/>
      <c r="J116" s="333"/>
      <c r="K116" s="329"/>
    </row>
    <row r="117" spans="2:11" ht="18.75" customHeight="1">
      <c r="B117" s="334"/>
      <c r="C117" s="300"/>
      <c r="D117" s="300"/>
      <c r="E117" s="300"/>
      <c r="F117" s="335"/>
      <c r="G117" s="300"/>
      <c r="H117" s="300"/>
      <c r="I117" s="300"/>
      <c r="J117" s="300"/>
      <c r="K117" s="334"/>
    </row>
    <row r="118" spans="2:11" ht="18.75" customHeight="1">
      <c r="B118" s="310"/>
      <c r="C118" s="310"/>
      <c r="D118" s="310"/>
      <c r="E118" s="310"/>
      <c r="F118" s="310"/>
      <c r="G118" s="310"/>
      <c r="H118" s="310"/>
      <c r="I118" s="310"/>
      <c r="J118" s="310"/>
      <c r="K118" s="310"/>
    </row>
    <row r="119" spans="2:11" ht="7.5" customHeight="1">
      <c r="B119" s="336"/>
      <c r="C119" s="337"/>
      <c r="D119" s="337"/>
      <c r="E119" s="337"/>
      <c r="F119" s="337"/>
      <c r="G119" s="337"/>
      <c r="H119" s="337"/>
      <c r="I119" s="337"/>
      <c r="J119" s="337"/>
      <c r="K119" s="338"/>
    </row>
    <row r="120" spans="2:11" ht="45" customHeight="1">
      <c r="B120" s="339"/>
      <c r="C120" s="422" t="s">
        <v>2713</v>
      </c>
      <c r="D120" s="422"/>
      <c r="E120" s="422"/>
      <c r="F120" s="422"/>
      <c r="G120" s="422"/>
      <c r="H120" s="422"/>
      <c r="I120" s="422"/>
      <c r="J120" s="422"/>
      <c r="K120" s="340"/>
    </row>
    <row r="121" spans="2:11" ht="17.25" customHeight="1">
      <c r="B121" s="341"/>
      <c r="C121" s="316" t="s">
        <v>2661</v>
      </c>
      <c r="D121" s="316"/>
      <c r="E121" s="316"/>
      <c r="F121" s="316" t="s">
        <v>2662</v>
      </c>
      <c r="G121" s="317"/>
      <c r="H121" s="316" t="s">
        <v>132</v>
      </c>
      <c r="I121" s="316" t="s">
        <v>60</v>
      </c>
      <c r="J121" s="316" t="s">
        <v>2663</v>
      </c>
      <c r="K121" s="342"/>
    </row>
    <row r="122" spans="2:11" ht="17.25" customHeight="1">
      <c r="B122" s="341"/>
      <c r="C122" s="318" t="s">
        <v>2664</v>
      </c>
      <c r="D122" s="318"/>
      <c r="E122" s="318"/>
      <c r="F122" s="319" t="s">
        <v>2665</v>
      </c>
      <c r="G122" s="320"/>
      <c r="H122" s="318"/>
      <c r="I122" s="318"/>
      <c r="J122" s="318" t="s">
        <v>2666</v>
      </c>
      <c r="K122" s="342"/>
    </row>
    <row r="123" spans="2:11" ht="5.25" customHeight="1">
      <c r="B123" s="343"/>
      <c r="C123" s="321"/>
      <c r="D123" s="321"/>
      <c r="E123" s="321"/>
      <c r="F123" s="321"/>
      <c r="G123" s="304"/>
      <c r="H123" s="321"/>
      <c r="I123" s="321"/>
      <c r="J123" s="321"/>
      <c r="K123" s="344"/>
    </row>
    <row r="124" spans="2:11" ht="15" customHeight="1">
      <c r="B124" s="343"/>
      <c r="C124" s="304" t="s">
        <v>2669</v>
      </c>
      <c r="D124" s="321"/>
      <c r="E124" s="321"/>
      <c r="F124" s="323" t="s">
        <v>1761</v>
      </c>
      <c r="G124" s="304"/>
      <c r="H124" s="304" t="s">
        <v>2705</v>
      </c>
      <c r="I124" s="304" t="s">
        <v>2668</v>
      </c>
      <c r="J124" s="304">
        <v>120</v>
      </c>
      <c r="K124" s="345"/>
    </row>
    <row r="125" spans="2:11" ht="15" customHeight="1">
      <c r="B125" s="343"/>
      <c r="C125" s="304" t="s">
        <v>2714</v>
      </c>
      <c r="D125" s="304"/>
      <c r="E125" s="304"/>
      <c r="F125" s="323" t="s">
        <v>1761</v>
      </c>
      <c r="G125" s="304"/>
      <c r="H125" s="304" t="s">
        <v>2715</v>
      </c>
      <c r="I125" s="304" t="s">
        <v>2668</v>
      </c>
      <c r="J125" s="304" t="s">
        <v>2716</v>
      </c>
      <c r="K125" s="345"/>
    </row>
    <row r="126" spans="2:11" ht="15" customHeight="1">
      <c r="B126" s="343"/>
      <c r="C126" s="304" t="s">
        <v>90</v>
      </c>
      <c r="D126" s="304"/>
      <c r="E126" s="304"/>
      <c r="F126" s="323" t="s">
        <v>1761</v>
      </c>
      <c r="G126" s="304"/>
      <c r="H126" s="304" t="s">
        <v>2717</v>
      </c>
      <c r="I126" s="304" t="s">
        <v>2668</v>
      </c>
      <c r="J126" s="304" t="s">
        <v>2716</v>
      </c>
      <c r="K126" s="345"/>
    </row>
    <row r="127" spans="2:11" ht="15" customHeight="1">
      <c r="B127" s="343"/>
      <c r="C127" s="304" t="s">
        <v>2677</v>
      </c>
      <c r="D127" s="304"/>
      <c r="E127" s="304"/>
      <c r="F127" s="323" t="s">
        <v>2672</v>
      </c>
      <c r="G127" s="304"/>
      <c r="H127" s="304" t="s">
        <v>2678</v>
      </c>
      <c r="I127" s="304" t="s">
        <v>2668</v>
      </c>
      <c r="J127" s="304">
        <v>15</v>
      </c>
      <c r="K127" s="345"/>
    </row>
    <row r="128" spans="2:11" ht="15" customHeight="1">
      <c r="B128" s="343"/>
      <c r="C128" s="325" t="s">
        <v>2679</v>
      </c>
      <c r="D128" s="325"/>
      <c r="E128" s="325"/>
      <c r="F128" s="326" t="s">
        <v>2672</v>
      </c>
      <c r="G128" s="325"/>
      <c r="H128" s="325" t="s">
        <v>2680</v>
      </c>
      <c r="I128" s="325" t="s">
        <v>2668</v>
      </c>
      <c r="J128" s="325">
        <v>15</v>
      </c>
      <c r="K128" s="345"/>
    </row>
    <row r="129" spans="2:11" ht="15" customHeight="1">
      <c r="B129" s="343"/>
      <c r="C129" s="325" t="s">
        <v>2681</v>
      </c>
      <c r="D129" s="325"/>
      <c r="E129" s="325"/>
      <c r="F129" s="326" t="s">
        <v>2672</v>
      </c>
      <c r="G129" s="325"/>
      <c r="H129" s="325" t="s">
        <v>2682</v>
      </c>
      <c r="I129" s="325" t="s">
        <v>2668</v>
      </c>
      <c r="J129" s="325">
        <v>20</v>
      </c>
      <c r="K129" s="345"/>
    </row>
    <row r="130" spans="2:11" ht="15" customHeight="1">
      <c r="B130" s="343"/>
      <c r="C130" s="325" t="s">
        <v>2683</v>
      </c>
      <c r="D130" s="325"/>
      <c r="E130" s="325"/>
      <c r="F130" s="326" t="s">
        <v>2672</v>
      </c>
      <c r="G130" s="325"/>
      <c r="H130" s="325" t="s">
        <v>2684</v>
      </c>
      <c r="I130" s="325" t="s">
        <v>2668</v>
      </c>
      <c r="J130" s="325">
        <v>20</v>
      </c>
      <c r="K130" s="345"/>
    </row>
    <row r="131" spans="2:11" ht="15" customHeight="1">
      <c r="B131" s="343"/>
      <c r="C131" s="304" t="s">
        <v>2671</v>
      </c>
      <c r="D131" s="304"/>
      <c r="E131" s="304"/>
      <c r="F131" s="323" t="s">
        <v>2672</v>
      </c>
      <c r="G131" s="304"/>
      <c r="H131" s="304" t="s">
        <v>2705</v>
      </c>
      <c r="I131" s="304" t="s">
        <v>2668</v>
      </c>
      <c r="J131" s="304">
        <v>50</v>
      </c>
      <c r="K131" s="345"/>
    </row>
    <row r="132" spans="2:11" ht="15" customHeight="1">
      <c r="B132" s="343"/>
      <c r="C132" s="304" t="s">
        <v>2685</v>
      </c>
      <c r="D132" s="304"/>
      <c r="E132" s="304"/>
      <c r="F132" s="323" t="s">
        <v>2672</v>
      </c>
      <c r="G132" s="304"/>
      <c r="H132" s="304" t="s">
        <v>2705</v>
      </c>
      <c r="I132" s="304" t="s">
        <v>2668</v>
      </c>
      <c r="J132" s="304">
        <v>50</v>
      </c>
      <c r="K132" s="345"/>
    </row>
    <row r="133" spans="2:11" ht="15" customHeight="1">
      <c r="B133" s="343"/>
      <c r="C133" s="304" t="s">
        <v>2691</v>
      </c>
      <c r="D133" s="304"/>
      <c r="E133" s="304"/>
      <c r="F133" s="323" t="s">
        <v>2672</v>
      </c>
      <c r="G133" s="304"/>
      <c r="H133" s="304" t="s">
        <v>2705</v>
      </c>
      <c r="I133" s="304" t="s">
        <v>2668</v>
      </c>
      <c r="J133" s="304">
        <v>50</v>
      </c>
      <c r="K133" s="345"/>
    </row>
    <row r="134" spans="2:11" ht="15" customHeight="1">
      <c r="B134" s="343"/>
      <c r="C134" s="304" t="s">
        <v>2693</v>
      </c>
      <c r="D134" s="304"/>
      <c r="E134" s="304"/>
      <c r="F134" s="323" t="s">
        <v>2672</v>
      </c>
      <c r="G134" s="304"/>
      <c r="H134" s="304" t="s">
        <v>2705</v>
      </c>
      <c r="I134" s="304" t="s">
        <v>2668</v>
      </c>
      <c r="J134" s="304">
        <v>50</v>
      </c>
      <c r="K134" s="345"/>
    </row>
    <row r="135" spans="2:11" ht="15" customHeight="1">
      <c r="B135" s="343"/>
      <c r="C135" s="304" t="s">
        <v>137</v>
      </c>
      <c r="D135" s="304"/>
      <c r="E135" s="304"/>
      <c r="F135" s="323" t="s">
        <v>2672</v>
      </c>
      <c r="G135" s="304"/>
      <c r="H135" s="304" t="s">
        <v>2718</v>
      </c>
      <c r="I135" s="304" t="s">
        <v>2668</v>
      </c>
      <c r="J135" s="304">
        <v>255</v>
      </c>
      <c r="K135" s="345"/>
    </row>
    <row r="136" spans="2:11" ht="15" customHeight="1">
      <c r="B136" s="343"/>
      <c r="C136" s="304" t="s">
        <v>2695</v>
      </c>
      <c r="D136" s="304"/>
      <c r="E136" s="304"/>
      <c r="F136" s="323" t="s">
        <v>1761</v>
      </c>
      <c r="G136" s="304"/>
      <c r="H136" s="304" t="s">
        <v>2719</v>
      </c>
      <c r="I136" s="304" t="s">
        <v>2697</v>
      </c>
      <c r="J136" s="304"/>
      <c r="K136" s="345"/>
    </row>
    <row r="137" spans="2:11" ht="15" customHeight="1">
      <c r="B137" s="343"/>
      <c r="C137" s="304" t="s">
        <v>2698</v>
      </c>
      <c r="D137" s="304"/>
      <c r="E137" s="304"/>
      <c r="F137" s="323" t="s">
        <v>1761</v>
      </c>
      <c r="G137" s="304"/>
      <c r="H137" s="304" t="s">
        <v>2720</v>
      </c>
      <c r="I137" s="304" t="s">
        <v>2700</v>
      </c>
      <c r="J137" s="304"/>
      <c r="K137" s="345"/>
    </row>
    <row r="138" spans="2:11" ht="15" customHeight="1">
      <c r="B138" s="343"/>
      <c r="C138" s="304" t="s">
        <v>2701</v>
      </c>
      <c r="D138" s="304"/>
      <c r="E138" s="304"/>
      <c r="F138" s="323" t="s">
        <v>1761</v>
      </c>
      <c r="G138" s="304"/>
      <c r="H138" s="304" t="s">
        <v>2701</v>
      </c>
      <c r="I138" s="304" t="s">
        <v>2700</v>
      </c>
      <c r="J138" s="304"/>
      <c r="K138" s="345"/>
    </row>
    <row r="139" spans="2:11" ht="15" customHeight="1">
      <c r="B139" s="343"/>
      <c r="C139" s="304" t="s">
        <v>41</v>
      </c>
      <c r="D139" s="304"/>
      <c r="E139" s="304"/>
      <c r="F139" s="323" t="s">
        <v>1761</v>
      </c>
      <c r="G139" s="304"/>
      <c r="H139" s="304" t="s">
        <v>2721</v>
      </c>
      <c r="I139" s="304" t="s">
        <v>2700</v>
      </c>
      <c r="J139" s="304"/>
      <c r="K139" s="345"/>
    </row>
    <row r="140" spans="2:11" ht="15" customHeight="1">
      <c r="B140" s="343"/>
      <c r="C140" s="304" t="s">
        <v>2722</v>
      </c>
      <c r="D140" s="304"/>
      <c r="E140" s="304"/>
      <c r="F140" s="323" t="s">
        <v>1761</v>
      </c>
      <c r="G140" s="304"/>
      <c r="H140" s="304" t="s">
        <v>2723</v>
      </c>
      <c r="I140" s="304" t="s">
        <v>2700</v>
      </c>
      <c r="J140" s="304"/>
      <c r="K140" s="345"/>
    </row>
    <row r="141" spans="2:11" ht="15" customHeight="1">
      <c r="B141" s="346"/>
      <c r="C141" s="347"/>
      <c r="D141" s="347"/>
      <c r="E141" s="347"/>
      <c r="F141" s="347"/>
      <c r="G141" s="347"/>
      <c r="H141" s="347"/>
      <c r="I141" s="347"/>
      <c r="J141" s="347"/>
      <c r="K141" s="348"/>
    </row>
    <row r="142" spans="2:11" ht="18.75" customHeight="1">
      <c r="B142" s="300"/>
      <c r="C142" s="300"/>
      <c r="D142" s="300"/>
      <c r="E142" s="300"/>
      <c r="F142" s="335"/>
      <c r="G142" s="300"/>
      <c r="H142" s="300"/>
      <c r="I142" s="300"/>
      <c r="J142" s="300"/>
      <c r="K142" s="300"/>
    </row>
    <row r="143" spans="2:11" ht="18.75" customHeight="1">
      <c r="B143" s="310"/>
      <c r="C143" s="310"/>
      <c r="D143" s="310"/>
      <c r="E143" s="310"/>
      <c r="F143" s="310"/>
      <c r="G143" s="310"/>
      <c r="H143" s="310"/>
      <c r="I143" s="310"/>
      <c r="J143" s="310"/>
      <c r="K143" s="310"/>
    </row>
    <row r="144" spans="2:11" ht="7.5" customHeight="1">
      <c r="B144" s="311"/>
      <c r="C144" s="312"/>
      <c r="D144" s="312"/>
      <c r="E144" s="312"/>
      <c r="F144" s="312"/>
      <c r="G144" s="312"/>
      <c r="H144" s="312"/>
      <c r="I144" s="312"/>
      <c r="J144" s="312"/>
      <c r="K144" s="313"/>
    </row>
    <row r="145" spans="2:11" ht="45" customHeight="1">
      <c r="B145" s="314"/>
      <c r="C145" s="423" t="s">
        <v>2724</v>
      </c>
      <c r="D145" s="423"/>
      <c r="E145" s="423"/>
      <c r="F145" s="423"/>
      <c r="G145" s="423"/>
      <c r="H145" s="423"/>
      <c r="I145" s="423"/>
      <c r="J145" s="423"/>
      <c r="K145" s="315"/>
    </row>
    <row r="146" spans="2:11" ht="17.25" customHeight="1">
      <c r="B146" s="314"/>
      <c r="C146" s="316" t="s">
        <v>2661</v>
      </c>
      <c r="D146" s="316"/>
      <c r="E146" s="316"/>
      <c r="F146" s="316" t="s">
        <v>2662</v>
      </c>
      <c r="G146" s="317"/>
      <c r="H146" s="316" t="s">
        <v>132</v>
      </c>
      <c r="I146" s="316" t="s">
        <v>60</v>
      </c>
      <c r="J146" s="316" t="s">
        <v>2663</v>
      </c>
      <c r="K146" s="315"/>
    </row>
    <row r="147" spans="2:11" ht="17.25" customHeight="1">
      <c r="B147" s="314"/>
      <c r="C147" s="318" t="s">
        <v>2664</v>
      </c>
      <c r="D147" s="318"/>
      <c r="E147" s="318"/>
      <c r="F147" s="319" t="s">
        <v>2665</v>
      </c>
      <c r="G147" s="320"/>
      <c r="H147" s="318"/>
      <c r="I147" s="318"/>
      <c r="J147" s="318" t="s">
        <v>2666</v>
      </c>
      <c r="K147" s="315"/>
    </row>
    <row r="148" spans="2:11" ht="5.25" customHeight="1">
      <c r="B148" s="324"/>
      <c r="C148" s="321"/>
      <c r="D148" s="321"/>
      <c r="E148" s="321"/>
      <c r="F148" s="321"/>
      <c r="G148" s="322"/>
      <c r="H148" s="321"/>
      <c r="I148" s="321"/>
      <c r="J148" s="321"/>
      <c r="K148" s="345"/>
    </row>
    <row r="149" spans="2:11" ht="15" customHeight="1">
      <c r="B149" s="324"/>
      <c r="C149" s="349" t="s">
        <v>2669</v>
      </c>
      <c r="D149" s="304"/>
      <c r="E149" s="304"/>
      <c r="F149" s="350" t="s">
        <v>1761</v>
      </c>
      <c r="G149" s="304"/>
      <c r="H149" s="349" t="s">
        <v>2705</v>
      </c>
      <c r="I149" s="349" t="s">
        <v>2668</v>
      </c>
      <c r="J149" s="349">
        <v>120</v>
      </c>
      <c r="K149" s="345"/>
    </row>
    <row r="150" spans="2:11" ht="15" customHeight="1">
      <c r="B150" s="324"/>
      <c r="C150" s="349" t="s">
        <v>2714</v>
      </c>
      <c r="D150" s="304"/>
      <c r="E150" s="304"/>
      <c r="F150" s="350" t="s">
        <v>1761</v>
      </c>
      <c r="G150" s="304"/>
      <c r="H150" s="349" t="s">
        <v>2725</v>
      </c>
      <c r="I150" s="349" t="s">
        <v>2668</v>
      </c>
      <c r="J150" s="349" t="s">
        <v>2716</v>
      </c>
      <c r="K150" s="345"/>
    </row>
    <row r="151" spans="2:11" ht="15" customHeight="1">
      <c r="B151" s="324"/>
      <c r="C151" s="349" t="s">
        <v>90</v>
      </c>
      <c r="D151" s="304"/>
      <c r="E151" s="304"/>
      <c r="F151" s="350" t="s">
        <v>1761</v>
      </c>
      <c r="G151" s="304"/>
      <c r="H151" s="349" t="s">
        <v>2726</v>
      </c>
      <c r="I151" s="349" t="s">
        <v>2668</v>
      </c>
      <c r="J151" s="349" t="s">
        <v>2716</v>
      </c>
      <c r="K151" s="345"/>
    </row>
    <row r="152" spans="2:11" ht="15" customHeight="1">
      <c r="B152" s="324"/>
      <c r="C152" s="349" t="s">
        <v>2671</v>
      </c>
      <c r="D152" s="304"/>
      <c r="E152" s="304"/>
      <c r="F152" s="350" t="s">
        <v>2672</v>
      </c>
      <c r="G152" s="304"/>
      <c r="H152" s="349" t="s">
        <v>2705</v>
      </c>
      <c r="I152" s="349" t="s">
        <v>2668</v>
      </c>
      <c r="J152" s="349">
        <v>50</v>
      </c>
      <c r="K152" s="345"/>
    </row>
    <row r="153" spans="2:11" ht="15" customHeight="1">
      <c r="B153" s="324"/>
      <c r="C153" s="349" t="s">
        <v>2674</v>
      </c>
      <c r="D153" s="304"/>
      <c r="E153" s="304"/>
      <c r="F153" s="350" t="s">
        <v>1761</v>
      </c>
      <c r="G153" s="304"/>
      <c r="H153" s="349" t="s">
        <v>2705</v>
      </c>
      <c r="I153" s="349" t="s">
        <v>2676</v>
      </c>
      <c r="J153" s="349"/>
      <c r="K153" s="345"/>
    </row>
    <row r="154" spans="2:11" ht="15" customHeight="1">
      <c r="B154" s="324"/>
      <c r="C154" s="349" t="s">
        <v>2685</v>
      </c>
      <c r="D154" s="304"/>
      <c r="E154" s="304"/>
      <c r="F154" s="350" t="s">
        <v>2672</v>
      </c>
      <c r="G154" s="304"/>
      <c r="H154" s="349" t="s">
        <v>2705</v>
      </c>
      <c r="I154" s="349" t="s">
        <v>2668</v>
      </c>
      <c r="J154" s="349">
        <v>50</v>
      </c>
      <c r="K154" s="345"/>
    </row>
    <row r="155" spans="2:11" ht="15" customHeight="1">
      <c r="B155" s="324"/>
      <c r="C155" s="349" t="s">
        <v>2693</v>
      </c>
      <c r="D155" s="304"/>
      <c r="E155" s="304"/>
      <c r="F155" s="350" t="s">
        <v>2672</v>
      </c>
      <c r="G155" s="304"/>
      <c r="H155" s="349" t="s">
        <v>2705</v>
      </c>
      <c r="I155" s="349" t="s">
        <v>2668</v>
      </c>
      <c r="J155" s="349">
        <v>50</v>
      </c>
      <c r="K155" s="345"/>
    </row>
    <row r="156" spans="2:11" ht="15" customHeight="1">
      <c r="B156" s="324"/>
      <c r="C156" s="349" t="s">
        <v>2691</v>
      </c>
      <c r="D156" s="304"/>
      <c r="E156" s="304"/>
      <c r="F156" s="350" t="s">
        <v>2672</v>
      </c>
      <c r="G156" s="304"/>
      <c r="H156" s="349" t="s">
        <v>2705</v>
      </c>
      <c r="I156" s="349" t="s">
        <v>2668</v>
      </c>
      <c r="J156" s="349">
        <v>50</v>
      </c>
      <c r="K156" s="345"/>
    </row>
    <row r="157" spans="2:11" ht="15" customHeight="1">
      <c r="B157" s="324"/>
      <c r="C157" s="349" t="s">
        <v>123</v>
      </c>
      <c r="D157" s="304"/>
      <c r="E157" s="304"/>
      <c r="F157" s="350" t="s">
        <v>1761</v>
      </c>
      <c r="G157" s="304"/>
      <c r="H157" s="349" t="s">
        <v>2727</v>
      </c>
      <c r="I157" s="349" t="s">
        <v>2668</v>
      </c>
      <c r="J157" s="349" t="s">
        <v>2728</v>
      </c>
      <c r="K157" s="345"/>
    </row>
    <row r="158" spans="2:11" ht="15" customHeight="1">
      <c r="B158" s="324"/>
      <c r="C158" s="349" t="s">
        <v>2729</v>
      </c>
      <c r="D158" s="304"/>
      <c r="E158" s="304"/>
      <c r="F158" s="350" t="s">
        <v>1761</v>
      </c>
      <c r="G158" s="304"/>
      <c r="H158" s="349" t="s">
        <v>2730</v>
      </c>
      <c r="I158" s="349" t="s">
        <v>2700</v>
      </c>
      <c r="J158" s="349"/>
      <c r="K158" s="345"/>
    </row>
    <row r="159" spans="2:11" ht="15" customHeight="1">
      <c r="B159" s="351"/>
      <c r="C159" s="333"/>
      <c r="D159" s="333"/>
      <c r="E159" s="333"/>
      <c r="F159" s="333"/>
      <c r="G159" s="333"/>
      <c r="H159" s="333"/>
      <c r="I159" s="333"/>
      <c r="J159" s="333"/>
      <c r="K159" s="352"/>
    </row>
    <row r="160" spans="2:11" ht="18.75" customHeight="1">
      <c r="B160" s="300"/>
      <c r="C160" s="304"/>
      <c r="D160" s="304"/>
      <c r="E160" s="304"/>
      <c r="F160" s="323"/>
      <c r="G160" s="304"/>
      <c r="H160" s="304"/>
      <c r="I160" s="304"/>
      <c r="J160" s="304"/>
      <c r="K160" s="300"/>
    </row>
    <row r="161" spans="2:11" ht="18.75" customHeight="1">
      <c r="B161" s="310"/>
      <c r="C161" s="310"/>
      <c r="D161" s="310"/>
      <c r="E161" s="310"/>
      <c r="F161" s="310"/>
      <c r="G161" s="310"/>
      <c r="H161" s="310"/>
      <c r="I161" s="310"/>
      <c r="J161" s="310"/>
      <c r="K161" s="310"/>
    </row>
    <row r="162" spans="2:11" ht="7.5" customHeight="1">
      <c r="B162" s="292"/>
      <c r="C162" s="293"/>
      <c r="D162" s="293"/>
      <c r="E162" s="293"/>
      <c r="F162" s="293"/>
      <c r="G162" s="293"/>
      <c r="H162" s="293"/>
      <c r="I162" s="293"/>
      <c r="J162" s="293"/>
      <c r="K162" s="294"/>
    </row>
    <row r="163" spans="2:11" ht="45" customHeight="1">
      <c r="B163" s="295"/>
      <c r="C163" s="422" t="s">
        <v>2731</v>
      </c>
      <c r="D163" s="422"/>
      <c r="E163" s="422"/>
      <c r="F163" s="422"/>
      <c r="G163" s="422"/>
      <c r="H163" s="422"/>
      <c r="I163" s="422"/>
      <c r="J163" s="422"/>
      <c r="K163" s="296"/>
    </row>
    <row r="164" spans="2:11" ht="17.25" customHeight="1">
      <c r="B164" s="295"/>
      <c r="C164" s="316" t="s">
        <v>2661</v>
      </c>
      <c r="D164" s="316"/>
      <c r="E164" s="316"/>
      <c r="F164" s="316" t="s">
        <v>2662</v>
      </c>
      <c r="G164" s="353"/>
      <c r="H164" s="354" t="s">
        <v>132</v>
      </c>
      <c r="I164" s="354" t="s">
        <v>60</v>
      </c>
      <c r="J164" s="316" t="s">
        <v>2663</v>
      </c>
      <c r="K164" s="296"/>
    </row>
    <row r="165" spans="2:11" ht="17.25" customHeight="1">
      <c r="B165" s="297"/>
      <c r="C165" s="318" t="s">
        <v>2664</v>
      </c>
      <c r="D165" s="318"/>
      <c r="E165" s="318"/>
      <c r="F165" s="319" t="s">
        <v>2665</v>
      </c>
      <c r="G165" s="355"/>
      <c r="H165" s="356"/>
      <c r="I165" s="356"/>
      <c r="J165" s="318" t="s">
        <v>2666</v>
      </c>
      <c r="K165" s="298"/>
    </row>
    <row r="166" spans="2:11" ht="5.25" customHeight="1">
      <c r="B166" s="324"/>
      <c r="C166" s="321"/>
      <c r="D166" s="321"/>
      <c r="E166" s="321"/>
      <c r="F166" s="321"/>
      <c r="G166" s="322"/>
      <c r="H166" s="321"/>
      <c r="I166" s="321"/>
      <c r="J166" s="321"/>
      <c r="K166" s="345"/>
    </row>
    <row r="167" spans="2:11" ht="15" customHeight="1">
      <c r="B167" s="324"/>
      <c r="C167" s="304" t="s">
        <v>2669</v>
      </c>
      <c r="D167" s="304"/>
      <c r="E167" s="304"/>
      <c r="F167" s="323" t="s">
        <v>1761</v>
      </c>
      <c r="G167" s="304"/>
      <c r="H167" s="304" t="s">
        <v>2705</v>
      </c>
      <c r="I167" s="304" t="s">
        <v>2668</v>
      </c>
      <c r="J167" s="304">
        <v>120</v>
      </c>
      <c r="K167" s="345"/>
    </row>
    <row r="168" spans="2:11" ht="15" customHeight="1">
      <c r="B168" s="324"/>
      <c r="C168" s="304" t="s">
        <v>2714</v>
      </c>
      <c r="D168" s="304"/>
      <c r="E168" s="304"/>
      <c r="F168" s="323" t="s">
        <v>1761</v>
      </c>
      <c r="G168" s="304"/>
      <c r="H168" s="304" t="s">
        <v>2715</v>
      </c>
      <c r="I168" s="304" t="s">
        <v>2668</v>
      </c>
      <c r="J168" s="304" t="s">
        <v>2716</v>
      </c>
      <c r="K168" s="345"/>
    </row>
    <row r="169" spans="2:11" ht="15" customHeight="1">
      <c r="B169" s="324"/>
      <c r="C169" s="304" t="s">
        <v>90</v>
      </c>
      <c r="D169" s="304"/>
      <c r="E169" s="304"/>
      <c r="F169" s="323" t="s">
        <v>1761</v>
      </c>
      <c r="G169" s="304"/>
      <c r="H169" s="304" t="s">
        <v>2732</v>
      </c>
      <c r="I169" s="304" t="s">
        <v>2668</v>
      </c>
      <c r="J169" s="304" t="s">
        <v>2716</v>
      </c>
      <c r="K169" s="345"/>
    </row>
    <row r="170" spans="2:11" ht="15" customHeight="1">
      <c r="B170" s="324"/>
      <c r="C170" s="304" t="s">
        <v>2671</v>
      </c>
      <c r="D170" s="304"/>
      <c r="E170" s="304"/>
      <c r="F170" s="323" t="s">
        <v>2672</v>
      </c>
      <c r="G170" s="304"/>
      <c r="H170" s="304" t="s">
        <v>2732</v>
      </c>
      <c r="I170" s="304" t="s">
        <v>2668</v>
      </c>
      <c r="J170" s="304">
        <v>50</v>
      </c>
      <c r="K170" s="345"/>
    </row>
    <row r="171" spans="2:11" ht="15" customHeight="1">
      <c r="B171" s="324"/>
      <c r="C171" s="304" t="s">
        <v>2674</v>
      </c>
      <c r="D171" s="304"/>
      <c r="E171" s="304"/>
      <c r="F171" s="323" t="s">
        <v>1761</v>
      </c>
      <c r="G171" s="304"/>
      <c r="H171" s="304" t="s">
        <v>2732</v>
      </c>
      <c r="I171" s="304" t="s">
        <v>2676</v>
      </c>
      <c r="J171" s="304"/>
      <c r="K171" s="345"/>
    </row>
    <row r="172" spans="2:11" ht="15" customHeight="1">
      <c r="B172" s="324"/>
      <c r="C172" s="304" t="s">
        <v>2685</v>
      </c>
      <c r="D172" s="304"/>
      <c r="E172" s="304"/>
      <c r="F172" s="323" t="s">
        <v>2672</v>
      </c>
      <c r="G172" s="304"/>
      <c r="H172" s="304" t="s">
        <v>2732</v>
      </c>
      <c r="I172" s="304" t="s">
        <v>2668</v>
      </c>
      <c r="J172" s="304">
        <v>50</v>
      </c>
      <c r="K172" s="345"/>
    </row>
    <row r="173" spans="2:11" ht="15" customHeight="1">
      <c r="B173" s="324"/>
      <c r="C173" s="304" t="s">
        <v>2693</v>
      </c>
      <c r="D173" s="304"/>
      <c r="E173" s="304"/>
      <c r="F173" s="323" t="s">
        <v>2672</v>
      </c>
      <c r="G173" s="304"/>
      <c r="H173" s="304" t="s">
        <v>2732</v>
      </c>
      <c r="I173" s="304" t="s">
        <v>2668</v>
      </c>
      <c r="J173" s="304">
        <v>50</v>
      </c>
      <c r="K173" s="345"/>
    </row>
    <row r="174" spans="2:11" ht="15" customHeight="1">
      <c r="B174" s="324"/>
      <c r="C174" s="304" t="s">
        <v>2691</v>
      </c>
      <c r="D174" s="304"/>
      <c r="E174" s="304"/>
      <c r="F174" s="323" t="s">
        <v>2672</v>
      </c>
      <c r="G174" s="304"/>
      <c r="H174" s="304" t="s">
        <v>2732</v>
      </c>
      <c r="I174" s="304" t="s">
        <v>2668</v>
      </c>
      <c r="J174" s="304">
        <v>50</v>
      </c>
      <c r="K174" s="345"/>
    </row>
    <row r="175" spans="2:11" ht="15" customHeight="1">
      <c r="B175" s="324"/>
      <c r="C175" s="304" t="s">
        <v>131</v>
      </c>
      <c r="D175" s="304"/>
      <c r="E175" s="304"/>
      <c r="F175" s="323" t="s">
        <v>1761</v>
      </c>
      <c r="G175" s="304"/>
      <c r="H175" s="304" t="s">
        <v>2733</v>
      </c>
      <c r="I175" s="304" t="s">
        <v>2734</v>
      </c>
      <c r="J175" s="304"/>
      <c r="K175" s="345"/>
    </row>
    <row r="176" spans="2:11" ht="15" customHeight="1">
      <c r="B176" s="324"/>
      <c r="C176" s="304" t="s">
        <v>60</v>
      </c>
      <c r="D176" s="304"/>
      <c r="E176" s="304"/>
      <c r="F176" s="323" t="s">
        <v>1761</v>
      </c>
      <c r="G176" s="304"/>
      <c r="H176" s="304" t="s">
        <v>2735</v>
      </c>
      <c r="I176" s="304" t="s">
        <v>2736</v>
      </c>
      <c r="J176" s="304">
        <v>1</v>
      </c>
      <c r="K176" s="345"/>
    </row>
    <row r="177" spans="2:11" ht="15" customHeight="1">
      <c r="B177" s="324"/>
      <c r="C177" s="304" t="s">
        <v>56</v>
      </c>
      <c r="D177" s="304"/>
      <c r="E177" s="304"/>
      <c r="F177" s="323" t="s">
        <v>1761</v>
      </c>
      <c r="G177" s="304"/>
      <c r="H177" s="304" t="s">
        <v>2737</v>
      </c>
      <c r="I177" s="304" t="s">
        <v>2668</v>
      </c>
      <c r="J177" s="304">
        <v>20</v>
      </c>
      <c r="K177" s="345"/>
    </row>
    <row r="178" spans="2:11" ht="15" customHeight="1">
      <c r="B178" s="324"/>
      <c r="C178" s="304" t="s">
        <v>132</v>
      </c>
      <c r="D178" s="304"/>
      <c r="E178" s="304"/>
      <c r="F178" s="323" t="s">
        <v>1761</v>
      </c>
      <c r="G178" s="304"/>
      <c r="H178" s="304" t="s">
        <v>2738</v>
      </c>
      <c r="I178" s="304" t="s">
        <v>2668</v>
      </c>
      <c r="J178" s="304">
        <v>255</v>
      </c>
      <c r="K178" s="345"/>
    </row>
    <row r="179" spans="2:11" ht="15" customHeight="1">
      <c r="B179" s="324"/>
      <c r="C179" s="304" t="s">
        <v>133</v>
      </c>
      <c r="D179" s="304"/>
      <c r="E179" s="304"/>
      <c r="F179" s="323" t="s">
        <v>1761</v>
      </c>
      <c r="G179" s="304"/>
      <c r="H179" s="304" t="s">
        <v>2632</v>
      </c>
      <c r="I179" s="304" t="s">
        <v>2668</v>
      </c>
      <c r="J179" s="304">
        <v>10</v>
      </c>
      <c r="K179" s="345"/>
    </row>
    <row r="180" spans="2:11" ht="15" customHeight="1">
      <c r="B180" s="324"/>
      <c r="C180" s="304" t="s">
        <v>134</v>
      </c>
      <c r="D180" s="304"/>
      <c r="E180" s="304"/>
      <c r="F180" s="323" t="s">
        <v>1761</v>
      </c>
      <c r="G180" s="304"/>
      <c r="H180" s="304" t="s">
        <v>2739</v>
      </c>
      <c r="I180" s="304" t="s">
        <v>2700</v>
      </c>
      <c r="J180" s="304"/>
      <c r="K180" s="345"/>
    </row>
    <row r="181" spans="2:11" ht="15" customHeight="1">
      <c r="B181" s="324"/>
      <c r="C181" s="304" t="s">
        <v>2740</v>
      </c>
      <c r="D181" s="304"/>
      <c r="E181" s="304"/>
      <c r="F181" s="323" t="s">
        <v>1761</v>
      </c>
      <c r="G181" s="304"/>
      <c r="H181" s="304" t="s">
        <v>2741</v>
      </c>
      <c r="I181" s="304" t="s">
        <v>2700</v>
      </c>
      <c r="J181" s="304"/>
      <c r="K181" s="345"/>
    </row>
    <row r="182" spans="2:11" ht="15" customHeight="1">
      <c r="B182" s="324"/>
      <c r="C182" s="304" t="s">
        <v>2729</v>
      </c>
      <c r="D182" s="304"/>
      <c r="E182" s="304"/>
      <c r="F182" s="323" t="s">
        <v>1761</v>
      </c>
      <c r="G182" s="304"/>
      <c r="H182" s="304" t="s">
        <v>2742</v>
      </c>
      <c r="I182" s="304" t="s">
        <v>2700</v>
      </c>
      <c r="J182" s="304"/>
      <c r="K182" s="345"/>
    </row>
    <row r="183" spans="2:11" ht="15" customHeight="1">
      <c r="B183" s="324"/>
      <c r="C183" s="304" t="s">
        <v>136</v>
      </c>
      <c r="D183" s="304"/>
      <c r="E183" s="304"/>
      <c r="F183" s="323" t="s">
        <v>2672</v>
      </c>
      <c r="G183" s="304"/>
      <c r="H183" s="304" t="s">
        <v>2743</v>
      </c>
      <c r="I183" s="304" t="s">
        <v>2668</v>
      </c>
      <c r="J183" s="304">
        <v>50</v>
      </c>
      <c r="K183" s="345"/>
    </row>
    <row r="184" spans="2:11" ht="15" customHeight="1">
      <c r="B184" s="324"/>
      <c r="C184" s="304" t="s">
        <v>2744</v>
      </c>
      <c r="D184" s="304"/>
      <c r="E184" s="304"/>
      <c r="F184" s="323" t="s">
        <v>2672</v>
      </c>
      <c r="G184" s="304"/>
      <c r="H184" s="304" t="s">
        <v>2745</v>
      </c>
      <c r="I184" s="304" t="s">
        <v>2746</v>
      </c>
      <c r="J184" s="304"/>
      <c r="K184" s="345"/>
    </row>
    <row r="185" spans="2:11" ht="15" customHeight="1">
      <c r="B185" s="324"/>
      <c r="C185" s="304" t="s">
        <v>2747</v>
      </c>
      <c r="D185" s="304"/>
      <c r="E185" s="304"/>
      <c r="F185" s="323" t="s">
        <v>2672</v>
      </c>
      <c r="G185" s="304"/>
      <c r="H185" s="304" t="s">
        <v>2748</v>
      </c>
      <c r="I185" s="304" t="s">
        <v>2746</v>
      </c>
      <c r="J185" s="304"/>
      <c r="K185" s="345"/>
    </row>
    <row r="186" spans="2:11" ht="15" customHeight="1">
      <c r="B186" s="324"/>
      <c r="C186" s="304" t="s">
        <v>2749</v>
      </c>
      <c r="D186" s="304"/>
      <c r="E186" s="304"/>
      <c r="F186" s="323" t="s">
        <v>2672</v>
      </c>
      <c r="G186" s="304"/>
      <c r="H186" s="304" t="s">
        <v>2750</v>
      </c>
      <c r="I186" s="304" t="s">
        <v>2746</v>
      </c>
      <c r="J186" s="304"/>
      <c r="K186" s="345"/>
    </row>
    <row r="187" spans="2:11" ht="15" customHeight="1">
      <c r="B187" s="324"/>
      <c r="C187" s="357" t="s">
        <v>2751</v>
      </c>
      <c r="D187" s="304"/>
      <c r="E187" s="304"/>
      <c r="F187" s="323" t="s">
        <v>2672</v>
      </c>
      <c r="G187" s="304"/>
      <c r="H187" s="304" t="s">
        <v>2752</v>
      </c>
      <c r="I187" s="304" t="s">
        <v>2753</v>
      </c>
      <c r="J187" s="358" t="s">
        <v>2754</v>
      </c>
      <c r="K187" s="345"/>
    </row>
    <row r="188" spans="2:11" ht="15" customHeight="1">
      <c r="B188" s="324"/>
      <c r="C188" s="309" t="s">
        <v>45</v>
      </c>
      <c r="D188" s="304"/>
      <c r="E188" s="304"/>
      <c r="F188" s="323" t="s">
        <v>1761</v>
      </c>
      <c r="G188" s="304"/>
      <c r="H188" s="300" t="s">
        <v>2755</v>
      </c>
      <c r="I188" s="304" t="s">
        <v>2756</v>
      </c>
      <c r="J188" s="304"/>
      <c r="K188" s="345"/>
    </row>
    <row r="189" spans="2:11" ht="15" customHeight="1">
      <c r="B189" s="324"/>
      <c r="C189" s="309" t="s">
        <v>2757</v>
      </c>
      <c r="D189" s="304"/>
      <c r="E189" s="304"/>
      <c r="F189" s="323" t="s">
        <v>1761</v>
      </c>
      <c r="G189" s="304"/>
      <c r="H189" s="304" t="s">
        <v>2758</v>
      </c>
      <c r="I189" s="304" t="s">
        <v>2700</v>
      </c>
      <c r="J189" s="304"/>
      <c r="K189" s="345"/>
    </row>
    <row r="190" spans="2:11" ht="15" customHeight="1">
      <c r="B190" s="324"/>
      <c r="C190" s="309" t="s">
        <v>2759</v>
      </c>
      <c r="D190" s="304"/>
      <c r="E190" s="304"/>
      <c r="F190" s="323" t="s">
        <v>1761</v>
      </c>
      <c r="G190" s="304"/>
      <c r="H190" s="304" t="s">
        <v>2760</v>
      </c>
      <c r="I190" s="304" t="s">
        <v>2700</v>
      </c>
      <c r="J190" s="304"/>
      <c r="K190" s="345"/>
    </row>
    <row r="191" spans="2:11" ht="15" customHeight="1">
      <c r="B191" s="324"/>
      <c r="C191" s="309" t="s">
        <v>2761</v>
      </c>
      <c r="D191" s="304"/>
      <c r="E191" s="304"/>
      <c r="F191" s="323" t="s">
        <v>2672</v>
      </c>
      <c r="G191" s="304"/>
      <c r="H191" s="304" t="s">
        <v>2762</v>
      </c>
      <c r="I191" s="304" t="s">
        <v>2700</v>
      </c>
      <c r="J191" s="304"/>
      <c r="K191" s="345"/>
    </row>
    <row r="192" spans="2:11" ht="15" customHeight="1">
      <c r="B192" s="351"/>
      <c r="C192" s="359"/>
      <c r="D192" s="333"/>
      <c r="E192" s="333"/>
      <c r="F192" s="333"/>
      <c r="G192" s="333"/>
      <c r="H192" s="333"/>
      <c r="I192" s="333"/>
      <c r="J192" s="333"/>
      <c r="K192" s="352"/>
    </row>
    <row r="193" spans="2:11" ht="18.75" customHeight="1">
      <c r="B193" s="300"/>
      <c r="C193" s="304"/>
      <c r="D193" s="304"/>
      <c r="E193" s="304"/>
      <c r="F193" s="323"/>
      <c r="G193" s="304"/>
      <c r="H193" s="304"/>
      <c r="I193" s="304"/>
      <c r="J193" s="304"/>
      <c r="K193" s="300"/>
    </row>
    <row r="194" spans="2:11" ht="18.75" customHeight="1">
      <c r="B194" s="300"/>
      <c r="C194" s="304"/>
      <c r="D194" s="304"/>
      <c r="E194" s="304"/>
      <c r="F194" s="323"/>
      <c r="G194" s="304"/>
      <c r="H194" s="304"/>
      <c r="I194" s="304"/>
      <c r="J194" s="304"/>
      <c r="K194" s="300"/>
    </row>
    <row r="195" spans="2:11" ht="18.75" customHeight="1">
      <c r="B195" s="310"/>
      <c r="C195" s="310"/>
      <c r="D195" s="310"/>
      <c r="E195" s="310"/>
      <c r="F195" s="310"/>
      <c r="G195" s="310"/>
      <c r="H195" s="310"/>
      <c r="I195" s="310"/>
      <c r="J195" s="310"/>
      <c r="K195" s="310"/>
    </row>
    <row r="196" spans="2:11" ht="13.5">
      <c r="B196" s="292"/>
      <c r="C196" s="293"/>
      <c r="D196" s="293"/>
      <c r="E196" s="293"/>
      <c r="F196" s="293"/>
      <c r="G196" s="293"/>
      <c r="H196" s="293"/>
      <c r="I196" s="293"/>
      <c r="J196" s="293"/>
      <c r="K196" s="294"/>
    </row>
    <row r="197" spans="2:11" ht="21">
      <c r="B197" s="295"/>
      <c r="C197" s="422" t="s">
        <v>2763</v>
      </c>
      <c r="D197" s="422"/>
      <c r="E197" s="422"/>
      <c r="F197" s="422"/>
      <c r="G197" s="422"/>
      <c r="H197" s="422"/>
      <c r="I197" s="422"/>
      <c r="J197" s="422"/>
      <c r="K197" s="296"/>
    </row>
    <row r="198" spans="2:11" ht="25.5" customHeight="1">
      <c r="B198" s="295"/>
      <c r="C198" s="360" t="s">
        <v>2764</v>
      </c>
      <c r="D198" s="360"/>
      <c r="E198" s="360"/>
      <c r="F198" s="360" t="s">
        <v>2765</v>
      </c>
      <c r="G198" s="361"/>
      <c r="H198" s="421" t="s">
        <v>2766</v>
      </c>
      <c r="I198" s="421"/>
      <c r="J198" s="421"/>
      <c r="K198" s="296"/>
    </row>
    <row r="199" spans="2:11" ht="5.25" customHeight="1">
      <c r="B199" s="324"/>
      <c r="C199" s="321"/>
      <c r="D199" s="321"/>
      <c r="E199" s="321"/>
      <c r="F199" s="321"/>
      <c r="G199" s="304"/>
      <c r="H199" s="321"/>
      <c r="I199" s="321"/>
      <c r="J199" s="321"/>
      <c r="K199" s="345"/>
    </row>
    <row r="200" spans="2:11" ht="15" customHeight="1">
      <c r="B200" s="324"/>
      <c r="C200" s="304" t="s">
        <v>2756</v>
      </c>
      <c r="D200" s="304"/>
      <c r="E200" s="304"/>
      <c r="F200" s="323" t="s">
        <v>46</v>
      </c>
      <c r="G200" s="304"/>
      <c r="H200" s="419" t="s">
        <v>2767</v>
      </c>
      <c r="I200" s="419"/>
      <c r="J200" s="419"/>
      <c r="K200" s="345"/>
    </row>
    <row r="201" spans="2:11" ht="15" customHeight="1">
      <c r="B201" s="324"/>
      <c r="C201" s="330"/>
      <c r="D201" s="304"/>
      <c r="E201" s="304"/>
      <c r="F201" s="323" t="s">
        <v>47</v>
      </c>
      <c r="G201" s="304"/>
      <c r="H201" s="419" t="s">
        <v>2768</v>
      </c>
      <c r="I201" s="419"/>
      <c r="J201" s="419"/>
      <c r="K201" s="345"/>
    </row>
    <row r="202" spans="2:11" ht="15" customHeight="1">
      <c r="B202" s="324"/>
      <c r="C202" s="330"/>
      <c r="D202" s="304"/>
      <c r="E202" s="304"/>
      <c r="F202" s="323" t="s">
        <v>50</v>
      </c>
      <c r="G202" s="304"/>
      <c r="H202" s="419" t="s">
        <v>2769</v>
      </c>
      <c r="I202" s="419"/>
      <c r="J202" s="419"/>
      <c r="K202" s="345"/>
    </row>
    <row r="203" spans="2:11" ht="15" customHeight="1">
      <c r="B203" s="324"/>
      <c r="C203" s="304"/>
      <c r="D203" s="304"/>
      <c r="E203" s="304"/>
      <c r="F203" s="323" t="s">
        <v>48</v>
      </c>
      <c r="G203" s="304"/>
      <c r="H203" s="419" t="s">
        <v>2770</v>
      </c>
      <c r="I203" s="419"/>
      <c r="J203" s="419"/>
      <c r="K203" s="345"/>
    </row>
    <row r="204" spans="2:11" ht="15" customHeight="1">
      <c r="B204" s="324"/>
      <c r="C204" s="304"/>
      <c r="D204" s="304"/>
      <c r="E204" s="304"/>
      <c r="F204" s="323" t="s">
        <v>49</v>
      </c>
      <c r="G204" s="304"/>
      <c r="H204" s="419" t="s">
        <v>2771</v>
      </c>
      <c r="I204" s="419"/>
      <c r="J204" s="419"/>
      <c r="K204" s="345"/>
    </row>
    <row r="205" spans="2:11" ht="15" customHeight="1">
      <c r="B205" s="324"/>
      <c r="C205" s="304"/>
      <c r="D205" s="304"/>
      <c r="E205" s="304"/>
      <c r="F205" s="323"/>
      <c r="G205" s="304"/>
      <c r="H205" s="304"/>
      <c r="I205" s="304"/>
      <c r="J205" s="304"/>
      <c r="K205" s="345"/>
    </row>
    <row r="206" spans="2:11" ht="15" customHeight="1">
      <c r="B206" s="324"/>
      <c r="C206" s="304" t="s">
        <v>2712</v>
      </c>
      <c r="D206" s="304"/>
      <c r="E206" s="304"/>
      <c r="F206" s="323" t="s">
        <v>82</v>
      </c>
      <c r="G206" s="304"/>
      <c r="H206" s="419" t="s">
        <v>2772</v>
      </c>
      <c r="I206" s="419"/>
      <c r="J206" s="419"/>
      <c r="K206" s="345"/>
    </row>
    <row r="207" spans="2:11" ht="15" customHeight="1">
      <c r="B207" s="324"/>
      <c r="C207" s="330"/>
      <c r="D207" s="304"/>
      <c r="E207" s="304"/>
      <c r="F207" s="323" t="s">
        <v>2611</v>
      </c>
      <c r="G207" s="304"/>
      <c r="H207" s="419" t="s">
        <v>2612</v>
      </c>
      <c r="I207" s="419"/>
      <c r="J207" s="419"/>
      <c r="K207" s="345"/>
    </row>
    <row r="208" spans="2:11" ht="15" customHeight="1">
      <c r="B208" s="324"/>
      <c r="C208" s="304"/>
      <c r="D208" s="304"/>
      <c r="E208" s="304"/>
      <c r="F208" s="323" t="s">
        <v>2609</v>
      </c>
      <c r="G208" s="304"/>
      <c r="H208" s="419" t="s">
        <v>2773</v>
      </c>
      <c r="I208" s="419"/>
      <c r="J208" s="419"/>
      <c r="K208" s="345"/>
    </row>
    <row r="209" spans="2:11" ht="15" customHeight="1">
      <c r="B209" s="362"/>
      <c r="C209" s="330"/>
      <c r="D209" s="330"/>
      <c r="E209" s="330"/>
      <c r="F209" s="323" t="s">
        <v>2613</v>
      </c>
      <c r="G209" s="309"/>
      <c r="H209" s="420" t="s">
        <v>2614</v>
      </c>
      <c r="I209" s="420"/>
      <c r="J209" s="420"/>
      <c r="K209" s="363"/>
    </row>
    <row r="210" spans="2:11" ht="15" customHeight="1">
      <c r="B210" s="362"/>
      <c r="C210" s="330"/>
      <c r="D210" s="330"/>
      <c r="E210" s="330"/>
      <c r="F210" s="323" t="s">
        <v>2615</v>
      </c>
      <c r="G210" s="309"/>
      <c r="H210" s="420" t="s">
        <v>2774</v>
      </c>
      <c r="I210" s="420"/>
      <c r="J210" s="420"/>
      <c r="K210" s="363"/>
    </row>
    <row r="211" spans="2:11" ht="15" customHeight="1">
      <c r="B211" s="362"/>
      <c r="C211" s="330"/>
      <c r="D211" s="330"/>
      <c r="E211" s="330"/>
      <c r="F211" s="364"/>
      <c r="G211" s="309"/>
      <c r="H211" s="365"/>
      <c r="I211" s="365"/>
      <c r="J211" s="365"/>
      <c r="K211" s="363"/>
    </row>
    <row r="212" spans="2:11" ht="15" customHeight="1">
      <c r="B212" s="362"/>
      <c r="C212" s="304" t="s">
        <v>2736</v>
      </c>
      <c r="D212" s="330"/>
      <c r="E212" s="330"/>
      <c r="F212" s="323">
        <v>1</v>
      </c>
      <c r="G212" s="309"/>
      <c r="H212" s="420" t="s">
        <v>2775</v>
      </c>
      <c r="I212" s="420"/>
      <c r="J212" s="420"/>
      <c r="K212" s="363"/>
    </row>
    <row r="213" spans="2:11" ht="15" customHeight="1">
      <c r="B213" s="362"/>
      <c r="C213" s="330"/>
      <c r="D213" s="330"/>
      <c r="E213" s="330"/>
      <c r="F213" s="323">
        <v>2</v>
      </c>
      <c r="G213" s="309"/>
      <c r="H213" s="420" t="s">
        <v>2776</v>
      </c>
      <c r="I213" s="420"/>
      <c r="J213" s="420"/>
      <c r="K213" s="363"/>
    </row>
    <row r="214" spans="2:11" ht="15" customHeight="1">
      <c r="B214" s="362"/>
      <c r="C214" s="330"/>
      <c r="D214" s="330"/>
      <c r="E214" s="330"/>
      <c r="F214" s="323">
        <v>3</v>
      </c>
      <c r="G214" s="309"/>
      <c r="H214" s="420" t="s">
        <v>2777</v>
      </c>
      <c r="I214" s="420"/>
      <c r="J214" s="420"/>
      <c r="K214" s="363"/>
    </row>
    <row r="215" spans="2:11" ht="15" customHeight="1">
      <c r="B215" s="362"/>
      <c r="C215" s="330"/>
      <c r="D215" s="330"/>
      <c r="E215" s="330"/>
      <c r="F215" s="323">
        <v>4</v>
      </c>
      <c r="G215" s="309"/>
      <c r="H215" s="420" t="s">
        <v>2778</v>
      </c>
      <c r="I215" s="420"/>
      <c r="J215" s="420"/>
      <c r="K215" s="363"/>
    </row>
    <row r="216" spans="2:11" ht="12.75" customHeight="1">
      <c r="B216" s="366"/>
      <c r="C216" s="367"/>
      <c r="D216" s="367"/>
      <c r="E216" s="367"/>
      <c r="F216" s="367"/>
      <c r="G216" s="367"/>
      <c r="H216" s="367"/>
      <c r="I216" s="367"/>
      <c r="J216" s="367"/>
      <c r="K216" s="368"/>
    </row>
  </sheetData>
  <sheetProtection algorithmName="SHA-512" hashValue="89/GRI7Aa1GxoHWZ5i1ke8xaLriC2XGqOP1gLaP4r1o7CPn3lYG8efiAewf0A57Or2jKz3obHlIubvn6BLh7TA==" saltValue="cX1MZ8dkz1jbhaKbqhDP/w=="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9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83</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s="1" customFormat="1" ht="13.5">
      <c r="B8" s="42"/>
      <c r="C8" s="43"/>
      <c r="D8" s="38" t="s">
        <v>120</v>
      </c>
      <c r="E8" s="43"/>
      <c r="F8" s="43"/>
      <c r="G8" s="43"/>
      <c r="H8" s="43"/>
      <c r="I8" s="128"/>
      <c r="J8" s="43"/>
      <c r="K8" s="46"/>
    </row>
    <row r="9" spans="2:11" s="1" customFormat="1" ht="36.95" customHeight="1">
      <c r="B9" s="42"/>
      <c r="C9" s="43"/>
      <c r="D9" s="43"/>
      <c r="E9" s="413" t="s">
        <v>121</v>
      </c>
      <c r="F9" s="414"/>
      <c r="G9" s="414"/>
      <c r="H9" s="414"/>
      <c r="I9" s="128"/>
      <c r="J9" s="43"/>
      <c r="K9" s="46"/>
    </row>
    <row r="10" spans="2:11" s="1" customFormat="1" ht="13.5">
      <c r="B10" s="42"/>
      <c r="C10" s="43"/>
      <c r="D10" s="43"/>
      <c r="E10" s="43"/>
      <c r="F10" s="43"/>
      <c r="G10" s="43"/>
      <c r="H10" s="43"/>
      <c r="I10" s="128"/>
      <c r="J10" s="43"/>
      <c r="K10" s="46"/>
    </row>
    <row r="11" spans="2:11" s="1" customFormat="1" ht="14.45" customHeight="1">
      <c r="B11" s="42"/>
      <c r="C11" s="43"/>
      <c r="D11" s="38" t="s">
        <v>21</v>
      </c>
      <c r="E11" s="43"/>
      <c r="F11" s="36" t="s">
        <v>22</v>
      </c>
      <c r="G11" s="43"/>
      <c r="H11" s="43"/>
      <c r="I11" s="129" t="s">
        <v>23</v>
      </c>
      <c r="J11" s="36" t="s">
        <v>22</v>
      </c>
      <c r="K11" s="46"/>
    </row>
    <row r="12" spans="2:11" s="1" customFormat="1" ht="14.45" customHeight="1">
      <c r="B12" s="42"/>
      <c r="C12" s="43"/>
      <c r="D12" s="38" t="s">
        <v>25</v>
      </c>
      <c r="E12" s="43"/>
      <c r="F12" s="36" t="s">
        <v>26</v>
      </c>
      <c r="G12" s="43"/>
      <c r="H12" s="43"/>
      <c r="I12" s="129" t="s">
        <v>27</v>
      </c>
      <c r="J12" s="130" t="str">
        <f>'Rekapitulace stavby'!AN8</f>
        <v>1. 9. 2017</v>
      </c>
      <c r="K12" s="46"/>
    </row>
    <row r="13" spans="2:11" s="1" customFormat="1" ht="10.9" customHeight="1">
      <c r="B13" s="42"/>
      <c r="C13" s="43"/>
      <c r="D13" s="43"/>
      <c r="E13" s="43"/>
      <c r="F13" s="43"/>
      <c r="G13" s="43"/>
      <c r="H13" s="43"/>
      <c r="I13" s="128"/>
      <c r="J13" s="43"/>
      <c r="K13" s="46"/>
    </row>
    <row r="14" spans="2:11" s="1" customFormat="1" ht="14.45" customHeight="1">
      <c r="B14" s="42"/>
      <c r="C14" s="43"/>
      <c r="D14" s="38" t="s">
        <v>31</v>
      </c>
      <c r="E14" s="43"/>
      <c r="F14" s="43"/>
      <c r="G14" s="43"/>
      <c r="H14" s="43"/>
      <c r="I14" s="129" t="s">
        <v>32</v>
      </c>
      <c r="J14" s="36" t="s">
        <v>22</v>
      </c>
      <c r="K14" s="46"/>
    </row>
    <row r="15" spans="2:11" s="1" customFormat="1" ht="18" customHeight="1">
      <c r="B15" s="42"/>
      <c r="C15" s="43"/>
      <c r="D15" s="43"/>
      <c r="E15" s="36" t="s">
        <v>33</v>
      </c>
      <c r="F15" s="43"/>
      <c r="G15" s="43"/>
      <c r="H15" s="43"/>
      <c r="I15" s="129" t="s">
        <v>34</v>
      </c>
      <c r="J15" s="36" t="s">
        <v>22</v>
      </c>
      <c r="K15" s="46"/>
    </row>
    <row r="16" spans="2:11" s="1" customFormat="1" ht="6.95" customHeight="1">
      <c r="B16" s="42"/>
      <c r="C16" s="43"/>
      <c r="D16" s="43"/>
      <c r="E16" s="43"/>
      <c r="F16" s="43"/>
      <c r="G16" s="43"/>
      <c r="H16" s="43"/>
      <c r="I16" s="128"/>
      <c r="J16" s="43"/>
      <c r="K16" s="46"/>
    </row>
    <row r="17" spans="2:11" s="1" customFormat="1" ht="14.45" customHeight="1">
      <c r="B17" s="42"/>
      <c r="C17" s="43"/>
      <c r="D17" s="38" t="s">
        <v>35</v>
      </c>
      <c r="E17" s="43"/>
      <c r="F17" s="43"/>
      <c r="G17" s="43"/>
      <c r="H17" s="43"/>
      <c r="I17" s="129" t="s">
        <v>32</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9" t="s">
        <v>34</v>
      </c>
      <c r="J18" s="36" t="str">
        <f>IF('Rekapitulace stavby'!AN14="Vyplň údaj","",IF('Rekapitulace stavby'!AN14="","",'Rekapitulace stavby'!AN14))</f>
        <v/>
      </c>
      <c r="K18" s="46"/>
    </row>
    <row r="19" spans="2:11" s="1" customFormat="1" ht="6.95" customHeight="1">
      <c r="B19" s="42"/>
      <c r="C19" s="43"/>
      <c r="D19" s="43"/>
      <c r="E19" s="43"/>
      <c r="F19" s="43"/>
      <c r="G19" s="43"/>
      <c r="H19" s="43"/>
      <c r="I19" s="128"/>
      <c r="J19" s="43"/>
      <c r="K19" s="46"/>
    </row>
    <row r="20" spans="2:11" s="1" customFormat="1" ht="14.45" customHeight="1">
      <c r="B20" s="42"/>
      <c r="C20" s="43"/>
      <c r="D20" s="38" t="s">
        <v>37</v>
      </c>
      <c r="E20" s="43"/>
      <c r="F20" s="43"/>
      <c r="G20" s="43"/>
      <c r="H20" s="43"/>
      <c r="I20" s="129" t="s">
        <v>32</v>
      </c>
      <c r="J20" s="36" t="s">
        <v>22</v>
      </c>
      <c r="K20" s="46"/>
    </row>
    <row r="21" spans="2:11" s="1" customFormat="1" ht="18" customHeight="1">
      <c r="B21" s="42"/>
      <c r="C21" s="43"/>
      <c r="D21" s="43"/>
      <c r="E21" s="36" t="s">
        <v>38</v>
      </c>
      <c r="F21" s="43"/>
      <c r="G21" s="43"/>
      <c r="H21" s="43"/>
      <c r="I21" s="129" t="s">
        <v>34</v>
      </c>
      <c r="J21" s="36" t="s">
        <v>22</v>
      </c>
      <c r="K21" s="46"/>
    </row>
    <row r="22" spans="2:11" s="1" customFormat="1" ht="6.95" customHeight="1">
      <c r="B22" s="42"/>
      <c r="C22" s="43"/>
      <c r="D22" s="43"/>
      <c r="E22" s="43"/>
      <c r="F22" s="43"/>
      <c r="G22" s="43"/>
      <c r="H22" s="43"/>
      <c r="I22" s="128"/>
      <c r="J22" s="43"/>
      <c r="K22" s="46"/>
    </row>
    <row r="23" spans="2:11" s="1" customFormat="1" ht="14.45" customHeight="1">
      <c r="B23" s="42"/>
      <c r="C23" s="43"/>
      <c r="D23" s="38" t="s">
        <v>40</v>
      </c>
      <c r="E23" s="43"/>
      <c r="F23" s="43"/>
      <c r="G23" s="43"/>
      <c r="H23" s="43"/>
      <c r="I23" s="128"/>
      <c r="J23" s="43"/>
      <c r="K23" s="46"/>
    </row>
    <row r="24" spans="2:11" s="7" customFormat="1" ht="22.5" customHeight="1">
      <c r="B24" s="131"/>
      <c r="C24" s="132"/>
      <c r="D24" s="132"/>
      <c r="E24" s="376" t="s">
        <v>22</v>
      </c>
      <c r="F24" s="376"/>
      <c r="G24" s="376"/>
      <c r="H24" s="376"/>
      <c r="I24" s="133"/>
      <c r="J24" s="132"/>
      <c r="K24" s="134"/>
    </row>
    <row r="25" spans="2:11" s="1" customFormat="1" ht="6.95" customHeight="1">
      <c r="B25" s="42"/>
      <c r="C25" s="43"/>
      <c r="D25" s="43"/>
      <c r="E25" s="43"/>
      <c r="F25" s="43"/>
      <c r="G25" s="43"/>
      <c r="H25" s="43"/>
      <c r="I25" s="128"/>
      <c r="J25" s="43"/>
      <c r="K25" s="46"/>
    </row>
    <row r="26" spans="2:11" s="1" customFormat="1" ht="6.95" customHeight="1">
      <c r="B26" s="42"/>
      <c r="C26" s="43"/>
      <c r="D26" s="86"/>
      <c r="E26" s="86"/>
      <c r="F26" s="86"/>
      <c r="G26" s="86"/>
      <c r="H26" s="86"/>
      <c r="I26" s="135"/>
      <c r="J26" s="86"/>
      <c r="K26" s="136"/>
    </row>
    <row r="27" spans="2:11" s="1" customFormat="1" ht="25.35" customHeight="1">
      <c r="B27" s="42"/>
      <c r="C27" s="43"/>
      <c r="D27" s="137" t="s">
        <v>41</v>
      </c>
      <c r="E27" s="43"/>
      <c r="F27" s="43"/>
      <c r="G27" s="43"/>
      <c r="H27" s="43"/>
      <c r="I27" s="128"/>
      <c r="J27" s="138">
        <f>ROUND(J79,2)</f>
        <v>0</v>
      </c>
      <c r="K27" s="46"/>
    </row>
    <row r="28" spans="2:11" s="1" customFormat="1" ht="6.95" customHeight="1">
      <c r="B28" s="42"/>
      <c r="C28" s="43"/>
      <c r="D28" s="86"/>
      <c r="E28" s="86"/>
      <c r="F28" s="86"/>
      <c r="G28" s="86"/>
      <c r="H28" s="86"/>
      <c r="I28" s="135"/>
      <c r="J28" s="86"/>
      <c r="K28" s="136"/>
    </row>
    <row r="29" spans="2:11" s="1" customFormat="1" ht="14.45" customHeight="1">
      <c r="B29" s="42"/>
      <c r="C29" s="43"/>
      <c r="D29" s="43"/>
      <c r="E29" s="43"/>
      <c r="F29" s="47" t="s">
        <v>43</v>
      </c>
      <c r="G29" s="43"/>
      <c r="H29" s="43"/>
      <c r="I29" s="139" t="s">
        <v>42</v>
      </c>
      <c r="J29" s="47" t="s">
        <v>44</v>
      </c>
      <c r="K29" s="46"/>
    </row>
    <row r="30" spans="2:11" s="1" customFormat="1" ht="14.45" customHeight="1">
      <c r="B30" s="42"/>
      <c r="C30" s="43"/>
      <c r="D30" s="50" t="s">
        <v>45</v>
      </c>
      <c r="E30" s="50" t="s">
        <v>46</v>
      </c>
      <c r="F30" s="140">
        <f>ROUND(SUM(BE79:BE96),2)</f>
        <v>0</v>
      </c>
      <c r="G30" s="43"/>
      <c r="H30" s="43"/>
      <c r="I30" s="141">
        <v>0.21</v>
      </c>
      <c r="J30" s="140">
        <f>ROUND(ROUND((SUM(BE79:BE96)),2)*I30,2)</f>
        <v>0</v>
      </c>
      <c r="K30" s="46"/>
    </row>
    <row r="31" spans="2:11" s="1" customFormat="1" ht="14.45" customHeight="1">
      <c r="B31" s="42"/>
      <c r="C31" s="43"/>
      <c r="D31" s="43"/>
      <c r="E31" s="50" t="s">
        <v>47</v>
      </c>
      <c r="F31" s="140">
        <f>ROUND(SUM(BF79:BF96),2)</f>
        <v>0</v>
      </c>
      <c r="G31" s="43"/>
      <c r="H31" s="43"/>
      <c r="I31" s="141">
        <v>0.15</v>
      </c>
      <c r="J31" s="140">
        <f>ROUND(ROUND((SUM(BF79:BF96)),2)*I31,2)</f>
        <v>0</v>
      </c>
      <c r="K31" s="46"/>
    </row>
    <row r="32" spans="2:11" s="1" customFormat="1" ht="14.45" customHeight="1" hidden="1">
      <c r="B32" s="42"/>
      <c r="C32" s="43"/>
      <c r="D32" s="43"/>
      <c r="E32" s="50" t="s">
        <v>48</v>
      </c>
      <c r="F32" s="140">
        <f>ROUND(SUM(BG79:BG96),2)</f>
        <v>0</v>
      </c>
      <c r="G32" s="43"/>
      <c r="H32" s="43"/>
      <c r="I32" s="141">
        <v>0.21</v>
      </c>
      <c r="J32" s="140">
        <v>0</v>
      </c>
      <c r="K32" s="46"/>
    </row>
    <row r="33" spans="2:11" s="1" customFormat="1" ht="14.45" customHeight="1" hidden="1">
      <c r="B33" s="42"/>
      <c r="C33" s="43"/>
      <c r="D33" s="43"/>
      <c r="E33" s="50" t="s">
        <v>49</v>
      </c>
      <c r="F33" s="140">
        <f>ROUND(SUM(BH79:BH96),2)</f>
        <v>0</v>
      </c>
      <c r="G33" s="43"/>
      <c r="H33" s="43"/>
      <c r="I33" s="141">
        <v>0.15</v>
      </c>
      <c r="J33" s="140">
        <v>0</v>
      </c>
      <c r="K33" s="46"/>
    </row>
    <row r="34" spans="2:11" s="1" customFormat="1" ht="14.45" customHeight="1" hidden="1">
      <c r="B34" s="42"/>
      <c r="C34" s="43"/>
      <c r="D34" s="43"/>
      <c r="E34" s="50" t="s">
        <v>50</v>
      </c>
      <c r="F34" s="140">
        <f>ROUND(SUM(BI79:BI96),2)</f>
        <v>0</v>
      </c>
      <c r="G34" s="43"/>
      <c r="H34" s="43"/>
      <c r="I34" s="141">
        <v>0</v>
      </c>
      <c r="J34" s="140">
        <v>0</v>
      </c>
      <c r="K34" s="46"/>
    </row>
    <row r="35" spans="2:11" s="1" customFormat="1" ht="6.95" customHeight="1">
      <c r="B35" s="42"/>
      <c r="C35" s="43"/>
      <c r="D35" s="43"/>
      <c r="E35" s="43"/>
      <c r="F35" s="43"/>
      <c r="G35" s="43"/>
      <c r="H35" s="43"/>
      <c r="I35" s="128"/>
      <c r="J35" s="43"/>
      <c r="K35" s="46"/>
    </row>
    <row r="36" spans="2:11" s="1" customFormat="1" ht="25.35" customHeight="1">
      <c r="B36" s="42"/>
      <c r="C36" s="142"/>
      <c r="D36" s="143" t="s">
        <v>51</v>
      </c>
      <c r="E36" s="80"/>
      <c r="F36" s="80"/>
      <c r="G36" s="144" t="s">
        <v>52</v>
      </c>
      <c r="H36" s="145" t="s">
        <v>53</v>
      </c>
      <c r="I36" s="146"/>
      <c r="J36" s="147">
        <f>SUM(J27:J34)</f>
        <v>0</v>
      </c>
      <c r="K36" s="148"/>
    </row>
    <row r="37" spans="2:11" s="1" customFormat="1" ht="14.45" customHeight="1">
      <c r="B37" s="57"/>
      <c r="C37" s="58"/>
      <c r="D37" s="58"/>
      <c r="E37" s="58"/>
      <c r="F37" s="58"/>
      <c r="G37" s="58"/>
      <c r="H37" s="58"/>
      <c r="I37" s="149"/>
      <c r="J37" s="58"/>
      <c r="K37" s="59"/>
    </row>
    <row r="41" spans="2:11" s="1" customFormat="1" ht="6.95" customHeight="1">
      <c r="B41" s="150"/>
      <c r="C41" s="151"/>
      <c r="D41" s="151"/>
      <c r="E41" s="151"/>
      <c r="F41" s="151"/>
      <c r="G41" s="151"/>
      <c r="H41" s="151"/>
      <c r="I41" s="152"/>
      <c r="J41" s="151"/>
      <c r="K41" s="153"/>
    </row>
    <row r="42" spans="2:11" s="1" customFormat="1" ht="36.95" customHeight="1">
      <c r="B42" s="42"/>
      <c r="C42" s="31" t="s">
        <v>122</v>
      </c>
      <c r="D42" s="43"/>
      <c r="E42" s="43"/>
      <c r="F42" s="43"/>
      <c r="G42" s="43"/>
      <c r="H42" s="43"/>
      <c r="I42" s="128"/>
      <c r="J42" s="43"/>
      <c r="K42" s="46"/>
    </row>
    <row r="43" spans="2:11" s="1" customFormat="1" ht="6.95" customHeight="1">
      <c r="B43" s="42"/>
      <c r="C43" s="43"/>
      <c r="D43" s="43"/>
      <c r="E43" s="43"/>
      <c r="F43" s="43"/>
      <c r="G43" s="43"/>
      <c r="H43" s="43"/>
      <c r="I43" s="128"/>
      <c r="J43" s="43"/>
      <c r="K43" s="46"/>
    </row>
    <row r="44" spans="2:11" s="1" customFormat="1" ht="14.45" customHeight="1">
      <c r="B44" s="42"/>
      <c r="C44" s="38" t="s">
        <v>18</v>
      </c>
      <c r="D44" s="43"/>
      <c r="E44" s="43"/>
      <c r="F44" s="43"/>
      <c r="G44" s="43"/>
      <c r="H44" s="43"/>
      <c r="I44" s="128"/>
      <c r="J44" s="43"/>
      <c r="K44" s="46"/>
    </row>
    <row r="45" spans="2:11" s="1" customFormat="1" ht="22.5" customHeight="1">
      <c r="B45" s="42"/>
      <c r="C45" s="43"/>
      <c r="D45" s="43"/>
      <c r="E45" s="411" t="str">
        <f>E7</f>
        <v>Realizace úspor energie - Gymnázimum Vysoké Mýto</v>
      </c>
      <c r="F45" s="412"/>
      <c r="G45" s="412"/>
      <c r="H45" s="412"/>
      <c r="I45" s="128"/>
      <c r="J45" s="43"/>
      <c r="K45" s="46"/>
    </row>
    <row r="46" spans="2:11" s="1" customFormat="1" ht="14.45" customHeight="1">
      <c r="B46" s="42"/>
      <c r="C46" s="38" t="s">
        <v>120</v>
      </c>
      <c r="D46" s="43"/>
      <c r="E46" s="43"/>
      <c r="F46" s="43"/>
      <c r="G46" s="43"/>
      <c r="H46" s="43"/>
      <c r="I46" s="128"/>
      <c r="J46" s="43"/>
      <c r="K46" s="46"/>
    </row>
    <row r="47" spans="2:11" s="1" customFormat="1" ht="23.25" customHeight="1">
      <c r="B47" s="42"/>
      <c r="C47" s="43"/>
      <c r="D47" s="43"/>
      <c r="E47" s="413" t="str">
        <f>E9</f>
        <v>VRN - Vedlejší rozpočtové náklady</v>
      </c>
      <c r="F47" s="414"/>
      <c r="G47" s="414"/>
      <c r="H47" s="414"/>
      <c r="I47" s="128"/>
      <c r="J47" s="43"/>
      <c r="K47" s="46"/>
    </row>
    <row r="48" spans="2:11" s="1" customFormat="1" ht="6.95" customHeight="1">
      <c r="B48" s="42"/>
      <c r="C48" s="43"/>
      <c r="D48" s="43"/>
      <c r="E48" s="43"/>
      <c r="F48" s="43"/>
      <c r="G48" s="43"/>
      <c r="H48" s="43"/>
      <c r="I48" s="128"/>
      <c r="J48" s="43"/>
      <c r="K48" s="46"/>
    </row>
    <row r="49" spans="2:11" s="1" customFormat="1" ht="18" customHeight="1">
      <c r="B49" s="42"/>
      <c r="C49" s="38" t="s">
        <v>25</v>
      </c>
      <c r="D49" s="43"/>
      <c r="E49" s="43"/>
      <c r="F49" s="36" t="str">
        <f>F12</f>
        <v>Vysoké Mýto</v>
      </c>
      <c r="G49" s="43"/>
      <c r="H49" s="43"/>
      <c r="I49" s="129" t="s">
        <v>27</v>
      </c>
      <c r="J49" s="130" t="str">
        <f>IF(J12="","",J12)</f>
        <v>1. 9. 2017</v>
      </c>
      <c r="K49" s="46"/>
    </row>
    <row r="50" spans="2:11" s="1" customFormat="1" ht="6.95" customHeight="1">
      <c r="B50" s="42"/>
      <c r="C50" s="43"/>
      <c r="D50" s="43"/>
      <c r="E50" s="43"/>
      <c r="F50" s="43"/>
      <c r="G50" s="43"/>
      <c r="H50" s="43"/>
      <c r="I50" s="128"/>
      <c r="J50" s="43"/>
      <c r="K50" s="46"/>
    </row>
    <row r="51" spans="2:11" s="1" customFormat="1" ht="13.5">
      <c r="B51" s="42"/>
      <c r="C51" s="38" t="s">
        <v>31</v>
      </c>
      <c r="D51" s="43"/>
      <c r="E51" s="43"/>
      <c r="F51" s="36" t="str">
        <f>E15</f>
        <v>Pardubický Kraj</v>
      </c>
      <c r="G51" s="43"/>
      <c r="H51" s="43"/>
      <c r="I51" s="129" t="s">
        <v>37</v>
      </c>
      <c r="J51" s="36" t="str">
        <f>E21</f>
        <v>KIP spol. s r.o. Litomyšl</v>
      </c>
      <c r="K51" s="46"/>
    </row>
    <row r="52" spans="2:11" s="1" customFormat="1" ht="14.45" customHeight="1">
      <c r="B52" s="42"/>
      <c r="C52" s="38" t="s">
        <v>35</v>
      </c>
      <c r="D52" s="43"/>
      <c r="E52" s="43"/>
      <c r="F52" s="36" t="str">
        <f>IF(E18="","",E18)</f>
        <v/>
      </c>
      <c r="G52" s="43"/>
      <c r="H52" s="43"/>
      <c r="I52" s="128"/>
      <c r="J52" s="43"/>
      <c r="K52" s="46"/>
    </row>
    <row r="53" spans="2:11" s="1" customFormat="1" ht="10.35" customHeight="1">
      <c r="B53" s="42"/>
      <c r="C53" s="43"/>
      <c r="D53" s="43"/>
      <c r="E53" s="43"/>
      <c r="F53" s="43"/>
      <c r="G53" s="43"/>
      <c r="H53" s="43"/>
      <c r="I53" s="128"/>
      <c r="J53" s="43"/>
      <c r="K53" s="46"/>
    </row>
    <row r="54" spans="2:11" s="1" customFormat="1" ht="29.25" customHeight="1">
      <c r="B54" s="42"/>
      <c r="C54" s="154" t="s">
        <v>123</v>
      </c>
      <c r="D54" s="142"/>
      <c r="E54" s="142"/>
      <c r="F54" s="142"/>
      <c r="G54" s="142"/>
      <c r="H54" s="142"/>
      <c r="I54" s="155"/>
      <c r="J54" s="156" t="s">
        <v>124</v>
      </c>
      <c r="K54" s="157"/>
    </row>
    <row r="55" spans="2:11" s="1" customFormat="1" ht="10.35" customHeight="1">
      <c r="B55" s="42"/>
      <c r="C55" s="43"/>
      <c r="D55" s="43"/>
      <c r="E55" s="43"/>
      <c r="F55" s="43"/>
      <c r="G55" s="43"/>
      <c r="H55" s="43"/>
      <c r="I55" s="128"/>
      <c r="J55" s="43"/>
      <c r="K55" s="46"/>
    </row>
    <row r="56" spans="2:47" s="1" customFormat="1" ht="29.25" customHeight="1">
      <c r="B56" s="42"/>
      <c r="C56" s="158" t="s">
        <v>125</v>
      </c>
      <c r="D56" s="43"/>
      <c r="E56" s="43"/>
      <c r="F56" s="43"/>
      <c r="G56" s="43"/>
      <c r="H56" s="43"/>
      <c r="I56" s="128"/>
      <c r="J56" s="138">
        <f>J79</f>
        <v>0</v>
      </c>
      <c r="K56" s="46"/>
      <c r="AU56" s="25" t="s">
        <v>126</v>
      </c>
    </row>
    <row r="57" spans="2:11" s="8" customFormat="1" ht="24.95" customHeight="1">
      <c r="B57" s="159"/>
      <c r="C57" s="160"/>
      <c r="D57" s="161" t="s">
        <v>127</v>
      </c>
      <c r="E57" s="162"/>
      <c r="F57" s="162"/>
      <c r="G57" s="162"/>
      <c r="H57" s="162"/>
      <c r="I57" s="163"/>
      <c r="J57" s="164">
        <f>J80</f>
        <v>0</v>
      </c>
      <c r="K57" s="165"/>
    </row>
    <row r="58" spans="2:11" s="9" customFormat="1" ht="19.9" customHeight="1">
      <c r="B58" s="166"/>
      <c r="C58" s="167"/>
      <c r="D58" s="168" t="s">
        <v>128</v>
      </c>
      <c r="E58" s="169"/>
      <c r="F58" s="169"/>
      <c r="G58" s="169"/>
      <c r="H58" s="169"/>
      <c r="I58" s="170"/>
      <c r="J58" s="171">
        <f>J81</f>
        <v>0</v>
      </c>
      <c r="K58" s="172"/>
    </row>
    <row r="59" spans="2:11" s="9" customFormat="1" ht="19.9" customHeight="1">
      <c r="B59" s="166"/>
      <c r="C59" s="167"/>
      <c r="D59" s="168" t="s">
        <v>129</v>
      </c>
      <c r="E59" s="169"/>
      <c r="F59" s="169"/>
      <c r="G59" s="169"/>
      <c r="H59" s="169"/>
      <c r="I59" s="170"/>
      <c r="J59" s="171">
        <f>J86</f>
        <v>0</v>
      </c>
      <c r="K59" s="172"/>
    </row>
    <row r="60" spans="2:11" s="1" customFormat="1" ht="21.75" customHeight="1">
      <c r="B60" s="42"/>
      <c r="C60" s="43"/>
      <c r="D60" s="43"/>
      <c r="E60" s="43"/>
      <c r="F60" s="43"/>
      <c r="G60" s="43"/>
      <c r="H60" s="43"/>
      <c r="I60" s="128"/>
      <c r="J60" s="43"/>
      <c r="K60" s="46"/>
    </row>
    <row r="61" spans="2:11" s="1" customFormat="1" ht="6.95" customHeight="1">
      <c r="B61" s="57"/>
      <c r="C61" s="58"/>
      <c r="D61" s="58"/>
      <c r="E61" s="58"/>
      <c r="F61" s="58"/>
      <c r="G61" s="58"/>
      <c r="H61" s="58"/>
      <c r="I61" s="149"/>
      <c r="J61" s="58"/>
      <c r="K61" s="59"/>
    </row>
    <row r="65" spans="2:12" s="1" customFormat="1" ht="6.95" customHeight="1">
      <c r="B65" s="60"/>
      <c r="C65" s="61"/>
      <c r="D65" s="61"/>
      <c r="E65" s="61"/>
      <c r="F65" s="61"/>
      <c r="G65" s="61"/>
      <c r="H65" s="61"/>
      <c r="I65" s="152"/>
      <c r="J65" s="61"/>
      <c r="K65" s="61"/>
      <c r="L65" s="62"/>
    </row>
    <row r="66" spans="2:12" s="1" customFormat="1" ht="36.95" customHeight="1">
      <c r="B66" s="42"/>
      <c r="C66" s="63" t="s">
        <v>130</v>
      </c>
      <c r="D66" s="64"/>
      <c r="E66" s="64"/>
      <c r="F66" s="64"/>
      <c r="G66" s="64"/>
      <c r="H66" s="64"/>
      <c r="I66" s="173"/>
      <c r="J66" s="64"/>
      <c r="K66" s="64"/>
      <c r="L66" s="62"/>
    </row>
    <row r="67" spans="2:12" s="1" customFormat="1" ht="6.95" customHeight="1">
      <c r="B67" s="42"/>
      <c r="C67" s="64"/>
      <c r="D67" s="64"/>
      <c r="E67" s="64"/>
      <c r="F67" s="64"/>
      <c r="G67" s="64"/>
      <c r="H67" s="64"/>
      <c r="I67" s="173"/>
      <c r="J67" s="64"/>
      <c r="K67" s="64"/>
      <c r="L67" s="62"/>
    </row>
    <row r="68" spans="2:12" s="1" customFormat="1" ht="14.45" customHeight="1">
      <c r="B68" s="42"/>
      <c r="C68" s="66" t="s">
        <v>18</v>
      </c>
      <c r="D68" s="64"/>
      <c r="E68" s="64"/>
      <c r="F68" s="64"/>
      <c r="G68" s="64"/>
      <c r="H68" s="64"/>
      <c r="I68" s="173"/>
      <c r="J68" s="64"/>
      <c r="K68" s="64"/>
      <c r="L68" s="62"/>
    </row>
    <row r="69" spans="2:12" s="1" customFormat="1" ht="22.5" customHeight="1">
      <c r="B69" s="42"/>
      <c r="C69" s="64"/>
      <c r="D69" s="64"/>
      <c r="E69" s="415" t="str">
        <f>E7</f>
        <v>Realizace úspor energie - Gymnázimum Vysoké Mýto</v>
      </c>
      <c r="F69" s="416"/>
      <c r="G69" s="416"/>
      <c r="H69" s="416"/>
      <c r="I69" s="173"/>
      <c r="J69" s="64"/>
      <c r="K69" s="64"/>
      <c r="L69" s="62"/>
    </row>
    <row r="70" spans="2:12" s="1" customFormat="1" ht="14.45" customHeight="1">
      <c r="B70" s="42"/>
      <c r="C70" s="66" t="s">
        <v>120</v>
      </c>
      <c r="D70" s="64"/>
      <c r="E70" s="64"/>
      <c r="F70" s="64"/>
      <c r="G70" s="64"/>
      <c r="H70" s="64"/>
      <c r="I70" s="173"/>
      <c r="J70" s="64"/>
      <c r="K70" s="64"/>
      <c r="L70" s="62"/>
    </row>
    <row r="71" spans="2:12" s="1" customFormat="1" ht="23.25" customHeight="1">
      <c r="B71" s="42"/>
      <c r="C71" s="64"/>
      <c r="D71" s="64"/>
      <c r="E71" s="387" t="str">
        <f>E9</f>
        <v>VRN - Vedlejší rozpočtové náklady</v>
      </c>
      <c r="F71" s="417"/>
      <c r="G71" s="417"/>
      <c r="H71" s="417"/>
      <c r="I71" s="173"/>
      <c r="J71" s="64"/>
      <c r="K71" s="64"/>
      <c r="L71" s="62"/>
    </row>
    <row r="72" spans="2:12" s="1" customFormat="1" ht="6.95" customHeight="1">
      <c r="B72" s="42"/>
      <c r="C72" s="64"/>
      <c r="D72" s="64"/>
      <c r="E72" s="64"/>
      <c r="F72" s="64"/>
      <c r="G72" s="64"/>
      <c r="H72" s="64"/>
      <c r="I72" s="173"/>
      <c r="J72" s="64"/>
      <c r="K72" s="64"/>
      <c r="L72" s="62"/>
    </row>
    <row r="73" spans="2:12" s="1" customFormat="1" ht="18" customHeight="1">
      <c r="B73" s="42"/>
      <c r="C73" s="66" t="s">
        <v>25</v>
      </c>
      <c r="D73" s="64"/>
      <c r="E73" s="64"/>
      <c r="F73" s="174" t="str">
        <f>F12</f>
        <v>Vysoké Mýto</v>
      </c>
      <c r="G73" s="64"/>
      <c r="H73" s="64"/>
      <c r="I73" s="175" t="s">
        <v>27</v>
      </c>
      <c r="J73" s="74" t="str">
        <f>IF(J12="","",J12)</f>
        <v>1. 9. 2017</v>
      </c>
      <c r="K73" s="64"/>
      <c r="L73" s="62"/>
    </row>
    <row r="74" spans="2:12" s="1" customFormat="1" ht="6.95" customHeight="1">
      <c r="B74" s="42"/>
      <c r="C74" s="64"/>
      <c r="D74" s="64"/>
      <c r="E74" s="64"/>
      <c r="F74" s="64"/>
      <c r="G74" s="64"/>
      <c r="H74" s="64"/>
      <c r="I74" s="173"/>
      <c r="J74" s="64"/>
      <c r="K74" s="64"/>
      <c r="L74" s="62"/>
    </row>
    <row r="75" spans="2:12" s="1" customFormat="1" ht="13.5">
      <c r="B75" s="42"/>
      <c r="C75" s="66" t="s">
        <v>31</v>
      </c>
      <c r="D75" s="64"/>
      <c r="E75" s="64"/>
      <c r="F75" s="174" t="str">
        <f>E15</f>
        <v>Pardubický Kraj</v>
      </c>
      <c r="G75" s="64"/>
      <c r="H75" s="64"/>
      <c r="I75" s="175" t="s">
        <v>37</v>
      </c>
      <c r="J75" s="174" t="str">
        <f>E21</f>
        <v>KIP spol. s r.o. Litomyšl</v>
      </c>
      <c r="K75" s="64"/>
      <c r="L75" s="62"/>
    </row>
    <row r="76" spans="2:12" s="1" customFormat="1" ht="14.45" customHeight="1">
      <c r="B76" s="42"/>
      <c r="C76" s="66" t="s">
        <v>35</v>
      </c>
      <c r="D76" s="64"/>
      <c r="E76" s="64"/>
      <c r="F76" s="174" t="str">
        <f>IF(E18="","",E18)</f>
        <v/>
      </c>
      <c r="G76" s="64"/>
      <c r="H76" s="64"/>
      <c r="I76" s="173"/>
      <c r="J76" s="64"/>
      <c r="K76" s="64"/>
      <c r="L76" s="62"/>
    </row>
    <row r="77" spans="2:12" s="1" customFormat="1" ht="10.35" customHeight="1">
      <c r="B77" s="42"/>
      <c r="C77" s="64"/>
      <c r="D77" s="64"/>
      <c r="E77" s="64"/>
      <c r="F77" s="64"/>
      <c r="G77" s="64"/>
      <c r="H77" s="64"/>
      <c r="I77" s="173"/>
      <c r="J77" s="64"/>
      <c r="K77" s="64"/>
      <c r="L77" s="62"/>
    </row>
    <row r="78" spans="2:20" s="10" customFormat="1" ht="29.25" customHeight="1">
      <c r="B78" s="176"/>
      <c r="C78" s="177" t="s">
        <v>131</v>
      </c>
      <c r="D78" s="178" t="s">
        <v>60</v>
      </c>
      <c r="E78" s="178" t="s">
        <v>56</v>
      </c>
      <c r="F78" s="178" t="s">
        <v>132</v>
      </c>
      <c r="G78" s="178" t="s">
        <v>133</v>
      </c>
      <c r="H78" s="178" t="s">
        <v>134</v>
      </c>
      <c r="I78" s="179" t="s">
        <v>135</v>
      </c>
      <c r="J78" s="178" t="s">
        <v>124</v>
      </c>
      <c r="K78" s="180" t="s">
        <v>136</v>
      </c>
      <c r="L78" s="181"/>
      <c r="M78" s="82" t="s">
        <v>137</v>
      </c>
      <c r="N78" s="83" t="s">
        <v>45</v>
      </c>
      <c r="O78" s="83" t="s">
        <v>138</v>
      </c>
      <c r="P78" s="83" t="s">
        <v>139</v>
      </c>
      <c r="Q78" s="83" t="s">
        <v>140</v>
      </c>
      <c r="R78" s="83" t="s">
        <v>141</v>
      </c>
      <c r="S78" s="83" t="s">
        <v>142</v>
      </c>
      <c r="T78" s="84" t="s">
        <v>143</v>
      </c>
    </row>
    <row r="79" spans="2:63" s="1" customFormat="1" ht="29.25" customHeight="1">
      <c r="B79" s="42"/>
      <c r="C79" s="88" t="s">
        <v>125</v>
      </c>
      <c r="D79" s="64"/>
      <c r="E79" s="64"/>
      <c r="F79" s="64"/>
      <c r="G79" s="64"/>
      <c r="H79" s="64"/>
      <c r="I79" s="173"/>
      <c r="J79" s="182">
        <f>BK79</f>
        <v>0</v>
      </c>
      <c r="K79" s="64"/>
      <c r="L79" s="62"/>
      <c r="M79" s="85"/>
      <c r="N79" s="86"/>
      <c r="O79" s="86"/>
      <c r="P79" s="183">
        <f>P80</f>
        <v>0</v>
      </c>
      <c r="Q79" s="86"/>
      <c r="R79" s="183">
        <f>R80</f>
        <v>0</v>
      </c>
      <c r="S79" s="86"/>
      <c r="T79" s="184">
        <f>T80</f>
        <v>0</v>
      </c>
      <c r="AT79" s="25" t="s">
        <v>74</v>
      </c>
      <c r="AU79" s="25" t="s">
        <v>126</v>
      </c>
      <c r="BK79" s="185">
        <f>BK80</f>
        <v>0</v>
      </c>
    </row>
    <row r="80" spans="2:63" s="11" customFormat="1" ht="37.35" customHeight="1">
      <c r="B80" s="186"/>
      <c r="C80" s="187"/>
      <c r="D80" s="188" t="s">
        <v>74</v>
      </c>
      <c r="E80" s="189" t="s">
        <v>80</v>
      </c>
      <c r="F80" s="189" t="s">
        <v>80</v>
      </c>
      <c r="G80" s="187"/>
      <c r="H80" s="187"/>
      <c r="I80" s="190"/>
      <c r="J80" s="191">
        <f>BK80</f>
        <v>0</v>
      </c>
      <c r="K80" s="187"/>
      <c r="L80" s="192"/>
      <c r="M80" s="193"/>
      <c r="N80" s="194"/>
      <c r="O80" s="194"/>
      <c r="P80" s="195">
        <f>P81+P86</f>
        <v>0</v>
      </c>
      <c r="Q80" s="194"/>
      <c r="R80" s="195">
        <f>R81+R86</f>
        <v>0</v>
      </c>
      <c r="S80" s="194"/>
      <c r="T80" s="196">
        <f>T81+T86</f>
        <v>0</v>
      </c>
      <c r="AR80" s="197" t="s">
        <v>144</v>
      </c>
      <c r="AT80" s="198" t="s">
        <v>74</v>
      </c>
      <c r="AU80" s="198" t="s">
        <v>75</v>
      </c>
      <c r="AY80" s="197" t="s">
        <v>145</v>
      </c>
      <c r="BK80" s="199">
        <f>BK81+BK86</f>
        <v>0</v>
      </c>
    </row>
    <row r="81" spans="2:63" s="11" customFormat="1" ht="19.9" customHeight="1">
      <c r="B81" s="186"/>
      <c r="C81" s="187"/>
      <c r="D81" s="200" t="s">
        <v>74</v>
      </c>
      <c r="E81" s="201" t="s">
        <v>146</v>
      </c>
      <c r="F81" s="201" t="s">
        <v>147</v>
      </c>
      <c r="G81" s="187"/>
      <c r="H81" s="187"/>
      <c r="I81" s="190"/>
      <c r="J81" s="202">
        <f>BK81</f>
        <v>0</v>
      </c>
      <c r="K81" s="187"/>
      <c r="L81" s="192"/>
      <c r="M81" s="193"/>
      <c r="N81" s="194"/>
      <c r="O81" s="194"/>
      <c r="P81" s="195">
        <f>SUM(P82:P85)</f>
        <v>0</v>
      </c>
      <c r="Q81" s="194"/>
      <c r="R81" s="195">
        <f>SUM(R82:R85)</f>
        <v>0</v>
      </c>
      <c r="S81" s="194"/>
      <c r="T81" s="196">
        <f>SUM(T82:T85)</f>
        <v>0</v>
      </c>
      <c r="AR81" s="197" t="s">
        <v>144</v>
      </c>
      <c r="AT81" s="198" t="s">
        <v>74</v>
      </c>
      <c r="AU81" s="198" t="s">
        <v>24</v>
      </c>
      <c r="AY81" s="197" t="s">
        <v>145</v>
      </c>
      <c r="BK81" s="199">
        <f>SUM(BK82:BK85)</f>
        <v>0</v>
      </c>
    </row>
    <row r="82" spans="2:65" s="1" customFormat="1" ht="22.5" customHeight="1">
      <c r="B82" s="42"/>
      <c r="C82" s="203" t="s">
        <v>24</v>
      </c>
      <c r="D82" s="203" t="s">
        <v>148</v>
      </c>
      <c r="E82" s="204" t="s">
        <v>149</v>
      </c>
      <c r="F82" s="205" t="s">
        <v>150</v>
      </c>
      <c r="G82" s="206" t="s">
        <v>151</v>
      </c>
      <c r="H82" s="207">
        <v>1</v>
      </c>
      <c r="I82" s="208"/>
      <c r="J82" s="209">
        <f>ROUND(I82*H82,2)</f>
        <v>0</v>
      </c>
      <c r="K82" s="205" t="s">
        <v>152</v>
      </c>
      <c r="L82" s="62"/>
      <c r="M82" s="210" t="s">
        <v>22</v>
      </c>
      <c r="N82" s="211" t="s">
        <v>46</v>
      </c>
      <c r="O82" s="43"/>
      <c r="P82" s="212">
        <f>O82*H82</f>
        <v>0</v>
      </c>
      <c r="Q82" s="212">
        <v>0</v>
      </c>
      <c r="R82" s="212">
        <f>Q82*H82</f>
        <v>0</v>
      </c>
      <c r="S82" s="212">
        <v>0</v>
      </c>
      <c r="T82" s="213">
        <f>S82*H82</f>
        <v>0</v>
      </c>
      <c r="AR82" s="25" t="s">
        <v>153</v>
      </c>
      <c r="AT82" s="25" t="s">
        <v>148</v>
      </c>
      <c r="AU82" s="25" t="s">
        <v>84</v>
      </c>
      <c r="AY82" s="25" t="s">
        <v>145</v>
      </c>
      <c r="BE82" s="214">
        <f>IF(N82="základní",J82,0)</f>
        <v>0</v>
      </c>
      <c r="BF82" s="214">
        <f>IF(N82="snížená",J82,0)</f>
        <v>0</v>
      </c>
      <c r="BG82" s="214">
        <f>IF(N82="zákl. přenesená",J82,0)</f>
        <v>0</v>
      </c>
      <c r="BH82" s="214">
        <f>IF(N82="sníž. přenesená",J82,0)</f>
        <v>0</v>
      </c>
      <c r="BI82" s="214">
        <f>IF(N82="nulová",J82,0)</f>
        <v>0</v>
      </c>
      <c r="BJ82" s="25" t="s">
        <v>24</v>
      </c>
      <c r="BK82" s="214">
        <f>ROUND(I82*H82,2)</f>
        <v>0</v>
      </c>
      <c r="BL82" s="25" t="s">
        <v>153</v>
      </c>
      <c r="BM82" s="25" t="s">
        <v>154</v>
      </c>
    </row>
    <row r="83" spans="2:65" s="1" customFormat="1" ht="22.5" customHeight="1">
      <c r="B83" s="42"/>
      <c r="C83" s="203" t="s">
        <v>84</v>
      </c>
      <c r="D83" s="203" t="s">
        <v>148</v>
      </c>
      <c r="E83" s="204" t="s">
        <v>155</v>
      </c>
      <c r="F83" s="205" t="s">
        <v>156</v>
      </c>
      <c r="G83" s="206" t="s">
        <v>151</v>
      </c>
      <c r="H83" s="207">
        <v>1</v>
      </c>
      <c r="I83" s="208"/>
      <c r="J83" s="209">
        <f>ROUND(I83*H83,2)</f>
        <v>0</v>
      </c>
      <c r="K83" s="205" t="s">
        <v>152</v>
      </c>
      <c r="L83" s="62"/>
      <c r="M83" s="210" t="s">
        <v>22</v>
      </c>
      <c r="N83" s="211" t="s">
        <v>46</v>
      </c>
      <c r="O83" s="43"/>
      <c r="P83" s="212">
        <f>O83*H83</f>
        <v>0</v>
      </c>
      <c r="Q83" s="212">
        <v>0</v>
      </c>
      <c r="R83" s="212">
        <f>Q83*H83</f>
        <v>0</v>
      </c>
      <c r="S83" s="212">
        <v>0</v>
      </c>
      <c r="T83" s="213">
        <f>S83*H83</f>
        <v>0</v>
      </c>
      <c r="AR83" s="25" t="s">
        <v>153</v>
      </c>
      <c r="AT83" s="25" t="s">
        <v>148</v>
      </c>
      <c r="AU83" s="25" t="s">
        <v>84</v>
      </c>
      <c r="AY83" s="25" t="s">
        <v>145</v>
      </c>
      <c r="BE83" s="214">
        <f>IF(N83="základní",J83,0)</f>
        <v>0</v>
      </c>
      <c r="BF83" s="214">
        <f>IF(N83="snížená",J83,0)</f>
        <v>0</v>
      </c>
      <c r="BG83" s="214">
        <f>IF(N83="zákl. přenesená",J83,0)</f>
        <v>0</v>
      </c>
      <c r="BH83" s="214">
        <f>IF(N83="sníž. přenesená",J83,0)</f>
        <v>0</v>
      </c>
      <c r="BI83" s="214">
        <f>IF(N83="nulová",J83,0)</f>
        <v>0</v>
      </c>
      <c r="BJ83" s="25" t="s">
        <v>24</v>
      </c>
      <c r="BK83" s="214">
        <f>ROUND(I83*H83,2)</f>
        <v>0</v>
      </c>
      <c r="BL83" s="25" t="s">
        <v>153</v>
      </c>
      <c r="BM83" s="25" t="s">
        <v>157</v>
      </c>
    </row>
    <row r="84" spans="2:65" s="1" customFormat="1" ht="22.5" customHeight="1">
      <c r="B84" s="42"/>
      <c r="C84" s="203" t="s">
        <v>158</v>
      </c>
      <c r="D84" s="203" t="s">
        <v>148</v>
      </c>
      <c r="E84" s="204" t="s">
        <v>159</v>
      </c>
      <c r="F84" s="205" t="s">
        <v>160</v>
      </c>
      <c r="G84" s="206" t="s">
        <v>151</v>
      </c>
      <c r="H84" s="207">
        <v>1</v>
      </c>
      <c r="I84" s="208"/>
      <c r="J84" s="209">
        <f>ROUND(I84*H84,2)</f>
        <v>0</v>
      </c>
      <c r="K84" s="205" t="s">
        <v>152</v>
      </c>
      <c r="L84" s="62"/>
      <c r="M84" s="210" t="s">
        <v>22</v>
      </c>
      <c r="N84" s="211" t="s">
        <v>46</v>
      </c>
      <c r="O84" s="43"/>
      <c r="P84" s="212">
        <f>O84*H84</f>
        <v>0</v>
      </c>
      <c r="Q84" s="212">
        <v>0</v>
      </c>
      <c r="R84" s="212">
        <f>Q84*H84</f>
        <v>0</v>
      </c>
      <c r="S84" s="212">
        <v>0</v>
      </c>
      <c r="T84" s="213">
        <f>S84*H84</f>
        <v>0</v>
      </c>
      <c r="AR84" s="25" t="s">
        <v>153</v>
      </c>
      <c r="AT84" s="25" t="s">
        <v>148</v>
      </c>
      <c r="AU84" s="25" t="s">
        <v>84</v>
      </c>
      <c r="AY84" s="25" t="s">
        <v>145</v>
      </c>
      <c r="BE84" s="214">
        <f>IF(N84="základní",J84,0)</f>
        <v>0</v>
      </c>
      <c r="BF84" s="214">
        <f>IF(N84="snížená",J84,0)</f>
        <v>0</v>
      </c>
      <c r="BG84" s="214">
        <f>IF(N84="zákl. přenesená",J84,0)</f>
        <v>0</v>
      </c>
      <c r="BH84" s="214">
        <f>IF(N84="sníž. přenesená",J84,0)</f>
        <v>0</v>
      </c>
      <c r="BI84" s="214">
        <f>IF(N84="nulová",J84,0)</f>
        <v>0</v>
      </c>
      <c r="BJ84" s="25" t="s">
        <v>24</v>
      </c>
      <c r="BK84" s="214">
        <f>ROUND(I84*H84,2)</f>
        <v>0</v>
      </c>
      <c r="BL84" s="25" t="s">
        <v>153</v>
      </c>
      <c r="BM84" s="25" t="s">
        <v>161</v>
      </c>
    </row>
    <row r="85" spans="2:65" s="1" customFormat="1" ht="22.5" customHeight="1">
      <c r="B85" s="42"/>
      <c r="C85" s="203" t="s">
        <v>162</v>
      </c>
      <c r="D85" s="203" t="s">
        <v>148</v>
      </c>
      <c r="E85" s="204" t="s">
        <v>163</v>
      </c>
      <c r="F85" s="205" t="s">
        <v>164</v>
      </c>
      <c r="G85" s="206" t="s">
        <v>165</v>
      </c>
      <c r="H85" s="207">
        <v>1</v>
      </c>
      <c r="I85" s="208"/>
      <c r="J85" s="209">
        <f>ROUND(I85*H85,2)</f>
        <v>0</v>
      </c>
      <c r="K85" s="205" t="s">
        <v>152</v>
      </c>
      <c r="L85" s="62"/>
      <c r="M85" s="210" t="s">
        <v>22</v>
      </c>
      <c r="N85" s="211" t="s">
        <v>46</v>
      </c>
      <c r="O85" s="43"/>
      <c r="P85" s="212">
        <f>O85*H85</f>
        <v>0</v>
      </c>
      <c r="Q85" s="212">
        <v>0</v>
      </c>
      <c r="R85" s="212">
        <f>Q85*H85</f>
        <v>0</v>
      </c>
      <c r="S85" s="212">
        <v>0</v>
      </c>
      <c r="T85" s="213">
        <f>S85*H85</f>
        <v>0</v>
      </c>
      <c r="AR85" s="25" t="s">
        <v>153</v>
      </c>
      <c r="AT85" s="25" t="s">
        <v>148</v>
      </c>
      <c r="AU85" s="25" t="s">
        <v>84</v>
      </c>
      <c r="AY85" s="25" t="s">
        <v>145</v>
      </c>
      <c r="BE85" s="214">
        <f>IF(N85="základní",J85,0)</f>
        <v>0</v>
      </c>
      <c r="BF85" s="214">
        <f>IF(N85="snížená",J85,0)</f>
        <v>0</v>
      </c>
      <c r="BG85" s="214">
        <f>IF(N85="zákl. přenesená",J85,0)</f>
        <v>0</v>
      </c>
      <c r="BH85" s="214">
        <f>IF(N85="sníž. přenesená",J85,0)</f>
        <v>0</v>
      </c>
      <c r="BI85" s="214">
        <f>IF(N85="nulová",J85,0)</f>
        <v>0</v>
      </c>
      <c r="BJ85" s="25" t="s">
        <v>24</v>
      </c>
      <c r="BK85" s="214">
        <f>ROUND(I85*H85,2)</f>
        <v>0</v>
      </c>
      <c r="BL85" s="25" t="s">
        <v>153</v>
      </c>
      <c r="BM85" s="25" t="s">
        <v>166</v>
      </c>
    </row>
    <row r="86" spans="2:63" s="11" customFormat="1" ht="29.85" customHeight="1">
      <c r="B86" s="186"/>
      <c r="C86" s="187"/>
      <c r="D86" s="200" t="s">
        <v>74</v>
      </c>
      <c r="E86" s="201" t="s">
        <v>167</v>
      </c>
      <c r="F86" s="201" t="s">
        <v>168</v>
      </c>
      <c r="G86" s="187"/>
      <c r="H86" s="187"/>
      <c r="I86" s="190"/>
      <c r="J86" s="202">
        <f>BK86</f>
        <v>0</v>
      </c>
      <c r="K86" s="187"/>
      <c r="L86" s="192"/>
      <c r="M86" s="193"/>
      <c r="N86" s="194"/>
      <c r="O86" s="194"/>
      <c r="P86" s="195">
        <f>SUM(P87:P96)</f>
        <v>0</v>
      </c>
      <c r="Q86" s="194"/>
      <c r="R86" s="195">
        <f>SUM(R87:R96)</f>
        <v>0</v>
      </c>
      <c r="S86" s="194"/>
      <c r="T86" s="196">
        <f>SUM(T87:T96)</f>
        <v>0</v>
      </c>
      <c r="AR86" s="197" t="s">
        <v>144</v>
      </c>
      <c r="AT86" s="198" t="s">
        <v>74</v>
      </c>
      <c r="AU86" s="198" t="s">
        <v>24</v>
      </c>
      <c r="AY86" s="197" t="s">
        <v>145</v>
      </c>
      <c r="BK86" s="199">
        <f>SUM(BK87:BK96)</f>
        <v>0</v>
      </c>
    </row>
    <row r="87" spans="2:65" s="1" customFormat="1" ht="22.5" customHeight="1">
      <c r="B87" s="42"/>
      <c r="C87" s="203" t="s">
        <v>169</v>
      </c>
      <c r="D87" s="203" t="s">
        <v>148</v>
      </c>
      <c r="E87" s="204" t="s">
        <v>170</v>
      </c>
      <c r="F87" s="205" t="s">
        <v>171</v>
      </c>
      <c r="G87" s="206" t="s">
        <v>151</v>
      </c>
      <c r="H87" s="207">
        <v>1</v>
      </c>
      <c r="I87" s="208"/>
      <c r="J87" s="209">
        <f aca="true" t="shared" si="0" ref="J87:J96">ROUND(I87*H87,2)</f>
        <v>0</v>
      </c>
      <c r="K87" s="205" t="s">
        <v>152</v>
      </c>
      <c r="L87" s="62"/>
      <c r="M87" s="210" t="s">
        <v>22</v>
      </c>
      <c r="N87" s="211" t="s">
        <v>46</v>
      </c>
      <c r="O87" s="43"/>
      <c r="P87" s="212">
        <f aca="true" t="shared" si="1" ref="P87:P96">O87*H87</f>
        <v>0</v>
      </c>
      <c r="Q87" s="212">
        <v>0</v>
      </c>
      <c r="R87" s="212">
        <f aca="true" t="shared" si="2" ref="R87:R96">Q87*H87</f>
        <v>0</v>
      </c>
      <c r="S87" s="212">
        <v>0</v>
      </c>
      <c r="T87" s="213">
        <f aca="true" t="shared" si="3" ref="T87:T96">S87*H87</f>
        <v>0</v>
      </c>
      <c r="AR87" s="25" t="s">
        <v>153</v>
      </c>
      <c r="AT87" s="25" t="s">
        <v>148</v>
      </c>
      <c r="AU87" s="25" t="s">
        <v>84</v>
      </c>
      <c r="AY87" s="25" t="s">
        <v>145</v>
      </c>
      <c r="BE87" s="214">
        <f aca="true" t="shared" si="4" ref="BE87:BE96">IF(N87="základní",J87,0)</f>
        <v>0</v>
      </c>
      <c r="BF87" s="214">
        <f aca="true" t="shared" si="5" ref="BF87:BF96">IF(N87="snížená",J87,0)</f>
        <v>0</v>
      </c>
      <c r="BG87" s="214">
        <f aca="true" t="shared" si="6" ref="BG87:BG96">IF(N87="zákl. přenesená",J87,0)</f>
        <v>0</v>
      </c>
      <c r="BH87" s="214">
        <f aca="true" t="shared" si="7" ref="BH87:BH96">IF(N87="sníž. přenesená",J87,0)</f>
        <v>0</v>
      </c>
      <c r="BI87" s="214">
        <f aca="true" t="shared" si="8" ref="BI87:BI96">IF(N87="nulová",J87,0)</f>
        <v>0</v>
      </c>
      <c r="BJ87" s="25" t="s">
        <v>24</v>
      </c>
      <c r="BK87" s="214">
        <f aca="true" t="shared" si="9" ref="BK87:BK96">ROUND(I87*H87,2)</f>
        <v>0</v>
      </c>
      <c r="BL87" s="25" t="s">
        <v>153</v>
      </c>
      <c r="BM87" s="25" t="s">
        <v>172</v>
      </c>
    </row>
    <row r="88" spans="2:65" s="1" customFormat="1" ht="31.5" customHeight="1">
      <c r="B88" s="42"/>
      <c r="C88" s="203" t="s">
        <v>144</v>
      </c>
      <c r="D88" s="203" t="s">
        <v>148</v>
      </c>
      <c r="E88" s="204" t="s">
        <v>173</v>
      </c>
      <c r="F88" s="205" t="s">
        <v>174</v>
      </c>
      <c r="G88" s="206" t="s">
        <v>175</v>
      </c>
      <c r="H88" s="207">
        <v>1</v>
      </c>
      <c r="I88" s="208"/>
      <c r="J88" s="209">
        <f t="shared" si="0"/>
        <v>0</v>
      </c>
      <c r="K88" s="205" t="s">
        <v>152</v>
      </c>
      <c r="L88" s="62"/>
      <c r="M88" s="210" t="s">
        <v>22</v>
      </c>
      <c r="N88" s="211" t="s">
        <v>46</v>
      </c>
      <c r="O88" s="43"/>
      <c r="P88" s="212">
        <f t="shared" si="1"/>
        <v>0</v>
      </c>
      <c r="Q88" s="212">
        <v>0</v>
      </c>
      <c r="R88" s="212">
        <f t="shared" si="2"/>
        <v>0</v>
      </c>
      <c r="S88" s="212">
        <v>0</v>
      </c>
      <c r="T88" s="213">
        <f t="shared" si="3"/>
        <v>0</v>
      </c>
      <c r="AR88" s="25" t="s">
        <v>153</v>
      </c>
      <c r="AT88" s="25" t="s">
        <v>148</v>
      </c>
      <c r="AU88" s="25" t="s">
        <v>84</v>
      </c>
      <c r="AY88" s="25" t="s">
        <v>145</v>
      </c>
      <c r="BE88" s="214">
        <f t="shared" si="4"/>
        <v>0</v>
      </c>
      <c r="BF88" s="214">
        <f t="shared" si="5"/>
        <v>0</v>
      </c>
      <c r="BG88" s="214">
        <f t="shared" si="6"/>
        <v>0</v>
      </c>
      <c r="BH88" s="214">
        <f t="shared" si="7"/>
        <v>0</v>
      </c>
      <c r="BI88" s="214">
        <f t="shared" si="8"/>
        <v>0</v>
      </c>
      <c r="BJ88" s="25" t="s">
        <v>24</v>
      </c>
      <c r="BK88" s="214">
        <f t="shared" si="9"/>
        <v>0</v>
      </c>
      <c r="BL88" s="25" t="s">
        <v>153</v>
      </c>
      <c r="BM88" s="25" t="s">
        <v>176</v>
      </c>
    </row>
    <row r="89" spans="2:65" s="1" customFormat="1" ht="22.5" customHeight="1">
      <c r="B89" s="42"/>
      <c r="C89" s="203" t="s">
        <v>177</v>
      </c>
      <c r="D89" s="203" t="s">
        <v>148</v>
      </c>
      <c r="E89" s="204" t="s">
        <v>178</v>
      </c>
      <c r="F89" s="205" t="s">
        <v>179</v>
      </c>
      <c r="G89" s="206" t="s">
        <v>151</v>
      </c>
      <c r="H89" s="207">
        <v>1</v>
      </c>
      <c r="I89" s="208"/>
      <c r="J89" s="209">
        <f t="shared" si="0"/>
        <v>0</v>
      </c>
      <c r="K89" s="205" t="s">
        <v>152</v>
      </c>
      <c r="L89" s="62"/>
      <c r="M89" s="210" t="s">
        <v>22</v>
      </c>
      <c r="N89" s="211" t="s">
        <v>46</v>
      </c>
      <c r="O89" s="43"/>
      <c r="P89" s="212">
        <f t="shared" si="1"/>
        <v>0</v>
      </c>
      <c r="Q89" s="212">
        <v>0</v>
      </c>
      <c r="R89" s="212">
        <f t="shared" si="2"/>
        <v>0</v>
      </c>
      <c r="S89" s="212">
        <v>0</v>
      </c>
      <c r="T89" s="213">
        <f t="shared" si="3"/>
        <v>0</v>
      </c>
      <c r="AR89" s="25" t="s">
        <v>153</v>
      </c>
      <c r="AT89" s="25" t="s">
        <v>148</v>
      </c>
      <c r="AU89" s="25" t="s">
        <v>84</v>
      </c>
      <c r="AY89" s="25" t="s">
        <v>145</v>
      </c>
      <c r="BE89" s="214">
        <f t="shared" si="4"/>
        <v>0</v>
      </c>
      <c r="BF89" s="214">
        <f t="shared" si="5"/>
        <v>0</v>
      </c>
      <c r="BG89" s="214">
        <f t="shared" si="6"/>
        <v>0</v>
      </c>
      <c r="BH89" s="214">
        <f t="shared" si="7"/>
        <v>0</v>
      </c>
      <c r="BI89" s="214">
        <f t="shared" si="8"/>
        <v>0</v>
      </c>
      <c r="BJ89" s="25" t="s">
        <v>24</v>
      </c>
      <c r="BK89" s="214">
        <f t="shared" si="9"/>
        <v>0</v>
      </c>
      <c r="BL89" s="25" t="s">
        <v>153</v>
      </c>
      <c r="BM89" s="25" t="s">
        <v>180</v>
      </c>
    </row>
    <row r="90" spans="2:65" s="1" customFormat="1" ht="31.5" customHeight="1">
      <c r="B90" s="42"/>
      <c r="C90" s="203" t="s">
        <v>181</v>
      </c>
      <c r="D90" s="203" t="s">
        <v>148</v>
      </c>
      <c r="E90" s="204" t="s">
        <v>182</v>
      </c>
      <c r="F90" s="205" t="s">
        <v>183</v>
      </c>
      <c r="G90" s="206" t="s">
        <v>151</v>
      </c>
      <c r="H90" s="207">
        <v>1</v>
      </c>
      <c r="I90" s="208"/>
      <c r="J90" s="209">
        <f t="shared" si="0"/>
        <v>0</v>
      </c>
      <c r="K90" s="205" t="s">
        <v>152</v>
      </c>
      <c r="L90" s="62"/>
      <c r="M90" s="210" t="s">
        <v>22</v>
      </c>
      <c r="N90" s="211" t="s">
        <v>46</v>
      </c>
      <c r="O90" s="43"/>
      <c r="P90" s="212">
        <f t="shared" si="1"/>
        <v>0</v>
      </c>
      <c r="Q90" s="212">
        <v>0</v>
      </c>
      <c r="R90" s="212">
        <f t="shared" si="2"/>
        <v>0</v>
      </c>
      <c r="S90" s="212">
        <v>0</v>
      </c>
      <c r="T90" s="213">
        <f t="shared" si="3"/>
        <v>0</v>
      </c>
      <c r="AR90" s="25" t="s">
        <v>153</v>
      </c>
      <c r="AT90" s="25" t="s">
        <v>148</v>
      </c>
      <c r="AU90" s="25" t="s">
        <v>84</v>
      </c>
      <c r="AY90" s="25" t="s">
        <v>145</v>
      </c>
      <c r="BE90" s="214">
        <f t="shared" si="4"/>
        <v>0</v>
      </c>
      <c r="BF90" s="214">
        <f t="shared" si="5"/>
        <v>0</v>
      </c>
      <c r="BG90" s="214">
        <f t="shared" si="6"/>
        <v>0</v>
      </c>
      <c r="BH90" s="214">
        <f t="shared" si="7"/>
        <v>0</v>
      </c>
      <c r="BI90" s="214">
        <f t="shared" si="8"/>
        <v>0</v>
      </c>
      <c r="BJ90" s="25" t="s">
        <v>24</v>
      </c>
      <c r="BK90" s="214">
        <f t="shared" si="9"/>
        <v>0</v>
      </c>
      <c r="BL90" s="25" t="s">
        <v>153</v>
      </c>
      <c r="BM90" s="25" t="s">
        <v>184</v>
      </c>
    </row>
    <row r="91" spans="2:65" s="1" customFormat="1" ht="22.5" customHeight="1">
      <c r="B91" s="42"/>
      <c r="C91" s="203" t="s">
        <v>185</v>
      </c>
      <c r="D91" s="203" t="s">
        <v>148</v>
      </c>
      <c r="E91" s="204" t="s">
        <v>186</v>
      </c>
      <c r="F91" s="205" t="s">
        <v>187</v>
      </c>
      <c r="G91" s="206" t="s">
        <v>151</v>
      </c>
      <c r="H91" s="207">
        <v>1</v>
      </c>
      <c r="I91" s="208"/>
      <c r="J91" s="209">
        <f t="shared" si="0"/>
        <v>0</v>
      </c>
      <c r="K91" s="205" t="s">
        <v>152</v>
      </c>
      <c r="L91" s="62"/>
      <c r="M91" s="210" t="s">
        <v>22</v>
      </c>
      <c r="N91" s="211" t="s">
        <v>46</v>
      </c>
      <c r="O91" s="43"/>
      <c r="P91" s="212">
        <f t="shared" si="1"/>
        <v>0</v>
      </c>
      <c r="Q91" s="212">
        <v>0</v>
      </c>
      <c r="R91" s="212">
        <f t="shared" si="2"/>
        <v>0</v>
      </c>
      <c r="S91" s="212">
        <v>0</v>
      </c>
      <c r="T91" s="213">
        <f t="shared" si="3"/>
        <v>0</v>
      </c>
      <c r="AR91" s="25" t="s">
        <v>153</v>
      </c>
      <c r="AT91" s="25" t="s">
        <v>148</v>
      </c>
      <c r="AU91" s="25" t="s">
        <v>84</v>
      </c>
      <c r="AY91" s="25" t="s">
        <v>145</v>
      </c>
      <c r="BE91" s="214">
        <f t="shared" si="4"/>
        <v>0</v>
      </c>
      <c r="BF91" s="214">
        <f t="shared" si="5"/>
        <v>0</v>
      </c>
      <c r="BG91" s="214">
        <f t="shared" si="6"/>
        <v>0</v>
      </c>
      <c r="BH91" s="214">
        <f t="shared" si="7"/>
        <v>0</v>
      </c>
      <c r="BI91" s="214">
        <f t="shared" si="8"/>
        <v>0</v>
      </c>
      <c r="BJ91" s="25" t="s">
        <v>24</v>
      </c>
      <c r="BK91" s="214">
        <f t="shared" si="9"/>
        <v>0</v>
      </c>
      <c r="BL91" s="25" t="s">
        <v>153</v>
      </c>
      <c r="BM91" s="25" t="s">
        <v>188</v>
      </c>
    </row>
    <row r="92" spans="2:65" s="1" customFormat="1" ht="22.5" customHeight="1">
      <c r="B92" s="42"/>
      <c r="C92" s="203" t="s">
        <v>29</v>
      </c>
      <c r="D92" s="203" t="s">
        <v>148</v>
      </c>
      <c r="E92" s="204" t="s">
        <v>189</v>
      </c>
      <c r="F92" s="205" t="s">
        <v>190</v>
      </c>
      <c r="G92" s="206" t="s">
        <v>151</v>
      </c>
      <c r="H92" s="207">
        <v>1</v>
      </c>
      <c r="I92" s="208"/>
      <c r="J92" s="209">
        <f t="shared" si="0"/>
        <v>0</v>
      </c>
      <c r="K92" s="205" t="s">
        <v>152</v>
      </c>
      <c r="L92" s="62"/>
      <c r="M92" s="210" t="s">
        <v>22</v>
      </c>
      <c r="N92" s="211" t="s">
        <v>46</v>
      </c>
      <c r="O92" s="43"/>
      <c r="P92" s="212">
        <f t="shared" si="1"/>
        <v>0</v>
      </c>
      <c r="Q92" s="212">
        <v>0</v>
      </c>
      <c r="R92" s="212">
        <f t="shared" si="2"/>
        <v>0</v>
      </c>
      <c r="S92" s="212">
        <v>0</v>
      </c>
      <c r="T92" s="213">
        <f t="shared" si="3"/>
        <v>0</v>
      </c>
      <c r="AR92" s="25" t="s">
        <v>153</v>
      </c>
      <c r="AT92" s="25" t="s">
        <v>148</v>
      </c>
      <c r="AU92" s="25" t="s">
        <v>84</v>
      </c>
      <c r="AY92" s="25" t="s">
        <v>145</v>
      </c>
      <c r="BE92" s="214">
        <f t="shared" si="4"/>
        <v>0</v>
      </c>
      <c r="BF92" s="214">
        <f t="shared" si="5"/>
        <v>0</v>
      </c>
      <c r="BG92" s="214">
        <f t="shared" si="6"/>
        <v>0</v>
      </c>
      <c r="BH92" s="214">
        <f t="shared" si="7"/>
        <v>0</v>
      </c>
      <c r="BI92" s="214">
        <f t="shared" si="8"/>
        <v>0</v>
      </c>
      <c r="BJ92" s="25" t="s">
        <v>24</v>
      </c>
      <c r="BK92" s="214">
        <f t="shared" si="9"/>
        <v>0</v>
      </c>
      <c r="BL92" s="25" t="s">
        <v>153</v>
      </c>
      <c r="BM92" s="25" t="s">
        <v>191</v>
      </c>
    </row>
    <row r="93" spans="2:65" s="1" customFormat="1" ht="22.5" customHeight="1">
      <c r="B93" s="42"/>
      <c r="C93" s="203" t="s">
        <v>192</v>
      </c>
      <c r="D93" s="203" t="s">
        <v>148</v>
      </c>
      <c r="E93" s="204" t="s">
        <v>193</v>
      </c>
      <c r="F93" s="205" t="s">
        <v>194</v>
      </c>
      <c r="G93" s="206" t="s">
        <v>151</v>
      </c>
      <c r="H93" s="207">
        <v>1</v>
      </c>
      <c r="I93" s="208"/>
      <c r="J93" s="209">
        <f t="shared" si="0"/>
        <v>0</v>
      </c>
      <c r="K93" s="205" t="s">
        <v>152</v>
      </c>
      <c r="L93" s="62"/>
      <c r="M93" s="210" t="s">
        <v>22</v>
      </c>
      <c r="N93" s="211" t="s">
        <v>46</v>
      </c>
      <c r="O93" s="43"/>
      <c r="P93" s="212">
        <f t="shared" si="1"/>
        <v>0</v>
      </c>
      <c r="Q93" s="212">
        <v>0</v>
      </c>
      <c r="R93" s="212">
        <f t="shared" si="2"/>
        <v>0</v>
      </c>
      <c r="S93" s="212">
        <v>0</v>
      </c>
      <c r="T93" s="213">
        <f t="shared" si="3"/>
        <v>0</v>
      </c>
      <c r="AR93" s="25" t="s">
        <v>153</v>
      </c>
      <c r="AT93" s="25" t="s">
        <v>148</v>
      </c>
      <c r="AU93" s="25" t="s">
        <v>84</v>
      </c>
      <c r="AY93" s="25" t="s">
        <v>145</v>
      </c>
      <c r="BE93" s="214">
        <f t="shared" si="4"/>
        <v>0</v>
      </c>
      <c r="BF93" s="214">
        <f t="shared" si="5"/>
        <v>0</v>
      </c>
      <c r="BG93" s="214">
        <f t="shared" si="6"/>
        <v>0</v>
      </c>
      <c r="BH93" s="214">
        <f t="shared" si="7"/>
        <v>0</v>
      </c>
      <c r="BI93" s="214">
        <f t="shared" si="8"/>
        <v>0</v>
      </c>
      <c r="BJ93" s="25" t="s">
        <v>24</v>
      </c>
      <c r="BK93" s="214">
        <f t="shared" si="9"/>
        <v>0</v>
      </c>
      <c r="BL93" s="25" t="s">
        <v>153</v>
      </c>
      <c r="BM93" s="25" t="s">
        <v>195</v>
      </c>
    </row>
    <row r="94" spans="2:65" s="1" customFormat="1" ht="22.5" customHeight="1">
      <c r="B94" s="42"/>
      <c r="C94" s="203" t="s">
        <v>196</v>
      </c>
      <c r="D94" s="203" t="s">
        <v>148</v>
      </c>
      <c r="E94" s="204" t="s">
        <v>197</v>
      </c>
      <c r="F94" s="205" t="s">
        <v>198</v>
      </c>
      <c r="G94" s="206" t="s">
        <v>165</v>
      </c>
      <c r="H94" s="207">
        <v>1</v>
      </c>
      <c r="I94" s="208"/>
      <c r="J94" s="209">
        <f t="shared" si="0"/>
        <v>0</v>
      </c>
      <c r="K94" s="205" t="s">
        <v>152</v>
      </c>
      <c r="L94" s="62"/>
      <c r="M94" s="210" t="s">
        <v>22</v>
      </c>
      <c r="N94" s="211" t="s">
        <v>46</v>
      </c>
      <c r="O94" s="43"/>
      <c r="P94" s="212">
        <f t="shared" si="1"/>
        <v>0</v>
      </c>
      <c r="Q94" s="212">
        <v>0</v>
      </c>
      <c r="R94" s="212">
        <f t="shared" si="2"/>
        <v>0</v>
      </c>
      <c r="S94" s="212">
        <v>0</v>
      </c>
      <c r="T94" s="213">
        <f t="shared" si="3"/>
        <v>0</v>
      </c>
      <c r="AR94" s="25" t="s">
        <v>153</v>
      </c>
      <c r="AT94" s="25" t="s">
        <v>148</v>
      </c>
      <c r="AU94" s="25" t="s">
        <v>84</v>
      </c>
      <c r="AY94" s="25" t="s">
        <v>145</v>
      </c>
      <c r="BE94" s="214">
        <f t="shared" si="4"/>
        <v>0</v>
      </c>
      <c r="BF94" s="214">
        <f t="shared" si="5"/>
        <v>0</v>
      </c>
      <c r="BG94" s="214">
        <f t="shared" si="6"/>
        <v>0</v>
      </c>
      <c r="BH94" s="214">
        <f t="shared" si="7"/>
        <v>0</v>
      </c>
      <c r="BI94" s="214">
        <f t="shared" si="8"/>
        <v>0</v>
      </c>
      <c r="BJ94" s="25" t="s">
        <v>24</v>
      </c>
      <c r="BK94" s="214">
        <f t="shared" si="9"/>
        <v>0</v>
      </c>
      <c r="BL94" s="25" t="s">
        <v>153</v>
      </c>
      <c r="BM94" s="25" t="s">
        <v>199</v>
      </c>
    </row>
    <row r="95" spans="2:65" s="1" customFormat="1" ht="31.5" customHeight="1">
      <c r="B95" s="42"/>
      <c r="C95" s="203" t="s">
        <v>200</v>
      </c>
      <c r="D95" s="203" t="s">
        <v>148</v>
      </c>
      <c r="E95" s="204" t="s">
        <v>201</v>
      </c>
      <c r="F95" s="205" t="s">
        <v>202</v>
      </c>
      <c r="G95" s="206" t="s">
        <v>165</v>
      </c>
      <c r="H95" s="207">
        <v>1</v>
      </c>
      <c r="I95" s="208"/>
      <c r="J95" s="209">
        <f t="shared" si="0"/>
        <v>0</v>
      </c>
      <c r="K95" s="205" t="s">
        <v>152</v>
      </c>
      <c r="L95" s="62"/>
      <c r="M95" s="210" t="s">
        <v>22</v>
      </c>
      <c r="N95" s="211" t="s">
        <v>46</v>
      </c>
      <c r="O95" s="43"/>
      <c r="P95" s="212">
        <f t="shared" si="1"/>
        <v>0</v>
      </c>
      <c r="Q95" s="212">
        <v>0</v>
      </c>
      <c r="R95" s="212">
        <f t="shared" si="2"/>
        <v>0</v>
      </c>
      <c r="S95" s="212">
        <v>0</v>
      </c>
      <c r="T95" s="213">
        <f t="shared" si="3"/>
        <v>0</v>
      </c>
      <c r="AR95" s="25" t="s">
        <v>153</v>
      </c>
      <c r="AT95" s="25" t="s">
        <v>148</v>
      </c>
      <c r="AU95" s="25" t="s">
        <v>84</v>
      </c>
      <c r="AY95" s="25" t="s">
        <v>145</v>
      </c>
      <c r="BE95" s="214">
        <f t="shared" si="4"/>
        <v>0</v>
      </c>
      <c r="BF95" s="214">
        <f t="shared" si="5"/>
        <v>0</v>
      </c>
      <c r="BG95" s="214">
        <f t="shared" si="6"/>
        <v>0</v>
      </c>
      <c r="BH95" s="214">
        <f t="shared" si="7"/>
        <v>0</v>
      </c>
      <c r="BI95" s="214">
        <f t="shared" si="8"/>
        <v>0</v>
      </c>
      <c r="BJ95" s="25" t="s">
        <v>24</v>
      </c>
      <c r="BK95" s="214">
        <f t="shared" si="9"/>
        <v>0</v>
      </c>
      <c r="BL95" s="25" t="s">
        <v>153</v>
      </c>
      <c r="BM95" s="25" t="s">
        <v>203</v>
      </c>
    </row>
    <row r="96" spans="2:65" s="1" customFormat="1" ht="31.5" customHeight="1">
      <c r="B96" s="42"/>
      <c r="C96" s="203" t="s">
        <v>10</v>
      </c>
      <c r="D96" s="203" t="s">
        <v>148</v>
      </c>
      <c r="E96" s="204" t="s">
        <v>204</v>
      </c>
      <c r="F96" s="205" t="s">
        <v>205</v>
      </c>
      <c r="G96" s="206" t="s">
        <v>165</v>
      </c>
      <c r="H96" s="207">
        <v>1</v>
      </c>
      <c r="I96" s="208"/>
      <c r="J96" s="209">
        <f t="shared" si="0"/>
        <v>0</v>
      </c>
      <c r="K96" s="205" t="s">
        <v>152</v>
      </c>
      <c r="L96" s="62"/>
      <c r="M96" s="210" t="s">
        <v>22</v>
      </c>
      <c r="N96" s="215" t="s">
        <v>46</v>
      </c>
      <c r="O96" s="216"/>
      <c r="P96" s="217">
        <f t="shared" si="1"/>
        <v>0</v>
      </c>
      <c r="Q96" s="217">
        <v>0</v>
      </c>
      <c r="R96" s="217">
        <f t="shared" si="2"/>
        <v>0</v>
      </c>
      <c r="S96" s="217">
        <v>0</v>
      </c>
      <c r="T96" s="218">
        <f t="shared" si="3"/>
        <v>0</v>
      </c>
      <c r="AR96" s="25" t="s">
        <v>153</v>
      </c>
      <c r="AT96" s="25" t="s">
        <v>148</v>
      </c>
      <c r="AU96" s="25" t="s">
        <v>84</v>
      </c>
      <c r="AY96" s="25" t="s">
        <v>145</v>
      </c>
      <c r="BE96" s="214">
        <f t="shared" si="4"/>
        <v>0</v>
      </c>
      <c r="BF96" s="214">
        <f t="shared" si="5"/>
        <v>0</v>
      </c>
      <c r="BG96" s="214">
        <f t="shared" si="6"/>
        <v>0</v>
      </c>
      <c r="BH96" s="214">
        <f t="shared" si="7"/>
        <v>0</v>
      </c>
      <c r="BI96" s="214">
        <f t="shared" si="8"/>
        <v>0</v>
      </c>
      <c r="BJ96" s="25" t="s">
        <v>24</v>
      </c>
      <c r="BK96" s="214">
        <f t="shared" si="9"/>
        <v>0</v>
      </c>
      <c r="BL96" s="25" t="s">
        <v>153</v>
      </c>
      <c r="BM96" s="25" t="s">
        <v>206</v>
      </c>
    </row>
    <row r="97" spans="2:12" s="1" customFormat="1" ht="6.95" customHeight="1">
      <c r="B97" s="57"/>
      <c r="C97" s="58"/>
      <c r="D97" s="58"/>
      <c r="E97" s="58"/>
      <c r="F97" s="58"/>
      <c r="G97" s="58"/>
      <c r="H97" s="58"/>
      <c r="I97" s="149"/>
      <c r="J97" s="58"/>
      <c r="K97" s="58"/>
      <c r="L97" s="62"/>
    </row>
  </sheetData>
  <sheetProtection algorithmName="SHA-512" hashValue="NU4xGDvkKq0jOL2CD1q89WBzKihqlAno1dorPLYfjw8FYNrNgwKCVtEuzSwX40iL98Dy6LehbK8M/sWNJrwUTQ==" saltValue="5Uy2PgSdCQqS+KPytCopTg==" spinCount="100000" sheet="1" objects="1" scenarios="1" formatCells="0" formatColumns="0" formatRows="0" sort="0" autoFilter="0"/>
  <autoFilter ref="C78:K9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2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91</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207</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209</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ROUND(J109,2)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ROUND(SUM(BE109:BE1211),2)</f>
        <v>0</v>
      </c>
      <c r="G32" s="43"/>
      <c r="H32" s="43"/>
      <c r="I32" s="141">
        <v>0.21</v>
      </c>
      <c r="J32" s="140">
        <f>ROUND(ROUND((SUM(BE109:BE1211)),2)*I32,2)</f>
        <v>0</v>
      </c>
      <c r="K32" s="46"/>
    </row>
    <row r="33" spans="2:11" s="1" customFormat="1" ht="14.45" customHeight="1">
      <c r="B33" s="42"/>
      <c r="C33" s="43"/>
      <c r="D33" s="43"/>
      <c r="E33" s="50" t="s">
        <v>47</v>
      </c>
      <c r="F33" s="140">
        <f>ROUND(SUM(BF109:BF1211),2)</f>
        <v>0</v>
      </c>
      <c r="G33" s="43"/>
      <c r="H33" s="43"/>
      <c r="I33" s="141">
        <v>0.15</v>
      </c>
      <c r="J33" s="140">
        <f>ROUND(ROUND((SUM(BF109:BF1211)),2)*I33,2)</f>
        <v>0</v>
      </c>
      <c r="K33" s="46"/>
    </row>
    <row r="34" spans="2:11" s="1" customFormat="1" ht="14.45" customHeight="1" hidden="1">
      <c r="B34" s="42"/>
      <c r="C34" s="43"/>
      <c r="D34" s="43"/>
      <c r="E34" s="50" t="s">
        <v>48</v>
      </c>
      <c r="F34" s="140">
        <f>ROUND(SUM(BG109:BG1211),2)</f>
        <v>0</v>
      </c>
      <c r="G34" s="43"/>
      <c r="H34" s="43"/>
      <c r="I34" s="141">
        <v>0.21</v>
      </c>
      <c r="J34" s="140">
        <v>0</v>
      </c>
      <c r="K34" s="46"/>
    </row>
    <row r="35" spans="2:11" s="1" customFormat="1" ht="14.45" customHeight="1" hidden="1">
      <c r="B35" s="42"/>
      <c r="C35" s="43"/>
      <c r="D35" s="43"/>
      <c r="E35" s="50" t="s">
        <v>49</v>
      </c>
      <c r="F35" s="140">
        <f>ROUND(SUM(BH109:BH1211),2)</f>
        <v>0</v>
      </c>
      <c r="G35" s="43"/>
      <c r="H35" s="43"/>
      <c r="I35" s="141">
        <v>0.15</v>
      </c>
      <c r="J35" s="140">
        <v>0</v>
      </c>
      <c r="K35" s="46"/>
    </row>
    <row r="36" spans="2:11" s="1" customFormat="1" ht="14.45" customHeight="1" hidden="1">
      <c r="B36" s="42"/>
      <c r="C36" s="43"/>
      <c r="D36" s="43"/>
      <c r="E36" s="50" t="s">
        <v>50</v>
      </c>
      <c r="F36" s="140">
        <f>ROUND(SUM(BI109:BI1211),2)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207</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01 - Stavební část</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J109</f>
        <v>0</v>
      </c>
      <c r="K60" s="46"/>
      <c r="AU60" s="25" t="s">
        <v>126</v>
      </c>
    </row>
    <row r="61" spans="2:11" s="8" customFormat="1" ht="24.95" customHeight="1">
      <c r="B61" s="159"/>
      <c r="C61" s="160"/>
      <c r="D61" s="161" t="s">
        <v>210</v>
      </c>
      <c r="E61" s="162"/>
      <c r="F61" s="162"/>
      <c r="G61" s="162"/>
      <c r="H61" s="162"/>
      <c r="I61" s="163"/>
      <c r="J61" s="164">
        <f>J110</f>
        <v>0</v>
      </c>
      <c r="K61" s="165"/>
    </row>
    <row r="62" spans="2:11" s="9" customFormat="1" ht="19.9" customHeight="1">
      <c r="B62" s="166"/>
      <c r="C62" s="167"/>
      <c r="D62" s="168" t="s">
        <v>211</v>
      </c>
      <c r="E62" s="169"/>
      <c r="F62" s="169"/>
      <c r="G62" s="169"/>
      <c r="H62" s="169"/>
      <c r="I62" s="170"/>
      <c r="J62" s="171">
        <f>J111</f>
        <v>0</v>
      </c>
      <c r="K62" s="172"/>
    </row>
    <row r="63" spans="2:11" s="9" customFormat="1" ht="19.9" customHeight="1">
      <c r="B63" s="166"/>
      <c r="C63" s="167"/>
      <c r="D63" s="168" t="s">
        <v>212</v>
      </c>
      <c r="E63" s="169"/>
      <c r="F63" s="169"/>
      <c r="G63" s="169"/>
      <c r="H63" s="169"/>
      <c r="I63" s="170"/>
      <c r="J63" s="171">
        <f>J164</f>
        <v>0</v>
      </c>
      <c r="K63" s="172"/>
    </row>
    <row r="64" spans="2:11" s="9" customFormat="1" ht="19.9" customHeight="1">
      <c r="B64" s="166"/>
      <c r="C64" s="167"/>
      <c r="D64" s="168" t="s">
        <v>213</v>
      </c>
      <c r="E64" s="169"/>
      <c r="F64" s="169"/>
      <c r="G64" s="169"/>
      <c r="H64" s="169"/>
      <c r="I64" s="170"/>
      <c r="J64" s="171">
        <f>J177</f>
        <v>0</v>
      </c>
      <c r="K64" s="172"/>
    </row>
    <row r="65" spans="2:11" s="9" customFormat="1" ht="19.9" customHeight="1">
      <c r="B65" s="166"/>
      <c r="C65" s="167"/>
      <c r="D65" s="168" t="s">
        <v>214</v>
      </c>
      <c r="E65" s="169"/>
      <c r="F65" s="169"/>
      <c r="G65" s="169"/>
      <c r="H65" s="169"/>
      <c r="I65" s="170"/>
      <c r="J65" s="171">
        <f>J181</f>
        <v>0</v>
      </c>
      <c r="K65" s="172"/>
    </row>
    <row r="66" spans="2:11" s="9" customFormat="1" ht="19.9" customHeight="1">
      <c r="B66" s="166"/>
      <c r="C66" s="167"/>
      <c r="D66" s="168" t="s">
        <v>215</v>
      </c>
      <c r="E66" s="169"/>
      <c r="F66" s="169"/>
      <c r="G66" s="169"/>
      <c r="H66" s="169"/>
      <c r="I66" s="170"/>
      <c r="J66" s="171">
        <f>J191</f>
        <v>0</v>
      </c>
      <c r="K66" s="172"/>
    </row>
    <row r="67" spans="2:11" s="9" customFormat="1" ht="19.9" customHeight="1">
      <c r="B67" s="166"/>
      <c r="C67" s="167"/>
      <c r="D67" s="168" t="s">
        <v>216</v>
      </c>
      <c r="E67" s="169"/>
      <c r="F67" s="169"/>
      <c r="G67" s="169"/>
      <c r="H67" s="169"/>
      <c r="I67" s="170"/>
      <c r="J67" s="171">
        <f>J206</f>
        <v>0</v>
      </c>
      <c r="K67" s="172"/>
    </row>
    <row r="68" spans="2:11" s="9" customFormat="1" ht="19.9" customHeight="1">
      <c r="B68" s="166"/>
      <c r="C68" s="167"/>
      <c r="D68" s="168" t="s">
        <v>217</v>
      </c>
      <c r="E68" s="169"/>
      <c r="F68" s="169"/>
      <c r="G68" s="169"/>
      <c r="H68" s="169"/>
      <c r="I68" s="170"/>
      <c r="J68" s="171">
        <f>J380</f>
        <v>0</v>
      </c>
      <c r="K68" s="172"/>
    </row>
    <row r="69" spans="2:11" s="9" customFormat="1" ht="19.9" customHeight="1">
      <c r="B69" s="166"/>
      <c r="C69" s="167"/>
      <c r="D69" s="168" t="s">
        <v>218</v>
      </c>
      <c r="E69" s="169"/>
      <c r="F69" s="169"/>
      <c r="G69" s="169"/>
      <c r="H69" s="169"/>
      <c r="I69" s="170"/>
      <c r="J69" s="171">
        <f>J389</f>
        <v>0</v>
      </c>
      <c r="K69" s="172"/>
    </row>
    <row r="70" spans="2:11" s="9" customFormat="1" ht="19.9" customHeight="1">
      <c r="B70" s="166"/>
      <c r="C70" s="167"/>
      <c r="D70" s="168" t="s">
        <v>219</v>
      </c>
      <c r="E70" s="169"/>
      <c r="F70" s="169"/>
      <c r="G70" s="169"/>
      <c r="H70" s="169"/>
      <c r="I70" s="170"/>
      <c r="J70" s="171">
        <f>J596</f>
        <v>0</v>
      </c>
      <c r="K70" s="172"/>
    </row>
    <row r="71" spans="2:11" s="9" customFormat="1" ht="19.9" customHeight="1">
      <c r="B71" s="166"/>
      <c r="C71" s="167"/>
      <c r="D71" s="168" t="s">
        <v>220</v>
      </c>
      <c r="E71" s="169"/>
      <c r="F71" s="169"/>
      <c r="G71" s="169"/>
      <c r="H71" s="169"/>
      <c r="I71" s="170"/>
      <c r="J71" s="171">
        <f>J615</f>
        <v>0</v>
      </c>
      <c r="K71" s="172"/>
    </row>
    <row r="72" spans="2:11" s="8" customFormat="1" ht="24.95" customHeight="1">
      <c r="B72" s="159"/>
      <c r="C72" s="160"/>
      <c r="D72" s="161" t="s">
        <v>221</v>
      </c>
      <c r="E72" s="162"/>
      <c r="F72" s="162"/>
      <c r="G72" s="162"/>
      <c r="H72" s="162"/>
      <c r="I72" s="163"/>
      <c r="J72" s="164">
        <f>J618</f>
        <v>0</v>
      </c>
      <c r="K72" s="165"/>
    </row>
    <row r="73" spans="2:11" s="9" customFormat="1" ht="19.9" customHeight="1">
      <c r="B73" s="166"/>
      <c r="C73" s="167"/>
      <c r="D73" s="168" t="s">
        <v>222</v>
      </c>
      <c r="E73" s="169"/>
      <c r="F73" s="169"/>
      <c r="G73" s="169"/>
      <c r="H73" s="169"/>
      <c r="I73" s="170"/>
      <c r="J73" s="171">
        <f>J619</f>
        <v>0</v>
      </c>
      <c r="K73" s="172"/>
    </row>
    <row r="74" spans="2:11" s="9" customFormat="1" ht="19.9" customHeight="1">
      <c r="B74" s="166"/>
      <c r="C74" s="167"/>
      <c r="D74" s="168" t="s">
        <v>223</v>
      </c>
      <c r="E74" s="169"/>
      <c r="F74" s="169"/>
      <c r="G74" s="169"/>
      <c r="H74" s="169"/>
      <c r="I74" s="170"/>
      <c r="J74" s="171">
        <f>J626</f>
        <v>0</v>
      </c>
      <c r="K74" s="172"/>
    </row>
    <row r="75" spans="2:11" s="9" customFormat="1" ht="19.9" customHeight="1">
      <c r="B75" s="166"/>
      <c r="C75" s="167"/>
      <c r="D75" s="168" t="s">
        <v>224</v>
      </c>
      <c r="E75" s="169"/>
      <c r="F75" s="169"/>
      <c r="G75" s="169"/>
      <c r="H75" s="169"/>
      <c r="I75" s="170"/>
      <c r="J75" s="171">
        <f>J649</f>
        <v>0</v>
      </c>
      <c r="K75" s="172"/>
    </row>
    <row r="76" spans="2:11" s="9" customFormat="1" ht="19.9" customHeight="1">
      <c r="B76" s="166"/>
      <c r="C76" s="167"/>
      <c r="D76" s="168" t="s">
        <v>225</v>
      </c>
      <c r="E76" s="169"/>
      <c r="F76" s="169"/>
      <c r="G76" s="169"/>
      <c r="H76" s="169"/>
      <c r="I76" s="170"/>
      <c r="J76" s="171">
        <f>J665</f>
        <v>0</v>
      </c>
      <c r="K76" s="172"/>
    </row>
    <row r="77" spans="2:11" s="9" customFormat="1" ht="19.9" customHeight="1">
      <c r="B77" s="166"/>
      <c r="C77" s="167"/>
      <c r="D77" s="168" t="s">
        <v>226</v>
      </c>
      <c r="E77" s="169"/>
      <c r="F77" s="169"/>
      <c r="G77" s="169"/>
      <c r="H77" s="169"/>
      <c r="I77" s="170"/>
      <c r="J77" s="171">
        <f>J696</f>
        <v>0</v>
      </c>
      <c r="K77" s="172"/>
    </row>
    <row r="78" spans="2:11" s="9" customFormat="1" ht="19.9" customHeight="1">
      <c r="B78" s="166"/>
      <c r="C78" s="167"/>
      <c r="D78" s="168" t="s">
        <v>227</v>
      </c>
      <c r="E78" s="169"/>
      <c r="F78" s="169"/>
      <c r="G78" s="169"/>
      <c r="H78" s="169"/>
      <c r="I78" s="170"/>
      <c r="J78" s="171">
        <f>J722</f>
        <v>0</v>
      </c>
      <c r="K78" s="172"/>
    </row>
    <row r="79" spans="2:11" s="9" customFormat="1" ht="19.9" customHeight="1">
      <c r="B79" s="166"/>
      <c r="C79" s="167"/>
      <c r="D79" s="168" t="s">
        <v>228</v>
      </c>
      <c r="E79" s="169"/>
      <c r="F79" s="169"/>
      <c r="G79" s="169"/>
      <c r="H79" s="169"/>
      <c r="I79" s="170"/>
      <c r="J79" s="171">
        <f>J758</f>
        <v>0</v>
      </c>
      <c r="K79" s="172"/>
    </row>
    <row r="80" spans="2:11" s="9" customFormat="1" ht="19.9" customHeight="1">
      <c r="B80" s="166"/>
      <c r="C80" s="167"/>
      <c r="D80" s="168" t="s">
        <v>229</v>
      </c>
      <c r="E80" s="169"/>
      <c r="F80" s="169"/>
      <c r="G80" s="169"/>
      <c r="H80" s="169"/>
      <c r="I80" s="170"/>
      <c r="J80" s="171">
        <f>J780</f>
        <v>0</v>
      </c>
      <c r="K80" s="172"/>
    </row>
    <row r="81" spans="2:11" s="9" customFormat="1" ht="19.9" customHeight="1">
      <c r="B81" s="166"/>
      <c r="C81" s="167"/>
      <c r="D81" s="168" t="s">
        <v>230</v>
      </c>
      <c r="E81" s="169"/>
      <c r="F81" s="169"/>
      <c r="G81" s="169"/>
      <c r="H81" s="169"/>
      <c r="I81" s="170"/>
      <c r="J81" s="171">
        <f>J903</f>
        <v>0</v>
      </c>
      <c r="K81" s="172"/>
    </row>
    <row r="82" spans="2:11" s="9" customFormat="1" ht="19.9" customHeight="1">
      <c r="B82" s="166"/>
      <c r="C82" s="167"/>
      <c r="D82" s="168" t="s">
        <v>231</v>
      </c>
      <c r="E82" s="169"/>
      <c r="F82" s="169"/>
      <c r="G82" s="169"/>
      <c r="H82" s="169"/>
      <c r="I82" s="170"/>
      <c r="J82" s="171">
        <f>J970</f>
        <v>0</v>
      </c>
      <c r="K82" s="172"/>
    </row>
    <row r="83" spans="2:11" s="9" customFormat="1" ht="19.9" customHeight="1">
      <c r="B83" s="166"/>
      <c r="C83" s="167"/>
      <c r="D83" s="168" t="s">
        <v>232</v>
      </c>
      <c r="E83" s="169"/>
      <c r="F83" s="169"/>
      <c r="G83" s="169"/>
      <c r="H83" s="169"/>
      <c r="I83" s="170"/>
      <c r="J83" s="171">
        <f>J983</f>
        <v>0</v>
      </c>
      <c r="K83" s="172"/>
    </row>
    <row r="84" spans="2:11" s="9" customFormat="1" ht="19.9" customHeight="1">
      <c r="B84" s="166"/>
      <c r="C84" s="167"/>
      <c r="D84" s="168" t="s">
        <v>233</v>
      </c>
      <c r="E84" s="169"/>
      <c r="F84" s="169"/>
      <c r="G84" s="169"/>
      <c r="H84" s="169"/>
      <c r="I84" s="170"/>
      <c r="J84" s="171">
        <f>J1128</f>
        <v>0</v>
      </c>
      <c r="K84" s="172"/>
    </row>
    <row r="85" spans="2:11" s="9" customFormat="1" ht="19.9" customHeight="1">
      <c r="B85" s="166"/>
      <c r="C85" s="167"/>
      <c r="D85" s="168" t="s">
        <v>234</v>
      </c>
      <c r="E85" s="169"/>
      <c r="F85" s="169"/>
      <c r="G85" s="169"/>
      <c r="H85" s="169"/>
      <c r="I85" s="170"/>
      <c r="J85" s="171">
        <f>J1191</f>
        <v>0</v>
      </c>
      <c r="K85" s="172"/>
    </row>
    <row r="86" spans="2:11" s="8" customFormat="1" ht="24.95" customHeight="1">
      <c r="B86" s="159"/>
      <c r="C86" s="160"/>
      <c r="D86" s="161" t="s">
        <v>235</v>
      </c>
      <c r="E86" s="162"/>
      <c r="F86" s="162"/>
      <c r="G86" s="162"/>
      <c r="H86" s="162"/>
      <c r="I86" s="163"/>
      <c r="J86" s="164">
        <f>J1207</f>
        <v>0</v>
      </c>
      <c r="K86" s="165"/>
    </row>
    <row r="87" spans="2:11" s="9" customFormat="1" ht="19.9" customHeight="1">
      <c r="B87" s="166"/>
      <c r="C87" s="167"/>
      <c r="D87" s="168" t="s">
        <v>236</v>
      </c>
      <c r="E87" s="169"/>
      <c r="F87" s="169"/>
      <c r="G87" s="169"/>
      <c r="H87" s="169"/>
      <c r="I87" s="170"/>
      <c r="J87" s="171">
        <f>J1208</f>
        <v>0</v>
      </c>
      <c r="K87" s="172"/>
    </row>
    <row r="88" spans="2:11" s="1" customFormat="1" ht="21.75" customHeight="1">
      <c r="B88" s="42"/>
      <c r="C88" s="43"/>
      <c r="D88" s="43"/>
      <c r="E88" s="43"/>
      <c r="F88" s="43"/>
      <c r="G88" s="43"/>
      <c r="H88" s="43"/>
      <c r="I88" s="128"/>
      <c r="J88" s="43"/>
      <c r="K88" s="46"/>
    </row>
    <row r="89" spans="2:11" s="1" customFormat="1" ht="6.95" customHeight="1">
      <c r="B89" s="57"/>
      <c r="C89" s="58"/>
      <c r="D89" s="58"/>
      <c r="E89" s="58"/>
      <c r="F89" s="58"/>
      <c r="G89" s="58"/>
      <c r="H89" s="58"/>
      <c r="I89" s="149"/>
      <c r="J89" s="58"/>
      <c r="K89" s="59"/>
    </row>
    <row r="93" spans="2:12" s="1" customFormat="1" ht="6.95" customHeight="1">
      <c r="B93" s="60"/>
      <c r="C93" s="61"/>
      <c r="D93" s="61"/>
      <c r="E93" s="61"/>
      <c r="F93" s="61"/>
      <c r="G93" s="61"/>
      <c r="H93" s="61"/>
      <c r="I93" s="152"/>
      <c r="J93" s="61"/>
      <c r="K93" s="61"/>
      <c r="L93" s="62"/>
    </row>
    <row r="94" spans="2:12" s="1" customFormat="1" ht="36.95" customHeight="1">
      <c r="B94" s="42"/>
      <c r="C94" s="63" t="s">
        <v>130</v>
      </c>
      <c r="D94" s="64"/>
      <c r="E94" s="64"/>
      <c r="F94" s="64"/>
      <c r="G94" s="64"/>
      <c r="H94" s="64"/>
      <c r="I94" s="173"/>
      <c r="J94" s="64"/>
      <c r="K94" s="64"/>
      <c r="L94" s="62"/>
    </row>
    <row r="95" spans="2:12" s="1" customFormat="1" ht="6.95" customHeight="1">
      <c r="B95" s="42"/>
      <c r="C95" s="64"/>
      <c r="D95" s="64"/>
      <c r="E95" s="64"/>
      <c r="F95" s="64"/>
      <c r="G95" s="64"/>
      <c r="H95" s="64"/>
      <c r="I95" s="173"/>
      <c r="J95" s="64"/>
      <c r="K95" s="64"/>
      <c r="L95" s="62"/>
    </row>
    <row r="96" spans="2:12" s="1" customFormat="1" ht="14.45" customHeight="1">
      <c r="B96" s="42"/>
      <c r="C96" s="66" t="s">
        <v>18</v>
      </c>
      <c r="D96" s="64"/>
      <c r="E96" s="64"/>
      <c r="F96" s="64"/>
      <c r="G96" s="64"/>
      <c r="H96" s="64"/>
      <c r="I96" s="173"/>
      <c r="J96" s="64"/>
      <c r="K96" s="64"/>
      <c r="L96" s="62"/>
    </row>
    <row r="97" spans="2:12" s="1" customFormat="1" ht="22.5" customHeight="1">
      <c r="B97" s="42"/>
      <c r="C97" s="64"/>
      <c r="D97" s="64"/>
      <c r="E97" s="415" t="str">
        <f>E7</f>
        <v>Realizace úspor energie - Gymnázimum Vysoké Mýto</v>
      </c>
      <c r="F97" s="416"/>
      <c r="G97" s="416"/>
      <c r="H97" s="416"/>
      <c r="I97" s="173"/>
      <c r="J97" s="64"/>
      <c r="K97" s="64"/>
      <c r="L97" s="62"/>
    </row>
    <row r="98" spans="2:12" ht="13.5">
      <c r="B98" s="29"/>
      <c r="C98" s="66" t="s">
        <v>120</v>
      </c>
      <c r="D98" s="219"/>
      <c r="E98" s="219"/>
      <c r="F98" s="219"/>
      <c r="G98" s="219"/>
      <c r="H98" s="219"/>
      <c r="J98" s="219"/>
      <c r="K98" s="219"/>
      <c r="L98" s="220"/>
    </row>
    <row r="99" spans="2:12" s="1" customFormat="1" ht="22.5" customHeight="1">
      <c r="B99" s="42"/>
      <c r="C99" s="64"/>
      <c r="D99" s="64"/>
      <c r="E99" s="415" t="s">
        <v>207</v>
      </c>
      <c r="F99" s="417"/>
      <c r="G99" s="417"/>
      <c r="H99" s="417"/>
      <c r="I99" s="173"/>
      <c r="J99" s="64"/>
      <c r="K99" s="64"/>
      <c r="L99" s="62"/>
    </row>
    <row r="100" spans="2:12" s="1" customFormat="1" ht="14.45" customHeight="1">
      <c r="B100" s="42"/>
      <c r="C100" s="66" t="s">
        <v>208</v>
      </c>
      <c r="D100" s="64"/>
      <c r="E100" s="64"/>
      <c r="F100" s="64"/>
      <c r="G100" s="64"/>
      <c r="H100" s="64"/>
      <c r="I100" s="173"/>
      <c r="J100" s="64"/>
      <c r="K100" s="64"/>
      <c r="L100" s="62"/>
    </row>
    <row r="101" spans="2:12" s="1" customFormat="1" ht="23.25" customHeight="1">
      <c r="B101" s="42"/>
      <c r="C101" s="64"/>
      <c r="D101" s="64"/>
      <c r="E101" s="387" t="str">
        <f>E11</f>
        <v>01 - Stavební část</v>
      </c>
      <c r="F101" s="417"/>
      <c r="G101" s="417"/>
      <c r="H101" s="417"/>
      <c r="I101" s="173"/>
      <c r="J101" s="64"/>
      <c r="K101" s="64"/>
      <c r="L101" s="62"/>
    </row>
    <row r="102" spans="2:12" s="1" customFormat="1" ht="6.95" customHeight="1">
      <c r="B102" s="42"/>
      <c r="C102" s="64"/>
      <c r="D102" s="64"/>
      <c r="E102" s="64"/>
      <c r="F102" s="64"/>
      <c r="G102" s="64"/>
      <c r="H102" s="64"/>
      <c r="I102" s="173"/>
      <c r="J102" s="64"/>
      <c r="K102" s="64"/>
      <c r="L102" s="62"/>
    </row>
    <row r="103" spans="2:12" s="1" customFormat="1" ht="18" customHeight="1">
      <c r="B103" s="42"/>
      <c r="C103" s="66" t="s">
        <v>25</v>
      </c>
      <c r="D103" s="64"/>
      <c r="E103" s="64"/>
      <c r="F103" s="174" t="str">
        <f>F14</f>
        <v>Vysoké Mýto</v>
      </c>
      <c r="G103" s="64"/>
      <c r="H103" s="64"/>
      <c r="I103" s="175" t="s">
        <v>27</v>
      </c>
      <c r="J103" s="74" t="str">
        <f>IF(J14="","",J14)</f>
        <v>1. 9. 2017</v>
      </c>
      <c r="K103" s="64"/>
      <c r="L103" s="62"/>
    </row>
    <row r="104" spans="2:12" s="1" customFormat="1" ht="6.95" customHeight="1">
      <c r="B104" s="42"/>
      <c r="C104" s="64"/>
      <c r="D104" s="64"/>
      <c r="E104" s="64"/>
      <c r="F104" s="64"/>
      <c r="G104" s="64"/>
      <c r="H104" s="64"/>
      <c r="I104" s="173"/>
      <c r="J104" s="64"/>
      <c r="K104" s="64"/>
      <c r="L104" s="62"/>
    </row>
    <row r="105" spans="2:12" s="1" customFormat="1" ht="13.5">
      <c r="B105" s="42"/>
      <c r="C105" s="66" t="s">
        <v>31</v>
      </c>
      <c r="D105" s="64"/>
      <c r="E105" s="64"/>
      <c r="F105" s="174" t="str">
        <f>E17</f>
        <v>Pardubický Kraj</v>
      </c>
      <c r="G105" s="64"/>
      <c r="H105" s="64"/>
      <c r="I105" s="175" t="s">
        <v>37</v>
      </c>
      <c r="J105" s="174" t="str">
        <f>E23</f>
        <v>KIP spol. s r.o. Litomyšl</v>
      </c>
      <c r="K105" s="64"/>
      <c r="L105" s="62"/>
    </row>
    <row r="106" spans="2:12" s="1" customFormat="1" ht="14.45" customHeight="1">
      <c r="B106" s="42"/>
      <c r="C106" s="66" t="s">
        <v>35</v>
      </c>
      <c r="D106" s="64"/>
      <c r="E106" s="64"/>
      <c r="F106" s="174" t="str">
        <f>IF(E20="","",E20)</f>
        <v/>
      </c>
      <c r="G106" s="64"/>
      <c r="H106" s="64"/>
      <c r="I106" s="173"/>
      <c r="J106" s="64"/>
      <c r="K106" s="64"/>
      <c r="L106" s="62"/>
    </row>
    <row r="107" spans="2:12" s="1" customFormat="1" ht="10.35" customHeight="1">
      <c r="B107" s="42"/>
      <c r="C107" s="64"/>
      <c r="D107" s="64"/>
      <c r="E107" s="64"/>
      <c r="F107" s="64"/>
      <c r="G107" s="64"/>
      <c r="H107" s="64"/>
      <c r="I107" s="173"/>
      <c r="J107" s="64"/>
      <c r="K107" s="64"/>
      <c r="L107" s="62"/>
    </row>
    <row r="108" spans="2:20" s="10" customFormat="1" ht="29.25" customHeight="1">
      <c r="B108" s="176"/>
      <c r="C108" s="177" t="s">
        <v>131</v>
      </c>
      <c r="D108" s="178" t="s">
        <v>60</v>
      </c>
      <c r="E108" s="178" t="s">
        <v>56</v>
      </c>
      <c r="F108" s="178" t="s">
        <v>132</v>
      </c>
      <c r="G108" s="178" t="s">
        <v>133</v>
      </c>
      <c r="H108" s="178" t="s">
        <v>134</v>
      </c>
      <c r="I108" s="179" t="s">
        <v>135</v>
      </c>
      <c r="J108" s="178" t="s">
        <v>124</v>
      </c>
      <c r="K108" s="180" t="s">
        <v>136</v>
      </c>
      <c r="L108" s="181"/>
      <c r="M108" s="82" t="s">
        <v>137</v>
      </c>
      <c r="N108" s="83" t="s">
        <v>45</v>
      </c>
      <c r="O108" s="83" t="s">
        <v>138</v>
      </c>
      <c r="P108" s="83" t="s">
        <v>139</v>
      </c>
      <c r="Q108" s="83" t="s">
        <v>140</v>
      </c>
      <c r="R108" s="83" t="s">
        <v>141</v>
      </c>
      <c r="S108" s="83" t="s">
        <v>142</v>
      </c>
      <c r="T108" s="84" t="s">
        <v>143</v>
      </c>
    </row>
    <row r="109" spans="2:63" s="1" customFormat="1" ht="29.25" customHeight="1">
      <c r="B109" s="42"/>
      <c r="C109" s="88" t="s">
        <v>125</v>
      </c>
      <c r="D109" s="64"/>
      <c r="E109" s="64"/>
      <c r="F109" s="64"/>
      <c r="G109" s="64"/>
      <c r="H109" s="64"/>
      <c r="I109" s="173"/>
      <c r="J109" s="182">
        <f>BK109</f>
        <v>0</v>
      </c>
      <c r="K109" s="64"/>
      <c r="L109" s="62"/>
      <c r="M109" s="85"/>
      <c r="N109" s="86"/>
      <c r="O109" s="86"/>
      <c r="P109" s="183">
        <f>P110+P618+P1207</f>
        <v>0</v>
      </c>
      <c r="Q109" s="86"/>
      <c r="R109" s="183">
        <f>R110+R618+R1207</f>
        <v>304.26405043</v>
      </c>
      <c r="S109" s="86"/>
      <c r="T109" s="184">
        <f>T110+T618+T1207</f>
        <v>193.8309858</v>
      </c>
      <c r="AT109" s="25" t="s">
        <v>74</v>
      </c>
      <c r="AU109" s="25" t="s">
        <v>126</v>
      </c>
      <c r="BK109" s="185">
        <f>BK110+BK618+BK1207</f>
        <v>0</v>
      </c>
    </row>
    <row r="110" spans="2:63" s="11" customFormat="1" ht="37.35" customHeight="1">
      <c r="B110" s="186"/>
      <c r="C110" s="187"/>
      <c r="D110" s="188" t="s">
        <v>74</v>
      </c>
      <c r="E110" s="189" t="s">
        <v>237</v>
      </c>
      <c r="F110" s="189" t="s">
        <v>238</v>
      </c>
      <c r="G110" s="187"/>
      <c r="H110" s="187"/>
      <c r="I110" s="190"/>
      <c r="J110" s="191">
        <f>BK110</f>
        <v>0</v>
      </c>
      <c r="K110" s="187"/>
      <c r="L110" s="192"/>
      <c r="M110" s="193"/>
      <c r="N110" s="194"/>
      <c r="O110" s="194"/>
      <c r="P110" s="195">
        <f>P111+P164+P177+P181+P191+P206+P380+P389+P596+P615</f>
        <v>0</v>
      </c>
      <c r="Q110" s="194"/>
      <c r="R110" s="195">
        <f>R111+R164+R177+R181+R191+R206+R380+R389+R596+R615</f>
        <v>268.1147886</v>
      </c>
      <c r="S110" s="194"/>
      <c r="T110" s="196">
        <f>T111+T164+T177+T181+T191+T206+T380+T389+T596+T615</f>
        <v>183.273528</v>
      </c>
      <c r="AR110" s="197" t="s">
        <v>24</v>
      </c>
      <c r="AT110" s="198" t="s">
        <v>74</v>
      </c>
      <c r="AU110" s="198" t="s">
        <v>75</v>
      </c>
      <c r="AY110" s="197" t="s">
        <v>145</v>
      </c>
      <c r="BK110" s="199">
        <f>BK111+BK164+BK177+BK181+BK191+BK206+BK380+BK389+BK596+BK615</f>
        <v>0</v>
      </c>
    </row>
    <row r="111" spans="2:63" s="11" customFormat="1" ht="19.9" customHeight="1">
      <c r="B111" s="186"/>
      <c r="C111" s="187"/>
      <c r="D111" s="200" t="s">
        <v>74</v>
      </c>
      <c r="E111" s="201" t="s">
        <v>24</v>
      </c>
      <c r="F111" s="201" t="s">
        <v>239</v>
      </c>
      <c r="G111" s="187"/>
      <c r="H111" s="187"/>
      <c r="I111" s="190"/>
      <c r="J111" s="202">
        <f>BK111</f>
        <v>0</v>
      </c>
      <c r="K111" s="187"/>
      <c r="L111" s="192"/>
      <c r="M111" s="193"/>
      <c r="N111" s="194"/>
      <c r="O111" s="194"/>
      <c r="P111" s="195">
        <f>SUM(P112:P163)</f>
        <v>0</v>
      </c>
      <c r="Q111" s="194"/>
      <c r="R111" s="195">
        <f>SUM(R112:R163)</f>
        <v>0.001778</v>
      </c>
      <c r="S111" s="194"/>
      <c r="T111" s="196">
        <f>SUM(T112:T163)</f>
        <v>29.474449999999997</v>
      </c>
      <c r="AR111" s="197" t="s">
        <v>24</v>
      </c>
      <c r="AT111" s="198" t="s">
        <v>74</v>
      </c>
      <c r="AU111" s="198" t="s">
        <v>24</v>
      </c>
      <c r="AY111" s="197" t="s">
        <v>145</v>
      </c>
      <c r="BK111" s="199">
        <f>SUM(BK112:BK163)</f>
        <v>0</v>
      </c>
    </row>
    <row r="112" spans="2:65" s="1" customFormat="1" ht="44.25" customHeight="1">
      <c r="B112" s="42"/>
      <c r="C112" s="203" t="s">
        <v>24</v>
      </c>
      <c r="D112" s="203" t="s">
        <v>148</v>
      </c>
      <c r="E112" s="204" t="s">
        <v>240</v>
      </c>
      <c r="F112" s="205" t="s">
        <v>241</v>
      </c>
      <c r="G112" s="206" t="s">
        <v>242</v>
      </c>
      <c r="H112" s="207">
        <v>16</v>
      </c>
      <c r="I112" s="208"/>
      <c r="J112" s="209">
        <f>ROUND(I112*H112,2)</f>
        <v>0</v>
      </c>
      <c r="K112" s="205" t="s">
        <v>243</v>
      </c>
      <c r="L112" s="62"/>
      <c r="M112" s="210" t="s">
        <v>22</v>
      </c>
      <c r="N112" s="211" t="s">
        <v>46</v>
      </c>
      <c r="O112" s="43"/>
      <c r="P112" s="212">
        <f>O112*H112</f>
        <v>0</v>
      </c>
      <c r="Q112" s="212">
        <v>0</v>
      </c>
      <c r="R112" s="212">
        <f>Q112*H112</f>
        <v>0</v>
      </c>
      <c r="S112" s="212">
        <v>0.26</v>
      </c>
      <c r="T112" s="213">
        <f>S112*H112</f>
        <v>4.16</v>
      </c>
      <c r="AR112" s="25" t="s">
        <v>244</v>
      </c>
      <c r="AT112" s="25" t="s">
        <v>148</v>
      </c>
      <c r="AU112" s="25" t="s">
        <v>84</v>
      </c>
      <c r="AY112" s="25" t="s">
        <v>145</v>
      </c>
      <c r="BE112" s="214">
        <f>IF(N112="základní",J112,0)</f>
        <v>0</v>
      </c>
      <c r="BF112" s="214">
        <f>IF(N112="snížená",J112,0)</f>
        <v>0</v>
      </c>
      <c r="BG112" s="214">
        <f>IF(N112="zákl. přenesená",J112,0)</f>
        <v>0</v>
      </c>
      <c r="BH112" s="214">
        <f>IF(N112="sníž. přenesená",J112,0)</f>
        <v>0</v>
      </c>
      <c r="BI112" s="214">
        <f>IF(N112="nulová",J112,0)</f>
        <v>0</v>
      </c>
      <c r="BJ112" s="25" t="s">
        <v>24</v>
      </c>
      <c r="BK112" s="214">
        <f>ROUND(I112*H112,2)</f>
        <v>0</v>
      </c>
      <c r="BL112" s="25" t="s">
        <v>244</v>
      </c>
      <c r="BM112" s="25" t="s">
        <v>245</v>
      </c>
    </row>
    <row r="113" spans="2:47" s="1" customFormat="1" ht="162">
      <c r="B113" s="42"/>
      <c r="C113" s="64"/>
      <c r="D113" s="221" t="s">
        <v>246</v>
      </c>
      <c r="E113" s="64"/>
      <c r="F113" s="222" t="s">
        <v>247</v>
      </c>
      <c r="G113" s="64"/>
      <c r="H113" s="64"/>
      <c r="I113" s="173"/>
      <c r="J113" s="64"/>
      <c r="K113" s="64"/>
      <c r="L113" s="62"/>
      <c r="M113" s="223"/>
      <c r="N113" s="43"/>
      <c r="O113" s="43"/>
      <c r="P113" s="43"/>
      <c r="Q113" s="43"/>
      <c r="R113" s="43"/>
      <c r="S113" s="43"/>
      <c r="T113" s="79"/>
      <c r="AT113" s="25" t="s">
        <v>246</v>
      </c>
      <c r="AU113" s="25" t="s">
        <v>84</v>
      </c>
    </row>
    <row r="114" spans="2:51" s="12" customFormat="1" ht="13.5">
      <c r="B114" s="224"/>
      <c r="C114" s="225"/>
      <c r="D114" s="226" t="s">
        <v>248</v>
      </c>
      <c r="E114" s="227" t="s">
        <v>22</v>
      </c>
      <c r="F114" s="228" t="s">
        <v>249</v>
      </c>
      <c r="G114" s="225"/>
      <c r="H114" s="229">
        <v>16</v>
      </c>
      <c r="I114" s="230"/>
      <c r="J114" s="225"/>
      <c r="K114" s="225"/>
      <c r="L114" s="231"/>
      <c r="M114" s="232"/>
      <c r="N114" s="233"/>
      <c r="O114" s="233"/>
      <c r="P114" s="233"/>
      <c r="Q114" s="233"/>
      <c r="R114" s="233"/>
      <c r="S114" s="233"/>
      <c r="T114" s="234"/>
      <c r="AT114" s="235" t="s">
        <v>248</v>
      </c>
      <c r="AU114" s="235" t="s">
        <v>84</v>
      </c>
      <c r="AV114" s="12" t="s">
        <v>84</v>
      </c>
      <c r="AW114" s="12" t="s">
        <v>39</v>
      </c>
      <c r="AX114" s="12" t="s">
        <v>24</v>
      </c>
      <c r="AY114" s="235" t="s">
        <v>145</v>
      </c>
    </row>
    <row r="115" spans="2:65" s="1" customFormat="1" ht="57" customHeight="1">
      <c r="B115" s="42"/>
      <c r="C115" s="203" t="s">
        <v>84</v>
      </c>
      <c r="D115" s="203" t="s">
        <v>148</v>
      </c>
      <c r="E115" s="204" t="s">
        <v>250</v>
      </c>
      <c r="F115" s="205" t="s">
        <v>251</v>
      </c>
      <c r="G115" s="206" t="s">
        <v>242</v>
      </c>
      <c r="H115" s="207">
        <v>54.83</v>
      </c>
      <c r="I115" s="208"/>
      <c r="J115" s="209">
        <f>ROUND(I115*H115,2)</f>
        <v>0</v>
      </c>
      <c r="K115" s="205" t="s">
        <v>243</v>
      </c>
      <c r="L115" s="62"/>
      <c r="M115" s="210" t="s">
        <v>22</v>
      </c>
      <c r="N115" s="211" t="s">
        <v>46</v>
      </c>
      <c r="O115" s="43"/>
      <c r="P115" s="212">
        <f>O115*H115</f>
        <v>0</v>
      </c>
      <c r="Q115" s="212">
        <v>0</v>
      </c>
      <c r="R115" s="212">
        <f>Q115*H115</f>
        <v>0</v>
      </c>
      <c r="S115" s="212">
        <v>0.255</v>
      </c>
      <c r="T115" s="213">
        <f>S115*H115</f>
        <v>13.98165</v>
      </c>
      <c r="AR115" s="25" t="s">
        <v>244</v>
      </c>
      <c r="AT115" s="25" t="s">
        <v>148</v>
      </c>
      <c r="AU115" s="25" t="s">
        <v>84</v>
      </c>
      <c r="AY115" s="25" t="s">
        <v>145</v>
      </c>
      <c r="BE115" s="214">
        <f>IF(N115="základní",J115,0)</f>
        <v>0</v>
      </c>
      <c r="BF115" s="214">
        <f>IF(N115="snížená",J115,0)</f>
        <v>0</v>
      </c>
      <c r="BG115" s="214">
        <f>IF(N115="zákl. přenesená",J115,0)</f>
        <v>0</v>
      </c>
      <c r="BH115" s="214">
        <f>IF(N115="sníž. přenesená",J115,0)</f>
        <v>0</v>
      </c>
      <c r="BI115" s="214">
        <f>IF(N115="nulová",J115,0)</f>
        <v>0</v>
      </c>
      <c r="BJ115" s="25" t="s">
        <v>24</v>
      </c>
      <c r="BK115" s="214">
        <f>ROUND(I115*H115,2)</f>
        <v>0</v>
      </c>
      <c r="BL115" s="25" t="s">
        <v>244</v>
      </c>
      <c r="BM115" s="25" t="s">
        <v>252</v>
      </c>
    </row>
    <row r="116" spans="2:47" s="1" customFormat="1" ht="175.5">
      <c r="B116" s="42"/>
      <c r="C116" s="64"/>
      <c r="D116" s="221" t="s">
        <v>246</v>
      </c>
      <c r="E116" s="64"/>
      <c r="F116" s="222" t="s">
        <v>253</v>
      </c>
      <c r="G116" s="64"/>
      <c r="H116" s="64"/>
      <c r="I116" s="173"/>
      <c r="J116" s="64"/>
      <c r="K116" s="64"/>
      <c r="L116" s="62"/>
      <c r="M116" s="223"/>
      <c r="N116" s="43"/>
      <c r="O116" s="43"/>
      <c r="P116" s="43"/>
      <c r="Q116" s="43"/>
      <c r="R116" s="43"/>
      <c r="S116" s="43"/>
      <c r="T116" s="79"/>
      <c r="AT116" s="25" t="s">
        <v>246</v>
      </c>
      <c r="AU116" s="25" t="s">
        <v>84</v>
      </c>
    </row>
    <row r="117" spans="2:51" s="12" customFormat="1" ht="13.5">
      <c r="B117" s="224"/>
      <c r="C117" s="225"/>
      <c r="D117" s="226" t="s">
        <v>248</v>
      </c>
      <c r="E117" s="227" t="s">
        <v>22</v>
      </c>
      <c r="F117" s="228" t="s">
        <v>254</v>
      </c>
      <c r="G117" s="225"/>
      <c r="H117" s="229">
        <v>54.83</v>
      </c>
      <c r="I117" s="230"/>
      <c r="J117" s="225"/>
      <c r="K117" s="225"/>
      <c r="L117" s="231"/>
      <c r="M117" s="232"/>
      <c r="N117" s="233"/>
      <c r="O117" s="233"/>
      <c r="P117" s="233"/>
      <c r="Q117" s="233"/>
      <c r="R117" s="233"/>
      <c r="S117" s="233"/>
      <c r="T117" s="234"/>
      <c r="AT117" s="235" t="s">
        <v>248</v>
      </c>
      <c r="AU117" s="235" t="s">
        <v>84</v>
      </c>
      <c r="AV117" s="12" t="s">
        <v>84</v>
      </c>
      <c r="AW117" s="12" t="s">
        <v>39</v>
      </c>
      <c r="AX117" s="12" t="s">
        <v>24</v>
      </c>
      <c r="AY117" s="235" t="s">
        <v>145</v>
      </c>
    </row>
    <row r="118" spans="2:65" s="1" customFormat="1" ht="44.25" customHeight="1">
      <c r="B118" s="42"/>
      <c r="C118" s="203" t="s">
        <v>158</v>
      </c>
      <c r="D118" s="203" t="s">
        <v>148</v>
      </c>
      <c r="E118" s="204" t="s">
        <v>255</v>
      </c>
      <c r="F118" s="205" t="s">
        <v>256</v>
      </c>
      <c r="G118" s="206" t="s">
        <v>242</v>
      </c>
      <c r="H118" s="207">
        <v>16</v>
      </c>
      <c r="I118" s="208"/>
      <c r="J118" s="209">
        <f>ROUND(I118*H118,2)</f>
        <v>0</v>
      </c>
      <c r="K118" s="205" t="s">
        <v>243</v>
      </c>
      <c r="L118" s="62"/>
      <c r="M118" s="210" t="s">
        <v>22</v>
      </c>
      <c r="N118" s="211" t="s">
        <v>46</v>
      </c>
      <c r="O118" s="43"/>
      <c r="P118" s="212">
        <f>O118*H118</f>
        <v>0</v>
      </c>
      <c r="Q118" s="212">
        <v>0</v>
      </c>
      <c r="R118" s="212">
        <f>Q118*H118</f>
        <v>0</v>
      </c>
      <c r="S118" s="212">
        <v>0.16</v>
      </c>
      <c r="T118" s="213">
        <f>S118*H118</f>
        <v>2.56</v>
      </c>
      <c r="AR118" s="25" t="s">
        <v>244</v>
      </c>
      <c r="AT118" s="25" t="s">
        <v>148</v>
      </c>
      <c r="AU118" s="25" t="s">
        <v>84</v>
      </c>
      <c r="AY118" s="25" t="s">
        <v>145</v>
      </c>
      <c r="BE118" s="214">
        <f>IF(N118="základní",J118,0)</f>
        <v>0</v>
      </c>
      <c r="BF118" s="214">
        <f>IF(N118="snížená",J118,0)</f>
        <v>0</v>
      </c>
      <c r="BG118" s="214">
        <f>IF(N118="zákl. přenesená",J118,0)</f>
        <v>0</v>
      </c>
      <c r="BH118" s="214">
        <f>IF(N118="sníž. přenesená",J118,0)</f>
        <v>0</v>
      </c>
      <c r="BI118" s="214">
        <f>IF(N118="nulová",J118,0)</f>
        <v>0</v>
      </c>
      <c r="BJ118" s="25" t="s">
        <v>24</v>
      </c>
      <c r="BK118" s="214">
        <f>ROUND(I118*H118,2)</f>
        <v>0</v>
      </c>
      <c r="BL118" s="25" t="s">
        <v>244</v>
      </c>
      <c r="BM118" s="25" t="s">
        <v>257</v>
      </c>
    </row>
    <row r="119" spans="2:47" s="1" customFormat="1" ht="229.5">
      <c r="B119" s="42"/>
      <c r="C119" s="64"/>
      <c r="D119" s="221" t="s">
        <v>246</v>
      </c>
      <c r="E119" s="64"/>
      <c r="F119" s="222" t="s">
        <v>258</v>
      </c>
      <c r="G119" s="64"/>
      <c r="H119" s="64"/>
      <c r="I119" s="173"/>
      <c r="J119" s="64"/>
      <c r="K119" s="64"/>
      <c r="L119" s="62"/>
      <c r="M119" s="223"/>
      <c r="N119" s="43"/>
      <c r="O119" s="43"/>
      <c r="P119" s="43"/>
      <c r="Q119" s="43"/>
      <c r="R119" s="43"/>
      <c r="S119" s="43"/>
      <c r="T119" s="79"/>
      <c r="AT119" s="25" t="s">
        <v>246</v>
      </c>
      <c r="AU119" s="25" t="s">
        <v>84</v>
      </c>
    </row>
    <row r="120" spans="2:51" s="12" customFormat="1" ht="13.5">
      <c r="B120" s="224"/>
      <c r="C120" s="225"/>
      <c r="D120" s="226" t="s">
        <v>248</v>
      </c>
      <c r="E120" s="227" t="s">
        <v>22</v>
      </c>
      <c r="F120" s="228" t="s">
        <v>249</v>
      </c>
      <c r="G120" s="225"/>
      <c r="H120" s="229">
        <v>16</v>
      </c>
      <c r="I120" s="230"/>
      <c r="J120" s="225"/>
      <c r="K120" s="225"/>
      <c r="L120" s="231"/>
      <c r="M120" s="232"/>
      <c r="N120" s="233"/>
      <c r="O120" s="233"/>
      <c r="P120" s="233"/>
      <c r="Q120" s="233"/>
      <c r="R120" s="233"/>
      <c r="S120" s="233"/>
      <c r="T120" s="234"/>
      <c r="AT120" s="235" t="s">
        <v>248</v>
      </c>
      <c r="AU120" s="235" t="s">
        <v>84</v>
      </c>
      <c r="AV120" s="12" t="s">
        <v>84</v>
      </c>
      <c r="AW120" s="12" t="s">
        <v>39</v>
      </c>
      <c r="AX120" s="12" t="s">
        <v>24</v>
      </c>
      <c r="AY120" s="235" t="s">
        <v>145</v>
      </c>
    </row>
    <row r="121" spans="2:65" s="1" customFormat="1" ht="44.25" customHeight="1">
      <c r="B121" s="42"/>
      <c r="C121" s="203" t="s">
        <v>244</v>
      </c>
      <c r="D121" s="203" t="s">
        <v>148</v>
      </c>
      <c r="E121" s="204" t="s">
        <v>259</v>
      </c>
      <c r="F121" s="205" t="s">
        <v>260</v>
      </c>
      <c r="G121" s="206" t="s">
        <v>242</v>
      </c>
      <c r="H121" s="207">
        <v>54.83</v>
      </c>
      <c r="I121" s="208"/>
      <c r="J121" s="209">
        <f>ROUND(I121*H121,2)</f>
        <v>0</v>
      </c>
      <c r="K121" s="205" t="s">
        <v>243</v>
      </c>
      <c r="L121" s="62"/>
      <c r="M121" s="210" t="s">
        <v>22</v>
      </c>
      <c r="N121" s="211" t="s">
        <v>46</v>
      </c>
      <c r="O121" s="43"/>
      <c r="P121" s="212">
        <f>O121*H121</f>
        <v>0</v>
      </c>
      <c r="Q121" s="212">
        <v>0</v>
      </c>
      <c r="R121" s="212">
        <f>Q121*H121</f>
        <v>0</v>
      </c>
      <c r="S121" s="212">
        <v>0.16</v>
      </c>
      <c r="T121" s="213">
        <f>S121*H121</f>
        <v>8.7728</v>
      </c>
      <c r="AR121" s="25" t="s">
        <v>244</v>
      </c>
      <c r="AT121" s="25" t="s">
        <v>148</v>
      </c>
      <c r="AU121" s="25" t="s">
        <v>84</v>
      </c>
      <c r="AY121" s="25" t="s">
        <v>145</v>
      </c>
      <c r="BE121" s="214">
        <f>IF(N121="základní",J121,0)</f>
        <v>0</v>
      </c>
      <c r="BF121" s="214">
        <f>IF(N121="snížená",J121,0)</f>
        <v>0</v>
      </c>
      <c r="BG121" s="214">
        <f>IF(N121="zákl. přenesená",J121,0)</f>
        <v>0</v>
      </c>
      <c r="BH121" s="214">
        <f>IF(N121="sníž. přenesená",J121,0)</f>
        <v>0</v>
      </c>
      <c r="BI121" s="214">
        <f>IF(N121="nulová",J121,0)</f>
        <v>0</v>
      </c>
      <c r="BJ121" s="25" t="s">
        <v>24</v>
      </c>
      <c r="BK121" s="214">
        <f>ROUND(I121*H121,2)</f>
        <v>0</v>
      </c>
      <c r="BL121" s="25" t="s">
        <v>244</v>
      </c>
      <c r="BM121" s="25" t="s">
        <v>261</v>
      </c>
    </row>
    <row r="122" spans="2:47" s="1" customFormat="1" ht="256.5">
      <c r="B122" s="42"/>
      <c r="C122" s="64"/>
      <c r="D122" s="221" t="s">
        <v>246</v>
      </c>
      <c r="E122" s="64"/>
      <c r="F122" s="222" t="s">
        <v>262</v>
      </c>
      <c r="G122" s="64"/>
      <c r="H122" s="64"/>
      <c r="I122" s="173"/>
      <c r="J122" s="64"/>
      <c r="K122" s="64"/>
      <c r="L122" s="62"/>
      <c r="M122" s="223"/>
      <c r="N122" s="43"/>
      <c r="O122" s="43"/>
      <c r="P122" s="43"/>
      <c r="Q122" s="43"/>
      <c r="R122" s="43"/>
      <c r="S122" s="43"/>
      <c r="T122" s="79"/>
      <c r="AT122" s="25" t="s">
        <v>246</v>
      </c>
      <c r="AU122" s="25" t="s">
        <v>84</v>
      </c>
    </row>
    <row r="123" spans="2:51" s="12" customFormat="1" ht="13.5">
      <c r="B123" s="224"/>
      <c r="C123" s="225"/>
      <c r="D123" s="226" t="s">
        <v>248</v>
      </c>
      <c r="E123" s="227" t="s">
        <v>22</v>
      </c>
      <c r="F123" s="228" t="s">
        <v>254</v>
      </c>
      <c r="G123" s="225"/>
      <c r="H123" s="229">
        <v>54.83</v>
      </c>
      <c r="I123" s="230"/>
      <c r="J123" s="225"/>
      <c r="K123" s="225"/>
      <c r="L123" s="231"/>
      <c r="M123" s="232"/>
      <c r="N123" s="233"/>
      <c r="O123" s="233"/>
      <c r="P123" s="233"/>
      <c r="Q123" s="233"/>
      <c r="R123" s="233"/>
      <c r="S123" s="233"/>
      <c r="T123" s="234"/>
      <c r="AT123" s="235" t="s">
        <v>248</v>
      </c>
      <c r="AU123" s="235" t="s">
        <v>84</v>
      </c>
      <c r="AV123" s="12" t="s">
        <v>84</v>
      </c>
      <c r="AW123" s="12" t="s">
        <v>39</v>
      </c>
      <c r="AX123" s="12" t="s">
        <v>24</v>
      </c>
      <c r="AY123" s="235" t="s">
        <v>145</v>
      </c>
    </row>
    <row r="124" spans="2:65" s="1" customFormat="1" ht="31.5" customHeight="1">
      <c r="B124" s="42"/>
      <c r="C124" s="203" t="s">
        <v>144</v>
      </c>
      <c r="D124" s="203" t="s">
        <v>148</v>
      </c>
      <c r="E124" s="204" t="s">
        <v>263</v>
      </c>
      <c r="F124" s="205" t="s">
        <v>264</v>
      </c>
      <c r="G124" s="206" t="s">
        <v>265</v>
      </c>
      <c r="H124" s="207">
        <v>13.061</v>
      </c>
      <c r="I124" s="208"/>
      <c r="J124" s="209">
        <f>ROUND(I124*H124,2)</f>
        <v>0</v>
      </c>
      <c r="K124" s="205" t="s">
        <v>243</v>
      </c>
      <c r="L124" s="62"/>
      <c r="M124" s="210" t="s">
        <v>22</v>
      </c>
      <c r="N124" s="211" t="s">
        <v>46</v>
      </c>
      <c r="O124" s="43"/>
      <c r="P124" s="212">
        <f>O124*H124</f>
        <v>0</v>
      </c>
      <c r="Q124" s="212">
        <v>0</v>
      </c>
      <c r="R124" s="212">
        <f>Q124*H124</f>
        <v>0</v>
      </c>
      <c r="S124" s="212">
        <v>0</v>
      </c>
      <c r="T124" s="213">
        <f>S124*H124</f>
        <v>0</v>
      </c>
      <c r="AR124" s="25" t="s">
        <v>244</v>
      </c>
      <c r="AT124" s="25" t="s">
        <v>148</v>
      </c>
      <c r="AU124" s="25" t="s">
        <v>84</v>
      </c>
      <c r="AY124" s="25" t="s">
        <v>145</v>
      </c>
      <c r="BE124" s="214">
        <f>IF(N124="základní",J124,0)</f>
        <v>0</v>
      </c>
      <c r="BF124" s="214">
        <f>IF(N124="snížená",J124,0)</f>
        <v>0</v>
      </c>
      <c r="BG124" s="214">
        <f>IF(N124="zákl. přenesená",J124,0)</f>
        <v>0</v>
      </c>
      <c r="BH124" s="214">
        <f>IF(N124="sníž. přenesená",J124,0)</f>
        <v>0</v>
      </c>
      <c r="BI124" s="214">
        <f>IF(N124="nulová",J124,0)</f>
        <v>0</v>
      </c>
      <c r="BJ124" s="25" t="s">
        <v>24</v>
      </c>
      <c r="BK124" s="214">
        <f>ROUND(I124*H124,2)</f>
        <v>0</v>
      </c>
      <c r="BL124" s="25" t="s">
        <v>244</v>
      </c>
      <c r="BM124" s="25" t="s">
        <v>266</v>
      </c>
    </row>
    <row r="125" spans="2:51" s="12" customFormat="1" ht="13.5">
      <c r="B125" s="224"/>
      <c r="C125" s="225"/>
      <c r="D125" s="221" t="s">
        <v>248</v>
      </c>
      <c r="E125" s="236" t="s">
        <v>22</v>
      </c>
      <c r="F125" s="237" t="s">
        <v>267</v>
      </c>
      <c r="G125" s="225"/>
      <c r="H125" s="238">
        <v>10.856</v>
      </c>
      <c r="I125" s="230"/>
      <c r="J125" s="225"/>
      <c r="K125" s="225"/>
      <c r="L125" s="231"/>
      <c r="M125" s="232"/>
      <c r="N125" s="233"/>
      <c r="O125" s="233"/>
      <c r="P125" s="233"/>
      <c r="Q125" s="233"/>
      <c r="R125" s="233"/>
      <c r="S125" s="233"/>
      <c r="T125" s="234"/>
      <c r="AT125" s="235" t="s">
        <v>248</v>
      </c>
      <c r="AU125" s="235" t="s">
        <v>84</v>
      </c>
      <c r="AV125" s="12" t="s">
        <v>84</v>
      </c>
      <c r="AW125" s="12" t="s">
        <v>39</v>
      </c>
      <c r="AX125" s="12" t="s">
        <v>75</v>
      </c>
      <c r="AY125" s="235" t="s">
        <v>145</v>
      </c>
    </row>
    <row r="126" spans="2:51" s="12" customFormat="1" ht="13.5">
      <c r="B126" s="224"/>
      <c r="C126" s="225"/>
      <c r="D126" s="221" t="s">
        <v>248</v>
      </c>
      <c r="E126" s="236" t="s">
        <v>22</v>
      </c>
      <c r="F126" s="237" t="s">
        <v>268</v>
      </c>
      <c r="G126" s="225"/>
      <c r="H126" s="238">
        <v>1.98</v>
      </c>
      <c r="I126" s="230"/>
      <c r="J126" s="225"/>
      <c r="K126" s="225"/>
      <c r="L126" s="231"/>
      <c r="M126" s="232"/>
      <c r="N126" s="233"/>
      <c r="O126" s="233"/>
      <c r="P126" s="233"/>
      <c r="Q126" s="233"/>
      <c r="R126" s="233"/>
      <c r="S126" s="233"/>
      <c r="T126" s="234"/>
      <c r="AT126" s="235" t="s">
        <v>248</v>
      </c>
      <c r="AU126" s="235" t="s">
        <v>84</v>
      </c>
      <c r="AV126" s="12" t="s">
        <v>84</v>
      </c>
      <c r="AW126" s="12" t="s">
        <v>39</v>
      </c>
      <c r="AX126" s="12" t="s">
        <v>75</v>
      </c>
      <c r="AY126" s="235" t="s">
        <v>145</v>
      </c>
    </row>
    <row r="127" spans="2:51" s="12" customFormat="1" ht="13.5">
      <c r="B127" s="224"/>
      <c r="C127" s="225"/>
      <c r="D127" s="221" t="s">
        <v>248</v>
      </c>
      <c r="E127" s="236" t="s">
        <v>22</v>
      </c>
      <c r="F127" s="237" t="s">
        <v>269</v>
      </c>
      <c r="G127" s="225"/>
      <c r="H127" s="238">
        <v>0.225</v>
      </c>
      <c r="I127" s="230"/>
      <c r="J127" s="225"/>
      <c r="K127" s="225"/>
      <c r="L127" s="231"/>
      <c r="M127" s="232"/>
      <c r="N127" s="233"/>
      <c r="O127" s="233"/>
      <c r="P127" s="233"/>
      <c r="Q127" s="233"/>
      <c r="R127" s="233"/>
      <c r="S127" s="233"/>
      <c r="T127" s="234"/>
      <c r="AT127" s="235" t="s">
        <v>248</v>
      </c>
      <c r="AU127" s="235" t="s">
        <v>84</v>
      </c>
      <c r="AV127" s="12" t="s">
        <v>84</v>
      </c>
      <c r="AW127" s="12" t="s">
        <v>39</v>
      </c>
      <c r="AX127" s="12" t="s">
        <v>75</v>
      </c>
      <c r="AY127" s="235" t="s">
        <v>145</v>
      </c>
    </row>
    <row r="128" spans="2:51" s="13" customFormat="1" ht="13.5">
      <c r="B128" s="239"/>
      <c r="C128" s="240"/>
      <c r="D128" s="226" t="s">
        <v>248</v>
      </c>
      <c r="E128" s="241" t="s">
        <v>22</v>
      </c>
      <c r="F128" s="242" t="s">
        <v>270</v>
      </c>
      <c r="G128" s="240"/>
      <c r="H128" s="243">
        <v>13.061</v>
      </c>
      <c r="I128" s="244"/>
      <c r="J128" s="240"/>
      <c r="K128" s="240"/>
      <c r="L128" s="245"/>
      <c r="M128" s="246"/>
      <c r="N128" s="247"/>
      <c r="O128" s="247"/>
      <c r="P128" s="247"/>
      <c r="Q128" s="247"/>
      <c r="R128" s="247"/>
      <c r="S128" s="247"/>
      <c r="T128" s="248"/>
      <c r="AT128" s="249" t="s">
        <v>248</v>
      </c>
      <c r="AU128" s="249" t="s">
        <v>84</v>
      </c>
      <c r="AV128" s="13" t="s">
        <v>244</v>
      </c>
      <c r="AW128" s="13" t="s">
        <v>39</v>
      </c>
      <c r="AX128" s="13" t="s">
        <v>24</v>
      </c>
      <c r="AY128" s="249" t="s">
        <v>145</v>
      </c>
    </row>
    <row r="129" spans="2:65" s="1" customFormat="1" ht="31.5" customHeight="1">
      <c r="B129" s="42"/>
      <c r="C129" s="203" t="s">
        <v>177</v>
      </c>
      <c r="D129" s="203" t="s">
        <v>148</v>
      </c>
      <c r="E129" s="204" t="s">
        <v>271</v>
      </c>
      <c r="F129" s="205" t="s">
        <v>272</v>
      </c>
      <c r="G129" s="206" t="s">
        <v>265</v>
      </c>
      <c r="H129" s="207">
        <v>21.6</v>
      </c>
      <c r="I129" s="208"/>
      <c r="J129" s="209">
        <f>ROUND(I129*H129,2)</f>
        <v>0</v>
      </c>
      <c r="K129" s="205" t="s">
        <v>243</v>
      </c>
      <c r="L129" s="62"/>
      <c r="M129" s="210" t="s">
        <v>22</v>
      </c>
      <c r="N129" s="211" t="s">
        <v>46</v>
      </c>
      <c r="O129" s="43"/>
      <c r="P129" s="212">
        <f>O129*H129</f>
        <v>0</v>
      </c>
      <c r="Q129" s="212">
        <v>0</v>
      </c>
      <c r="R129" s="212">
        <f>Q129*H129</f>
        <v>0</v>
      </c>
      <c r="S129" s="212">
        <v>0</v>
      </c>
      <c r="T129" s="213">
        <f>S129*H129</f>
        <v>0</v>
      </c>
      <c r="AR129" s="25" t="s">
        <v>244</v>
      </c>
      <c r="AT129" s="25" t="s">
        <v>148</v>
      </c>
      <c r="AU129" s="25" t="s">
        <v>84</v>
      </c>
      <c r="AY129" s="25" t="s">
        <v>145</v>
      </c>
      <c r="BE129" s="214">
        <f>IF(N129="základní",J129,0)</f>
        <v>0</v>
      </c>
      <c r="BF129" s="214">
        <f>IF(N129="snížená",J129,0)</f>
        <v>0</v>
      </c>
      <c r="BG129" s="214">
        <f>IF(N129="zákl. přenesená",J129,0)</f>
        <v>0</v>
      </c>
      <c r="BH129" s="214">
        <f>IF(N129="sníž. přenesená",J129,0)</f>
        <v>0</v>
      </c>
      <c r="BI129" s="214">
        <f>IF(N129="nulová",J129,0)</f>
        <v>0</v>
      </c>
      <c r="BJ129" s="25" t="s">
        <v>24</v>
      </c>
      <c r="BK129" s="214">
        <f>ROUND(I129*H129,2)</f>
        <v>0</v>
      </c>
      <c r="BL129" s="25" t="s">
        <v>244</v>
      </c>
      <c r="BM129" s="25" t="s">
        <v>273</v>
      </c>
    </row>
    <row r="130" spans="2:47" s="1" customFormat="1" ht="54">
      <c r="B130" s="42"/>
      <c r="C130" s="64"/>
      <c r="D130" s="221" t="s">
        <v>246</v>
      </c>
      <c r="E130" s="64"/>
      <c r="F130" s="222" t="s">
        <v>274</v>
      </c>
      <c r="G130" s="64"/>
      <c r="H130" s="64"/>
      <c r="I130" s="173"/>
      <c r="J130" s="64"/>
      <c r="K130" s="64"/>
      <c r="L130" s="62"/>
      <c r="M130" s="223"/>
      <c r="N130" s="43"/>
      <c r="O130" s="43"/>
      <c r="P130" s="43"/>
      <c r="Q130" s="43"/>
      <c r="R130" s="43"/>
      <c r="S130" s="43"/>
      <c r="T130" s="79"/>
      <c r="AT130" s="25" t="s">
        <v>246</v>
      </c>
      <c r="AU130" s="25" t="s">
        <v>84</v>
      </c>
    </row>
    <row r="131" spans="2:51" s="12" customFormat="1" ht="13.5">
      <c r="B131" s="224"/>
      <c r="C131" s="225"/>
      <c r="D131" s="221" t="s">
        <v>248</v>
      </c>
      <c r="E131" s="236" t="s">
        <v>22</v>
      </c>
      <c r="F131" s="237" t="s">
        <v>275</v>
      </c>
      <c r="G131" s="225"/>
      <c r="H131" s="238">
        <v>17.6</v>
      </c>
      <c r="I131" s="230"/>
      <c r="J131" s="225"/>
      <c r="K131" s="225"/>
      <c r="L131" s="231"/>
      <c r="M131" s="232"/>
      <c r="N131" s="233"/>
      <c r="O131" s="233"/>
      <c r="P131" s="233"/>
      <c r="Q131" s="233"/>
      <c r="R131" s="233"/>
      <c r="S131" s="233"/>
      <c r="T131" s="234"/>
      <c r="AT131" s="235" t="s">
        <v>248</v>
      </c>
      <c r="AU131" s="235" t="s">
        <v>84</v>
      </c>
      <c r="AV131" s="12" t="s">
        <v>84</v>
      </c>
      <c r="AW131" s="12" t="s">
        <v>39</v>
      </c>
      <c r="AX131" s="12" t="s">
        <v>75</v>
      </c>
      <c r="AY131" s="235" t="s">
        <v>145</v>
      </c>
    </row>
    <row r="132" spans="2:51" s="12" customFormat="1" ht="13.5">
      <c r="B132" s="224"/>
      <c r="C132" s="225"/>
      <c r="D132" s="221" t="s">
        <v>248</v>
      </c>
      <c r="E132" s="236" t="s">
        <v>22</v>
      </c>
      <c r="F132" s="237" t="s">
        <v>276</v>
      </c>
      <c r="G132" s="225"/>
      <c r="H132" s="238">
        <v>4</v>
      </c>
      <c r="I132" s="230"/>
      <c r="J132" s="225"/>
      <c r="K132" s="225"/>
      <c r="L132" s="231"/>
      <c r="M132" s="232"/>
      <c r="N132" s="233"/>
      <c r="O132" s="233"/>
      <c r="P132" s="233"/>
      <c r="Q132" s="233"/>
      <c r="R132" s="233"/>
      <c r="S132" s="233"/>
      <c r="T132" s="234"/>
      <c r="AT132" s="235" t="s">
        <v>248</v>
      </c>
      <c r="AU132" s="235" t="s">
        <v>84</v>
      </c>
      <c r="AV132" s="12" t="s">
        <v>84</v>
      </c>
      <c r="AW132" s="12" t="s">
        <v>39</v>
      </c>
      <c r="AX132" s="12" t="s">
        <v>75</v>
      </c>
      <c r="AY132" s="235" t="s">
        <v>145</v>
      </c>
    </row>
    <row r="133" spans="2:51" s="13" customFormat="1" ht="13.5">
      <c r="B133" s="239"/>
      <c r="C133" s="240"/>
      <c r="D133" s="226" t="s">
        <v>248</v>
      </c>
      <c r="E133" s="241" t="s">
        <v>22</v>
      </c>
      <c r="F133" s="242" t="s">
        <v>270</v>
      </c>
      <c r="G133" s="240"/>
      <c r="H133" s="243">
        <v>21.6</v>
      </c>
      <c r="I133" s="244"/>
      <c r="J133" s="240"/>
      <c r="K133" s="240"/>
      <c r="L133" s="245"/>
      <c r="M133" s="246"/>
      <c r="N133" s="247"/>
      <c r="O133" s="247"/>
      <c r="P133" s="247"/>
      <c r="Q133" s="247"/>
      <c r="R133" s="247"/>
      <c r="S133" s="247"/>
      <c r="T133" s="248"/>
      <c r="AT133" s="249" t="s">
        <v>248</v>
      </c>
      <c r="AU133" s="249" t="s">
        <v>84</v>
      </c>
      <c r="AV133" s="13" t="s">
        <v>244</v>
      </c>
      <c r="AW133" s="13" t="s">
        <v>39</v>
      </c>
      <c r="AX133" s="13" t="s">
        <v>24</v>
      </c>
      <c r="AY133" s="249" t="s">
        <v>145</v>
      </c>
    </row>
    <row r="134" spans="2:65" s="1" customFormat="1" ht="31.5" customHeight="1">
      <c r="B134" s="42"/>
      <c r="C134" s="203" t="s">
        <v>181</v>
      </c>
      <c r="D134" s="203" t="s">
        <v>148</v>
      </c>
      <c r="E134" s="204" t="s">
        <v>277</v>
      </c>
      <c r="F134" s="205" t="s">
        <v>278</v>
      </c>
      <c r="G134" s="206" t="s">
        <v>265</v>
      </c>
      <c r="H134" s="207">
        <v>8.394</v>
      </c>
      <c r="I134" s="208"/>
      <c r="J134" s="209">
        <f>ROUND(I134*H134,2)</f>
        <v>0</v>
      </c>
      <c r="K134" s="205" t="s">
        <v>243</v>
      </c>
      <c r="L134" s="62"/>
      <c r="M134" s="210" t="s">
        <v>22</v>
      </c>
      <c r="N134" s="211" t="s">
        <v>46</v>
      </c>
      <c r="O134" s="43"/>
      <c r="P134" s="212">
        <f>O134*H134</f>
        <v>0</v>
      </c>
      <c r="Q134" s="212">
        <v>0</v>
      </c>
      <c r="R134" s="212">
        <f>Q134*H134</f>
        <v>0</v>
      </c>
      <c r="S134" s="212">
        <v>0</v>
      </c>
      <c r="T134" s="213">
        <f>S134*H134</f>
        <v>0</v>
      </c>
      <c r="AR134" s="25" t="s">
        <v>244</v>
      </c>
      <c r="AT134" s="25" t="s">
        <v>148</v>
      </c>
      <c r="AU134" s="25" t="s">
        <v>84</v>
      </c>
      <c r="AY134" s="25" t="s">
        <v>145</v>
      </c>
      <c r="BE134" s="214">
        <f>IF(N134="základní",J134,0)</f>
        <v>0</v>
      </c>
      <c r="BF134" s="214">
        <f>IF(N134="snížená",J134,0)</f>
        <v>0</v>
      </c>
      <c r="BG134" s="214">
        <f>IF(N134="zákl. přenesená",J134,0)</f>
        <v>0</v>
      </c>
      <c r="BH134" s="214">
        <f>IF(N134="sníž. přenesená",J134,0)</f>
        <v>0</v>
      </c>
      <c r="BI134" s="214">
        <f>IF(N134="nulová",J134,0)</f>
        <v>0</v>
      </c>
      <c r="BJ134" s="25" t="s">
        <v>24</v>
      </c>
      <c r="BK134" s="214">
        <f>ROUND(I134*H134,2)</f>
        <v>0</v>
      </c>
      <c r="BL134" s="25" t="s">
        <v>244</v>
      </c>
      <c r="BM134" s="25" t="s">
        <v>279</v>
      </c>
    </row>
    <row r="135" spans="2:47" s="1" customFormat="1" ht="54">
      <c r="B135" s="42"/>
      <c r="C135" s="64"/>
      <c r="D135" s="221" t="s">
        <v>246</v>
      </c>
      <c r="E135" s="64"/>
      <c r="F135" s="222" t="s">
        <v>280</v>
      </c>
      <c r="G135" s="64"/>
      <c r="H135" s="64"/>
      <c r="I135" s="173"/>
      <c r="J135" s="64"/>
      <c r="K135" s="64"/>
      <c r="L135" s="62"/>
      <c r="M135" s="223"/>
      <c r="N135" s="43"/>
      <c r="O135" s="43"/>
      <c r="P135" s="43"/>
      <c r="Q135" s="43"/>
      <c r="R135" s="43"/>
      <c r="S135" s="43"/>
      <c r="T135" s="79"/>
      <c r="AT135" s="25" t="s">
        <v>246</v>
      </c>
      <c r="AU135" s="25" t="s">
        <v>84</v>
      </c>
    </row>
    <row r="136" spans="2:51" s="12" customFormat="1" ht="13.5">
      <c r="B136" s="224"/>
      <c r="C136" s="225"/>
      <c r="D136" s="221" t="s">
        <v>248</v>
      </c>
      <c r="E136" s="236" t="s">
        <v>22</v>
      </c>
      <c r="F136" s="237" t="s">
        <v>281</v>
      </c>
      <c r="G136" s="225"/>
      <c r="H136" s="238">
        <v>5.664</v>
      </c>
      <c r="I136" s="230"/>
      <c r="J136" s="225"/>
      <c r="K136" s="225"/>
      <c r="L136" s="231"/>
      <c r="M136" s="232"/>
      <c r="N136" s="233"/>
      <c r="O136" s="233"/>
      <c r="P136" s="233"/>
      <c r="Q136" s="233"/>
      <c r="R136" s="233"/>
      <c r="S136" s="233"/>
      <c r="T136" s="234"/>
      <c r="AT136" s="235" t="s">
        <v>248</v>
      </c>
      <c r="AU136" s="235" t="s">
        <v>84</v>
      </c>
      <c r="AV136" s="12" t="s">
        <v>84</v>
      </c>
      <c r="AW136" s="12" t="s">
        <v>39</v>
      </c>
      <c r="AX136" s="12" t="s">
        <v>75</v>
      </c>
      <c r="AY136" s="235" t="s">
        <v>145</v>
      </c>
    </row>
    <row r="137" spans="2:51" s="12" customFormat="1" ht="13.5">
      <c r="B137" s="224"/>
      <c r="C137" s="225"/>
      <c r="D137" s="221" t="s">
        <v>248</v>
      </c>
      <c r="E137" s="236" t="s">
        <v>22</v>
      </c>
      <c r="F137" s="237" t="s">
        <v>268</v>
      </c>
      <c r="G137" s="225"/>
      <c r="H137" s="238">
        <v>1.98</v>
      </c>
      <c r="I137" s="230"/>
      <c r="J137" s="225"/>
      <c r="K137" s="225"/>
      <c r="L137" s="231"/>
      <c r="M137" s="232"/>
      <c r="N137" s="233"/>
      <c r="O137" s="233"/>
      <c r="P137" s="233"/>
      <c r="Q137" s="233"/>
      <c r="R137" s="233"/>
      <c r="S137" s="233"/>
      <c r="T137" s="234"/>
      <c r="AT137" s="235" t="s">
        <v>248</v>
      </c>
      <c r="AU137" s="235" t="s">
        <v>84</v>
      </c>
      <c r="AV137" s="12" t="s">
        <v>84</v>
      </c>
      <c r="AW137" s="12" t="s">
        <v>39</v>
      </c>
      <c r="AX137" s="12" t="s">
        <v>75</v>
      </c>
      <c r="AY137" s="235" t="s">
        <v>145</v>
      </c>
    </row>
    <row r="138" spans="2:51" s="12" customFormat="1" ht="13.5">
      <c r="B138" s="224"/>
      <c r="C138" s="225"/>
      <c r="D138" s="221" t="s">
        <v>248</v>
      </c>
      <c r="E138" s="236" t="s">
        <v>22</v>
      </c>
      <c r="F138" s="237" t="s">
        <v>282</v>
      </c>
      <c r="G138" s="225"/>
      <c r="H138" s="238">
        <v>0.75</v>
      </c>
      <c r="I138" s="230"/>
      <c r="J138" s="225"/>
      <c r="K138" s="225"/>
      <c r="L138" s="231"/>
      <c r="M138" s="232"/>
      <c r="N138" s="233"/>
      <c r="O138" s="233"/>
      <c r="P138" s="233"/>
      <c r="Q138" s="233"/>
      <c r="R138" s="233"/>
      <c r="S138" s="233"/>
      <c r="T138" s="234"/>
      <c r="AT138" s="235" t="s">
        <v>248</v>
      </c>
      <c r="AU138" s="235" t="s">
        <v>84</v>
      </c>
      <c r="AV138" s="12" t="s">
        <v>84</v>
      </c>
      <c r="AW138" s="12" t="s">
        <v>39</v>
      </c>
      <c r="AX138" s="12" t="s">
        <v>75</v>
      </c>
      <c r="AY138" s="235" t="s">
        <v>145</v>
      </c>
    </row>
    <row r="139" spans="2:51" s="13" customFormat="1" ht="13.5">
      <c r="B139" s="239"/>
      <c r="C139" s="240"/>
      <c r="D139" s="226" t="s">
        <v>248</v>
      </c>
      <c r="E139" s="241" t="s">
        <v>22</v>
      </c>
      <c r="F139" s="242" t="s">
        <v>270</v>
      </c>
      <c r="G139" s="240"/>
      <c r="H139" s="243">
        <v>8.394</v>
      </c>
      <c r="I139" s="244"/>
      <c r="J139" s="240"/>
      <c r="K139" s="240"/>
      <c r="L139" s="245"/>
      <c r="M139" s="246"/>
      <c r="N139" s="247"/>
      <c r="O139" s="247"/>
      <c r="P139" s="247"/>
      <c r="Q139" s="247"/>
      <c r="R139" s="247"/>
      <c r="S139" s="247"/>
      <c r="T139" s="248"/>
      <c r="AT139" s="249" t="s">
        <v>248</v>
      </c>
      <c r="AU139" s="249" t="s">
        <v>84</v>
      </c>
      <c r="AV139" s="13" t="s">
        <v>244</v>
      </c>
      <c r="AW139" s="13" t="s">
        <v>39</v>
      </c>
      <c r="AX139" s="13" t="s">
        <v>24</v>
      </c>
      <c r="AY139" s="249" t="s">
        <v>145</v>
      </c>
    </row>
    <row r="140" spans="2:65" s="1" customFormat="1" ht="31.5" customHeight="1">
      <c r="B140" s="42"/>
      <c r="C140" s="203" t="s">
        <v>185</v>
      </c>
      <c r="D140" s="203" t="s">
        <v>148</v>
      </c>
      <c r="E140" s="204" t="s">
        <v>283</v>
      </c>
      <c r="F140" s="205" t="s">
        <v>284</v>
      </c>
      <c r="G140" s="206" t="s">
        <v>265</v>
      </c>
      <c r="H140" s="207">
        <v>21.6</v>
      </c>
      <c r="I140" s="208"/>
      <c r="J140" s="209">
        <f>ROUND(I140*H140,2)</f>
        <v>0</v>
      </c>
      <c r="K140" s="205" t="s">
        <v>243</v>
      </c>
      <c r="L140" s="62"/>
      <c r="M140" s="210" t="s">
        <v>22</v>
      </c>
      <c r="N140" s="211" t="s">
        <v>46</v>
      </c>
      <c r="O140" s="43"/>
      <c r="P140" s="212">
        <f>O140*H140</f>
        <v>0</v>
      </c>
      <c r="Q140" s="212">
        <v>0</v>
      </c>
      <c r="R140" s="212">
        <f>Q140*H140</f>
        <v>0</v>
      </c>
      <c r="S140" s="212">
        <v>0</v>
      </c>
      <c r="T140" s="213">
        <f>S140*H140</f>
        <v>0</v>
      </c>
      <c r="AR140" s="25" t="s">
        <v>244</v>
      </c>
      <c r="AT140" s="25" t="s">
        <v>148</v>
      </c>
      <c r="AU140" s="25" t="s">
        <v>84</v>
      </c>
      <c r="AY140" s="25" t="s">
        <v>145</v>
      </c>
      <c r="BE140" s="214">
        <f>IF(N140="základní",J140,0)</f>
        <v>0</v>
      </c>
      <c r="BF140" s="214">
        <f>IF(N140="snížená",J140,0)</f>
        <v>0</v>
      </c>
      <c r="BG140" s="214">
        <f>IF(N140="zákl. přenesená",J140,0)</f>
        <v>0</v>
      </c>
      <c r="BH140" s="214">
        <f>IF(N140="sníž. přenesená",J140,0)</f>
        <v>0</v>
      </c>
      <c r="BI140" s="214">
        <f>IF(N140="nulová",J140,0)</f>
        <v>0</v>
      </c>
      <c r="BJ140" s="25" t="s">
        <v>24</v>
      </c>
      <c r="BK140" s="214">
        <f>ROUND(I140*H140,2)</f>
        <v>0</v>
      </c>
      <c r="BL140" s="25" t="s">
        <v>244</v>
      </c>
      <c r="BM140" s="25" t="s">
        <v>285</v>
      </c>
    </row>
    <row r="141" spans="2:47" s="1" customFormat="1" ht="409.5">
      <c r="B141" s="42"/>
      <c r="C141" s="64"/>
      <c r="D141" s="221" t="s">
        <v>246</v>
      </c>
      <c r="E141" s="64"/>
      <c r="F141" s="222" t="s">
        <v>286</v>
      </c>
      <c r="G141" s="64"/>
      <c r="H141" s="64"/>
      <c r="I141" s="173"/>
      <c r="J141" s="64"/>
      <c r="K141" s="64"/>
      <c r="L141" s="62"/>
      <c r="M141" s="223"/>
      <c r="N141" s="43"/>
      <c r="O141" s="43"/>
      <c r="P141" s="43"/>
      <c r="Q141" s="43"/>
      <c r="R141" s="43"/>
      <c r="S141" s="43"/>
      <c r="T141" s="79"/>
      <c r="AT141" s="25" t="s">
        <v>246</v>
      </c>
      <c r="AU141" s="25" t="s">
        <v>84</v>
      </c>
    </row>
    <row r="142" spans="2:51" s="12" customFormat="1" ht="13.5">
      <c r="B142" s="224"/>
      <c r="C142" s="225"/>
      <c r="D142" s="221" t="s">
        <v>248</v>
      </c>
      <c r="E142" s="236" t="s">
        <v>22</v>
      </c>
      <c r="F142" s="237" t="s">
        <v>275</v>
      </c>
      <c r="G142" s="225"/>
      <c r="H142" s="238">
        <v>17.6</v>
      </c>
      <c r="I142" s="230"/>
      <c r="J142" s="225"/>
      <c r="K142" s="225"/>
      <c r="L142" s="231"/>
      <c r="M142" s="232"/>
      <c r="N142" s="233"/>
      <c r="O142" s="233"/>
      <c r="P142" s="233"/>
      <c r="Q142" s="233"/>
      <c r="R142" s="233"/>
      <c r="S142" s="233"/>
      <c r="T142" s="234"/>
      <c r="AT142" s="235" t="s">
        <v>248</v>
      </c>
      <c r="AU142" s="235" t="s">
        <v>84</v>
      </c>
      <c r="AV142" s="12" t="s">
        <v>84</v>
      </c>
      <c r="AW142" s="12" t="s">
        <v>39</v>
      </c>
      <c r="AX142" s="12" t="s">
        <v>75</v>
      </c>
      <c r="AY142" s="235" t="s">
        <v>145</v>
      </c>
    </row>
    <row r="143" spans="2:51" s="12" customFormat="1" ht="13.5">
      <c r="B143" s="224"/>
      <c r="C143" s="225"/>
      <c r="D143" s="221" t="s">
        <v>248</v>
      </c>
      <c r="E143" s="236" t="s">
        <v>22</v>
      </c>
      <c r="F143" s="237" t="s">
        <v>276</v>
      </c>
      <c r="G143" s="225"/>
      <c r="H143" s="238">
        <v>4</v>
      </c>
      <c r="I143" s="230"/>
      <c r="J143" s="225"/>
      <c r="K143" s="225"/>
      <c r="L143" s="231"/>
      <c r="M143" s="232"/>
      <c r="N143" s="233"/>
      <c r="O143" s="233"/>
      <c r="P143" s="233"/>
      <c r="Q143" s="233"/>
      <c r="R143" s="233"/>
      <c r="S143" s="233"/>
      <c r="T143" s="234"/>
      <c r="AT143" s="235" t="s">
        <v>248</v>
      </c>
      <c r="AU143" s="235" t="s">
        <v>84</v>
      </c>
      <c r="AV143" s="12" t="s">
        <v>84</v>
      </c>
      <c r="AW143" s="12" t="s">
        <v>39</v>
      </c>
      <c r="AX143" s="12" t="s">
        <v>75</v>
      </c>
      <c r="AY143" s="235" t="s">
        <v>145</v>
      </c>
    </row>
    <row r="144" spans="2:51" s="13" customFormat="1" ht="13.5">
      <c r="B144" s="239"/>
      <c r="C144" s="240"/>
      <c r="D144" s="226" t="s">
        <v>248</v>
      </c>
      <c r="E144" s="241" t="s">
        <v>22</v>
      </c>
      <c r="F144" s="242" t="s">
        <v>270</v>
      </c>
      <c r="G144" s="240"/>
      <c r="H144" s="243">
        <v>21.6</v>
      </c>
      <c r="I144" s="244"/>
      <c r="J144" s="240"/>
      <c r="K144" s="240"/>
      <c r="L144" s="245"/>
      <c r="M144" s="246"/>
      <c r="N144" s="247"/>
      <c r="O144" s="247"/>
      <c r="P144" s="247"/>
      <c r="Q144" s="247"/>
      <c r="R144" s="247"/>
      <c r="S144" s="247"/>
      <c r="T144" s="248"/>
      <c r="AT144" s="249" t="s">
        <v>248</v>
      </c>
      <c r="AU144" s="249" t="s">
        <v>84</v>
      </c>
      <c r="AV144" s="13" t="s">
        <v>244</v>
      </c>
      <c r="AW144" s="13" t="s">
        <v>39</v>
      </c>
      <c r="AX144" s="13" t="s">
        <v>24</v>
      </c>
      <c r="AY144" s="249" t="s">
        <v>145</v>
      </c>
    </row>
    <row r="145" spans="2:65" s="1" customFormat="1" ht="44.25" customHeight="1">
      <c r="B145" s="42"/>
      <c r="C145" s="203" t="s">
        <v>169</v>
      </c>
      <c r="D145" s="203" t="s">
        <v>148</v>
      </c>
      <c r="E145" s="204" t="s">
        <v>287</v>
      </c>
      <c r="F145" s="205" t="s">
        <v>288</v>
      </c>
      <c r="G145" s="206" t="s">
        <v>242</v>
      </c>
      <c r="H145" s="207">
        <v>194.86</v>
      </c>
      <c r="I145" s="208"/>
      <c r="J145" s="209">
        <f>ROUND(I145*H145,2)</f>
        <v>0</v>
      </c>
      <c r="K145" s="205" t="s">
        <v>243</v>
      </c>
      <c r="L145" s="62"/>
      <c r="M145" s="210" t="s">
        <v>22</v>
      </c>
      <c r="N145" s="211" t="s">
        <v>46</v>
      </c>
      <c r="O145" s="43"/>
      <c r="P145" s="212">
        <f>O145*H145</f>
        <v>0</v>
      </c>
      <c r="Q145" s="212">
        <v>0</v>
      </c>
      <c r="R145" s="212">
        <f>Q145*H145</f>
        <v>0</v>
      </c>
      <c r="S145" s="212">
        <v>0</v>
      </c>
      <c r="T145" s="213">
        <f>S145*H145</f>
        <v>0</v>
      </c>
      <c r="AR145" s="25" t="s">
        <v>244</v>
      </c>
      <c r="AT145" s="25" t="s">
        <v>148</v>
      </c>
      <c r="AU145" s="25" t="s">
        <v>84</v>
      </c>
      <c r="AY145" s="25" t="s">
        <v>145</v>
      </c>
      <c r="BE145" s="214">
        <f>IF(N145="základní",J145,0)</f>
        <v>0</v>
      </c>
      <c r="BF145" s="214">
        <f>IF(N145="snížená",J145,0)</f>
        <v>0</v>
      </c>
      <c r="BG145" s="214">
        <f>IF(N145="zákl. přenesená",J145,0)</f>
        <v>0</v>
      </c>
      <c r="BH145" s="214">
        <f>IF(N145="sníž. přenesená",J145,0)</f>
        <v>0</v>
      </c>
      <c r="BI145" s="214">
        <f>IF(N145="nulová",J145,0)</f>
        <v>0</v>
      </c>
      <c r="BJ145" s="25" t="s">
        <v>24</v>
      </c>
      <c r="BK145" s="214">
        <f>ROUND(I145*H145,2)</f>
        <v>0</v>
      </c>
      <c r="BL145" s="25" t="s">
        <v>244</v>
      </c>
      <c r="BM145" s="25" t="s">
        <v>289</v>
      </c>
    </row>
    <row r="146" spans="2:47" s="1" customFormat="1" ht="94.5">
      <c r="B146" s="42"/>
      <c r="C146" s="64"/>
      <c r="D146" s="221" t="s">
        <v>246</v>
      </c>
      <c r="E146" s="64"/>
      <c r="F146" s="222" t="s">
        <v>290</v>
      </c>
      <c r="G146" s="64"/>
      <c r="H146" s="64"/>
      <c r="I146" s="173"/>
      <c r="J146" s="64"/>
      <c r="K146" s="64"/>
      <c r="L146" s="62"/>
      <c r="M146" s="223"/>
      <c r="N146" s="43"/>
      <c r="O146" s="43"/>
      <c r="P146" s="43"/>
      <c r="Q146" s="43"/>
      <c r="R146" s="43"/>
      <c r="S146" s="43"/>
      <c r="T146" s="79"/>
      <c r="AT146" s="25" t="s">
        <v>246</v>
      </c>
      <c r="AU146" s="25" t="s">
        <v>84</v>
      </c>
    </row>
    <row r="147" spans="2:51" s="12" customFormat="1" ht="13.5">
      <c r="B147" s="224"/>
      <c r="C147" s="225"/>
      <c r="D147" s="221" t="s">
        <v>248</v>
      </c>
      <c r="E147" s="236" t="s">
        <v>22</v>
      </c>
      <c r="F147" s="237" t="s">
        <v>291</v>
      </c>
      <c r="G147" s="225"/>
      <c r="H147" s="238">
        <v>132.16</v>
      </c>
      <c r="I147" s="230"/>
      <c r="J147" s="225"/>
      <c r="K147" s="225"/>
      <c r="L147" s="231"/>
      <c r="M147" s="232"/>
      <c r="N147" s="233"/>
      <c r="O147" s="233"/>
      <c r="P147" s="233"/>
      <c r="Q147" s="233"/>
      <c r="R147" s="233"/>
      <c r="S147" s="233"/>
      <c r="T147" s="234"/>
      <c r="AT147" s="235" t="s">
        <v>248</v>
      </c>
      <c r="AU147" s="235" t="s">
        <v>84</v>
      </c>
      <c r="AV147" s="12" t="s">
        <v>84</v>
      </c>
      <c r="AW147" s="12" t="s">
        <v>39</v>
      </c>
      <c r="AX147" s="12" t="s">
        <v>75</v>
      </c>
      <c r="AY147" s="235" t="s">
        <v>145</v>
      </c>
    </row>
    <row r="148" spans="2:51" s="12" customFormat="1" ht="13.5">
      <c r="B148" s="224"/>
      <c r="C148" s="225"/>
      <c r="D148" s="221" t="s">
        <v>248</v>
      </c>
      <c r="E148" s="236" t="s">
        <v>22</v>
      </c>
      <c r="F148" s="237" t="s">
        <v>292</v>
      </c>
      <c r="G148" s="225"/>
      <c r="H148" s="238">
        <v>62.7</v>
      </c>
      <c r="I148" s="230"/>
      <c r="J148" s="225"/>
      <c r="K148" s="225"/>
      <c r="L148" s="231"/>
      <c r="M148" s="232"/>
      <c r="N148" s="233"/>
      <c r="O148" s="233"/>
      <c r="P148" s="233"/>
      <c r="Q148" s="233"/>
      <c r="R148" s="233"/>
      <c r="S148" s="233"/>
      <c r="T148" s="234"/>
      <c r="AT148" s="235" t="s">
        <v>248</v>
      </c>
      <c r="AU148" s="235" t="s">
        <v>84</v>
      </c>
      <c r="AV148" s="12" t="s">
        <v>84</v>
      </c>
      <c r="AW148" s="12" t="s">
        <v>39</v>
      </c>
      <c r="AX148" s="12" t="s">
        <v>75</v>
      </c>
      <c r="AY148" s="235" t="s">
        <v>145</v>
      </c>
    </row>
    <row r="149" spans="2:51" s="13" customFormat="1" ht="13.5">
      <c r="B149" s="239"/>
      <c r="C149" s="240"/>
      <c r="D149" s="226" t="s">
        <v>248</v>
      </c>
      <c r="E149" s="241" t="s">
        <v>22</v>
      </c>
      <c r="F149" s="242" t="s">
        <v>270</v>
      </c>
      <c r="G149" s="240"/>
      <c r="H149" s="243">
        <v>194.86</v>
      </c>
      <c r="I149" s="244"/>
      <c r="J149" s="240"/>
      <c r="K149" s="240"/>
      <c r="L149" s="245"/>
      <c r="M149" s="246"/>
      <c r="N149" s="247"/>
      <c r="O149" s="247"/>
      <c r="P149" s="247"/>
      <c r="Q149" s="247"/>
      <c r="R149" s="247"/>
      <c r="S149" s="247"/>
      <c r="T149" s="248"/>
      <c r="AT149" s="249" t="s">
        <v>248</v>
      </c>
      <c r="AU149" s="249" t="s">
        <v>84</v>
      </c>
      <c r="AV149" s="13" t="s">
        <v>244</v>
      </c>
      <c r="AW149" s="13" t="s">
        <v>39</v>
      </c>
      <c r="AX149" s="13" t="s">
        <v>24</v>
      </c>
      <c r="AY149" s="249" t="s">
        <v>145</v>
      </c>
    </row>
    <row r="150" spans="2:65" s="1" customFormat="1" ht="31.5" customHeight="1">
      <c r="B150" s="42"/>
      <c r="C150" s="203" t="s">
        <v>29</v>
      </c>
      <c r="D150" s="203" t="s">
        <v>148</v>
      </c>
      <c r="E150" s="204" t="s">
        <v>293</v>
      </c>
      <c r="F150" s="205" t="s">
        <v>294</v>
      </c>
      <c r="G150" s="206" t="s">
        <v>242</v>
      </c>
      <c r="H150" s="207">
        <v>118.54</v>
      </c>
      <c r="I150" s="208"/>
      <c r="J150" s="209">
        <f>ROUND(I150*H150,2)</f>
        <v>0</v>
      </c>
      <c r="K150" s="205" t="s">
        <v>243</v>
      </c>
      <c r="L150" s="62"/>
      <c r="M150" s="210" t="s">
        <v>22</v>
      </c>
      <c r="N150" s="211" t="s">
        <v>46</v>
      </c>
      <c r="O150" s="43"/>
      <c r="P150" s="212">
        <f>O150*H150</f>
        <v>0</v>
      </c>
      <c r="Q150" s="212">
        <v>0</v>
      </c>
      <c r="R150" s="212">
        <f>Q150*H150</f>
        <v>0</v>
      </c>
      <c r="S150" s="212">
        <v>0</v>
      </c>
      <c r="T150" s="213">
        <f>S150*H150</f>
        <v>0</v>
      </c>
      <c r="AR150" s="25" t="s">
        <v>244</v>
      </c>
      <c r="AT150" s="25" t="s">
        <v>148</v>
      </c>
      <c r="AU150" s="25" t="s">
        <v>84</v>
      </c>
      <c r="AY150" s="25" t="s">
        <v>145</v>
      </c>
      <c r="BE150" s="214">
        <f>IF(N150="základní",J150,0)</f>
        <v>0</v>
      </c>
      <c r="BF150" s="214">
        <f>IF(N150="snížená",J150,0)</f>
        <v>0</v>
      </c>
      <c r="BG150" s="214">
        <f>IF(N150="zákl. přenesená",J150,0)</f>
        <v>0</v>
      </c>
      <c r="BH150" s="214">
        <f>IF(N150="sníž. přenesená",J150,0)</f>
        <v>0</v>
      </c>
      <c r="BI150" s="214">
        <f>IF(N150="nulová",J150,0)</f>
        <v>0</v>
      </c>
      <c r="BJ150" s="25" t="s">
        <v>24</v>
      </c>
      <c r="BK150" s="214">
        <f>ROUND(I150*H150,2)</f>
        <v>0</v>
      </c>
      <c r="BL150" s="25" t="s">
        <v>244</v>
      </c>
      <c r="BM150" s="25" t="s">
        <v>295</v>
      </c>
    </row>
    <row r="151" spans="2:47" s="1" customFormat="1" ht="121.5">
      <c r="B151" s="42"/>
      <c r="C151" s="64"/>
      <c r="D151" s="221" t="s">
        <v>246</v>
      </c>
      <c r="E151" s="64"/>
      <c r="F151" s="222" t="s">
        <v>296</v>
      </c>
      <c r="G151" s="64"/>
      <c r="H151" s="64"/>
      <c r="I151" s="173"/>
      <c r="J151" s="64"/>
      <c r="K151" s="64"/>
      <c r="L151" s="62"/>
      <c r="M151" s="223"/>
      <c r="N151" s="43"/>
      <c r="O151" s="43"/>
      <c r="P151" s="43"/>
      <c r="Q151" s="43"/>
      <c r="R151" s="43"/>
      <c r="S151" s="43"/>
      <c r="T151" s="79"/>
      <c r="AT151" s="25" t="s">
        <v>246</v>
      </c>
      <c r="AU151" s="25" t="s">
        <v>84</v>
      </c>
    </row>
    <row r="152" spans="2:51" s="12" customFormat="1" ht="13.5">
      <c r="B152" s="224"/>
      <c r="C152" s="225"/>
      <c r="D152" s="221" t="s">
        <v>248</v>
      </c>
      <c r="E152" s="236" t="s">
        <v>22</v>
      </c>
      <c r="F152" s="237" t="s">
        <v>297</v>
      </c>
      <c r="G152" s="225"/>
      <c r="H152" s="238">
        <v>103.84</v>
      </c>
      <c r="I152" s="230"/>
      <c r="J152" s="225"/>
      <c r="K152" s="225"/>
      <c r="L152" s="231"/>
      <c r="M152" s="232"/>
      <c r="N152" s="233"/>
      <c r="O152" s="233"/>
      <c r="P152" s="233"/>
      <c r="Q152" s="233"/>
      <c r="R152" s="233"/>
      <c r="S152" s="233"/>
      <c r="T152" s="234"/>
      <c r="AT152" s="235" t="s">
        <v>248</v>
      </c>
      <c r="AU152" s="235" t="s">
        <v>84</v>
      </c>
      <c r="AV152" s="12" t="s">
        <v>84</v>
      </c>
      <c r="AW152" s="12" t="s">
        <v>39</v>
      </c>
      <c r="AX152" s="12" t="s">
        <v>75</v>
      </c>
      <c r="AY152" s="235" t="s">
        <v>145</v>
      </c>
    </row>
    <row r="153" spans="2:51" s="12" customFormat="1" ht="13.5">
      <c r="B153" s="224"/>
      <c r="C153" s="225"/>
      <c r="D153" s="221" t="s">
        <v>248</v>
      </c>
      <c r="E153" s="236" t="s">
        <v>22</v>
      </c>
      <c r="F153" s="237" t="s">
        <v>298</v>
      </c>
      <c r="G153" s="225"/>
      <c r="H153" s="238">
        <v>13.2</v>
      </c>
      <c r="I153" s="230"/>
      <c r="J153" s="225"/>
      <c r="K153" s="225"/>
      <c r="L153" s="231"/>
      <c r="M153" s="232"/>
      <c r="N153" s="233"/>
      <c r="O153" s="233"/>
      <c r="P153" s="233"/>
      <c r="Q153" s="233"/>
      <c r="R153" s="233"/>
      <c r="S153" s="233"/>
      <c r="T153" s="234"/>
      <c r="AT153" s="235" t="s">
        <v>248</v>
      </c>
      <c r="AU153" s="235" t="s">
        <v>84</v>
      </c>
      <c r="AV153" s="12" t="s">
        <v>84</v>
      </c>
      <c r="AW153" s="12" t="s">
        <v>39</v>
      </c>
      <c r="AX153" s="12" t="s">
        <v>75</v>
      </c>
      <c r="AY153" s="235" t="s">
        <v>145</v>
      </c>
    </row>
    <row r="154" spans="2:51" s="12" customFormat="1" ht="13.5">
      <c r="B154" s="224"/>
      <c r="C154" s="225"/>
      <c r="D154" s="221" t="s">
        <v>248</v>
      </c>
      <c r="E154" s="236" t="s">
        <v>22</v>
      </c>
      <c r="F154" s="237" t="s">
        <v>299</v>
      </c>
      <c r="G154" s="225"/>
      <c r="H154" s="238">
        <v>1.5</v>
      </c>
      <c r="I154" s="230"/>
      <c r="J154" s="225"/>
      <c r="K154" s="225"/>
      <c r="L154" s="231"/>
      <c r="M154" s="232"/>
      <c r="N154" s="233"/>
      <c r="O154" s="233"/>
      <c r="P154" s="233"/>
      <c r="Q154" s="233"/>
      <c r="R154" s="233"/>
      <c r="S154" s="233"/>
      <c r="T154" s="234"/>
      <c r="AT154" s="235" t="s">
        <v>248</v>
      </c>
      <c r="AU154" s="235" t="s">
        <v>84</v>
      </c>
      <c r="AV154" s="12" t="s">
        <v>84</v>
      </c>
      <c r="AW154" s="12" t="s">
        <v>39</v>
      </c>
      <c r="AX154" s="12" t="s">
        <v>75</v>
      </c>
      <c r="AY154" s="235" t="s">
        <v>145</v>
      </c>
    </row>
    <row r="155" spans="2:51" s="13" customFormat="1" ht="13.5">
      <c r="B155" s="239"/>
      <c r="C155" s="240"/>
      <c r="D155" s="226" t="s">
        <v>248</v>
      </c>
      <c r="E155" s="241" t="s">
        <v>22</v>
      </c>
      <c r="F155" s="242" t="s">
        <v>270</v>
      </c>
      <c r="G155" s="240"/>
      <c r="H155" s="243">
        <v>118.54</v>
      </c>
      <c r="I155" s="244"/>
      <c r="J155" s="240"/>
      <c r="K155" s="240"/>
      <c r="L155" s="245"/>
      <c r="M155" s="246"/>
      <c r="N155" s="247"/>
      <c r="O155" s="247"/>
      <c r="P155" s="247"/>
      <c r="Q155" s="247"/>
      <c r="R155" s="247"/>
      <c r="S155" s="247"/>
      <c r="T155" s="248"/>
      <c r="AT155" s="249" t="s">
        <v>248</v>
      </c>
      <c r="AU155" s="249" t="s">
        <v>84</v>
      </c>
      <c r="AV155" s="13" t="s">
        <v>244</v>
      </c>
      <c r="AW155" s="13" t="s">
        <v>39</v>
      </c>
      <c r="AX155" s="13" t="s">
        <v>24</v>
      </c>
      <c r="AY155" s="249" t="s">
        <v>145</v>
      </c>
    </row>
    <row r="156" spans="2:65" s="1" customFormat="1" ht="31.5" customHeight="1">
      <c r="B156" s="42"/>
      <c r="C156" s="203" t="s">
        <v>192</v>
      </c>
      <c r="D156" s="203" t="s">
        <v>148</v>
      </c>
      <c r="E156" s="204" t="s">
        <v>300</v>
      </c>
      <c r="F156" s="205" t="s">
        <v>301</v>
      </c>
      <c r="G156" s="206" t="s">
        <v>242</v>
      </c>
      <c r="H156" s="207">
        <v>118.54</v>
      </c>
      <c r="I156" s="208"/>
      <c r="J156" s="209">
        <f>ROUND(I156*H156,2)</f>
        <v>0</v>
      </c>
      <c r="K156" s="205" t="s">
        <v>243</v>
      </c>
      <c r="L156" s="62"/>
      <c r="M156" s="210" t="s">
        <v>22</v>
      </c>
      <c r="N156" s="211" t="s">
        <v>46</v>
      </c>
      <c r="O156" s="43"/>
      <c r="P156" s="212">
        <f>O156*H156</f>
        <v>0</v>
      </c>
      <c r="Q156" s="212">
        <v>0</v>
      </c>
      <c r="R156" s="212">
        <f>Q156*H156</f>
        <v>0</v>
      </c>
      <c r="S156" s="212">
        <v>0</v>
      </c>
      <c r="T156" s="213">
        <f>S156*H156</f>
        <v>0</v>
      </c>
      <c r="AR156" s="25" t="s">
        <v>244</v>
      </c>
      <c r="AT156" s="25" t="s">
        <v>148</v>
      </c>
      <c r="AU156" s="25" t="s">
        <v>84</v>
      </c>
      <c r="AY156" s="25" t="s">
        <v>145</v>
      </c>
      <c r="BE156" s="214">
        <f>IF(N156="základní",J156,0)</f>
        <v>0</v>
      </c>
      <c r="BF156" s="214">
        <f>IF(N156="snížená",J156,0)</f>
        <v>0</v>
      </c>
      <c r="BG156" s="214">
        <f>IF(N156="zákl. přenesená",J156,0)</f>
        <v>0</v>
      </c>
      <c r="BH156" s="214">
        <f>IF(N156="sníž. přenesená",J156,0)</f>
        <v>0</v>
      </c>
      <c r="BI156" s="214">
        <f>IF(N156="nulová",J156,0)</f>
        <v>0</v>
      </c>
      <c r="BJ156" s="25" t="s">
        <v>24</v>
      </c>
      <c r="BK156" s="214">
        <f>ROUND(I156*H156,2)</f>
        <v>0</v>
      </c>
      <c r="BL156" s="25" t="s">
        <v>244</v>
      </c>
      <c r="BM156" s="25" t="s">
        <v>302</v>
      </c>
    </row>
    <row r="157" spans="2:47" s="1" customFormat="1" ht="121.5">
      <c r="B157" s="42"/>
      <c r="C157" s="64"/>
      <c r="D157" s="221" t="s">
        <v>246</v>
      </c>
      <c r="E157" s="64"/>
      <c r="F157" s="222" t="s">
        <v>303</v>
      </c>
      <c r="G157" s="64"/>
      <c r="H157" s="64"/>
      <c r="I157" s="173"/>
      <c r="J157" s="64"/>
      <c r="K157" s="64"/>
      <c r="L157" s="62"/>
      <c r="M157" s="223"/>
      <c r="N157" s="43"/>
      <c r="O157" s="43"/>
      <c r="P157" s="43"/>
      <c r="Q157" s="43"/>
      <c r="R157" s="43"/>
      <c r="S157" s="43"/>
      <c r="T157" s="79"/>
      <c r="AT157" s="25" t="s">
        <v>246</v>
      </c>
      <c r="AU157" s="25" t="s">
        <v>84</v>
      </c>
    </row>
    <row r="158" spans="2:51" s="12" customFormat="1" ht="13.5">
      <c r="B158" s="224"/>
      <c r="C158" s="225"/>
      <c r="D158" s="221" t="s">
        <v>248</v>
      </c>
      <c r="E158" s="236" t="s">
        <v>22</v>
      </c>
      <c r="F158" s="237" t="s">
        <v>297</v>
      </c>
      <c r="G158" s="225"/>
      <c r="H158" s="238">
        <v>103.84</v>
      </c>
      <c r="I158" s="230"/>
      <c r="J158" s="225"/>
      <c r="K158" s="225"/>
      <c r="L158" s="231"/>
      <c r="M158" s="232"/>
      <c r="N158" s="233"/>
      <c r="O158" s="233"/>
      <c r="P158" s="233"/>
      <c r="Q158" s="233"/>
      <c r="R158" s="233"/>
      <c r="S158" s="233"/>
      <c r="T158" s="234"/>
      <c r="AT158" s="235" t="s">
        <v>248</v>
      </c>
      <c r="AU158" s="235" t="s">
        <v>84</v>
      </c>
      <c r="AV158" s="12" t="s">
        <v>84</v>
      </c>
      <c r="AW158" s="12" t="s">
        <v>39</v>
      </c>
      <c r="AX158" s="12" t="s">
        <v>75</v>
      </c>
      <c r="AY158" s="235" t="s">
        <v>145</v>
      </c>
    </row>
    <row r="159" spans="2:51" s="12" customFormat="1" ht="13.5">
      <c r="B159" s="224"/>
      <c r="C159" s="225"/>
      <c r="D159" s="221" t="s">
        <v>248</v>
      </c>
      <c r="E159" s="236" t="s">
        <v>22</v>
      </c>
      <c r="F159" s="237" t="s">
        <v>298</v>
      </c>
      <c r="G159" s="225"/>
      <c r="H159" s="238">
        <v>13.2</v>
      </c>
      <c r="I159" s="230"/>
      <c r="J159" s="225"/>
      <c r="K159" s="225"/>
      <c r="L159" s="231"/>
      <c r="M159" s="232"/>
      <c r="N159" s="233"/>
      <c r="O159" s="233"/>
      <c r="P159" s="233"/>
      <c r="Q159" s="233"/>
      <c r="R159" s="233"/>
      <c r="S159" s="233"/>
      <c r="T159" s="234"/>
      <c r="AT159" s="235" t="s">
        <v>248</v>
      </c>
      <c r="AU159" s="235" t="s">
        <v>84</v>
      </c>
      <c r="AV159" s="12" t="s">
        <v>84</v>
      </c>
      <c r="AW159" s="12" t="s">
        <v>39</v>
      </c>
      <c r="AX159" s="12" t="s">
        <v>75</v>
      </c>
      <c r="AY159" s="235" t="s">
        <v>145</v>
      </c>
    </row>
    <row r="160" spans="2:51" s="12" customFormat="1" ht="13.5">
      <c r="B160" s="224"/>
      <c r="C160" s="225"/>
      <c r="D160" s="221" t="s">
        <v>248</v>
      </c>
      <c r="E160" s="236" t="s">
        <v>22</v>
      </c>
      <c r="F160" s="237" t="s">
        <v>299</v>
      </c>
      <c r="G160" s="225"/>
      <c r="H160" s="238">
        <v>1.5</v>
      </c>
      <c r="I160" s="230"/>
      <c r="J160" s="225"/>
      <c r="K160" s="225"/>
      <c r="L160" s="231"/>
      <c r="M160" s="232"/>
      <c r="N160" s="233"/>
      <c r="O160" s="233"/>
      <c r="P160" s="233"/>
      <c r="Q160" s="233"/>
      <c r="R160" s="233"/>
      <c r="S160" s="233"/>
      <c r="T160" s="234"/>
      <c r="AT160" s="235" t="s">
        <v>248</v>
      </c>
      <c r="AU160" s="235" t="s">
        <v>84</v>
      </c>
      <c r="AV160" s="12" t="s">
        <v>84</v>
      </c>
      <c r="AW160" s="12" t="s">
        <v>39</v>
      </c>
      <c r="AX160" s="12" t="s">
        <v>75</v>
      </c>
      <c r="AY160" s="235" t="s">
        <v>145</v>
      </c>
    </row>
    <row r="161" spans="2:51" s="13" customFormat="1" ht="13.5">
      <c r="B161" s="239"/>
      <c r="C161" s="240"/>
      <c r="D161" s="226" t="s">
        <v>248</v>
      </c>
      <c r="E161" s="241" t="s">
        <v>22</v>
      </c>
      <c r="F161" s="242" t="s">
        <v>270</v>
      </c>
      <c r="G161" s="240"/>
      <c r="H161" s="243">
        <v>118.54</v>
      </c>
      <c r="I161" s="244"/>
      <c r="J161" s="240"/>
      <c r="K161" s="240"/>
      <c r="L161" s="245"/>
      <c r="M161" s="246"/>
      <c r="N161" s="247"/>
      <c r="O161" s="247"/>
      <c r="P161" s="247"/>
      <c r="Q161" s="247"/>
      <c r="R161" s="247"/>
      <c r="S161" s="247"/>
      <c r="T161" s="248"/>
      <c r="AT161" s="249" t="s">
        <v>248</v>
      </c>
      <c r="AU161" s="249" t="s">
        <v>84</v>
      </c>
      <c r="AV161" s="13" t="s">
        <v>244</v>
      </c>
      <c r="AW161" s="13" t="s">
        <v>39</v>
      </c>
      <c r="AX161" s="13" t="s">
        <v>24</v>
      </c>
      <c r="AY161" s="249" t="s">
        <v>145</v>
      </c>
    </row>
    <row r="162" spans="2:65" s="1" customFormat="1" ht="22.5" customHeight="1">
      <c r="B162" s="42"/>
      <c r="C162" s="250" t="s">
        <v>162</v>
      </c>
      <c r="D162" s="250" t="s">
        <v>304</v>
      </c>
      <c r="E162" s="251" t="s">
        <v>305</v>
      </c>
      <c r="F162" s="252" t="s">
        <v>306</v>
      </c>
      <c r="G162" s="253" t="s">
        <v>307</v>
      </c>
      <c r="H162" s="254">
        <v>1.778</v>
      </c>
      <c r="I162" s="255"/>
      <c r="J162" s="256">
        <f>ROUND(I162*H162,2)</f>
        <v>0</v>
      </c>
      <c r="K162" s="252" t="s">
        <v>243</v>
      </c>
      <c r="L162" s="257"/>
      <c r="M162" s="258" t="s">
        <v>22</v>
      </c>
      <c r="N162" s="259" t="s">
        <v>46</v>
      </c>
      <c r="O162" s="43"/>
      <c r="P162" s="212">
        <f>O162*H162</f>
        <v>0</v>
      </c>
      <c r="Q162" s="212">
        <v>0.001</v>
      </c>
      <c r="R162" s="212">
        <f>Q162*H162</f>
        <v>0.001778</v>
      </c>
      <c r="S162" s="212">
        <v>0</v>
      </c>
      <c r="T162" s="213">
        <f>S162*H162</f>
        <v>0</v>
      </c>
      <c r="AR162" s="25" t="s">
        <v>185</v>
      </c>
      <c r="AT162" s="25" t="s">
        <v>304</v>
      </c>
      <c r="AU162" s="25" t="s">
        <v>84</v>
      </c>
      <c r="AY162" s="25" t="s">
        <v>145</v>
      </c>
      <c r="BE162" s="214">
        <f>IF(N162="základní",J162,0)</f>
        <v>0</v>
      </c>
      <c r="BF162" s="214">
        <f>IF(N162="snížená",J162,0)</f>
        <v>0</v>
      </c>
      <c r="BG162" s="214">
        <f>IF(N162="zákl. přenesená",J162,0)</f>
        <v>0</v>
      </c>
      <c r="BH162" s="214">
        <f>IF(N162="sníž. přenesená",J162,0)</f>
        <v>0</v>
      </c>
      <c r="BI162" s="214">
        <f>IF(N162="nulová",J162,0)</f>
        <v>0</v>
      </c>
      <c r="BJ162" s="25" t="s">
        <v>24</v>
      </c>
      <c r="BK162" s="214">
        <f>ROUND(I162*H162,2)</f>
        <v>0</v>
      </c>
      <c r="BL162" s="25" t="s">
        <v>244</v>
      </c>
      <c r="BM162" s="25" t="s">
        <v>308</v>
      </c>
    </row>
    <row r="163" spans="2:51" s="12" customFormat="1" ht="13.5">
      <c r="B163" s="224"/>
      <c r="C163" s="225"/>
      <c r="D163" s="221" t="s">
        <v>248</v>
      </c>
      <c r="E163" s="225"/>
      <c r="F163" s="237" t="s">
        <v>309</v>
      </c>
      <c r="G163" s="225"/>
      <c r="H163" s="238">
        <v>1.778</v>
      </c>
      <c r="I163" s="230"/>
      <c r="J163" s="225"/>
      <c r="K163" s="225"/>
      <c r="L163" s="231"/>
      <c r="M163" s="232"/>
      <c r="N163" s="233"/>
      <c r="O163" s="233"/>
      <c r="P163" s="233"/>
      <c r="Q163" s="233"/>
      <c r="R163" s="233"/>
      <c r="S163" s="233"/>
      <c r="T163" s="234"/>
      <c r="AT163" s="235" t="s">
        <v>248</v>
      </c>
      <c r="AU163" s="235" t="s">
        <v>84</v>
      </c>
      <c r="AV163" s="12" t="s">
        <v>84</v>
      </c>
      <c r="AW163" s="12" t="s">
        <v>6</v>
      </c>
      <c r="AX163" s="12" t="s">
        <v>24</v>
      </c>
      <c r="AY163" s="235" t="s">
        <v>145</v>
      </c>
    </row>
    <row r="164" spans="2:63" s="11" customFormat="1" ht="29.85" customHeight="1">
      <c r="B164" s="186"/>
      <c r="C164" s="187"/>
      <c r="D164" s="200" t="s">
        <v>74</v>
      </c>
      <c r="E164" s="201" t="s">
        <v>84</v>
      </c>
      <c r="F164" s="201" t="s">
        <v>310</v>
      </c>
      <c r="G164" s="187"/>
      <c r="H164" s="187"/>
      <c r="I164" s="190"/>
      <c r="J164" s="202">
        <f>BK164</f>
        <v>0</v>
      </c>
      <c r="K164" s="187"/>
      <c r="L164" s="192"/>
      <c r="M164" s="193"/>
      <c r="N164" s="194"/>
      <c r="O164" s="194"/>
      <c r="P164" s="195">
        <f>SUM(P165:P176)</f>
        <v>0</v>
      </c>
      <c r="Q164" s="194"/>
      <c r="R164" s="195">
        <f>SUM(R165:R176)</f>
        <v>0.00414</v>
      </c>
      <c r="S164" s="194"/>
      <c r="T164" s="196">
        <f>SUM(T165:T176)</f>
        <v>0</v>
      </c>
      <c r="AR164" s="197" t="s">
        <v>24</v>
      </c>
      <c r="AT164" s="198" t="s">
        <v>74</v>
      </c>
      <c r="AU164" s="198" t="s">
        <v>24</v>
      </c>
      <c r="AY164" s="197" t="s">
        <v>145</v>
      </c>
      <c r="BK164" s="199">
        <f>SUM(BK165:BK176)</f>
        <v>0</v>
      </c>
    </row>
    <row r="165" spans="2:65" s="1" customFormat="1" ht="22.5" customHeight="1">
      <c r="B165" s="42"/>
      <c r="C165" s="203" t="s">
        <v>196</v>
      </c>
      <c r="D165" s="203" t="s">
        <v>148</v>
      </c>
      <c r="E165" s="204" t="s">
        <v>311</v>
      </c>
      <c r="F165" s="205" t="s">
        <v>312</v>
      </c>
      <c r="G165" s="206" t="s">
        <v>265</v>
      </c>
      <c r="H165" s="207">
        <v>0.75</v>
      </c>
      <c r="I165" s="208"/>
      <c r="J165" s="209">
        <f>ROUND(I165*H165,2)</f>
        <v>0</v>
      </c>
      <c r="K165" s="205" t="s">
        <v>243</v>
      </c>
      <c r="L165" s="62"/>
      <c r="M165" s="210" t="s">
        <v>22</v>
      </c>
      <c r="N165" s="211" t="s">
        <v>46</v>
      </c>
      <c r="O165" s="43"/>
      <c r="P165" s="212">
        <f>O165*H165</f>
        <v>0</v>
      </c>
      <c r="Q165" s="212">
        <v>0</v>
      </c>
      <c r="R165" s="212">
        <f>Q165*H165</f>
        <v>0</v>
      </c>
      <c r="S165" s="212">
        <v>0</v>
      </c>
      <c r="T165" s="213">
        <f>S165*H165</f>
        <v>0</v>
      </c>
      <c r="AR165" s="25" t="s">
        <v>244</v>
      </c>
      <c r="AT165" s="25" t="s">
        <v>148</v>
      </c>
      <c r="AU165" s="25" t="s">
        <v>84</v>
      </c>
      <c r="AY165" s="25" t="s">
        <v>145</v>
      </c>
      <c r="BE165" s="214">
        <f>IF(N165="základní",J165,0)</f>
        <v>0</v>
      </c>
      <c r="BF165" s="214">
        <f>IF(N165="snížená",J165,0)</f>
        <v>0</v>
      </c>
      <c r="BG165" s="214">
        <f>IF(N165="zákl. přenesená",J165,0)</f>
        <v>0</v>
      </c>
      <c r="BH165" s="214">
        <f>IF(N165="sníž. přenesená",J165,0)</f>
        <v>0</v>
      </c>
      <c r="BI165" s="214">
        <f>IF(N165="nulová",J165,0)</f>
        <v>0</v>
      </c>
      <c r="BJ165" s="25" t="s">
        <v>24</v>
      </c>
      <c r="BK165" s="214">
        <f>ROUND(I165*H165,2)</f>
        <v>0</v>
      </c>
      <c r="BL165" s="25" t="s">
        <v>244</v>
      </c>
      <c r="BM165" s="25" t="s">
        <v>313</v>
      </c>
    </row>
    <row r="166" spans="2:47" s="1" customFormat="1" ht="40.5">
      <c r="B166" s="42"/>
      <c r="C166" s="64"/>
      <c r="D166" s="221" t="s">
        <v>246</v>
      </c>
      <c r="E166" s="64"/>
      <c r="F166" s="222" t="s">
        <v>314</v>
      </c>
      <c r="G166" s="64"/>
      <c r="H166" s="64"/>
      <c r="I166" s="173"/>
      <c r="J166" s="64"/>
      <c r="K166" s="64"/>
      <c r="L166" s="62"/>
      <c r="M166" s="223"/>
      <c r="N166" s="43"/>
      <c r="O166" s="43"/>
      <c r="P166" s="43"/>
      <c r="Q166" s="43"/>
      <c r="R166" s="43"/>
      <c r="S166" s="43"/>
      <c r="T166" s="79"/>
      <c r="AT166" s="25" t="s">
        <v>246</v>
      </c>
      <c r="AU166" s="25" t="s">
        <v>84</v>
      </c>
    </row>
    <row r="167" spans="2:51" s="12" customFormat="1" ht="13.5">
      <c r="B167" s="224"/>
      <c r="C167" s="225"/>
      <c r="D167" s="226" t="s">
        <v>248</v>
      </c>
      <c r="E167" s="227" t="s">
        <v>22</v>
      </c>
      <c r="F167" s="228" t="s">
        <v>282</v>
      </c>
      <c r="G167" s="225"/>
      <c r="H167" s="229">
        <v>0.75</v>
      </c>
      <c r="I167" s="230"/>
      <c r="J167" s="225"/>
      <c r="K167" s="225"/>
      <c r="L167" s="231"/>
      <c r="M167" s="232"/>
      <c r="N167" s="233"/>
      <c r="O167" s="233"/>
      <c r="P167" s="233"/>
      <c r="Q167" s="233"/>
      <c r="R167" s="233"/>
      <c r="S167" s="233"/>
      <c r="T167" s="234"/>
      <c r="AT167" s="235" t="s">
        <v>248</v>
      </c>
      <c r="AU167" s="235" t="s">
        <v>84</v>
      </c>
      <c r="AV167" s="12" t="s">
        <v>84</v>
      </c>
      <c r="AW167" s="12" t="s">
        <v>39</v>
      </c>
      <c r="AX167" s="12" t="s">
        <v>24</v>
      </c>
      <c r="AY167" s="235" t="s">
        <v>145</v>
      </c>
    </row>
    <row r="168" spans="2:65" s="1" customFormat="1" ht="22.5" customHeight="1">
      <c r="B168" s="42"/>
      <c r="C168" s="203" t="s">
        <v>200</v>
      </c>
      <c r="D168" s="203" t="s">
        <v>148</v>
      </c>
      <c r="E168" s="204" t="s">
        <v>315</v>
      </c>
      <c r="F168" s="205" t="s">
        <v>316</v>
      </c>
      <c r="G168" s="206" t="s">
        <v>317</v>
      </c>
      <c r="H168" s="207">
        <v>3</v>
      </c>
      <c r="I168" s="208"/>
      <c r="J168" s="209">
        <f>ROUND(I168*H168,2)</f>
        <v>0</v>
      </c>
      <c r="K168" s="205" t="s">
        <v>243</v>
      </c>
      <c r="L168" s="62"/>
      <c r="M168" s="210" t="s">
        <v>22</v>
      </c>
      <c r="N168" s="211" t="s">
        <v>46</v>
      </c>
      <c r="O168" s="43"/>
      <c r="P168" s="212">
        <f>O168*H168</f>
        <v>0</v>
      </c>
      <c r="Q168" s="212">
        <v>0.00049</v>
      </c>
      <c r="R168" s="212">
        <f>Q168*H168</f>
        <v>0.00147</v>
      </c>
      <c r="S168" s="212">
        <v>0</v>
      </c>
      <c r="T168" s="213">
        <f>S168*H168</f>
        <v>0</v>
      </c>
      <c r="AR168" s="25" t="s">
        <v>244</v>
      </c>
      <c r="AT168" s="25" t="s">
        <v>148</v>
      </c>
      <c r="AU168" s="25" t="s">
        <v>84</v>
      </c>
      <c r="AY168" s="25" t="s">
        <v>145</v>
      </c>
      <c r="BE168" s="214">
        <f>IF(N168="základní",J168,0)</f>
        <v>0</v>
      </c>
      <c r="BF168" s="214">
        <f>IF(N168="snížená",J168,0)</f>
        <v>0</v>
      </c>
      <c r="BG168" s="214">
        <f>IF(N168="zákl. přenesená",J168,0)</f>
        <v>0</v>
      </c>
      <c r="BH168" s="214">
        <f>IF(N168="sníž. přenesená",J168,0)</f>
        <v>0</v>
      </c>
      <c r="BI168" s="214">
        <f>IF(N168="nulová",J168,0)</f>
        <v>0</v>
      </c>
      <c r="BJ168" s="25" t="s">
        <v>24</v>
      </c>
      <c r="BK168" s="214">
        <f>ROUND(I168*H168,2)</f>
        <v>0</v>
      </c>
      <c r="BL168" s="25" t="s">
        <v>244</v>
      </c>
      <c r="BM168" s="25" t="s">
        <v>318</v>
      </c>
    </row>
    <row r="169" spans="2:47" s="1" customFormat="1" ht="54">
      <c r="B169" s="42"/>
      <c r="C169" s="64"/>
      <c r="D169" s="221" t="s">
        <v>246</v>
      </c>
      <c r="E169" s="64"/>
      <c r="F169" s="222" t="s">
        <v>319</v>
      </c>
      <c r="G169" s="64"/>
      <c r="H169" s="64"/>
      <c r="I169" s="173"/>
      <c r="J169" s="64"/>
      <c r="K169" s="64"/>
      <c r="L169" s="62"/>
      <c r="M169" s="223"/>
      <c r="N169" s="43"/>
      <c r="O169" s="43"/>
      <c r="P169" s="43"/>
      <c r="Q169" s="43"/>
      <c r="R169" s="43"/>
      <c r="S169" s="43"/>
      <c r="T169" s="79"/>
      <c r="AT169" s="25" t="s">
        <v>246</v>
      </c>
      <c r="AU169" s="25" t="s">
        <v>84</v>
      </c>
    </row>
    <row r="170" spans="2:51" s="12" customFormat="1" ht="13.5">
      <c r="B170" s="224"/>
      <c r="C170" s="225"/>
      <c r="D170" s="226" t="s">
        <v>248</v>
      </c>
      <c r="E170" s="227" t="s">
        <v>22</v>
      </c>
      <c r="F170" s="228" t="s">
        <v>320</v>
      </c>
      <c r="G170" s="225"/>
      <c r="H170" s="229">
        <v>3</v>
      </c>
      <c r="I170" s="230"/>
      <c r="J170" s="225"/>
      <c r="K170" s="225"/>
      <c r="L170" s="231"/>
      <c r="M170" s="232"/>
      <c r="N170" s="233"/>
      <c r="O170" s="233"/>
      <c r="P170" s="233"/>
      <c r="Q170" s="233"/>
      <c r="R170" s="233"/>
      <c r="S170" s="233"/>
      <c r="T170" s="234"/>
      <c r="AT170" s="235" t="s">
        <v>248</v>
      </c>
      <c r="AU170" s="235" t="s">
        <v>84</v>
      </c>
      <c r="AV170" s="12" t="s">
        <v>84</v>
      </c>
      <c r="AW170" s="12" t="s">
        <v>39</v>
      </c>
      <c r="AX170" s="12" t="s">
        <v>24</v>
      </c>
      <c r="AY170" s="235" t="s">
        <v>145</v>
      </c>
    </row>
    <row r="171" spans="2:65" s="1" customFormat="1" ht="31.5" customHeight="1">
      <c r="B171" s="42"/>
      <c r="C171" s="203" t="s">
        <v>10</v>
      </c>
      <c r="D171" s="203" t="s">
        <v>148</v>
      </c>
      <c r="E171" s="204" t="s">
        <v>321</v>
      </c>
      <c r="F171" s="205" t="s">
        <v>322</v>
      </c>
      <c r="G171" s="206" t="s">
        <v>242</v>
      </c>
      <c r="H171" s="207">
        <v>6</v>
      </c>
      <c r="I171" s="208"/>
      <c r="J171" s="209">
        <f>ROUND(I171*H171,2)</f>
        <v>0</v>
      </c>
      <c r="K171" s="205" t="s">
        <v>243</v>
      </c>
      <c r="L171" s="62"/>
      <c r="M171" s="210" t="s">
        <v>22</v>
      </c>
      <c r="N171" s="211" t="s">
        <v>46</v>
      </c>
      <c r="O171" s="43"/>
      <c r="P171" s="212">
        <f>O171*H171</f>
        <v>0</v>
      </c>
      <c r="Q171" s="212">
        <v>0.0001</v>
      </c>
      <c r="R171" s="212">
        <f>Q171*H171</f>
        <v>0.0006000000000000001</v>
      </c>
      <c r="S171" s="212">
        <v>0</v>
      </c>
      <c r="T171" s="213">
        <f>S171*H171</f>
        <v>0</v>
      </c>
      <c r="AR171" s="25" t="s">
        <v>244</v>
      </c>
      <c r="AT171" s="25" t="s">
        <v>148</v>
      </c>
      <c r="AU171" s="25" t="s">
        <v>84</v>
      </c>
      <c r="AY171" s="25" t="s">
        <v>145</v>
      </c>
      <c r="BE171" s="214">
        <f>IF(N171="základní",J171,0)</f>
        <v>0</v>
      </c>
      <c r="BF171" s="214">
        <f>IF(N171="snížená",J171,0)</f>
        <v>0</v>
      </c>
      <c r="BG171" s="214">
        <f>IF(N171="zákl. přenesená",J171,0)</f>
        <v>0</v>
      </c>
      <c r="BH171" s="214">
        <f>IF(N171="sníž. přenesená",J171,0)</f>
        <v>0</v>
      </c>
      <c r="BI171" s="214">
        <f>IF(N171="nulová",J171,0)</f>
        <v>0</v>
      </c>
      <c r="BJ171" s="25" t="s">
        <v>24</v>
      </c>
      <c r="BK171" s="214">
        <f>ROUND(I171*H171,2)</f>
        <v>0</v>
      </c>
      <c r="BL171" s="25" t="s">
        <v>244</v>
      </c>
      <c r="BM171" s="25" t="s">
        <v>323</v>
      </c>
    </row>
    <row r="172" spans="2:47" s="1" customFormat="1" ht="67.5">
      <c r="B172" s="42"/>
      <c r="C172" s="64"/>
      <c r="D172" s="221" t="s">
        <v>246</v>
      </c>
      <c r="E172" s="64"/>
      <c r="F172" s="222" t="s">
        <v>324</v>
      </c>
      <c r="G172" s="64"/>
      <c r="H172" s="64"/>
      <c r="I172" s="173"/>
      <c r="J172" s="64"/>
      <c r="K172" s="64"/>
      <c r="L172" s="62"/>
      <c r="M172" s="223"/>
      <c r="N172" s="43"/>
      <c r="O172" s="43"/>
      <c r="P172" s="43"/>
      <c r="Q172" s="43"/>
      <c r="R172" s="43"/>
      <c r="S172" s="43"/>
      <c r="T172" s="79"/>
      <c r="AT172" s="25" t="s">
        <v>246</v>
      </c>
      <c r="AU172" s="25" t="s">
        <v>84</v>
      </c>
    </row>
    <row r="173" spans="2:51" s="12" customFormat="1" ht="13.5">
      <c r="B173" s="224"/>
      <c r="C173" s="225"/>
      <c r="D173" s="226" t="s">
        <v>248</v>
      </c>
      <c r="E173" s="227" t="s">
        <v>22</v>
      </c>
      <c r="F173" s="228" t="s">
        <v>325</v>
      </c>
      <c r="G173" s="225"/>
      <c r="H173" s="229">
        <v>6</v>
      </c>
      <c r="I173" s="230"/>
      <c r="J173" s="225"/>
      <c r="K173" s="225"/>
      <c r="L173" s="231"/>
      <c r="M173" s="232"/>
      <c r="N173" s="233"/>
      <c r="O173" s="233"/>
      <c r="P173" s="233"/>
      <c r="Q173" s="233"/>
      <c r="R173" s="233"/>
      <c r="S173" s="233"/>
      <c r="T173" s="234"/>
      <c r="AT173" s="235" t="s">
        <v>248</v>
      </c>
      <c r="AU173" s="235" t="s">
        <v>84</v>
      </c>
      <c r="AV173" s="12" t="s">
        <v>84</v>
      </c>
      <c r="AW173" s="12" t="s">
        <v>39</v>
      </c>
      <c r="AX173" s="12" t="s">
        <v>24</v>
      </c>
      <c r="AY173" s="235" t="s">
        <v>145</v>
      </c>
    </row>
    <row r="174" spans="2:65" s="1" customFormat="1" ht="31.5" customHeight="1">
      <c r="B174" s="42"/>
      <c r="C174" s="250" t="s">
        <v>326</v>
      </c>
      <c r="D174" s="250" t="s">
        <v>304</v>
      </c>
      <c r="E174" s="251" t="s">
        <v>327</v>
      </c>
      <c r="F174" s="252" t="s">
        <v>328</v>
      </c>
      <c r="G174" s="253" t="s">
        <v>242</v>
      </c>
      <c r="H174" s="254">
        <v>6.9</v>
      </c>
      <c r="I174" s="255"/>
      <c r="J174" s="256">
        <f>ROUND(I174*H174,2)</f>
        <v>0</v>
      </c>
      <c r="K174" s="252" t="s">
        <v>243</v>
      </c>
      <c r="L174" s="257"/>
      <c r="M174" s="258" t="s">
        <v>22</v>
      </c>
      <c r="N174" s="259" t="s">
        <v>46</v>
      </c>
      <c r="O174" s="43"/>
      <c r="P174" s="212">
        <f>O174*H174</f>
        <v>0</v>
      </c>
      <c r="Q174" s="212">
        <v>0.0003</v>
      </c>
      <c r="R174" s="212">
        <f>Q174*H174</f>
        <v>0.00207</v>
      </c>
      <c r="S174" s="212">
        <v>0</v>
      </c>
      <c r="T174" s="213">
        <f>S174*H174</f>
        <v>0</v>
      </c>
      <c r="AR174" s="25" t="s">
        <v>185</v>
      </c>
      <c r="AT174" s="25" t="s">
        <v>304</v>
      </c>
      <c r="AU174" s="25" t="s">
        <v>84</v>
      </c>
      <c r="AY174" s="25" t="s">
        <v>145</v>
      </c>
      <c r="BE174" s="214">
        <f>IF(N174="základní",J174,0)</f>
        <v>0</v>
      </c>
      <c r="BF174" s="214">
        <f>IF(N174="snížená",J174,0)</f>
        <v>0</v>
      </c>
      <c r="BG174" s="214">
        <f>IF(N174="zákl. přenesená",J174,0)</f>
        <v>0</v>
      </c>
      <c r="BH174" s="214">
        <f>IF(N174="sníž. přenesená",J174,0)</f>
        <v>0</v>
      </c>
      <c r="BI174" s="214">
        <f>IF(N174="nulová",J174,0)</f>
        <v>0</v>
      </c>
      <c r="BJ174" s="25" t="s">
        <v>24</v>
      </c>
      <c r="BK174" s="214">
        <f>ROUND(I174*H174,2)</f>
        <v>0</v>
      </c>
      <c r="BL174" s="25" t="s">
        <v>244</v>
      </c>
      <c r="BM174" s="25" t="s">
        <v>329</v>
      </c>
    </row>
    <row r="175" spans="2:47" s="1" customFormat="1" ht="40.5">
      <c r="B175" s="42"/>
      <c r="C175" s="64"/>
      <c r="D175" s="221" t="s">
        <v>330</v>
      </c>
      <c r="E175" s="64"/>
      <c r="F175" s="222" t="s">
        <v>331</v>
      </c>
      <c r="G175" s="64"/>
      <c r="H175" s="64"/>
      <c r="I175" s="173"/>
      <c r="J175" s="64"/>
      <c r="K175" s="64"/>
      <c r="L175" s="62"/>
      <c r="M175" s="223"/>
      <c r="N175" s="43"/>
      <c r="O175" s="43"/>
      <c r="P175" s="43"/>
      <c r="Q175" s="43"/>
      <c r="R175" s="43"/>
      <c r="S175" s="43"/>
      <c r="T175" s="79"/>
      <c r="AT175" s="25" t="s">
        <v>330</v>
      </c>
      <c r="AU175" s="25" t="s">
        <v>84</v>
      </c>
    </row>
    <row r="176" spans="2:51" s="12" customFormat="1" ht="13.5">
      <c r="B176" s="224"/>
      <c r="C176" s="225"/>
      <c r="D176" s="221" t="s">
        <v>248</v>
      </c>
      <c r="E176" s="225"/>
      <c r="F176" s="237" t="s">
        <v>332</v>
      </c>
      <c r="G176" s="225"/>
      <c r="H176" s="238">
        <v>6.9</v>
      </c>
      <c r="I176" s="230"/>
      <c r="J176" s="225"/>
      <c r="K176" s="225"/>
      <c r="L176" s="231"/>
      <c r="M176" s="232"/>
      <c r="N176" s="233"/>
      <c r="O176" s="233"/>
      <c r="P176" s="233"/>
      <c r="Q176" s="233"/>
      <c r="R176" s="233"/>
      <c r="S176" s="233"/>
      <c r="T176" s="234"/>
      <c r="AT176" s="235" t="s">
        <v>248</v>
      </c>
      <c r="AU176" s="235" t="s">
        <v>84</v>
      </c>
      <c r="AV176" s="12" t="s">
        <v>84</v>
      </c>
      <c r="AW176" s="12" t="s">
        <v>6</v>
      </c>
      <c r="AX176" s="12" t="s">
        <v>24</v>
      </c>
      <c r="AY176" s="235" t="s">
        <v>145</v>
      </c>
    </row>
    <row r="177" spans="2:63" s="11" customFormat="1" ht="29.85" customHeight="1">
      <c r="B177" s="186"/>
      <c r="C177" s="187"/>
      <c r="D177" s="200" t="s">
        <v>74</v>
      </c>
      <c r="E177" s="201" t="s">
        <v>158</v>
      </c>
      <c r="F177" s="201" t="s">
        <v>333</v>
      </c>
      <c r="G177" s="187"/>
      <c r="H177" s="187"/>
      <c r="I177" s="190"/>
      <c r="J177" s="202">
        <f>BK177</f>
        <v>0</v>
      </c>
      <c r="K177" s="187"/>
      <c r="L177" s="192"/>
      <c r="M177" s="193"/>
      <c r="N177" s="194"/>
      <c r="O177" s="194"/>
      <c r="P177" s="195">
        <f>SUM(P178:P180)</f>
        <v>0</v>
      </c>
      <c r="Q177" s="194"/>
      <c r="R177" s="195">
        <f>SUM(R178:R180)</f>
        <v>3.0992416</v>
      </c>
      <c r="S177" s="194"/>
      <c r="T177" s="196">
        <f>SUM(T178:T180)</f>
        <v>0</v>
      </c>
      <c r="AR177" s="197" t="s">
        <v>24</v>
      </c>
      <c r="AT177" s="198" t="s">
        <v>74</v>
      </c>
      <c r="AU177" s="198" t="s">
        <v>24</v>
      </c>
      <c r="AY177" s="197" t="s">
        <v>145</v>
      </c>
      <c r="BK177" s="199">
        <f>SUM(BK178:BK180)</f>
        <v>0</v>
      </c>
    </row>
    <row r="178" spans="2:65" s="1" customFormat="1" ht="44.25" customHeight="1">
      <c r="B178" s="42"/>
      <c r="C178" s="203" t="s">
        <v>334</v>
      </c>
      <c r="D178" s="203" t="s">
        <v>148</v>
      </c>
      <c r="E178" s="204" t="s">
        <v>335</v>
      </c>
      <c r="F178" s="205" t="s">
        <v>336</v>
      </c>
      <c r="G178" s="206" t="s">
        <v>265</v>
      </c>
      <c r="H178" s="207">
        <v>1.456</v>
      </c>
      <c r="I178" s="208"/>
      <c r="J178" s="209">
        <f>ROUND(I178*H178,2)</f>
        <v>0</v>
      </c>
      <c r="K178" s="205" t="s">
        <v>243</v>
      </c>
      <c r="L178" s="62"/>
      <c r="M178" s="210" t="s">
        <v>22</v>
      </c>
      <c r="N178" s="211" t="s">
        <v>46</v>
      </c>
      <c r="O178" s="43"/>
      <c r="P178" s="212">
        <f>O178*H178</f>
        <v>0</v>
      </c>
      <c r="Q178" s="212">
        <v>2.1286</v>
      </c>
      <c r="R178" s="212">
        <f>Q178*H178</f>
        <v>3.0992416</v>
      </c>
      <c r="S178" s="212">
        <v>0</v>
      </c>
      <c r="T178" s="213">
        <f>S178*H178</f>
        <v>0</v>
      </c>
      <c r="AR178" s="25" t="s">
        <v>244</v>
      </c>
      <c r="AT178" s="25" t="s">
        <v>148</v>
      </c>
      <c r="AU178" s="25" t="s">
        <v>84</v>
      </c>
      <c r="AY178" s="25" t="s">
        <v>145</v>
      </c>
      <c r="BE178" s="214">
        <f>IF(N178="základní",J178,0)</f>
        <v>0</v>
      </c>
      <c r="BF178" s="214">
        <f>IF(N178="snížená",J178,0)</f>
        <v>0</v>
      </c>
      <c r="BG178" s="214">
        <f>IF(N178="zákl. přenesená",J178,0)</f>
        <v>0</v>
      </c>
      <c r="BH178" s="214">
        <f>IF(N178="sníž. přenesená",J178,0)</f>
        <v>0</v>
      </c>
      <c r="BI178" s="214">
        <f>IF(N178="nulová",J178,0)</f>
        <v>0</v>
      </c>
      <c r="BJ178" s="25" t="s">
        <v>24</v>
      </c>
      <c r="BK178" s="214">
        <f>ROUND(I178*H178,2)</f>
        <v>0</v>
      </c>
      <c r="BL178" s="25" t="s">
        <v>244</v>
      </c>
      <c r="BM178" s="25" t="s">
        <v>337</v>
      </c>
    </row>
    <row r="179" spans="2:47" s="1" customFormat="1" ht="40.5">
      <c r="B179" s="42"/>
      <c r="C179" s="64"/>
      <c r="D179" s="221" t="s">
        <v>246</v>
      </c>
      <c r="E179" s="64"/>
      <c r="F179" s="222" t="s">
        <v>338</v>
      </c>
      <c r="G179" s="64"/>
      <c r="H179" s="64"/>
      <c r="I179" s="173"/>
      <c r="J179" s="64"/>
      <c r="K179" s="64"/>
      <c r="L179" s="62"/>
      <c r="M179" s="223"/>
      <c r="N179" s="43"/>
      <c r="O179" s="43"/>
      <c r="P179" s="43"/>
      <c r="Q179" s="43"/>
      <c r="R179" s="43"/>
      <c r="S179" s="43"/>
      <c r="T179" s="79"/>
      <c r="AT179" s="25" t="s">
        <v>246</v>
      </c>
      <c r="AU179" s="25" t="s">
        <v>84</v>
      </c>
    </row>
    <row r="180" spans="2:51" s="12" customFormat="1" ht="13.5">
      <c r="B180" s="224"/>
      <c r="C180" s="225"/>
      <c r="D180" s="221" t="s">
        <v>248</v>
      </c>
      <c r="E180" s="236" t="s">
        <v>22</v>
      </c>
      <c r="F180" s="237" t="s">
        <v>339</v>
      </c>
      <c r="G180" s="225"/>
      <c r="H180" s="238">
        <v>1.456</v>
      </c>
      <c r="I180" s="230"/>
      <c r="J180" s="225"/>
      <c r="K180" s="225"/>
      <c r="L180" s="231"/>
      <c r="M180" s="232"/>
      <c r="N180" s="233"/>
      <c r="O180" s="233"/>
      <c r="P180" s="233"/>
      <c r="Q180" s="233"/>
      <c r="R180" s="233"/>
      <c r="S180" s="233"/>
      <c r="T180" s="234"/>
      <c r="AT180" s="235" t="s">
        <v>248</v>
      </c>
      <c r="AU180" s="235" t="s">
        <v>84</v>
      </c>
      <c r="AV180" s="12" t="s">
        <v>84</v>
      </c>
      <c r="AW180" s="12" t="s">
        <v>39</v>
      </c>
      <c r="AX180" s="12" t="s">
        <v>24</v>
      </c>
      <c r="AY180" s="235" t="s">
        <v>145</v>
      </c>
    </row>
    <row r="181" spans="2:63" s="11" customFormat="1" ht="29.85" customHeight="1">
      <c r="B181" s="186"/>
      <c r="C181" s="187"/>
      <c r="D181" s="200" t="s">
        <v>74</v>
      </c>
      <c r="E181" s="201" t="s">
        <v>244</v>
      </c>
      <c r="F181" s="201" t="s">
        <v>340</v>
      </c>
      <c r="G181" s="187"/>
      <c r="H181" s="187"/>
      <c r="I181" s="190"/>
      <c r="J181" s="202">
        <f>BK181</f>
        <v>0</v>
      </c>
      <c r="K181" s="187"/>
      <c r="L181" s="192"/>
      <c r="M181" s="193"/>
      <c r="N181" s="194"/>
      <c r="O181" s="194"/>
      <c r="P181" s="195">
        <f>SUM(P182:P190)</f>
        <v>0</v>
      </c>
      <c r="Q181" s="194"/>
      <c r="R181" s="195">
        <f>SUM(R182:R190)</f>
        <v>0.0693</v>
      </c>
      <c r="S181" s="194"/>
      <c r="T181" s="196">
        <f>SUM(T182:T190)</f>
        <v>0</v>
      </c>
      <c r="AR181" s="197" t="s">
        <v>24</v>
      </c>
      <c r="AT181" s="198" t="s">
        <v>74</v>
      </c>
      <c r="AU181" s="198" t="s">
        <v>24</v>
      </c>
      <c r="AY181" s="197" t="s">
        <v>145</v>
      </c>
      <c r="BK181" s="199">
        <f>SUM(BK182:BK190)</f>
        <v>0</v>
      </c>
    </row>
    <row r="182" spans="2:65" s="1" customFormat="1" ht="31.5" customHeight="1">
      <c r="B182" s="42"/>
      <c r="C182" s="203" t="s">
        <v>341</v>
      </c>
      <c r="D182" s="203" t="s">
        <v>148</v>
      </c>
      <c r="E182" s="204" t="s">
        <v>342</v>
      </c>
      <c r="F182" s="205" t="s">
        <v>343</v>
      </c>
      <c r="G182" s="206" t="s">
        <v>344</v>
      </c>
      <c r="H182" s="207">
        <v>2</v>
      </c>
      <c r="I182" s="208"/>
      <c r="J182" s="209">
        <f>ROUND(I182*H182,2)</f>
        <v>0</v>
      </c>
      <c r="K182" s="205" t="s">
        <v>22</v>
      </c>
      <c r="L182" s="62"/>
      <c r="M182" s="210" t="s">
        <v>22</v>
      </c>
      <c r="N182" s="211" t="s">
        <v>46</v>
      </c>
      <c r="O182" s="43"/>
      <c r="P182" s="212">
        <f>O182*H182</f>
        <v>0</v>
      </c>
      <c r="Q182" s="212">
        <v>0.03465</v>
      </c>
      <c r="R182" s="212">
        <f>Q182*H182</f>
        <v>0.0693</v>
      </c>
      <c r="S182" s="212">
        <v>0</v>
      </c>
      <c r="T182" s="213">
        <f>S182*H182</f>
        <v>0</v>
      </c>
      <c r="AR182" s="25" t="s">
        <v>244</v>
      </c>
      <c r="AT182" s="25" t="s">
        <v>148</v>
      </c>
      <c r="AU182" s="25" t="s">
        <v>84</v>
      </c>
      <c r="AY182" s="25" t="s">
        <v>145</v>
      </c>
      <c r="BE182" s="214">
        <f>IF(N182="základní",J182,0)</f>
        <v>0</v>
      </c>
      <c r="BF182" s="214">
        <f>IF(N182="snížená",J182,0)</f>
        <v>0</v>
      </c>
      <c r="BG182" s="214">
        <f>IF(N182="zákl. přenesená",J182,0)</f>
        <v>0</v>
      </c>
      <c r="BH182" s="214">
        <f>IF(N182="sníž. přenesená",J182,0)</f>
        <v>0</v>
      </c>
      <c r="BI182" s="214">
        <f>IF(N182="nulová",J182,0)</f>
        <v>0</v>
      </c>
      <c r="BJ182" s="25" t="s">
        <v>24</v>
      </c>
      <c r="BK182" s="214">
        <f>ROUND(I182*H182,2)</f>
        <v>0</v>
      </c>
      <c r="BL182" s="25" t="s">
        <v>244</v>
      </c>
      <c r="BM182" s="25" t="s">
        <v>345</v>
      </c>
    </row>
    <row r="183" spans="2:47" s="1" customFormat="1" ht="54">
      <c r="B183" s="42"/>
      <c r="C183" s="64"/>
      <c r="D183" s="221" t="s">
        <v>246</v>
      </c>
      <c r="E183" s="64"/>
      <c r="F183" s="222" t="s">
        <v>346</v>
      </c>
      <c r="G183" s="64"/>
      <c r="H183" s="64"/>
      <c r="I183" s="173"/>
      <c r="J183" s="64"/>
      <c r="K183" s="64"/>
      <c r="L183" s="62"/>
      <c r="M183" s="223"/>
      <c r="N183" s="43"/>
      <c r="O183" s="43"/>
      <c r="P183" s="43"/>
      <c r="Q183" s="43"/>
      <c r="R183" s="43"/>
      <c r="S183" s="43"/>
      <c r="T183" s="79"/>
      <c r="AT183" s="25" t="s">
        <v>246</v>
      </c>
      <c r="AU183" s="25" t="s">
        <v>84</v>
      </c>
    </row>
    <row r="184" spans="2:51" s="12" customFormat="1" ht="13.5">
      <c r="B184" s="224"/>
      <c r="C184" s="225"/>
      <c r="D184" s="226" t="s">
        <v>248</v>
      </c>
      <c r="E184" s="227" t="s">
        <v>22</v>
      </c>
      <c r="F184" s="228" t="s">
        <v>347</v>
      </c>
      <c r="G184" s="225"/>
      <c r="H184" s="229">
        <v>2</v>
      </c>
      <c r="I184" s="230"/>
      <c r="J184" s="225"/>
      <c r="K184" s="225"/>
      <c r="L184" s="231"/>
      <c r="M184" s="232"/>
      <c r="N184" s="233"/>
      <c r="O184" s="233"/>
      <c r="P184" s="233"/>
      <c r="Q184" s="233"/>
      <c r="R184" s="233"/>
      <c r="S184" s="233"/>
      <c r="T184" s="234"/>
      <c r="AT184" s="235" t="s">
        <v>248</v>
      </c>
      <c r="AU184" s="235" t="s">
        <v>84</v>
      </c>
      <c r="AV184" s="12" t="s">
        <v>84</v>
      </c>
      <c r="AW184" s="12" t="s">
        <v>39</v>
      </c>
      <c r="AX184" s="12" t="s">
        <v>24</v>
      </c>
      <c r="AY184" s="235" t="s">
        <v>145</v>
      </c>
    </row>
    <row r="185" spans="2:65" s="1" customFormat="1" ht="31.5" customHeight="1">
      <c r="B185" s="42"/>
      <c r="C185" s="203" t="s">
        <v>348</v>
      </c>
      <c r="D185" s="203" t="s">
        <v>148</v>
      </c>
      <c r="E185" s="204" t="s">
        <v>349</v>
      </c>
      <c r="F185" s="205" t="s">
        <v>350</v>
      </c>
      <c r="G185" s="206" t="s">
        <v>242</v>
      </c>
      <c r="H185" s="207">
        <v>16</v>
      </c>
      <c r="I185" s="208"/>
      <c r="J185" s="209">
        <f>ROUND(I185*H185,2)</f>
        <v>0</v>
      </c>
      <c r="K185" s="205" t="s">
        <v>243</v>
      </c>
      <c r="L185" s="62"/>
      <c r="M185" s="210" t="s">
        <v>22</v>
      </c>
      <c r="N185" s="211" t="s">
        <v>46</v>
      </c>
      <c r="O185" s="43"/>
      <c r="P185" s="212">
        <f>O185*H185</f>
        <v>0</v>
      </c>
      <c r="Q185" s="212">
        <v>0</v>
      </c>
      <c r="R185" s="212">
        <f>Q185*H185</f>
        <v>0</v>
      </c>
      <c r="S185" s="212">
        <v>0</v>
      </c>
      <c r="T185" s="213">
        <f>S185*H185</f>
        <v>0</v>
      </c>
      <c r="AR185" s="25" t="s">
        <v>244</v>
      </c>
      <c r="AT185" s="25" t="s">
        <v>148</v>
      </c>
      <c r="AU185" s="25" t="s">
        <v>84</v>
      </c>
      <c r="AY185" s="25" t="s">
        <v>145</v>
      </c>
      <c r="BE185" s="214">
        <f>IF(N185="základní",J185,0)</f>
        <v>0</v>
      </c>
      <c r="BF185" s="214">
        <f>IF(N185="snížená",J185,0)</f>
        <v>0</v>
      </c>
      <c r="BG185" s="214">
        <f>IF(N185="zákl. přenesená",J185,0)</f>
        <v>0</v>
      </c>
      <c r="BH185" s="214">
        <f>IF(N185="sníž. přenesená",J185,0)</f>
        <v>0</v>
      </c>
      <c r="BI185" s="214">
        <f>IF(N185="nulová",J185,0)</f>
        <v>0</v>
      </c>
      <c r="BJ185" s="25" t="s">
        <v>24</v>
      </c>
      <c r="BK185" s="214">
        <f>ROUND(I185*H185,2)</f>
        <v>0</v>
      </c>
      <c r="BL185" s="25" t="s">
        <v>244</v>
      </c>
      <c r="BM185" s="25" t="s">
        <v>351</v>
      </c>
    </row>
    <row r="186" spans="2:47" s="1" customFormat="1" ht="189">
      <c r="B186" s="42"/>
      <c r="C186" s="64"/>
      <c r="D186" s="221" t="s">
        <v>246</v>
      </c>
      <c r="E186" s="64"/>
      <c r="F186" s="222" t="s">
        <v>352</v>
      </c>
      <c r="G186" s="64"/>
      <c r="H186" s="64"/>
      <c r="I186" s="173"/>
      <c r="J186" s="64"/>
      <c r="K186" s="64"/>
      <c r="L186" s="62"/>
      <c r="M186" s="223"/>
      <c r="N186" s="43"/>
      <c r="O186" s="43"/>
      <c r="P186" s="43"/>
      <c r="Q186" s="43"/>
      <c r="R186" s="43"/>
      <c r="S186" s="43"/>
      <c r="T186" s="79"/>
      <c r="AT186" s="25" t="s">
        <v>246</v>
      </c>
      <c r="AU186" s="25" t="s">
        <v>84</v>
      </c>
    </row>
    <row r="187" spans="2:51" s="12" customFormat="1" ht="13.5">
      <c r="B187" s="224"/>
      <c r="C187" s="225"/>
      <c r="D187" s="226" t="s">
        <v>248</v>
      </c>
      <c r="E187" s="227" t="s">
        <v>22</v>
      </c>
      <c r="F187" s="228" t="s">
        <v>249</v>
      </c>
      <c r="G187" s="225"/>
      <c r="H187" s="229">
        <v>16</v>
      </c>
      <c r="I187" s="230"/>
      <c r="J187" s="225"/>
      <c r="K187" s="225"/>
      <c r="L187" s="231"/>
      <c r="M187" s="232"/>
      <c r="N187" s="233"/>
      <c r="O187" s="233"/>
      <c r="P187" s="233"/>
      <c r="Q187" s="233"/>
      <c r="R187" s="233"/>
      <c r="S187" s="233"/>
      <c r="T187" s="234"/>
      <c r="AT187" s="235" t="s">
        <v>248</v>
      </c>
      <c r="AU187" s="235" t="s">
        <v>84</v>
      </c>
      <c r="AV187" s="12" t="s">
        <v>84</v>
      </c>
      <c r="AW187" s="12" t="s">
        <v>39</v>
      </c>
      <c r="AX187" s="12" t="s">
        <v>24</v>
      </c>
      <c r="AY187" s="235" t="s">
        <v>145</v>
      </c>
    </row>
    <row r="188" spans="2:65" s="1" customFormat="1" ht="22.5" customHeight="1">
      <c r="B188" s="42"/>
      <c r="C188" s="203" t="s">
        <v>353</v>
      </c>
      <c r="D188" s="203" t="s">
        <v>148</v>
      </c>
      <c r="E188" s="204" t="s">
        <v>354</v>
      </c>
      <c r="F188" s="205" t="s">
        <v>355</v>
      </c>
      <c r="G188" s="206" t="s">
        <v>265</v>
      </c>
      <c r="H188" s="207">
        <v>1.164</v>
      </c>
      <c r="I188" s="208"/>
      <c r="J188" s="209">
        <f>ROUND(I188*H188,2)</f>
        <v>0</v>
      </c>
      <c r="K188" s="205" t="s">
        <v>243</v>
      </c>
      <c r="L188" s="62"/>
      <c r="M188" s="210" t="s">
        <v>22</v>
      </c>
      <c r="N188" s="211" t="s">
        <v>46</v>
      </c>
      <c r="O188" s="43"/>
      <c r="P188" s="212">
        <f>O188*H188</f>
        <v>0</v>
      </c>
      <c r="Q188" s="212">
        <v>0</v>
      </c>
      <c r="R188" s="212">
        <f>Q188*H188</f>
        <v>0</v>
      </c>
      <c r="S188" s="212">
        <v>0</v>
      </c>
      <c r="T188" s="213">
        <f>S188*H188</f>
        <v>0</v>
      </c>
      <c r="AR188" s="25" t="s">
        <v>244</v>
      </c>
      <c r="AT188" s="25" t="s">
        <v>148</v>
      </c>
      <c r="AU188" s="25" t="s">
        <v>84</v>
      </c>
      <c r="AY188" s="25" t="s">
        <v>145</v>
      </c>
      <c r="BE188" s="214">
        <f>IF(N188="základní",J188,0)</f>
        <v>0</v>
      </c>
      <c r="BF188" s="214">
        <f>IF(N188="snížená",J188,0)</f>
        <v>0</v>
      </c>
      <c r="BG188" s="214">
        <f>IF(N188="zákl. přenesená",J188,0)</f>
        <v>0</v>
      </c>
      <c r="BH188" s="214">
        <f>IF(N188="sníž. přenesená",J188,0)</f>
        <v>0</v>
      </c>
      <c r="BI188" s="214">
        <f>IF(N188="nulová",J188,0)</f>
        <v>0</v>
      </c>
      <c r="BJ188" s="25" t="s">
        <v>24</v>
      </c>
      <c r="BK188" s="214">
        <f>ROUND(I188*H188,2)</f>
        <v>0</v>
      </c>
      <c r="BL188" s="25" t="s">
        <v>244</v>
      </c>
      <c r="BM188" s="25" t="s">
        <v>356</v>
      </c>
    </row>
    <row r="189" spans="2:47" s="1" customFormat="1" ht="162">
      <c r="B189" s="42"/>
      <c r="C189" s="64"/>
      <c r="D189" s="221" t="s">
        <v>246</v>
      </c>
      <c r="E189" s="64"/>
      <c r="F189" s="222" t="s">
        <v>357</v>
      </c>
      <c r="G189" s="64"/>
      <c r="H189" s="64"/>
      <c r="I189" s="173"/>
      <c r="J189" s="64"/>
      <c r="K189" s="64"/>
      <c r="L189" s="62"/>
      <c r="M189" s="223"/>
      <c r="N189" s="43"/>
      <c r="O189" s="43"/>
      <c r="P189" s="43"/>
      <c r="Q189" s="43"/>
      <c r="R189" s="43"/>
      <c r="S189" s="43"/>
      <c r="T189" s="79"/>
      <c r="AT189" s="25" t="s">
        <v>246</v>
      </c>
      <c r="AU189" s="25" t="s">
        <v>84</v>
      </c>
    </row>
    <row r="190" spans="2:51" s="12" customFormat="1" ht="13.5">
      <c r="B190" s="224"/>
      <c r="C190" s="225"/>
      <c r="D190" s="221" t="s">
        <v>248</v>
      </c>
      <c r="E190" s="236" t="s">
        <v>22</v>
      </c>
      <c r="F190" s="237" t="s">
        <v>358</v>
      </c>
      <c r="G190" s="225"/>
      <c r="H190" s="238">
        <v>1.164</v>
      </c>
      <c r="I190" s="230"/>
      <c r="J190" s="225"/>
      <c r="K190" s="225"/>
      <c r="L190" s="231"/>
      <c r="M190" s="232"/>
      <c r="N190" s="233"/>
      <c r="O190" s="233"/>
      <c r="P190" s="233"/>
      <c r="Q190" s="233"/>
      <c r="R190" s="233"/>
      <c r="S190" s="233"/>
      <c r="T190" s="234"/>
      <c r="AT190" s="235" t="s">
        <v>248</v>
      </c>
      <c r="AU190" s="235" t="s">
        <v>84</v>
      </c>
      <c r="AV190" s="12" t="s">
        <v>84</v>
      </c>
      <c r="AW190" s="12" t="s">
        <v>39</v>
      </c>
      <c r="AX190" s="12" t="s">
        <v>24</v>
      </c>
      <c r="AY190" s="235" t="s">
        <v>145</v>
      </c>
    </row>
    <row r="191" spans="2:63" s="11" customFormat="1" ht="29.85" customHeight="1">
      <c r="B191" s="186"/>
      <c r="C191" s="187"/>
      <c r="D191" s="200" t="s">
        <v>74</v>
      </c>
      <c r="E191" s="201" t="s">
        <v>144</v>
      </c>
      <c r="F191" s="201" t="s">
        <v>359</v>
      </c>
      <c r="G191" s="187"/>
      <c r="H191" s="187"/>
      <c r="I191" s="190"/>
      <c r="J191" s="202">
        <f>BK191</f>
        <v>0</v>
      </c>
      <c r="K191" s="187"/>
      <c r="L191" s="192"/>
      <c r="M191" s="193"/>
      <c r="N191" s="194"/>
      <c r="O191" s="194"/>
      <c r="P191" s="195">
        <f>SUM(P192:P205)</f>
        <v>0</v>
      </c>
      <c r="Q191" s="194"/>
      <c r="R191" s="195">
        <f>SUM(R192:R205)</f>
        <v>32.917030000000004</v>
      </c>
      <c r="S191" s="194"/>
      <c r="T191" s="196">
        <f>SUM(T192:T205)</f>
        <v>0</v>
      </c>
      <c r="AR191" s="197" t="s">
        <v>24</v>
      </c>
      <c r="AT191" s="198" t="s">
        <v>74</v>
      </c>
      <c r="AU191" s="198" t="s">
        <v>24</v>
      </c>
      <c r="AY191" s="197" t="s">
        <v>145</v>
      </c>
      <c r="BK191" s="199">
        <f>SUM(BK192:BK205)</f>
        <v>0</v>
      </c>
    </row>
    <row r="192" spans="2:65" s="1" customFormat="1" ht="31.5" customHeight="1">
      <c r="B192" s="42"/>
      <c r="C192" s="203" t="s">
        <v>9</v>
      </c>
      <c r="D192" s="203" t="s">
        <v>148</v>
      </c>
      <c r="E192" s="204" t="s">
        <v>360</v>
      </c>
      <c r="F192" s="205" t="s">
        <v>361</v>
      </c>
      <c r="G192" s="206" t="s">
        <v>242</v>
      </c>
      <c r="H192" s="207">
        <v>92.59</v>
      </c>
      <c r="I192" s="208"/>
      <c r="J192" s="209">
        <f>ROUND(I192*H192,2)</f>
        <v>0</v>
      </c>
      <c r="K192" s="205" t="s">
        <v>243</v>
      </c>
      <c r="L192" s="62"/>
      <c r="M192" s="210" t="s">
        <v>22</v>
      </c>
      <c r="N192" s="211" t="s">
        <v>46</v>
      </c>
      <c r="O192" s="43"/>
      <c r="P192" s="212">
        <f>O192*H192</f>
        <v>0</v>
      </c>
      <c r="Q192" s="212">
        <v>0</v>
      </c>
      <c r="R192" s="212">
        <f>Q192*H192</f>
        <v>0</v>
      </c>
      <c r="S192" s="212">
        <v>0</v>
      </c>
      <c r="T192" s="213">
        <f>S192*H192</f>
        <v>0</v>
      </c>
      <c r="AR192" s="25" t="s">
        <v>244</v>
      </c>
      <c r="AT192" s="25" t="s">
        <v>148</v>
      </c>
      <c r="AU192" s="25" t="s">
        <v>84</v>
      </c>
      <c r="AY192" s="25" t="s">
        <v>145</v>
      </c>
      <c r="BE192" s="214">
        <f>IF(N192="základní",J192,0)</f>
        <v>0</v>
      </c>
      <c r="BF192" s="214">
        <f>IF(N192="snížená",J192,0)</f>
        <v>0</v>
      </c>
      <c r="BG192" s="214">
        <f>IF(N192="zákl. přenesená",J192,0)</f>
        <v>0</v>
      </c>
      <c r="BH192" s="214">
        <f>IF(N192="sníž. přenesená",J192,0)</f>
        <v>0</v>
      </c>
      <c r="BI192" s="214">
        <f>IF(N192="nulová",J192,0)</f>
        <v>0</v>
      </c>
      <c r="BJ192" s="25" t="s">
        <v>24</v>
      </c>
      <c r="BK192" s="214">
        <f>ROUND(I192*H192,2)</f>
        <v>0</v>
      </c>
      <c r="BL192" s="25" t="s">
        <v>244</v>
      </c>
      <c r="BM192" s="25" t="s">
        <v>362</v>
      </c>
    </row>
    <row r="193" spans="2:51" s="12" customFormat="1" ht="13.5">
      <c r="B193" s="224"/>
      <c r="C193" s="225"/>
      <c r="D193" s="221" t="s">
        <v>248</v>
      </c>
      <c r="E193" s="236" t="s">
        <v>22</v>
      </c>
      <c r="F193" s="237" t="s">
        <v>363</v>
      </c>
      <c r="G193" s="225"/>
      <c r="H193" s="238">
        <v>54.83</v>
      </c>
      <c r="I193" s="230"/>
      <c r="J193" s="225"/>
      <c r="K193" s="225"/>
      <c r="L193" s="231"/>
      <c r="M193" s="232"/>
      <c r="N193" s="233"/>
      <c r="O193" s="233"/>
      <c r="P193" s="233"/>
      <c r="Q193" s="233"/>
      <c r="R193" s="233"/>
      <c r="S193" s="233"/>
      <c r="T193" s="234"/>
      <c r="AT193" s="235" t="s">
        <v>248</v>
      </c>
      <c r="AU193" s="235" t="s">
        <v>84</v>
      </c>
      <c r="AV193" s="12" t="s">
        <v>84</v>
      </c>
      <c r="AW193" s="12" t="s">
        <v>39</v>
      </c>
      <c r="AX193" s="12" t="s">
        <v>75</v>
      </c>
      <c r="AY193" s="235" t="s">
        <v>145</v>
      </c>
    </row>
    <row r="194" spans="2:51" s="12" customFormat="1" ht="13.5">
      <c r="B194" s="224"/>
      <c r="C194" s="225"/>
      <c r="D194" s="221" t="s">
        <v>248</v>
      </c>
      <c r="E194" s="236" t="s">
        <v>22</v>
      </c>
      <c r="F194" s="237" t="s">
        <v>364</v>
      </c>
      <c r="G194" s="225"/>
      <c r="H194" s="238">
        <v>37.76</v>
      </c>
      <c r="I194" s="230"/>
      <c r="J194" s="225"/>
      <c r="K194" s="225"/>
      <c r="L194" s="231"/>
      <c r="M194" s="232"/>
      <c r="N194" s="233"/>
      <c r="O194" s="233"/>
      <c r="P194" s="233"/>
      <c r="Q194" s="233"/>
      <c r="R194" s="233"/>
      <c r="S194" s="233"/>
      <c r="T194" s="234"/>
      <c r="AT194" s="235" t="s">
        <v>248</v>
      </c>
      <c r="AU194" s="235" t="s">
        <v>84</v>
      </c>
      <c r="AV194" s="12" t="s">
        <v>84</v>
      </c>
      <c r="AW194" s="12" t="s">
        <v>39</v>
      </c>
      <c r="AX194" s="12" t="s">
        <v>75</v>
      </c>
      <c r="AY194" s="235" t="s">
        <v>145</v>
      </c>
    </row>
    <row r="195" spans="2:51" s="13" customFormat="1" ht="13.5">
      <c r="B195" s="239"/>
      <c r="C195" s="240"/>
      <c r="D195" s="226" t="s">
        <v>248</v>
      </c>
      <c r="E195" s="241" t="s">
        <v>22</v>
      </c>
      <c r="F195" s="242" t="s">
        <v>270</v>
      </c>
      <c r="G195" s="240"/>
      <c r="H195" s="243">
        <v>92.59</v>
      </c>
      <c r="I195" s="244"/>
      <c r="J195" s="240"/>
      <c r="K195" s="240"/>
      <c r="L195" s="245"/>
      <c r="M195" s="246"/>
      <c r="N195" s="247"/>
      <c r="O195" s="247"/>
      <c r="P195" s="247"/>
      <c r="Q195" s="247"/>
      <c r="R195" s="247"/>
      <c r="S195" s="247"/>
      <c r="T195" s="248"/>
      <c r="AT195" s="249" t="s">
        <v>248</v>
      </c>
      <c r="AU195" s="249" t="s">
        <v>84</v>
      </c>
      <c r="AV195" s="13" t="s">
        <v>244</v>
      </c>
      <c r="AW195" s="13" t="s">
        <v>39</v>
      </c>
      <c r="AX195" s="13" t="s">
        <v>24</v>
      </c>
      <c r="AY195" s="249" t="s">
        <v>145</v>
      </c>
    </row>
    <row r="196" spans="2:65" s="1" customFormat="1" ht="57" customHeight="1">
      <c r="B196" s="42"/>
      <c r="C196" s="203" t="s">
        <v>365</v>
      </c>
      <c r="D196" s="203" t="s">
        <v>148</v>
      </c>
      <c r="E196" s="204" t="s">
        <v>366</v>
      </c>
      <c r="F196" s="205" t="s">
        <v>367</v>
      </c>
      <c r="G196" s="206" t="s">
        <v>242</v>
      </c>
      <c r="H196" s="207">
        <v>16</v>
      </c>
      <c r="I196" s="208"/>
      <c r="J196" s="209">
        <f>ROUND(I196*H196,2)</f>
        <v>0</v>
      </c>
      <c r="K196" s="205" t="s">
        <v>243</v>
      </c>
      <c r="L196" s="62"/>
      <c r="M196" s="210" t="s">
        <v>22</v>
      </c>
      <c r="N196" s="211" t="s">
        <v>46</v>
      </c>
      <c r="O196" s="43"/>
      <c r="P196" s="212">
        <f>O196*H196</f>
        <v>0</v>
      </c>
      <c r="Q196" s="212">
        <v>0.08425</v>
      </c>
      <c r="R196" s="212">
        <f>Q196*H196</f>
        <v>1.348</v>
      </c>
      <c r="S196" s="212">
        <v>0</v>
      </c>
      <c r="T196" s="213">
        <f>S196*H196</f>
        <v>0</v>
      </c>
      <c r="AR196" s="25" t="s">
        <v>244</v>
      </c>
      <c r="AT196" s="25" t="s">
        <v>148</v>
      </c>
      <c r="AU196" s="25" t="s">
        <v>84</v>
      </c>
      <c r="AY196" s="25" t="s">
        <v>145</v>
      </c>
      <c r="BE196" s="214">
        <f>IF(N196="základní",J196,0)</f>
        <v>0</v>
      </c>
      <c r="BF196" s="214">
        <f>IF(N196="snížená",J196,0)</f>
        <v>0</v>
      </c>
      <c r="BG196" s="214">
        <f>IF(N196="zákl. přenesená",J196,0)</f>
        <v>0</v>
      </c>
      <c r="BH196" s="214">
        <f>IF(N196="sníž. přenesená",J196,0)</f>
        <v>0</v>
      </c>
      <c r="BI196" s="214">
        <f>IF(N196="nulová",J196,0)</f>
        <v>0</v>
      </c>
      <c r="BJ196" s="25" t="s">
        <v>24</v>
      </c>
      <c r="BK196" s="214">
        <f>ROUND(I196*H196,2)</f>
        <v>0</v>
      </c>
      <c r="BL196" s="25" t="s">
        <v>244</v>
      </c>
      <c r="BM196" s="25" t="s">
        <v>368</v>
      </c>
    </row>
    <row r="197" spans="2:47" s="1" customFormat="1" ht="121.5">
      <c r="B197" s="42"/>
      <c r="C197" s="64"/>
      <c r="D197" s="221" t="s">
        <v>246</v>
      </c>
      <c r="E197" s="64"/>
      <c r="F197" s="222" t="s">
        <v>369</v>
      </c>
      <c r="G197" s="64"/>
      <c r="H197" s="64"/>
      <c r="I197" s="173"/>
      <c r="J197" s="64"/>
      <c r="K197" s="64"/>
      <c r="L197" s="62"/>
      <c r="M197" s="223"/>
      <c r="N197" s="43"/>
      <c r="O197" s="43"/>
      <c r="P197" s="43"/>
      <c r="Q197" s="43"/>
      <c r="R197" s="43"/>
      <c r="S197" s="43"/>
      <c r="T197" s="79"/>
      <c r="AT197" s="25" t="s">
        <v>246</v>
      </c>
      <c r="AU197" s="25" t="s">
        <v>84</v>
      </c>
    </row>
    <row r="198" spans="2:51" s="12" customFormat="1" ht="13.5">
      <c r="B198" s="224"/>
      <c r="C198" s="225"/>
      <c r="D198" s="226" t="s">
        <v>248</v>
      </c>
      <c r="E198" s="227" t="s">
        <v>22</v>
      </c>
      <c r="F198" s="228" t="s">
        <v>249</v>
      </c>
      <c r="G198" s="225"/>
      <c r="H198" s="229">
        <v>16</v>
      </c>
      <c r="I198" s="230"/>
      <c r="J198" s="225"/>
      <c r="K198" s="225"/>
      <c r="L198" s="231"/>
      <c r="M198" s="232"/>
      <c r="N198" s="233"/>
      <c r="O198" s="233"/>
      <c r="P198" s="233"/>
      <c r="Q198" s="233"/>
      <c r="R198" s="233"/>
      <c r="S198" s="233"/>
      <c r="T198" s="234"/>
      <c r="AT198" s="235" t="s">
        <v>248</v>
      </c>
      <c r="AU198" s="235" t="s">
        <v>84</v>
      </c>
      <c r="AV198" s="12" t="s">
        <v>84</v>
      </c>
      <c r="AW198" s="12" t="s">
        <v>39</v>
      </c>
      <c r="AX198" s="12" t="s">
        <v>24</v>
      </c>
      <c r="AY198" s="235" t="s">
        <v>145</v>
      </c>
    </row>
    <row r="199" spans="2:65" s="1" customFormat="1" ht="44.25" customHeight="1">
      <c r="B199" s="42"/>
      <c r="C199" s="203" t="s">
        <v>370</v>
      </c>
      <c r="D199" s="203" t="s">
        <v>148</v>
      </c>
      <c r="E199" s="204" t="s">
        <v>371</v>
      </c>
      <c r="F199" s="205" t="s">
        <v>372</v>
      </c>
      <c r="G199" s="206" t="s">
        <v>242</v>
      </c>
      <c r="H199" s="207">
        <v>54.83</v>
      </c>
      <c r="I199" s="208"/>
      <c r="J199" s="209">
        <f>ROUND(I199*H199,2)</f>
        <v>0</v>
      </c>
      <c r="K199" s="205" t="s">
        <v>243</v>
      </c>
      <c r="L199" s="62"/>
      <c r="M199" s="210" t="s">
        <v>22</v>
      </c>
      <c r="N199" s="211" t="s">
        <v>46</v>
      </c>
      <c r="O199" s="43"/>
      <c r="P199" s="212">
        <f>O199*H199</f>
        <v>0</v>
      </c>
      <c r="Q199" s="212">
        <v>0.101</v>
      </c>
      <c r="R199" s="212">
        <f>Q199*H199</f>
        <v>5.5378300000000005</v>
      </c>
      <c r="S199" s="212">
        <v>0</v>
      </c>
      <c r="T199" s="213">
        <f>S199*H199</f>
        <v>0</v>
      </c>
      <c r="AR199" s="25" t="s">
        <v>244</v>
      </c>
      <c r="AT199" s="25" t="s">
        <v>148</v>
      </c>
      <c r="AU199" s="25" t="s">
        <v>84</v>
      </c>
      <c r="AY199" s="25" t="s">
        <v>145</v>
      </c>
      <c r="BE199" s="214">
        <f>IF(N199="základní",J199,0)</f>
        <v>0</v>
      </c>
      <c r="BF199" s="214">
        <f>IF(N199="snížená",J199,0)</f>
        <v>0</v>
      </c>
      <c r="BG199" s="214">
        <f>IF(N199="zákl. přenesená",J199,0)</f>
        <v>0</v>
      </c>
      <c r="BH199" s="214">
        <f>IF(N199="sníž. přenesená",J199,0)</f>
        <v>0</v>
      </c>
      <c r="BI199" s="214">
        <f>IF(N199="nulová",J199,0)</f>
        <v>0</v>
      </c>
      <c r="BJ199" s="25" t="s">
        <v>24</v>
      </c>
      <c r="BK199" s="214">
        <f>ROUND(I199*H199,2)</f>
        <v>0</v>
      </c>
      <c r="BL199" s="25" t="s">
        <v>244</v>
      </c>
      <c r="BM199" s="25" t="s">
        <v>373</v>
      </c>
    </row>
    <row r="200" spans="2:47" s="1" customFormat="1" ht="81">
      <c r="B200" s="42"/>
      <c r="C200" s="64"/>
      <c r="D200" s="221" t="s">
        <v>246</v>
      </c>
      <c r="E200" s="64"/>
      <c r="F200" s="222" t="s">
        <v>374</v>
      </c>
      <c r="G200" s="64"/>
      <c r="H200" s="64"/>
      <c r="I200" s="173"/>
      <c r="J200" s="64"/>
      <c r="K200" s="64"/>
      <c r="L200" s="62"/>
      <c r="M200" s="223"/>
      <c r="N200" s="43"/>
      <c r="O200" s="43"/>
      <c r="P200" s="43"/>
      <c r="Q200" s="43"/>
      <c r="R200" s="43"/>
      <c r="S200" s="43"/>
      <c r="T200" s="79"/>
      <c r="AT200" s="25" t="s">
        <v>246</v>
      </c>
      <c r="AU200" s="25" t="s">
        <v>84</v>
      </c>
    </row>
    <row r="201" spans="2:51" s="12" customFormat="1" ht="13.5">
      <c r="B201" s="224"/>
      <c r="C201" s="225"/>
      <c r="D201" s="226" t="s">
        <v>248</v>
      </c>
      <c r="E201" s="227" t="s">
        <v>22</v>
      </c>
      <c r="F201" s="228" t="s">
        <v>363</v>
      </c>
      <c r="G201" s="225"/>
      <c r="H201" s="229">
        <v>54.83</v>
      </c>
      <c r="I201" s="230"/>
      <c r="J201" s="225"/>
      <c r="K201" s="225"/>
      <c r="L201" s="231"/>
      <c r="M201" s="232"/>
      <c r="N201" s="233"/>
      <c r="O201" s="233"/>
      <c r="P201" s="233"/>
      <c r="Q201" s="233"/>
      <c r="R201" s="233"/>
      <c r="S201" s="233"/>
      <c r="T201" s="234"/>
      <c r="AT201" s="235" t="s">
        <v>248</v>
      </c>
      <c r="AU201" s="235" t="s">
        <v>84</v>
      </c>
      <c r="AV201" s="12" t="s">
        <v>84</v>
      </c>
      <c r="AW201" s="12" t="s">
        <v>39</v>
      </c>
      <c r="AX201" s="12" t="s">
        <v>24</v>
      </c>
      <c r="AY201" s="235" t="s">
        <v>145</v>
      </c>
    </row>
    <row r="202" spans="2:65" s="1" customFormat="1" ht="22.5" customHeight="1">
      <c r="B202" s="42"/>
      <c r="C202" s="250" t="s">
        <v>375</v>
      </c>
      <c r="D202" s="250" t="s">
        <v>304</v>
      </c>
      <c r="E202" s="251" t="s">
        <v>376</v>
      </c>
      <c r="F202" s="252" t="s">
        <v>377</v>
      </c>
      <c r="G202" s="253" t="s">
        <v>242</v>
      </c>
      <c r="H202" s="254">
        <v>54.83</v>
      </c>
      <c r="I202" s="255"/>
      <c r="J202" s="256">
        <f>ROUND(I202*H202,2)</f>
        <v>0</v>
      </c>
      <c r="K202" s="252" t="s">
        <v>243</v>
      </c>
      <c r="L202" s="257"/>
      <c r="M202" s="258" t="s">
        <v>22</v>
      </c>
      <c r="N202" s="259" t="s">
        <v>46</v>
      </c>
      <c r="O202" s="43"/>
      <c r="P202" s="212">
        <f>O202*H202</f>
        <v>0</v>
      </c>
      <c r="Q202" s="212">
        <v>0.108</v>
      </c>
      <c r="R202" s="212">
        <f>Q202*H202</f>
        <v>5.92164</v>
      </c>
      <c r="S202" s="212">
        <v>0</v>
      </c>
      <c r="T202" s="213">
        <f>S202*H202</f>
        <v>0</v>
      </c>
      <c r="AR202" s="25" t="s">
        <v>185</v>
      </c>
      <c r="AT202" s="25" t="s">
        <v>304</v>
      </c>
      <c r="AU202" s="25" t="s">
        <v>84</v>
      </c>
      <c r="AY202" s="25" t="s">
        <v>145</v>
      </c>
      <c r="BE202" s="214">
        <f>IF(N202="základní",J202,0)</f>
        <v>0</v>
      </c>
      <c r="BF202" s="214">
        <f>IF(N202="snížená",J202,0)</f>
        <v>0</v>
      </c>
      <c r="BG202" s="214">
        <f>IF(N202="zákl. přenesená",J202,0)</f>
        <v>0</v>
      </c>
      <c r="BH202" s="214">
        <f>IF(N202="sníž. přenesená",J202,0)</f>
        <v>0</v>
      </c>
      <c r="BI202" s="214">
        <f>IF(N202="nulová",J202,0)</f>
        <v>0</v>
      </c>
      <c r="BJ202" s="25" t="s">
        <v>24</v>
      </c>
      <c r="BK202" s="214">
        <f>ROUND(I202*H202,2)</f>
        <v>0</v>
      </c>
      <c r="BL202" s="25" t="s">
        <v>244</v>
      </c>
      <c r="BM202" s="25" t="s">
        <v>378</v>
      </c>
    </row>
    <row r="203" spans="2:65" s="1" customFormat="1" ht="31.5" customHeight="1">
      <c r="B203" s="42"/>
      <c r="C203" s="203" t="s">
        <v>379</v>
      </c>
      <c r="D203" s="203" t="s">
        <v>148</v>
      </c>
      <c r="E203" s="204" t="s">
        <v>380</v>
      </c>
      <c r="F203" s="205" t="s">
        <v>381</v>
      </c>
      <c r="G203" s="206" t="s">
        <v>317</v>
      </c>
      <c r="H203" s="207">
        <v>47.2</v>
      </c>
      <c r="I203" s="208"/>
      <c r="J203" s="209">
        <f>ROUND(I203*H203,2)</f>
        <v>0</v>
      </c>
      <c r="K203" s="205" t="s">
        <v>243</v>
      </c>
      <c r="L203" s="62"/>
      <c r="M203" s="210" t="s">
        <v>22</v>
      </c>
      <c r="N203" s="211" t="s">
        <v>46</v>
      </c>
      <c r="O203" s="43"/>
      <c r="P203" s="212">
        <f>O203*H203</f>
        <v>0</v>
      </c>
      <c r="Q203" s="212">
        <v>0.42605</v>
      </c>
      <c r="R203" s="212">
        <f>Q203*H203</f>
        <v>20.109560000000002</v>
      </c>
      <c r="S203" s="212">
        <v>0</v>
      </c>
      <c r="T203" s="213">
        <f>S203*H203</f>
        <v>0</v>
      </c>
      <c r="AR203" s="25" t="s">
        <v>244</v>
      </c>
      <c r="AT203" s="25" t="s">
        <v>148</v>
      </c>
      <c r="AU203" s="25" t="s">
        <v>84</v>
      </c>
      <c r="AY203" s="25" t="s">
        <v>145</v>
      </c>
      <c r="BE203" s="214">
        <f>IF(N203="základní",J203,0)</f>
        <v>0</v>
      </c>
      <c r="BF203" s="214">
        <f>IF(N203="snížená",J203,0)</f>
        <v>0</v>
      </c>
      <c r="BG203" s="214">
        <f>IF(N203="zákl. přenesená",J203,0)</f>
        <v>0</v>
      </c>
      <c r="BH203" s="214">
        <f>IF(N203="sníž. přenesená",J203,0)</f>
        <v>0</v>
      </c>
      <c r="BI203" s="214">
        <f>IF(N203="nulová",J203,0)</f>
        <v>0</v>
      </c>
      <c r="BJ203" s="25" t="s">
        <v>24</v>
      </c>
      <c r="BK203" s="214">
        <f>ROUND(I203*H203,2)</f>
        <v>0</v>
      </c>
      <c r="BL203" s="25" t="s">
        <v>244</v>
      </c>
      <c r="BM203" s="25" t="s">
        <v>382</v>
      </c>
    </row>
    <row r="204" spans="2:47" s="1" customFormat="1" ht="67.5">
      <c r="B204" s="42"/>
      <c r="C204" s="64"/>
      <c r="D204" s="221" t="s">
        <v>246</v>
      </c>
      <c r="E204" s="64"/>
      <c r="F204" s="222" t="s">
        <v>383</v>
      </c>
      <c r="G204" s="64"/>
      <c r="H204" s="64"/>
      <c r="I204" s="173"/>
      <c r="J204" s="64"/>
      <c r="K204" s="64"/>
      <c r="L204" s="62"/>
      <c r="M204" s="223"/>
      <c r="N204" s="43"/>
      <c r="O204" s="43"/>
      <c r="P204" s="43"/>
      <c r="Q204" s="43"/>
      <c r="R204" s="43"/>
      <c r="S204" s="43"/>
      <c r="T204" s="79"/>
      <c r="AT204" s="25" t="s">
        <v>246</v>
      </c>
      <c r="AU204" s="25" t="s">
        <v>84</v>
      </c>
    </row>
    <row r="205" spans="2:51" s="12" customFormat="1" ht="13.5">
      <c r="B205" s="224"/>
      <c r="C205" s="225"/>
      <c r="D205" s="221" t="s">
        <v>248</v>
      </c>
      <c r="E205" s="236" t="s">
        <v>22</v>
      </c>
      <c r="F205" s="237" t="s">
        <v>384</v>
      </c>
      <c r="G205" s="225"/>
      <c r="H205" s="238">
        <v>47.2</v>
      </c>
      <c r="I205" s="230"/>
      <c r="J205" s="225"/>
      <c r="K205" s="225"/>
      <c r="L205" s="231"/>
      <c r="M205" s="232"/>
      <c r="N205" s="233"/>
      <c r="O205" s="233"/>
      <c r="P205" s="233"/>
      <c r="Q205" s="233"/>
      <c r="R205" s="233"/>
      <c r="S205" s="233"/>
      <c r="T205" s="234"/>
      <c r="AT205" s="235" t="s">
        <v>248</v>
      </c>
      <c r="AU205" s="235" t="s">
        <v>84</v>
      </c>
      <c r="AV205" s="12" t="s">
        <v>84</v>
      </c>
      <c r="AW205" s="12" t="s">
        <v>39</v>
      </c>
      <c r="AX205" s="12" t="s">
        <v>24</v>
      </c>
      <c r="AY205" s="235" t="s">
        <v>145</v>
      </c>
    </row>
    <row r="206" spans="2:63" s="11" customFormat="1" ht="29.85" customHeight="1">
      <c r="B206" s="186"/>
      <c r="C206" s="187"/>
      <c r="D206" s="200" t="s">
        <v>74</v>
      </c>
      <c r="E206" s="201" t="s">
        <v>177</v>
      </c>
      <c r="F206" s="201" t="s">
        <v>385</v>
      </c>
      <c r="G206" s="187"/>
      <c r="H206" s="187"/>
      <c r="I206" s="190"/>
      <c r="J206" s="202">
        <f>BK206</f>
        <v>0</v>
      </c>
      <c r="K206" s="187"/>
      <c r="L206" s="192"/>
      <c r="M206" s="193"/>
      <c r="N206" s="194"/>
      <c r="O206" s="194"/>
      <c r="P206" s="195">
        <f>SUM(P207:P379)</f>
        <v>0</v>
      </c>
      <c r="Q206" s="194"/>
      <c r="R206" s="195">
        <f>SUM(R207:R379)</f>
        <v>221.92408704000002</v>
      </c>
      <c r="S206" s="194"/>
      <c r="T206" s="196">
        <f>SUM(T207:T379)</f>
        <v>0</v>
      </c>
      <c r="AR206" s="197" t="s">
        <v>24</v>
      </c>
      <c r="AT206" s="198" t="s">
        <v>74</v>
      </c>
      <c r="AU206" s="198" t="s">
        <v>24</v>
      </c>
      <c r="AY206" s="197" t="s">
        <v>145</v>
      </c>
      <c r="BK206" s="199">
        <f>SUM(BK207:BK379)</f>
        <v>0</v>
      </c>
    </row>
    <row r="207" spans="2:65" s="1" customFormat="1" ht="22.5" customHeight="1">
      <c r="B207" s="42"/>
      <c r="C207" s="203" t="s">
        <v>386</v>
      </c>
      <c r="D207" s="203" t="s">
        <v>148</v>
      </c>
      <c r="E207" s="204" t="s">
        <v>387</v>
      </c>
      <c r="F207" s="205" t="s">
        <v>388</v>
      </c>
      <c r="G207" s="206" t="s">
        <v>242</v>
      </c>
      <c r="H207" s="207">
        <v>1425.653</v>
      </c>
      <c r="I207" s="208"/>
      <c r="J207" s="209">
        <f>ROUND(I207*H207,2)</f>
        <v>0</v>
      </c>
      <c r="K207" s="205" t="s">
        <v>243</v>
      </c>
      <c r="L207" s="62"/>
      <c r="M207" s="210" t="s">
        <v>22</v>
      </c>
      <c r="N207" s="211" t="s">
        <v>46</v>
      </c>
      <c r="O207" s="43"/>
      <c r="P207" s="212">
        <f>O207*H207</f>
        <v>0</v>
      </c>
      <c r="Q207" s="212">
        <v>0.00704</v>
      </c>
      <c r="R207" s="212">
        <f>Q207*H207</f>
        <v>10.03659712</v>
      </c>
      <c r="S207" s="212">
        <v>0</v>
      </c>
      <c r="T207" s="213">
        <f>S207*H207</f>
        <v>0</v>
      </c>
      <c r="AR207" s="25" t="s">
        <v>244</v>
      </c>
      <c r="AT207" s="25" t="s">
        <v>148</v>
      </c>
      <c r="AU207" s="25" t="s">
        <v>84</v>
      </c>
      <c r="AY207" s="25" t="s">
        <v>145</v>
      </c>
      <c r="BE207" s="214">
        <f>IF(N207="základní",J207,0)</f>
        <v>0</v>
      </c>
      <c r="BF207" s="214">
        <f>IF(N207="snížená",J207,0)</f>
        <v>0</v>
      </c>
      <c r="BG207" s="214">
        <f>IF(N207="zákl. přenesená",J207,0)</f>
        <v>0</v>
      </c>
      <c r="BH207" s="214">
        <f>IF(N207="sníž. přenesená",J207,0)</f>
        <v>0</v>
      </c>
      <c r="BI207" s="214">
        <f>IF(N207="nulová",J207,0)</f>
        <v>0</v>
      </c>
      <c r="BJ207" s="25" t="s">
        <v>24</v>
      </c>
      <c r="BK207" s="214">
        <f>ROUND(I207*H207,2)</f>
        <v>0</v>
      </c>
      <c r="BL207" s="25" t="s">
        <v>244</v>
      </c>
      <c r="BM207" s="25" t="s">
        <v>389</v>
      </c>
    </row>
    <row r="208" spans="2:47" s="1" customFormat="1" ht="40.5">
      <c r="B208" s="42"/>
      <c r="C208" s="64"/>
      <c r="D208" s="221" t="s">
        <v>246</v>
      </c>
      <c r="E208" s="64"/>
      <c r="F208" s="222" t="s">
        <v>390</v>
      </c>
      <c r="G208" s="64"/>
      <c r="H208" s="64"/>
      <c r="I208" s="173"/>
      <c r="J208" s="64"/>
      <c r="K208" s="64"/>
      <c r="L208" s="62"/>
      <c r="M208" s="223"/>
      <c r="N208" s="43"/>
      <c r="O208" s="43"/>
      <c r="P208" s="43"/>
      <c r="Q208" s="43"/>
      <c r="R208" s="43"/>
      <c r="S208" s="43"/>
      <c r="T208" s="79"/>
      <c r="AT208" s="25" t="s">
        <v>246</v>
      </c>
      <c r="AU208" s="25" t="s">
        <v>84</v>
      </c>
    </row>
    <row r="209" spans="2:51" s="12" customFormat="1" ht="13.5">
      <c r="B209" s="224"/>
      <c r="C209" s="225"/>
      <c r="D209" s="221" t="s">
        <v>248</v>
      </c>
      <c r="E209" s="236" t="s">
        <v>22</v>
      </c>
      <c r="F209" s="237" t="s">
        <v>391</v>
      </c>
      <c r="G209" s="225"/>
      <c r="H209" s="238">
        <v>159.975</v>
      </c>
      <c r="I209" s="230"/>
      <c r="J209" s="225"/>
      <c r="K209" s="225"/>
      <c r="L209" s="231"/>
      <c r="M209" s="232"/>
      <c r="N209" s="233"/>
      <c r="O209" s="233"/>
      <c r="P209" s="233"/>
      <c r="Q209" s="233"/>
      <c r="R209" s="233"/>
      <c r="S209" s="233"/>
      <c r="T209" s="234"/>
      <c r="AT209" s="235" t="s">
        <v>248</v>
      </c>
      <c r="AU209" s="235" t="s">
        <v>84</v>
      </c>
      <c r="AV209" s="12" t="s">
        <v>84</v>
      </c>
      <c r="AW209" s="12" t="s">
        <v>39</v>
      </c>
      <c r="AX209" s="12" t="s">
        <v>75</v>
      </c>
      <c r="AY209" s="235" t="s">
        <v>145</v>
      </c>
    </row>
    <row r="210" spans="2:51" s="12" customFormat="1" ht="13.5">
      <c r="B210" s="224"/>
      <c r="C210" s="225"/>
      <c r="D210" s="221" t="s">
        <v>248</v>
      </c>
      <c r="E210" s="236" t="s">
        <v>22</v>
      </c>
      <c r="F210" s="237" t="s">
        <v>392</v>
      </c>
      <c r="G210" s="225"/>
      <c r="H210" s="238">
        <v>135.183</v>
      </c>
      <c r="I210" s="230"/>
      <c r="J210" s="225"/>
      <c r="K210" s="225"/>
      <c r="L210" s="231"/>
      <c r="M210" s="232"/>
      <c r="N210" s="233"/>
      <c r="O210" s="233"/>
      <c r="P210" s="233"/>
      <c r="Q210" s="233"/>
      <c r="R210" s="233"/>
      <c r="S210" s="233"/>
      <c r="T210" s="234"/>
      <c r="AT210" s="235" t="s">
        <v>248</v>
      </c>
      <c r="AU210" s="235" t="s">
        <v>84</v>
      </c>
      <c r="AV210" s="12" t="s">
        <v>84</v>
      </c>
      <c r="AW210" s="12" t="s">
        <v>39</v>
      </c>
      <c r="AX210" s="12" t="s">
        <v>75</v>
      </c>
      <c r="AY210" s="235" t="s">
        <v>145</v>
      </c>
    </row>
    <row r="211" spans="2:51" s="12" customFormat="1" ht="13.5">
      <c r="B211" s="224"/>
      <c r="C211" s="225"/>
      <c r="D211" s="221" t="s">
        <v>248</v>
      </c>
      <c r="E211" s="236" t="s">
        <v>22</v>
      </c>
      <c r="F211" s="237" t="s">
        <v>393</v>
      </c>
      <c r="G211" s="225"/>
      <c r="H211" s="238">
        <v>151.125</v>
      </c>
      <c r="I211" s="230"/>
      <c r="J211" s="225"/>
      <c r="K211" s="225"/>
      <c r="L211" s="231"/>
      <c r="M211" s="232"/>
      <c r="N211" s="233"/>
      <c r="O211" s="233"/>
      <c r="P211" s="233"/>
      <c r="Q211" s="233"/>
      <c r="R211" s="233"/>
      <c r="S211" s="233"/>
      <c r="T211" s="234"/>
      <c r="AT211" s="235" t="s">
        <v>248</v>
      </c>
      <c r="AU211" s="235" t="s">
        <v>84</v>
      </c>
      <c r="AV211" s="12" t="s">
        <v>84</v>
      </c>
      <c r="AW211" s="12" t="s">
        <v>39</v>
      </c>
      <c r="AX211" s="12" t="s">
        <v>75</v>
      </c>
      <c r="AY211" s="235" t="s">
        <v>145</v>
      </c>
    </row>
    <row r="212" spans="2:51" s="12" customFormat="1" ht="13.5">
      <c r="B212" s="224"/>
      <c r="C212" s="225"/>
      <c r="D212" s="221" t="s">
        <v>248</v>
      </c>
      <c r="E212" s="236" t="s">
        <v>22</v>
      </c>
      <c r="F212" s="237" t="s">
        <v>394</v>
      </c>
      <c r="G212" s="225"/>
      <c r="H212" s="238">
        <v>70.35</v>
      </c>
      <c r="I212" s="230"/>
      <c r="J212" s="225"/>
      <c r="K212" s="225"/>
      <c r="L212" s="231"/>
      <c r="M212" s="232"/>
      <c r="N212" s="233"/>
      <c r="O212" s="233"/>
      <c r="P212" s="233"/>
      <c r="Q212" s="233"/>
      <c r="R212" s="233"/>
      <c r="S212" s="233"/>
      <c r="T212" s="234"/>
      <c r="AT212" s="235" t="s">
        <v>248</v>
      </c>
      <c r="AU212" s="235" t="s">
        <v>84</v>
      </c>
      <c r="AV212" s="12" t="s">
        <v>84</v>
      </c>
      <c r="AW212" s="12" t="s">
        <v>39</v>
      </c>
      <c r="AX212" s="12" t="s">
        <v>75</v>
      </c>
      <c r="AY212" s="235" t="s">
        <v>145</v>
      </c>
    </row>
    <row r="213" spans="2:51" s="12" customFormat="1" ht="13.5">
      <c r="B213" s="224"/>
      <c r="C213" s="225"/>
      <c r="D213" s="221" t="s">
        <v>248</v>
      </c>
      <c r="E213" s="236" t="s">
        <v>22</v>
      </c>
      <c r="F213" s="237" t="s">
        <v>395</v>
      </c>
      <c r="G213" s="225"/>
      <c r="H213" s="238">
        <v>73.5</v>
      </c>
      <c r="I213" s="230"/>
      <c r="J213" s="225"/>
      <c r="K213" s="225"/>
      <c r="L213" s="231"/>
      <c r="M213" s="232"/>
      <c r="N213" s="233"/>
      <c r="O213" s="233"/>
      <c r="P213" s="233"/>
      <c r="Q213" s="233"/>
      <c r="R213" s="233"/>
      <c r="S213" s="233"/>
      <c r="T213" s="234"/>
      <c r="AT213" s="235" t="s">
        <v>248</v>
      </c>
      <c r="AU213" s="235" t="s">
        <v>84</v>
      </c>
      <c r="AV213" s="12" t="s">
        <v>84</v>
      </c>
      <c r="AW213" s="12" t="s">
        <v>39</v>
      </c>
      <c r="AX213" s="12" t="s">
        <v>75</v>
      </c>
      <c r="AY213" s="235" t="s">
        <v>145</v>
      </c>
    </row>
    <row r="214" spans="2:51" s="12" customFormat="1" ht="13.5">
      <c r="B214" s="224"/>
      <c r="C214" s="225"/>
      <c r="D214" s="221" t="s">
        <v>248</v>
      </c>
      <c r="E214" s="236" t="s">
        <v>22</v>
      </c>
      <c r="F214" s="237" t="s">
        <v>396</v>
      </c>
      <c r="G214" s="225"/>
      <c r="H214" s="238">
        <v>69</v>
      </c>
      <c r="I214" s="230"/>
      <c r="J214" s="225"/>
      <c r="K214" s="225"/>
      <c r="L214" s="231"/>
      <c r="M214" s="232"/>
      <c r="N214" s="233"/>
      <c r="O214" s="233"/>
      <c r="P214" s="233"/>
      <c r="Q214" s="233"/>
      <c r="R214" s="233"/>
      <c r="S214" s="233"/>
      <c r="T214" s="234"/>
      <c r="AT214" s="235" t="s">
        <v>248</v>
      </c>
      <c r="AU214" s="235" t="s">
        <v>84</v>
      </c>
      <c r="AV214" s="12" t="s">
        <v>84</v>
      </c>
      <c r="AW214" s="12" t="s">
        <v>39</v>
      </c>
      <c r="AX214" s="12" t="s">
        <v>75</v>
      </c>
      <c r="AY214" s="235" t="s">
        <v>145</v>
      </c>
    </row>
    <row r="215" spans="2:51" s="12" customFormat="1" ht="13.5">
      <c r="B215" s="224"/>
      <c r="C215" s="225"/>
      <c r="D215" s="221" t="s">
        <v>248</v>
      </c>
      <c r="E215" s="236" t="s">
        <v>22</v>
      </c>
      <c r="F215" s="237" t="s">
        <v>397</v>
      </c>
      <c r="G215" s="225"/>
      <c r="H215" s="238">
        <v>209.4</v>
      </c>
      <c r="I215" s="230"/>
      <c r="J215" s="225"/>
      <c r="K215" s="225"/>
      <c r="L215" s="231"/>
      <c r="M215" s="232"/>
      <c r="N215" s="233"/>
      <c r="O215" s="233"/>
      <c r="P215" s="233"/>
      <c r="Q215" s="233"/>
      <c r="R215" s="233"/>
      <c r="S215" s="233"/>
      <c r="T215" s="234"/>
      <c r="AT215" s="235" t="s">
        <v>248</v>
      </c>
      <c r="AU215" s="235" t="s">
        <v>84</v>
      </c>
      <c r="AV215" s="12" t="s">
        <v>84</v>
      </c>
      <c r="AW215" s="12" t="s">
        <v>39</v>
      </c>
      <c r="AX215" s="12" t="s">
        <v>75</v>
      </c>
      <c r="AY215" s="235" t="s">
        <v>145</v>
      </c>
    </row>
    <row r="216" spans="2:51" s="12" customFormat="1" ht="13.5">
      <c r="B216" s="224"/>
      <c r="C216" s="225"/>
      <c r="D216" s="221" t="s">
        <v>248</v>
      </c>
      <c r="E216" s="236" t="s">
        <v>22</v>
      </c>
      <c r="F216" s="237" t="s">
        <v>398</v>
      </c>
      <c r="G216" s="225"/>
      <c r="H216" s="238">
        <v>83</v>
      </c>
      <c r="I216" s="230"/>
      <c r="J216" s="225"/>
      <c r="K216" s="225"/>
      <c r="L216" s="231"/>
      <c r="M216" s="232"/>
      <c r="N216" s="233"/>
      <c r="O216" s="233"/>
      <c r="P216" s="233"/>
      <c r="Q216" s="233"/>
      <c r="R216" s="233"/>
      <c r="S216" s="233"/>
      <c r="T216" s="234"/>
      <c r="AT216" s="235" t="s">
        <v>248</v>
      </c>
      <c r="AU216" s="235" t="s">
        <v>84</v>
      </c>
      <c r="AV216" s="12" t="s">
        <v>84</v>
      </c>
      <c r="AW216" s="12" t="s">
        <v>39</v>
      </c>
      <c r="AX216" s="12" t="s">
        <v>75</v>
      </c>
      <c r="AY216" s="235" t="s">
        <v>145</v>
      </c>
    </row>
    <row r="217" spans="2:51" s="12" customFormat="1" ht="13.5">
      <c r="B217" s="224"/>
      <c r="C217" s="225"/>
      <c r="D217" s="221" t="s">
        <v>248</v>
      </c>
      <c r="E217" s="236" t="s">
        <v>22</v>
      </c>
      <c r="F217" s="237" t="s">
        <v>399</v>
      </c>
      <c r="G217" s="225"/>
      <c r="H217" s="238">
        <v>69.75</v>
      </c>
      <c r="I217" s="230"/>
      <c r="J217" s="225"/>
      <c r="K217" s="225"/>
      <c r="L217" s="231"/>
      <c r="M217" s="232"/>
      <c r="N217" s="233"/>
      <c r="O217" s="233"/>
      <c r="P217" s="233"/>
      <c r="Q217" s="233"/>
      <c r="R217" s="233"/>
      <c r="S217" s="233"/>
      <c r="T217" s="234"/>
      <c r="AT217" s="235" t="s">
        <v>248</v>
      </c>
      <c r="AU217" s="235" t="s">
        <v>84</v>
      </c>
      <c r="AV217" s="12" t="s">
        <v>84</v>
      </c>
      <c r="AW217" s="12" t="s">
        <v>39</v>
      </c>
      <c r="AX217" s="12" t="s">
        <v>75</v>
      </c>
      <c r="AY217" s="235" t="s">
        <v>145</v>
      </c>
    </row>
    <row r="218" spans="2:51" s="12" customFormat="1" ht="13.5">
      <c r="B218" s="224"/>
      <c r="C218" s="225"/>
      <c r="D218" s="221" t="s">
        <v>248</v>
      </c>
      <c r="E218" s="236" t="s">
        <v>22</v>
      </c>
      <c r="F218" s="237" t="s">
        <v>400</v>
      </c>
      <c r="G218" s="225"/>
      <c r="H218" s="238">
        <v>65.625</v>
      </c>
      <c r="I218" s="230"/>
      <c r="J218" s="225"/>
      <c r="K218" s="225"/>
      <c r="L218" s="231"/>
      <c r="M218" s="232"/>
      <c r="N218" s="233"/>
      <c r="O218" s="233"/>
      <c r="P218" s="233"/>
      <c r="Q218" s="233"/>
      <c r="R218" s="233"/>
      <c r="S218" s="233"/>
      <c r="T218" s="234"/>
      <c r="AT218" s="235" t="s">
        <v>248</v>
      </c>
      <c r="AU218" s="235" t="s">
        <v>84</v>
      </c>
      <c r="AV218" s="12" t="s">
        <v>84</v>
      </c>
      <c r="AW218" s="12" t="s">
        <v>39</v>
      </c>
      <c r="AX218" s="12" t="s">
        <v>75</v>
      </c>
      <c r="AY218" s="235" t="s">
        <v>145</v>
      </c>
    </row>
    <row r="219" spans="2:51" s="12" customFormat="1" ht="13.5">
      <c r="B219" s="224"/>
      <c r="C219" s="225"/>
      <c r="D219" s="221" t="s">
        <v>248</v>
      </c>
      <c r="E219" s="236" t="s">
        <v>22</v>
      </c>
      <c r="F219" s="237" t="s">
        <v>401</v>
      </c>
      <c r="G219" s="225"/>
      <c r="H219" s="238">
        <v>52.125</v>
      </c>
      <c r="I219" s="230"/>
      <c r="J219" s="225"/>
      <c r="K219" s="225"/>
      <c r="L219" s="231"/>
      <c r="M219" s="232"/>
      <c r="N219" s="233"/>
      <c r="O219" s="233"/>
      <c r="P219" s="233"/>
      <c r="Q219" s="233"/>
      <c r="R219" s="233"/>
      <c r="S219" s="233"/>
      <c r="T219" s="234"/>
      <c r="AT219" s="235" t="s">
        <v>248</v>
      </c>
      <c r="AU219" s="235" t="s">
        <v>84</v>
      </c>
      <c r="AV219" s="12" t="s">
        <v>84</v>
      </c>
      <c r="AW219" s="12" t="s">
        <v>39</v>
      </c>
      <c r="AX219" s="12" t="s">
        <v>75</v>
      </c>
      <c r="AY219" s="235" t="s">
        <v>145</v>
      </c>
    </row>
    <row r="220" spans="2:51" s="12" customFormat="1" ht="13.5">
      <c r="B220" s="224"/>
      <c r="C220" s="225"/>
      <c r="D220" s="221" t="s">
        <v>248</v>
      </c>
      <c r="E220" s="236" t="s">
        <v>22</v>
      </c>
      <c r="F220" s="237" t="s">
        <v>402</v>
      </c>
      <c r="G220" s="225"/>
      <c r="H220" s="238">
        <v>35.5</v>
      </c>
      <c r="I220" s="230"/>
      <c r="J220" s="225"/>
      <c r="K220" s="225"/>
      <c r="L220" s="231"/>
      <c r="M220" s="232"/>
      <c r="N220" s="233"/>
      <c r="O220" s="233"/>
      <c r="P220" s="233"/>
      <c r="Q220" s="233"/>
      <c r="R220" s="233"/>
      <c r="S220" s="233"/>
      <c r="T220" s="234"/>
      <c r="AT220" s="235" t="s">
        <v>248</v>
      </c>
      <c r="AU220" s="235" t="s">
        <v>84</v>
      </c>
      <c r="AV220" s="12" t="s">
        <v>84</v>
      </c>
      <c r="AW220" s="12" t="s">
        <v>39</v>
      </c>
      <c r="AX220" s="12" t="s">
        <v>75</v>
      </c>
      <c r="AY220" s="235" t="s">
        <v>145</v>
      </c>
    </row>
    <row r="221" spans="2:51" s="12" customFormat="1" ht="13.5">
      <c r="B221" s="224"/>
      <c r="C221" s="225"/>
      <c r="D221" s="221" t="s">
        <v>248</v>
      </c>
      <c r="E221" s="236" t="s">
        <v>22</v>
      </c>
      <c r="F221" s="237" t="s">
        <v>403</v>
      </c>
      <c r="G221" s="225"/>
      <c r="H221" s="238">
        <v>60.62</v>
      </c>
      <c r="I221" s="230"/>
      <c r="J221" s="225"/>
      <c r="K221" s="225"/>
      <c r="L221" s="231"/>
      <c r="M221" s="232"/>
      <c r="N221" s="233"/>
      <c r="O221" s="233"/>
      <c r="P221" s="233"/>
      <c r="Q221" s="233"/>
      <c r="R221" s="233"/>
      <c r="S221" s="233"/>
      <c r="T221" s="234"/>
      <c r="AT221" s="235" t="s">
        <v>248</v>
      </c>
      <c r="AU221" s="235" t="s">
        <v>84</v>
      </c>
      <c r="AV221" s="12" t="s">
        <v>84</v>
      </c>
      <c r="AW221" s="12" t="s">
        <v>39</v>
      </c>
      <c r="AX221" s="12" t="s">
        <v>75</v>
      </c>
      <c r="AY221" s="235" t="s">
        <v>145</v>
      </c>
    </row>
    <row r="222" spans="2:51" s="12" customFormat="1" ht="13.5">
      <c r="B222" s="224"/>
      <c r="C222" s="225"/>
      <c r="D222" s="221" t="s">
        <v>248</v>
      </c>
      <c r="E222" s="236" t="s">
        <v>22</v>
      </c>
      <c r="F222" s="237" t="s">
        <v>404</v>
      </c>
      <c r="G222" s="225"/>
      <c r="H222" s="238">
        <v>190.5</v>
      </c>
      <c r="I222" s="230"/>
      <c r="J222" s="225"/>
      <c r="K222" s="225"/>
      <c r="L222" s="231"/>
      <c r="M222" s="232"/>
      <c r="N222" s="233"/>
      <c r="O222" s="233"/>
      <c r="P222" s="233"/>
      <c r="Q222" s="233"/>
      <c r="R222" s="233"/>
      <c r="S222" s="233"/>
      <c r="T222" s="234"/>
      <c r="AT222" s="235" t="s">
        <v>248</v>
      </c>
      <c r="AU222" s="235" t="s">
        <v>84</v>
      </c>
      <c r="AV222" s="12" t="s">
        <v>84</v>
      </c>
      <c r="AW222" s="12" t="s">
        <v>39</v>
      </c>
      <c r="AX222" s="12" t="s">
        <v>75</v>
      </c>
      <c r="AY222" s="235" t="s">
        <v>145</v>
      </c>
    </row>
    <row r="223" spans="2:51" s="13" customFormat="1" ht="13.5">
      <c r="B223" s="239"/>
      <c r="C223" s="240"/>
      <c r="D223" s="226" t="s">
        <v>248</v>
      </c>
      <c r="E223" s="241" t="s">
        <v>22</v>
      </c>
      <c r="F223" s="242" t="s">
        <v>270</v>
      </c>
      <c r="G223" s="240"/>
      <c r="H223" s="243">
        <v>1425.653</v>
      </c>
      <c r="I223" s="244"/>
      <c r="J223" s="240"/>
      <c r="K223" s="240"/>
      <c r="L223" s="245"/>
      <c r="M223" s="246"/>
      <c r="N223" s="247"/>
      <c r="O223" s="247"/>
      <c r="P223" s="247"/>
      <c r="Q223" s="247"/>
      <c r="R223" s="247"/>
      <c r="S223" s="247"/>
      <c r="T223" s="248"/>
      <c r="AT223" s="249" t="s">
        <v>248</v>
      </c>
      <c r="AU223" s="249" t="s">
        <v>84</v>
      </c>
      <c r="AV223" s="13" t="s">
        <v>244</v>
      </c>
      <c r="AW223" s="13" t="s">
        <v>39</v>
      </c>
      <c r="AX223" s="13" t="s">
        <v>24</v>
      </c>
      <c r="AY223" s="249" t="s">
        <v>145</v>
      </c>
    </row>
    <row r="224" spans="2:65" s="1" customFormat="1" ht="22.5" customHeight="1">
      <c r="B224" s="42"/>
      <c r="C224" s="203" t="s">
        <v>405</v>
      </c>
      <c r="D224" s="203" t="s">
        <v>148</v>
      </c>
      <c r="E224" s="204" t="s">
        <v>406</v>
      </c>
      <c r="F224" s="205" t="s">
        <v>407</v>
      </c>
      <c r="G224" s="206" t="s">
        <v>242</v>
      </c>
      <c r="H224" s="207">
        <v>4.5</v>
      </c>
      <c r="I224" s="208"/>
      <c r="J224" s="209">
        <f>ROUND(I224*H224,2)</f>
        <v>0</v>
      </c>
      <c r="K224" s="205" t="s">
        <v>243</v>
      </c>
      <c r="L224" s="62"/>
      <c r="M224" s="210" t="s">
        <v>22</v>
      </c>
      <c r="N224" s="211" t="s">
        <v>46</v>
      </c>
      <c r="O224" s="43"/>
      <c r="P224" s="212">
        <f>O224*H224</f>
        <v>0</v>
      </c>
      <c r="Q224" s="212">
        <v>0.003</v>
      </c>
      <c r="R224" s="212">
        <f>Q224*H224</f>
        <v>0.0135</v>
      </c>
      <c r="S224" s="212">
        <v>0</v>
      </c>
      <c r="T224" s="213">
        <f>S224*H224</f>
        <v>0</v>
      </c>
      <c r="AR224" s="25" t="s">
        <v>244</v>
      </c>
      <c r="AT224" s="25" t="s">
        <v>148</v>
      </c>
      <c r="AU224" s="25" t="s">
        <v>84</v>
      </c>
      <c r="AY224" s="25" t="s">
        <v>145</v>
      </c>
      <c r="BE224" s="214">
        <f>IF(N224="základní",J224,0)</f>
        <v>0</v>
      </c>
      <c r="BF224" s="214">
        <f>IF(N224="snížená",J224,0)</f>
        <v>0</v>
      </c>
      <c r="BG224" s="214">
        <f>IF(N224="zákl. přenesená",J224,0)</f>
        <v>0</v>
      </c>
      <c r="BH224" s="214">
        <f>IF(N224="sníž. přenesená",J224,0)</f>
        <v>0</v>
      </c>
      <c r="BI224" s="214">
        <f>IF(N224="nulová",J224,0)</f>
        <v>0</v>
      </c>
      <c r="BJ224" s="25" t="s">
        <v>24</v>
      </c>
      <c r="BK224" s="214">
        <f>ROUND(I224*H224,2)</f>
        <v>0</v>
      </c>
      <c r="BL224" s="25" t="s">
        <v>244</v>
      </c>
      <c r="BM224" s="25" t="s">
        <v>408</v>
      </c>
    </row>
    <row r="225" spans="2:51" s="12" customFormat="1" ht="13.5">
      <c r="B225" s="224"/>
      <c r="C225" s="225"/>
      <c r="D225" s="226" t="s">
        <v>248</v>
      </c>
      <c r="E225" s="227" t="s">
        <v>22</v>
      </c>
      <c r="F225" s="228" t="s">
        <v>409</v>
      </c>
      <c r="G225" s="225"/>
      <c r="H225" s="229">
        <v>4.5</v>
      </c>
      <c r="I225" s="230"/>
      <c r="J225" s="225"/>
      <c r="K225" s="225"/>
      <c r="L225" s="231"/>
      <c r="M225" s="232"/>
      <c r="N225" s="233"/>
      <c r="O225" s="233"/>
      <c r="P225" s="233"/>
      <c r="Q225" s="233"/>
      <c r="R225" s="233"/>
      <c r="S225" s="233"/>
      <c r="T225" s="234"/>
      <c r="AT225" s="235" t="s">
        <v>248</v>
      </c>
      <c r="AU225" s="235" t="s">
        <v>84</v>
      </c>
      <c r="AV225" s="12" t="s">
        <v>84</v>
      </c>
      <c r="AW225" s="12" t="s">
        <v>39</v>
      </c>
      <c r="AX225" s="12" t="s">
        <v>24</v>
      </c>
      <c r="AY225" s="235" t="s">
        <v>145</v>
      </c>
    </row>
    <row r="226" spans="2:65" s="1" customFormat="1" ht="22.5" customHeight="1">
      <c r="B226" s="42"/>
      <c r="C226" s="203" t="s">
        <v>410</v>
      </c>
      <c r="D226" s="203" t="s">
        <v>148</v>
      </c>
      <c r="E226" s="204" t="s">
        <v>411</v>
      </c>
      <c r="F226" s="205" t="s">
        <v>412</v>
      </c>
      <c r="G226" s="206" t="s">
        <v>242</v>
      </c>
      <c r="H226" s="207">
        <v>324.78</v>
      </c>
      <c r="I226" s="208"/>
      <c r="J226" s="209">
        <f>ROUND(I226*H226,2)</f>
        <v>0</v>
      </c>
      <c r="K226" s="205" t="s">
        <v>413</v>
      </c>
      <c r="L226" s="62"/>
      <c r="M226" s="210" t="s">
        <v>22</v>
      </c>
      <c r="N226" s="211" t="s">
        <v>46</v>
      </c>
      <c r="O226" s="43"/>
      <c r="P226" s="212">
        <f>O226*H226</f>
        <v>0</v>
      </c>
      <c r="Q226" s="212">
        <v>0.03358</v>
      </c>
      <c r="R226" s="212">
        <f>Q226*H226</f>
        <v>10.906112399999998</v>
      </c>
      <c r="S226" s="212">
        <v>0</v>
      </c>
      <c r="T226" s="213">
        <f>S226*H226</f>
        <v>0</v>
      </c>
      <c r="AR226" s="25" t="s">
        <v>326</v>
      </c>
      <c r="AT226" s="25" t="s">
        <v>148</v>
      </c>
      <c r="AU226" s="25" t="s">
        <v>84</v>
      </c>
      <c r="AY226" s="25" t="s">
        <v>145</v>
      </c>
      <c r="BE226" s="214">
        <f>IF(N226="základní",J226,0)</f>
        <v>0</v>
      </c>
      <c r="BF226" s="214">
        <f>IF(N226="snížená",J226,0)</f>
        <v>0</v>
      </c>
      <c r="BG226" s="214">
        <f>IF(N226="zákl. přenesená",J226,0)</f>
        <v>0</v>
      </c>
      <c r="BH226" s="214">
        <f>IF(N226="sníž. přenesená",J226,0)</f>
        <v>0</v>
      </c>
      <c r="BI226" s="214">
        <f>IF(N226="nulová",J226,0)</f>
        <v>0</v>
      </c>
      <c r="BJ226" s="25" t="s">
        <v>24</v>
      </c>
      <c r="BK226" s="214">
        <f>ROUND(I226*H226,2)</f>
        <v>0</v>
      </c>
      <c r="BL226" s="25" t="s">
        <v>326</v>
      </c>
      <c r="BM226" s="25" t="s">
        <v>414</v>
      </c>
    </row>
    <row r="227" spans="2:51" s="14" customFormat="1" ht="13.5">
      <c r="B227" s="260"/>
      <c r="C227" s="261"/>
      <c r="D227" s="221" t="s">
        <v>248</v>
      </c>
      <c r="E227" s="262" t="s">
        <v>22</v>
      </c>
      <c r="F227" s="263" t="s">
        <v>415</v>
      </c>
      <c r="G227" s="261"/>
      <c r="H227" s="264" t="s">
        <v>22</v>
      </c>
      <c r="I227" s="265"/>
      <c r="J227" s="261"/>
      <c r="K227" s="261"/>
      <c r="L227" s="266"/>
      <c r="M227" s="267"/>
      <c r="N227" s="268"/>
      <c r="O227" s="268"/>
      <c r="P227" s="268"/>
      <c r="Q227" s="268"/>
      <c r="R227" s="268"/>
      <c r="S227" s="268"/>
      <c r="T227" s="269"/>
      <c r="AT227" s="270" t="s">
        <v>248</v>
      </c>
      <c r="AU227" s="270" t="s">
        <v>84</v>
      </c>
      <c r="AV227" s="14" t="s">
        <v>24</v>
      </c>
      <c r="AW227" s="14" t="s">
        <v>39</v>
      </c>
      <c r="AX227" s="14" t="s">
        <v>75</v>
      </c>
      <c r="AY227" s="270" t="s">
        <v>145</v>
      </c>
    </row>
    <row r="228" spans="2:51" s="12" customFormat="1" ht="13.5">
      <c r="B228" s="224"/>
      <c r="C228" s="225"/>
      <c r="D228" s="221" t="s">
        <v>248</v>
      </c>
      <c r="E228" s="236" t="s">
        <v>22</v>
      </c>
      <c r="F228" s="237" t="s">
        <v>416</v>
      </c>
      <c r="G228" s="225"/>
      <c r="H228" s="238">
        <v>143.457</v>
      </c>
      <c r="I228" s="230"/>
      <c r="J228" s="225"/>
      <c r="K228" s="225"/>
      <c r="L228" s="231"/>
      <c r="M228" s="232"/>
      <c r="N228" s="233"/>
      <c r="O228" s="233"/>
      <c r="P228" s="233"/>
      <c r="Q228" s="233"/>
      <c r="R228" s="233"/>
      <c r="S228" s="233"/>
      <c r="T228" s="234"/>
      <c r="AT228" s="235" t="s">
        <v>248</v>
      </c>
      <c r="AU228" s="235" t="s">
        <v>84</v>
      </c>
      <c r="AV228" s="12" t="s">
        <v>84</v>
      </c>
      <c r="AW228" s="12" t="s">
        <v>39</v>
      </c>
      <c r="AX228" s="12" t="s">
        <v>75</v>
      </c>
      <c r="AY228" s="235" t="s">
        <v>145</v>
      </c>
    </row>
    <row r="229" spans="2:51" s="12" customFormat="1" ht="13.5">
      <c r="B229" s="224"/>
      <c r="C229" s="225"/>
      <c r="D229" s="221" t="s">
        <v>248</v>
      </c>
      <c r="E229" s="236" t="s">
        <v>22</v>
      </c>
      <c r="F229" s="237" t="s">
        <v>417</v>
      </c>
      <c r="G229" s="225"/>
      <c r="H229" s="238">
        <v>72.048</v>
      </c>
      <c r="I229" s="230"/>
      <c r="J229" s="225"/>
      <c r="K229" s="225"/>
      <c r="L229" s="231"/>
      <c r="M229" s="232"/>
      <c r="N229" s="233"/>
      <c r="O229" s="233"/>
      <c r="P229" s="233"/>
      <c r="Q229" s="233"/>
      <c r="R229" s="233"/>
      <c r="S229" s="233"/>
      <c r="T229" s="234"/>
      <c r="AT229" s="235" t="s">
        <v>248</v>
      </c>
      <c r="AU229" s="235" t="s">
        <v>84</v>
      </c>
      <c r="AV229" s="12" t="s">
        <v>84</v>
      </c>
      <c r="AW229" s="12" t="s">
        <v>39</v>
      </c>
      <c r="AX229" s="12" t="s">
        <v>75</v>
      </c>
      <c r="AY229" s="235" t="s">
        <v>145</v>
      </c>
    </row>
    <row r="230" spans="2:51" s="12" customFormat="1" ht="13.5">
      <c r="B230" s="224"/>
      <c r="C230" s="225"/>
      <c r="D230" s="221" t="s">
        <v>248</v>
      </c>
      <c r="E230" s="236" t="s">
        <v>22</v>
      </c>
      <c r="F230" s="237" t="s">
        <v>418</v>
      </c>
      <c r="G230" s="225"/>
      <c r="H230" s="238">
        <v>17.001</v>
      </c>
      <c r="I230" s="230"/>
      <c r="J230" s="225"/>
      <c r="K230" s="225"/>
      <c r="L230" s="231"/>
      <c r="M230" s="232"/>
      <c r="N230" s="233"/>
      <c r="O230" s="233"/>
      <c r="P230" s="233"/>
      <c r="Q230" s="233"/>
      <c r="R230" s="233"/>
      <c r="S230" s="233"/>
      <c r="T230" s="234"/>
      <c r="AT230" s="235" t="s">
        <v>248</v>
      </c>
      <c r="AU230" s="235" t="s">
        <v>84</v>
      </c>
      <c r="AV230" s="12" t="s">
        <v>84</v>
      </c>
      <c r="AW230" s="12" t="s">
        <v>39</v>
      </c>
      <c r="AX230" s="12" t="s">
        <v>75</v>
      </c>
      <c r="AY230" s="235" t="s">
        <v>145</v>
      </c>
    </row>
    <row r="231" spans="2:51" s="12" customFormat="1" ht="13.5">
      <c r="B231" s="224"/>
      <c r="C231" s="225"/>
      <c r="D231" s="221" t="s">
        <v>248</v>
      </c>
      <c r="E231" s="236" t="s">
        <v>22</v>
      </c>
      <c r="F231" s="237" t="s">
        <v>419</v>
      </c>
      <c r="G231" s="225"/>
      <c r="H231" s="238">
        <v>34.797</v>
      </c>
      <c r="I231" s="230"/>
      <c r="J231" s="225"/>
      <c r="K231" s="225"/>
      <c r="L231" s="231"/>
      <c r="M231" s="232"/>
      <c r="N231" s="233"/>
      <c r="O231" s="233"/>
      <c r="P231" s="233"/>
      <c r="Q231" s="233"/>
      <c r="R231" s="233"/>
      <c r="S231" s="233"/>
      <c r="T231" s="234"/>
      <c r="AT231" s="235" t="s">
        <v>248</v>
      </c>
      <c r="AU231" s="235" t="s">
        <v>84</v>
      </c>
      <c r="AV231" s="12" t="s">
        <v>84</v>
      </c>
      <c r="AW231" s="12" t="s">
        <v>39</v>
      </c>
      <c r="AX231" s="12" t="s">
        <v>75</v>
      </c>
      <c r="AY231" s="235" t="s">
        <v>145</v>
      </c>
    </row>
    <row r="232" spans="2:51" s="12" customFormat="1" ht="27">
      <c r="B232" s="224"/>
      <c r="C232" s="225"/>
      <c r="D232" s="221" t="s">
        <v>248</v>
      </c>
      <c r="E232" s="236" t="s">
        <v>22</v>
      </c>
      <c r="F232" s="237" t="s">
        <v>420</v>
      </c>
      <c r="G232" s="225"/>
      <c r="H232" s="238">
        <v>28.938</v>
      </c>
      <c r="I232" s="230"/>
      <c r="J232" s="225"/>
      <c r="K232" s="225"/>
      <c r="L232" s="231"/>
      <c r="M232" s="232"/>
      <c r="N232" s="233"/>
      <c r="O232" s="233"/>
      <c r="P232" s="233"/>
      <c r="Q232" s="233"/>
      <c r="R232" s="233"/>
      <c r="S232" s="233"/>
      <c r="T232" s="234"/>
      <c r="AT232" s="235" t="s">
        <v>248</v>
      </c>
      <c r="AU232" s="235" t="s">
        <v>84</v>
      </c>
      <c r="AV232" s="12" t="s">
        <v>84</v>
      </c>
      <c r="AW232" s="12" t="s">
        <v>39</v>
      </c>
      <c r="AX232" s="12" t="s">
        <v>75</v>
      </c>
      <c r="AY232" s="235" t="s">
        <v>145</v>
      </c>
    </row>
    <row r="233" spans="2:51" s="12" customFormat="1" ht="27">
      <c r="B233" s="224"/>
      <c r="C233" s="225"/>
      <c r="D233" s="221" t="s">
        <v>248</v>
      </c>
      <c r="E233" s="236" t="s">
        <v>22</v>
      </c>
      <c r="F233" s="237" t="s">
        <v>421</v>
      </c>
      <c r="G233" s="225"/>
      <c r="H233" s="238">
        <v>15.777</v>
      </c>
      <c r="I233" s="230"/>
      <c r="J233" s="225"/>
      <c r="K233" s="225"/>
      <c r="L233" s="231"/>
      <c r="M233" s="232"/>
      <c r="N233" s="233"/>
      <c r="O233" s="233"/>
      <c r="P233" s="233"/>
      <c r="Q233" s="233"/>
      <c r="R233" s="233"/>
      <c r="S233" s="233"/>
      <c r="T233" s="234"/>
      <c r="AT233" s="235" t="s">
        <v>248</v>
      </c>
      <c r="AU233" s="235" t="s">
        <v>84</v>
      </c>
      <c r="AV233" s="12" t="s">
        <v>84</v>
      </c>
      <c r="AW233" s="12" t="s">
        <v>39</v>
      </c>
      <c r="AX233" s="12" t="s">
        <v>75</v>
      </c>
      <c r="AY233" s="235" t="s">
        <v>145</v>
      </c>
    </row>
    <row r="234" spans="2:51" s="12" customFormat="1" ht="13.5">
      <c r="B234" s="224"/>
      <c r="C234" s="225"/>
      <c r="D234" s="221" t="s">
        <v>248</v>
      </c>
      <c r="E234" s="236" t="s">
        <v>22</v>
      </c>
      <c r="F234" s="237" t="s">
        <v>422</v>
      </c>
      <c r="G234" s="225"/>
      <c r="H234" s="238">
        <v>12.762</v>
      </c>
      <c r="I234" s="230"/>
      <c r="J234" s="225"/>
      <c r="K234" s="225"/>
      <c r="L234" s="231"/>
      <c r="M234" s="232"/>
      <c r="N234" s="233"/>
      <c r="O234" s="233"/>
      <c r="P234" s="233"/>
      <c r="Q234" s="233"/>
      <c r="R234" s="233"/>
      <c r="S234" s="233"/>
      <c r="T234" s="234"/>
      <c r="AT234" s="235" t="s">
        <v>248</v>
      </c>
      <c r="AU234" s="235" t="s">
        <v>84</v>
      </c>
      <c r="AV234" s="12" t="s">
        <v>84</v>
      </c>
      <c r="AW234" s="12" t="s">
        <v>39</v>
      </c>
      <c r="AX234" s="12" t="s">
        <v>75</v>
      </c>
      <c r="AY234" s="235" t="s">
        <v>145</v>
      </c>
    </row>
    <row r="235" spans="2:51" s="13" customFormat="1" ht="13.5">
      <c r="B235" s="239"/>
      <c r="C235" s="240"/>
      <c r="D235" s="226" t="s">
        <v>248</v>
      </c>
      <c r="E235" s="241" t="s">
        <v>22</v>
      </c>
      <c r="F235" s="242" t="s">
        <v>270</v>
      </c>
      <c r="G235" s="240"/>
      <c r="H235" s="243">
        <v>324.78</v>
      </c>
      <c r="I235" s="244"/>
      <c r="J235" s="240"/>
      <c r="K235" s="240"/>
      <c r="L235" s="245"/>
      <c r="M235" s="246"/>
      <c r="N235" s="247"/>
      <c r="O235" s="247"/>
      <c r="P235" s="247"/>
      <c r="Q235" s="247"/>
      <c r="R235" s="247"/>
      <c r="S235" s="247"/>
      <c r="T235" s="248"/>
      <c r="AT235" s="249" t="s">
        <v>248</v>
      </c>
      <c r="AU235" s="249" t="s">
        <v>84</v>
      </c>
      <c r="AV235" s="13" t="s">
        <v>244</v>
      </c>
      <c r="AW235" s="13" t="s">
        <v>39</v>
      </c>
      <c r="AX235" s="13" t="s">
        <v>24</v>
      </c>
      <c r="AY235" s="249" t="s">
        <v>145</v>
      </c>
    </row>
    <row r="236" spans="2:65" s="1" customFormat="1" ht="31.5" customHeight="1">
      <c r="B236" s="42"/>
      <c r="C236" s="203" t="s">
        <v>423</v>
      </c>
      <c r="D236" s="203" t="s">
        <v>148</v>
      </c>
      <c r="E236" s="204" t="s">
        <v>424</v>
      </c>
      <c r="F236" s="205" t="s">
        <v>425</v>
      </c>
      <c r="G236" s="206" t="s">
        <v>242</v>
      </c>
      <c r="H236" s="207">
        <v>4.5</v>
      </c>
      <c r="I236" s="208"/>
      <c r="J236" s="209">
        <f>ROUND(I236*H236,2)</f>
        <v>0</v>
      </c>
      <c r="K236" s="205" t="s">
        <v>243</v>
      </c>
      <c r="L236" s="62"/>
      <c r="M236" s="210" t="s">
        <v>22</v>
      </c>
      <c r="N236" s="211" t="s">
        <v>46</v>
      </c>
      <c r="O236" s="43"/>
      <c r="P236" s="212">
        <f>O236*H236</f>
        <v>0</v>
      </c>
      <c r="Q236" s="212">
        <v>0.0247</v>
      </c>
      <c r="R236" s="212">
        <f>Q236*H236</f>
        <v>0.11115</v>
      </c>
      <c r="S236" s="212">
        <v>0</v>
      </c>
      <c r="T236" s="213">
        <f>S236*H236</f>
        <v>0</v>
      </c>
      <c r="AR236" s="25" t="s">
        <v>244</v>
      </c>
      <c r="AT236" s="25" t="s">
        <v>148</v>
      </c>
      <c r="AU236" s="25" t="s">
        <v>84</v>
      </c>
      <c r="AY236" s="25" t="s">
        <v>145</v>
      </c>
      <c r="BE236" s="214">
        <f>IF(N236="základní",J236,0)</f>
        <v>0</v>
      </c>
      <c r="BF236" s="214">
        <f>IF(N236="snížená",J236,0)</f>
        <v>0</v>
      </c>
      <c r="BG236" s="214">
        <f>IF(N236="zákl. přenesená",J236,0)</f>
        <v>0</v>
      </c>
      <c r="BH236" s="214">
        <f>IF(N236="sníž. přenesená",J236,0)</f>
        <v>0</v>
      </c>
      <c r="BI236" s="214">
        <f>IF(N236="nulová",J236,0)</f>
        <v>0</v>
      </c>
      <c r="BJ236" s="25" t="s">
        <v>24</v>
      </c>
      <c r="BK236" s="214">
        <f>ROUND(I236*H236,2)</f>
        <v>0</v>
      </c>
      <c r="BL236" s="25" t="s">
        <v>244</v>
      </c>
      <c r="BM236" s="25" t="s">
        <v>426</v>
      </c>
    </row>
    <row r="237" spans="2:47" s="1" customFormat="1" ht="40.5">
      <c r="B237" s="42"/>
      <c r="C237" s="64"/>
      <c r="D237" s="221" t="s">
        <v>246</v>
      </c>
      <c r="E237" s="64"/>
      <c r="F237" s="222" t="s">
        <v>427</v>
      </c>
      <c r="G237" s="64"/>
      <c r="H237" s="64"/>
      <c r="I237" s="173"/>
      <c r="J237" s="64"/>
      <c r="K237" s="64"/>
      <c r="L237" s="62"/>
      <c r="M237" s="223"/>
      <c r="N237" s="43"/>
      <c r="O237" s="43"/>
      <c r="P237" s="43"/>
      <c r="Q237" s="43"/>
      <c r="R237" s="43"/>
      <c r="S237" s="43"/>
      <c r="T237" s="79"/>
      <c r="AT237" s="25" t="s">
        <v>246</v>
      </c>
      <c r="AU237" s="25" t="s">
        <v>84</v>
      </c>
    </row>
    <row r="238" spans="2:51" s="12" customFormat="1" ht="13.5">
      <c r="B238" s="224"/>
      <c r="C238" s="225"/>
      <c r="D238" s="226" t="s">
        <v>248</v>
      </c>
      <c r="E238" s="227" t="s">
        <v>22</v>
      </c>
      <c r="F238" s="228" t="s">
        <v>409</v>
      </c>
      <c r="G238" s="225"/>
      <c r="H238" s="229">
        <v>4.5</v>
      </c>
      <c r="I238" s="230"/>
      <c r="J238" s="225"/>
      <c r="K238" s="225"/>
      <c r="L238" s="231"/>
      <c r="M238" s="232"/>
      <c r="N238" s="233"/>
      <c r="O238" s="233"/>
      <c r="P238" s="233"/>
      <c r="Q238" s="233"/>
      <c r="R238" s="233"/>
      <c r="S238" s="233"/>
      <c r="T238" s="234"/>
      <c r="AT238" s="235" t="s">
        <v>248</v>
      </c>
      <c r="AU238" s="235" t="s">
        <v>84</v>
      </c>
      <c r="AV238" s="12" t="s">
        <v>84</v>
      </c>
      <c r="AW238" s="12" t="s">
        <v>39</v>
      </c>
      <c r="AX238" s="12" t="s">
        <v>24</v>
      </c>
      <c r="AY238" s="235" t="s">
        <v>145</v>
      </c>
    </row>
    <row r="239" spans="2:65" s="1" customFormat="1" ht="31.5" customHeight="1">
      <c r="B239" s="42"/>
      <c r="C239" s="203" t="s">
        <v>428</v>
      </c>
      <c r="D239" s="203" t="s">
        <v>148</v>
      </c>
      <c r="E239" s="204" t="s">
        <v>429</v>
      </c>
      <c r="F239" s="205" t="s">
        <v>430</v>
      </c>
      <c r="G239" s="206" t="s">
        <v>242</v>
      </c>
      <c r="H239" s="207">
        <v>1425.653</v>
      </c>
      <c r="I239" s="208"/>
      <c r="J239" s="209">
        <f>ROUND(I239*H239,2)</f>
        <v>0</v>
      </c>
      <c r="K239" s="205" t="s">
        <v>243</v>
      </c>
      <c r="L239" s="62"/>
      <c r="M239" s="210" t="s">
        <v>22</v>
      </c>
      <c r="N239" s="211" t="s">
        <v>46</v>
      </c>
      <c r="O239" s="43"/>
      <c r="P239" s="212">
        <f>O239*H239</f>
        <v>0</v>
      </c>
      <c r="Q239" s="212">
        <v>0.0345</v>
      </c>
      <c r="R239" s="212">
        <f>Q239*H239</f>
        <v>49.1850285</v>
      </c>
      <c r="S239" s="212">
        <v>0</v>
      </c>
      <c r="T239" s="213">
        <f>S239*H239</f>
        <v>0</v>
      </c>
      <c r="AR239" s="25" t="s">
        <v>244</v>
      </c>
      <c r="AT239" s="25" t="s">
        <v>148</v>
      </c>
      <c r="AU239" s="25" t="s">
        <v>84</v>
      </c>
      <c r="AY239" s="25" t="s">
        <v>145</v>
      </c>
      <c r="BE239" s="214">
        <f>IF(N239="základní",J239,0)</f>
        <v>0</v>
      </c>
      <c r="BF239" s="214">
        <f>IF(N239="snížená",J239,0)</f>
        <v>0</v>
      </c>
      <c r="BG239" s="214">
        <f>IF(N239="zákl. přenesená",J239,0)</f>
        <v>0</v>
      </c>
      <c r="BH239" s="214">
        <f>IF(N239="sníž. přenesená",J239,0)</f>
        <v>0</v>
      </c>
      <c r="BI239" s="214">
        <f>IF(N239="nulová",J239,0)</f>
        <v>0</v>
      </c>
      <c r="BJ239" s="25" t="s">
        <v>24</v>
      </c>
      <c r="BK239" s="214">
        <f>ROUND(I239*H239,2)</f>
        <v>0</v>
      </c>
      <c r="BL239" s="25" t="s">
        <v>244</v>
      </c>
      <c r="BM239" s="25" t="s">
        <v>431</v>
      </c>
    </row>
    <row r="240" spans="2:47" s="1" customFormat="1" ht="162">
      <c r="B240" s="42"/>
      <c r="C240" s="64"/>
      <c r="D240" s="221" t="s">
        <v>246</v>
      </c>
      <c r="E240" s="64"/>
      <c r="F240" s="222" t="s">
        <v>432</v>
      </c>
      <c r="G240" s="64"/>
      <c r="H240" s="64"/>
      <c r="I240" s="173"/>
      <c r="J240" s="64"/>
      <c r="K240" s="64"/>
      <c r="L240" s="62"/>
      <c r="M240" s="223"/>
      <c r="N240" s="43"/>
      <c r="O240" s="43"/>
      <c r="P240" s="43"/>
      <c r="Q240" s="43"/>
      <c r="R240" s="43"/>
      <c r="S240" s="43"/>
      <c r="T240" s="79"/>
      <c r="AT240" s="25" t="s">
        <v>246</v>
      </c>
      <c r="AU240" s="25" t="s">
        <v>84</v>
      </c>
    </row>
    <row r="241" spans="2:51" s="12" customFormat="1" ht="13.5">
      <c r="B241" s="224"/>
      <c r="C241" s="225"/>
      <c r="D241" s="221" t="s">
        <v>248</v>
      </c>
      <c r="E241" s="236" t="s">
        <v>22</v>
      </c>
      <c r="F241" s="237" t="s">
        <v>391</v>
      </c>
      <c r="G241" s="225"/>
      <c r="H241" s="238">
        <v>159.975</v>
      </c>
      <c r="I241" s="230"/>
      <c r="J241" s="225"/>
      <c r="K241" s="225"/>
      <c r="L241" s="231"/>
      <c r="M241" s="232"/>
      <c r="N241" s="233"/>
      <c r="O241" s="233"/>
      <c r="P241" s="233"/>
      <c r="Q241" s="233"/>
      <c r="R241" s="233"/>
      <c r="S241" s="233"/>
      <c r="T241" s="234"/>
      <c r="AT241" s="235" t="s">
        <v>248</v>
      </c>
      <c r="AU241" s="235" t="s">
        <v>84</v>
      </c>
      <c r="AV241" s="12" t="s">
        <v>84</v>
      </c>
      <c r="AW241" s="12" t="s">
        <v>39</v>
      </c>
      <c r="AX241" s="12" t="s">
        <v>75</v>
      </c>
      <c r="AY241" s="235" t="s">
        <v>145</v>
      </c>
    </row>
    <row r="242" spans="2:51" s="12" customFormat="1" ht="13.5">
      <c r="B242" s="224"/>
      <c r="C242" s="225"/>
      <c r="D242" s="221" t="s">
        <v>248</v>
      </c>
      <c r="E242" s="236" t="s">
        <v>22</v>
      </c>
      <c r="F242" s="237" t="s">
        <v>392</v>
      </c>
      <c r="G242" s="225"/>
      <c r="H242" s="238">
        <v>135.183</v>
      </c>
      <c r="I242" s="230"/>
      <c r="J242" s="225"/>
      <c r="K242" s="225"/>
      <c r="L242" s="231"/>
      <c r="M242" s="232"/>
      <c r="N242" s="233"/>
      <c r="O242" s="233"/>
      <c r="P242" s="233"/>
      <c r="Q242" s="233"/>
      <c r="R242" s="233"/>
      <c r="S242" s="233"/>
      <c r="T242" s="234"/>
      <c r="AT242" s="235" t="s">
        <v>248</v>
      </c>
      <c r="AU242" s="235" t="s">
        <v>84</v>
      </c>
      <c r="AV242" s="12" t="s">
        <v>84</v>
      </c>
      <c r="AW242" s="12" t="s">
        <v>39</v>
      </c>
      <c r="AX242" s="12" t="s">
        <v>75</v>
      </c>
      <c r="AY242" s="235" t="s">
        <v>145</v>
      </c>
    </row>
    <row r="243" spans="2:51" s="12" customFormat="1" ht="13.5">
      <c r="B243" s="224"/>
      <c r="C243" s="225"/>
      <c r="D243" s="221" t="s">
        <v>248</v>
      </c>
      <c r="E243" s="236" t="s">
        <v>22</v>
      </c>
      <c r="F243" s="237" t="s">
        <v>393</v>
      </c>
      <c r="G243" s="225"/>
      <c r="H243" s="238">
        <v>151.125</v>
      </c>
      <c r="I243" s="230"/>
      <c r="J243" s="225"/>
      <c r="K243" s="225"/>
      <c r="L243" s="231"/>
      <c r="M243" s="232"/>
      <c r="N243" s="233"/>
      <c r="O243" s="233"/>
      <c r="P243" s="233"/>
      <c r="Q243" s="233"/>
      <c r="R243" s="233"/>
      <c r="S243" s="233"/>
      <c r="T243" s="234"/>
      <c r="AT243" s="235" t="s">
        <v>248</v>
      </c>
      <c r="AU243" s="235" t="s">
        <v>84</v>
      </c>
      <c r="AV243" s="12" t="s">
        <v>84</v>
      </c>
      <c r="AW243" s="12" t="s">
        <v>39</v>
      </c>
      <c r="AX243" s="12" t="s">
        <v>75</v>
      </c>
      <c r="AY243" s="235" t="s">
        <v>145</v>
      </c>
    </row>
    <row r="244" spans="2:51" s="12" customFormat="1" ht="13.5">
      <c r="B244" s="224"/>
      <c r="C244" s="225"/>
      <c r="D244" s="221" t="s">
        <v>248</v>
      </c>
      <c r="E244" s="236" t="s">
        <v>22</v>
      </c>
      <c r="F244" s="237" t="s">
        <v>394</v>
      </c>
      <c r="G244" s="225"/>
      <c r="H244" s="238">
        <v>70.35</v>
      </c>
      <c r="I244" s="230"/>
      <c r="J244" s="225"/>
      <c r="K244" s="225"/>
      <c r="L244" s="231"/>
      <c r="M244" s="232"/>
      <c r="N244" s="233"/>
      <c r="O244" s="233"/>
      <c r="P244" s="233"/>
      <c r="Q244" s="233"/>
      <c r="R244" s="233"/>
      <c r="S244" s="233"/>
      <c r="T244" s="234"/>
      <c r="AT244" s="235" t="s">
        <v>248</v>
      </c>
      <c r="AU244" s="235" t="s">
        <v>84</v>
      </c>
      <c r="AV244" s="12" t="s">
        <v>84</v>
      </c>
      <c r="AW244" s="12" t="s">
        <v>39</v>
      </c>
      <c r="AX244" s="12" t="s">
        <v>75</v>
      </c>
      <c r="AY244" s="235" t="s">
        <v>145</v>
      </c>
    </row>
    <row r="245" spans="2:51" s="12" customFormat="1" ht="13.5">
      <c r="B245" s="224"/>
      <c r="C245" s="225"/>
      <c r="D245" s="221" t="s">
        <v>248</v>
      </c>
      <c r="E245" s="236" t="s">
        <v>22</v>
      </c>
      <c r="F245" s="237" t="s">
        <v>395</v>
      </c>
      <c r="G245" s="225"/>
      <c r="H245" s="238">
        <v>73.5</v>
      </c>
      <c r="I245" s="230"/>
      <c r="J245" s="225"/>
      <c r="K245" s="225"/>
      <c r="L245" s="231"/>
      <c r="M245" s="232"/>
      <c r="N245" s="233"/>
      <c r="O245" s="233"/>
      <c r="P245" s="233"/>
      <c r="Q245" s="233"/>
      <c r="R245" s="233"/>
      <c r="S245" s="233"/>
      <c r="T245" s="234"/>
      <c r="AT245" s="235" t="s">
        <v>248</v>
      </c>
      <c r="AU245" s="235" t="s">
        <v>84</v>
      </c>
      <c r="AV245" s="12" t="s">
        <v>84</v>
      </c>
      <c r="AW245" s="12" t="s">
        <v>39</v>
      </c>
      <c r="AX245" s="12" t="s">
        <v>75</v>
      </c>
      <c r="AY245" s="235" t="s">
        <v>145</v>
      </c>
    </row>
    <row r="246" spans="2:51" s="12" customFormat="1" ht="13.5">
      <c r="B246" s="224"/>
      <c r="C246" s="225"/>
      <c r="D246" s="221" t="s">
        <v>248</v>
      </c>
      <c r="E246" s="236" t="s">
        <v>22</v>
      </c>
      <c r="F246" s="237" t="s">
        <v>396</v>
      </c>
      <c r="G246" s="225"/>
      <c r="H246" s="238">
        <v>69</v>
      </c>
      <c r="I246" s="230"/>
      <c r="J246" s="225"/>
      <c r="K246" s="225"/>
      <c r="L246" s="231"/>
      <c r="M246" s="232"/>
      <c r="N246" s="233"/>
      <c r="O246" s="233"/>
      <c r="P246" s="233"/>
      <c r="Q246" s="233"/>
      <c r="R246" s="233"/>
      <c r="S246" s="233"/>
      <c r="T246" s="234"/>
      <c r="AT246" s="235" t="s">
        <v>248</v>
      </c>
      <c r="AU246" s="235" t="s">
        <v>84</v>
      </c>
      <c r="AV246" s="12" t="s">
        <v>84</v>
      </c>
      <c r="AW246" s="12" t="s">
        <v>39</v>
      </c>
      <c r="AX246" s="12" t="s">
        <v>75</v>
      </c>
      <c r="AY246" s="235" t="s">
        <v>145</v>
      </c>
    </row>
    <row r="247" spans="2:51" s="12" customFormat="1" ht="13.5">
      <c r="B247" s="224"/>
      <c r="C247" s="225"/>
      <c r="D247" s="221" t="s">
        <v>248</v>
      </c>
      <c r="E247" s="236" t="s">
        <v>22</v>
      </c>
      <c r="F247" s="237" t="s">
        <v>397</v>
      </c>
      <c r="G247" s="225"/>
      <c r="H247" s="238">
        <v>209.4</v>
      </c>
      <c r="I247" s="230"/>
      <c r="J247" s="225"/>
      <c r="K247" s="225"/>
      <c r="L247" s="231"/>
      <c r="M247" s="232"/>
      <c r="N247" s="233"/>
      <c r="O247" s="233"/>
      <c r="P247" s="233"/>
      <c r="Q247" s="233"/>
      <c r="R247" s="233"/>
      <c r="S247" s="233"/>
      <c r="T247" s="234"/>
      <c r="AT247" s="235" t="s">
        <v>248</v>
      </c>
      <c r="AU247" s="235" t="s">
        <v>84</v>
      </c>
      <c r="AV247" s="12" t="s">
        <v>84</v>
      </c>
      <c r="AW247" s="12" t="s">
        <v>39</v>
      </c>
      <c r="AX247" s="12" t="s">
        <v>75</v>
      </c>
      <c r="AY247" s="235" t="s">
        <v>145</v>
      </c>
    </row>
    <row r="248" spans="2:51" s="12" customFormat="1" ht="13.5">
      <c r="B248" s="224"/>
      <c r="C248" s="225"/>
      <c r="D248" s="221" t="s">
        <v>248</v>
      </c>
      <c r="E248" s="236" t="s">
        <v>22</v>
      </c>
      <c r="F248" s="237" t="s">
        <v>398</v>
      </c>
      <c r="G248" s="225"/>
      <c r="H248" s="238">
        <v>83</v>
      </c>
      <c r="I248" s="230"/>
      <c r="J248" s="225"/>
      <c r="K248" s="225"/>
      <c r="L248" s="231"/>
      <c r="M248" s="232"/>
      <c r="N248" s="233"/>
      <c r="O248" s="233"/>
      <c r="P248" s="233"/>
      <c r="Q248" s="233"/>
      <c r="R248" s="233"/>
      <c r="S248" s="233"/>
      <c r="T248" s="234"/>
      <c r="AT248" s="235" t="s">
        <v>248</v>
      </c>
      <c r="AU248" s="235" t="s">
        <v>84</v>
      </c>
      <c r="AV248" s="12" t="s">
        <v>84</v>
      </c>
      <c r="AW248" s="12" t="s">
        <v>39</v>
      </c>
      <c r="AX248" s="12" t="s">
        <v>75</v>
      </c>
      <c r="AY248" s="235" t="s">
        <v>145</v>
      </c>
    </row>
    <row r="249" spans="2:51" s="12" customFormat="1" ht="13.5">
      <c r="B249" s="224"/>
      <c r="C249" s="225"/>
      <c r="D249" s="221" t="s">
        <v>248</v>
      </c>
      <c r="E249" s="236" t="s">
        <v>22</v>
      </c>
      <c r="F249" s="237" t="s">
        <v>399</v>
      </c>
      <c r="G249" s="225"/>
      <c r="H249" s="238">
        <v>69.75</v>
      </c>
      <c r="I249" s="230"/>
      <c r="J249" s="225"/>
      <c r="K249" s="225"/>
      <c r="L249" s="231"/>
      <c r="M249" s="232"/>
      <c r="N249" s="233"/>
      <c r="O249" s="233"/>
      <c r="P249" s="233"/>
      <c r="Q249" s="233"/>
      <c r="R249" s="233"/>
      <c r="S249" s="233"/>
      <c r="T249" s="234"/>
      <c r="AT249" s="235" t="s">
        <v>248</v>
      </c>
      <c r="AU249" s="235" t="s">
        <v>84</v>
      </c>
      <c r="AV249" s="12" t="s">
        <v>84</v>
      </c>
      <c r="AW249" s="12" t="s">
        <v>39</v>
      </c>
      <c r="AX249" s="12" t="s">
        <v>75</v>
      </c>
      <c r="AY249" s="235" t="s">
        <v>145</v>
      </c>
    </row>
    <row r="250" spans="2:51" s="12" customFormat="1" ht="13.5">
      <c r="B250" s="224"/>
      <c r="C250" s="225"/>
      <c r="D250" s="221" t="s">
        <v>248</v>
      </c>
      <c r="E250" s="236" t="s">
        <v>22</v>
      </c>
      <c r="F250" s="237" t="s">
        <v>400</v>
      </c>
      <c r="G250" s="225"/>
      <c r="H250" s="238">
        <v>65.625</v>
      </c>
      <c r="I250" s="230"/>
      <c r="J250" s="225"/>
      <c r="K250" s="225"/>
      <c r="L250" s="231"/>
      <c r="M250" s="232"/>
      <c r="N250" s="233"/>
      <c r="O250" s="233"/>
      <c r="P250" s="233"/>
      <c r="Q250" s="233"/>
      <c r="R250" s="233"/>
      <c r="S250" s="233"/>
      <c r="T250" s="234"/>
      <c r="AT250" s="235" t="s">
        <v>248</v>
      </c>
      <c r="AU250" s="235" t="s">
        <v>84</v>
      </c>
      <c r="AV250" s="12" t="s">
        <v>84</v>
      </c>
      <c r="AW250" s="12" t="s">
        <v>39</v>
      </c>
      <c r="AX250" s="12" t="s">
        <v>75</v>
      </c>
      <c r="AY250" s="235" t="s">
        <v>145</v>
      </c>
    </row>
    <row r="251" spans="2:51" s="12" customFormat="1" ht="13.5">
      <c r="B251" s="224"/>
      <c r="C251" s="225"/>
      <c r="D251" s="221" t="s">
        <v>248</v>
      </c>
      <c r="E251" s="236" t="s">
        <v>22</v>
      </c>
      <c r="F251" s="237" t="s">
        <v>401</v>
      </c>
      <c r="G251" s="225"/>
      <c r="H251" s="238">
        <v>52.125</v>
      </c>
      <c r="I251" s="230"/>
      <c r="J251" s="225"/>
      <c r="K251" s="225"/>
      <c r="L251" s="231"/>
      <c r="M251" s="232"/>
      <c r="N251" s="233"/>
      <c r="O251" s="233"/>
      <c r="P251" s="233"/>
      <c r="Q251" s="233"/>
      <c r="R251" s="233"/>
      <c r="S251" s="233"/>
      <c r="T251" s="234"/>
      <c r="AT251" s="235" t="s">
        <v>248</v>
      </c>
      <c r="AU251" s="235" t="s">
        <v>84</v>
      </c>
      <c r="AV251" s="12" t="s">
        <v>84</v>
      </c>
      <c r="AW251" s="12" t="s">
        <v>39</v>
      </c>
      <c r="AX251" s="12" t="s">
        <v>75</v>
      </c>
      <c r="AY251" s="235" t="s">
        <v>145</v>
      </c>
    </row>
    <row r="252" spans="2:51" s="12" customFormat="1" ht="13.5">
      <c r="B252" s="224"/>
      <c r="C252" s="225"/>
      <c r="D252" s="221" t="s">
        <v>248</v>
      </c>
      <c r="E252" s="236" t="s">
        <v>22</v>
      </c>
      <c r="F252" s="237" t="s">
        <v>402</v>
      </c>
      <c r="G252" s="225"/>
      <c r="H252" s="238">
        <v>35.5</v>
      </c>
      <c r="I252" s="230"/>
      <c r="J252" s="225"/>
      <c r="K252" s="225"/>
      <c r="L252" s="231"/>
      <c r="M252" s="232"/>
      <c r="N252" s="233"/>
      <c r="O252" s="233"/>
      <c r="P252" s="233"/>
      <c r="Q252" s="233"/>
      <c r="R252" s="233"/>
      <c r="S252" s="233"/>
      <c r="T252" s="234"/>
      <c r="AT252" s="235" t="s">
        <v>248</v>
      </c>
      <c r="AU252" s="235" t="s">
        <v>84</v>
      </c>
      <c r="AV252" s="12" t="s">
        <v>84</v>
      </c>
      <c r="AW252" s="12" t="s">
        <v>39</v>
      </c>
      <c r="AX252" s="12" t="s">
        <v>75</v>
      </c>
      <c r="AY252" s="235" t="s">
        <v>145</v>
      </c>
    </row>
    <row r="253" spans="2:51" s="12" customFormat="1" ht="13.5">
      <c r="B253" s="224"/>
      <c r="C253" s="225"/>
      <c r="D253" s="221" t="s">
        <v>248</v>
      </c>
      <c r="E253" s="236" t="s">
        <v>22</v>
      </c>
      <c r="F253" s="237" t="s">
        <v>403</v>
      </c>
      <c r="G253" s="225"/>
      <c r="H253" s="238">
        <v>60.62</v>
      </c>
      <c r="I253" s="230"/>
      <c r="J253" s="225"/>
      <c r="K253" s="225"/>
      <c r="L253" s="231"/>
      <c r="M253" s="232"/>
      <c r="N253" s="233"/>
      <c r="O253" s="233"/>
      <c r="P253" s="233"/>
      <c r="Q253" s="233"/>
      <c r="R253" s="233"/>
      <c r="S253" s="233"/>
      <c r="T253" s="234"/>
      <c r="AT253" s="235" t="s">
        <v>248</v>
      </c>
      <c r="AU253" s="235" t="s">
        <v>84</v>
      </c>
      <c r="AV253" s="12" t="s">
        <v>84</v>
      </c>
      <c r="AW253" s="12" t="s">
        <v>39</v>
      </c>
      <c r="AX253" s="12" t="s">
        <v>75</v>
      </c>
      <c r="AY253" s="235" t="s">
        <v>145</v>
      </c>
    </row>
    <row r="254" spans="2:51" s="12" customFormat="1" ht="13.5">
      <c r="B254" s="224"/>
      <c r="C254" s="225"/>
      <c r="D254" s="221" t="s">
        <v>248</v>
      </c>
      <c r="E254" s="236" t="s">
        <v>22</v>
      </c>
      <c r="F254" s="237" t="s">
        <v>404</v>
      </c>
      <c r="G254" s="225"/>
      <c r="H254" s="238">
        <v>190.5</v>
      </c>
      <c r="I254" s="230"/>
      <c r="J254" s="225"/>
      <c r="K254" s="225"/>
      <c r="L254" s="231"/>
      <c r="M254" s="232"/>
      <c r="N254" s="233"/>
      <c r="O254" s="233"/>
      <c r="P254" s="233"/>
      <c r="Q254" s="233"/>
      <c r="R254" s="233"/>
      <c r="S254" s="233"/>
      <c r="T254" s="234"/>
      <c r="AT254" s="235" t="s">
        <v>248</v>
      </c>
      <c r="AU254" s="235" t="s">
        <v>84</v>
      </c>
      <c r="AV254" s="12" t="s">
        <v>84</v>
      </c>
      <c r="AW254" s="12" t="s">
        <v>39</v>
      </c>
      <c r="AX254" s="12" t="s">
        <v>75</v>
      </c>
      <c r="AY254" s="235" t="s">
        <v>145</v>
      </c>
    </row>
    <row r="255" spans="2:51" s="13" customFormat="1" ht="13.5">
      <c r="B255" s="239"/>
      <c r="C255" s="240"/>
      <c r="D255" s="226" t="s">
        <v>248</v>
      </c>
      <c r="E255" s="241" t="s">
        <v>22</v>
      </c>
      <c r="F255" s="242" t="s">
        <v>270</v>
      </c>
      <c r="G255" s="240"/>
      <c r="H255" s="243">
        <v>1425.653</v>
      </c>
      <c r="I255" s="244"/>
      <c r="J255" s="240"/>
      <c r="K255" s="240"/>
      <c r="L255" s="245"/>
      <c r="M255" s="246"/>
      <c r="N255" s="247"/>
      <c r="O255" s="247"/>
      <c r="P255" s="247"/>
      <c r="Q255" s="247"/>
      <c r="R255" s="247"/>
      <c r="S255" s="247"/>
      <c r="T255" s="248"/>
      <c r="AT255" s="249" t="s">
        <v>248</v>
      </c>
      <c r="AU255" s="249" t="s">
        <v>84</v>
      </c>
      <c r="AV255" s="13" t="s">
        <v>244</v>
      </c>
      <c r="AW255" s="13" t="s">
        <v>39</v>
      </c>
      <c r="AX255" s="13" t="s">
        <v>24</v>
      </c>
      <c r="AY255" s="249" t="s">
        <v>145</v>
      </c>
    </row>
    <row r="256" spans="2:65" s="1" customFormat="1" ht="22.5" customHeight="1">
      <c r="B256" s="42"/>
      <c r="C256" s="203" t="s">
        <v>433</v>
      </c>
      <c r="D256" s="203" t="s">
        <v>148</v>
      </c>
      <c r="E256" s="204" t="s">
        <v>434</v>
      </c>
      <c r="F256" s="205" t="s">
        <v>435</v>
      </c>
      <c r="G256" s="206" t="s">
        <v>242</v>
      </c>
      <c r="H256" s="207">
        <v>1425.653</v>
      </c>
      <c r="I256" s="208"/>
      <c r="J256" s="209">
        <f>ROUND(I256*H256,2)</f>
        <v>0</v>
      </c>
      <c r="K256" s="205" t="s">
        <v>243</v>
      </c>
      <c r="L256" s="62"/>
      <c r="M256" s="210" t="s">
        <v>22</v>
      </c>
      <c r="N256" s="211" t="s">
        <v>46</v>
      </c>
      <c r="O256" s="43"/>
      <c r="P256" s="212">
        <f>O256*H256</f>
        <v>0</v>
      </c>
      <c r="Q256" s="212">
        <v>0.016</v>
      </c>
      <c r="R256" s="212">
        <f>Q256*H256</f>
        <v>22.810448</v>
      </c>
      <c r="S256" s="212">
        <v>0</v>
      </c>
      <c r="T256" s="213">
        <f>S256*H256</f>
        <v>0</v>
      </c>
      <c r="AR256" s="25" t="s">
        <v>244</v>
      </c>
      <c r="AT256" s="25" t="s">
        <v>148</v>
      </c>
      <c r="AU256" s="25" t="s">
        <v>84</v>
      </c>
      <c r="AY256" s="25" t="s">
        <v>145</v>
      </c>
      <c r="BE256" s="214">
        <f>IF(N256="základní",J256,0)</f>
        <v>0</v>
      </c>
      <c r="BF256" s="214">
        <f>IF(N256="snížená",J256,0)</f>
        <v>0</v>
      </c>
      <c r="BG256" s="214">
        <f>IF(N256="zákl. přenesená",J256,0)</f>
        <v>0</v>
      </c>
      <c r="BH256" s="214">
        <f>IF(N256="sníž. přenesená",J256,0)</f>
        <v>0</v>
      </c>
      <c r="BI256" s="214">
        <f>IF(N256="nulová",J256,0)</f>
        <v>0</v>
      </c>
      <c r="BJ256" s="25" t="s">
        <v>24</v>
      </c>
      <c r="BK256" s="214">
        <f>ROUND(I256*H256,2)</f>
        <v>0</v>
      </c>
      <c r="BL256" s="25" t="s">
        <v>244</v>
      </c>
      <c r="BM256" s="25" t="s">
        <v>436</v>
      </c>
    </row>
    <row r="257" spans="2:47" s="1" customFormat="1" ht="162">
      <c r="B257" s="42"/>
      <c r="C257" s="64"/>
      <c r="D257" s="221" t="s">
        <v>246</v>
      </c>
      <c r="E257" s="64"/>
      <c r="F257" s="222" t="s">
        <v>432</v>
      </c>
      <c r="G257" s="64"/>
      <c r="H257" s="64"/>
      <c r="I257" s="173"/>
      <c r="J257" s="64"/>
      <c r="K257" s="64"/>
      <c r="L257" s="62"/>
      <c r="M257" s="223"/>
      <c r="N257" s="43"/>
      <c r="O257" s="43"/>
      <c r="P257" s="43"/>
      <c r="Q257" s="43"/>
      <c r="R257" s="43"/>
      <c r="S257" s="43"/>
      <c r="T257" s="79"/>
      <c r="AT257" s="25" t="s">
        <v>246</v>
      </c>
      <c r="AU257" s="25" t="s">
        <v>84</v>
      </c>
    </row>
    <row r="258" spans="2:51" s="12" customFormat="1" ht="13.5">
      <c r="B258" s="224"/>
      <c r="C258" s="225"/>
      <c r="D258" s="221" t="s">
        <v>248</v>
      </c>
      <c r="E258" s="236" t="s">
        <v>22</v>
      </c>
      <c r="F258" s="237" t="s">
        <v>391</v>
      </c>
      <c r="G258" s="225"/>
      <c r="H258" s="238">
        <v>159.975</v>
      </c>
      <c r="I258" s="230"/>
      <c r="J258" s="225"/>
      <c r="K258" s="225"/>
      <c r="L258" s="231"/>
      <c r="M258" s="232"/>
      <c r="N258" s="233"/>
      <c r="O258" s="233"/>
      <c r="P258" s="233"/>
      <c r="Q258" s="233"/>
      <c r="R258" s="233"/>
      <c r="S258" s="233"/>
      <c r="T258" s="234"/>
      <c r="AT258" s="235" t="s">
        <v>248</v>
      </c>
      <c r="AU258" s="235" t="s">
        <v>84</v>
      </c>
      <c r="AV258" s="12" t="s">
        <v>84</v>
      </c>
      <c r="AW258" s="12" t="s">
        <v>39</v>
      </c>
      <c r="AX258" s="12" t="s">
        <v>75</v>
      </c>
      <c r="AY258" s="235" t="s">
        <v>145</v>
      </c>
    </row>
    <row r="259" spans="2:51" s="12" customFormat="1" ht="13.5">
      <c r="B259" s="224"/>
      <c r="C259" s="225"/>
      <c r="D259" s="221" t="s">
        <v>248</v>
      </c>
      <c r="E259" s="236" t="s">
        <v>22</v>
      </c>
      <c r="F259" s="237" t="s">
        <v>392</v>
      </c>
      <c r="G259" s="225"/>
      <c r="H259" s="238">
        <v>135.183</v>
      </c>
      <c r="I259" s="230"/>
      <c r="J259" s="225"/>
      <c r="K259" s="225"/>
      <c r="L259" s="231"/>
      <c r="M259" s="232"/>
      <c r="N259" s="233"/>
      <c r="O259" s="233"/>
      <c r="P259" s="233"/>
      <c r="Q259" s="233"/>
      <c r="R259" s="233"/>
      <c r="S259" s="233"/>
      <c r="T259" s="234"/>
      <c r="AT259" s="235" t="s">
        <v>248</v>
      </c>
      <c r="AU259" s="235" t="s">
        <v>84</v>
      </c>
      <c r="AV259" s="12" t="s">
        <v>84</v>
      </c>
      <c r="AW259" s="12" t="s">
        <v>39</v>
      </c>
      <c r="AX259" s="12" t="s">
        <v>75</v>
      </c>
      <c r="AY259" s="235" t="s">
        <v>145</v>
      </c>
    </row>
    <row r="260" spans="2:51" s="12" customFormat="1" ht="13.5">
      <c r="B260" s="224"/>
      <c r="C260" s="225"/>
      <c r="D260" s="221" t="s">
        <v>248</v>
      </c>
      <c r="E260" s="236" t="s">
        <v>22</v>
      </c>
      <c r="F260" s="237" t="s">
        <v>393</v>
      </c>
      <c r="G260" s="225"/>
      <c r="H260" s="238">
        <v>151.125</v>
      </c>
      <c r="I260" s="230"/>
      <c r="J260" s="225"/>
      <c r="K260" s="225"/>
      <c r="L260" s="231"/>
      <c r="M260" s="232"/>
      <c r="N260" s="233"/>
      <c r="O260" s="233"/>
      <c r="P260" s="233"/>
      <c r="Q260" s="233"/>
      <c r="R260" s="233"/>
      <c r="S260" s="233"/>
      <c r="T260" s="234"/>
      <c r="AT260" s="235" t="s">
        <v>248</v>
      </c>
      <c r="AU260" s="235" t="s">
        <v>84</v>
      </c>
      <c r="AV260" s="12" t="s">
        <v>84</v>
      </c>
      <c r="AW260" s="12" t="s">
        <v>39</v>
      </c>
      <c r="AX260" s="12" t="s">
        <v>75</v>
      </c>
      <c r="AY260" s="235" t="s">
        <v>145</v>
      </c>
    </row>
    <row r="261" spans="2:51" s="12" customFormat="1" ht="13.5">
      <c r="B261" s="224"/>
      <c r="C261" s="225"/>
      <c r="D261" s="221" t="s">
        <v>248</v>
      </c>
      <c r="E261" s="236" t="s">
        <v>22</v>
      </c>
      <c r="F261" s="237" t="s">
        <v>394</v>
      </c>
      <c r="G261" s="225"/>
      <c r="H261" s="238">
        <v>70.35</v>
      </c>
      <c r="I261" s="230"/>
      <c r="J261" s="225"/>
      <c r="K261" s="225"/>
      <c r="L261" s="231"/>
      <c r="M261" s="232"/>
      <c r="N261" s="233"/>
      <c r="O261" s="233"/>
      <c r="P261" s="233"/>
      <c r="Q261" s="233"/>
      <c r="R261" s="233"/>
      <c r="S261" s="233"/>
      <c r="T261" s="234"/>
      <c r="AT261" s="235" t="s">
        <v>248</v>
      </c>
      <c r="AU261" s="235" t="s">
        <v>84</v>
      </c>
      <c r="AV261" s="12" t="s">
        <v>84</v>
      </c>
      <c r="AW261" s="12" t="s">
        <v>39</v>
      </c>
      <c r="AX261" s="12" t="s">
        <v>75</v>
      </c>
      <c r="AY261" s="235" t="s">
        <v>145</v>
      </c>
    </row>
    <row r="262" spans="2:51" s="12" customFormat="1" ht="13.5">
      <c r="B262" s="224"/>
      <c r="C262" s="225"/>
      <c r="D262" s="221" t="s">
        <v>248</v>
      </c>
      <c r="E262" s="236" t="s">
        <v>22</v>
      </c>
      <c r="F262" s="237" t="s">
        <v>395</v>
      </c>
      <c r="G262" s="225"/>
      <c r="H262" s="238">
        <v>73.5</v>
      </c>
      <c r="I262" s="230"/>
      <c r="J262" s="225"/>
      <c r="K262" s="225"/>
      <c r="L262" s="231"/>
      <c r="M262" s="232"/>
      <c r="N262" s="233"/>
      <c r="O262" s="233"/>
      <c r="P262" s="233"/>
      <c r="Q262" s="233"/>
      <c r="R262" s="233"/>
      <c r="S262" s="233"/>
      <c r="T262" s="234"/>
      <c r="AT262" s="235" t="s">
        <v>248</v>
      </c>
      <c r="AU262" s="235" t="s">
        <v>84</v>
      </c>
      <c r="AV262" s="12" t="s">
        <v>84</v>
      </c>
      <c r="AW262" s="12" t="s">
        <v>39</v>
      </c>
      <c r="AX262" s="12" t="s">
        <v>75</v>
      </c>
      <c r="AY262" s="235" t="s">
        <v>145</v>
      </c>
    </row>
    <row r="263" spans="2:51" s="12" customFormat="1" ht="13.5">
      <c r="B263" s="224"/>
      <c r="C263" s="225"/>
      <c r="D263" s="221" t="s">
        <v>248</v>
      </c>
      <c r="E263" s="236" t="s">
        <v>22</v>
      </c>
      <c r="F263" s="237" t="s">
        <v>396</v>
      </c>
      <c r="G263" s="225"/>
      <c r="H263" s="238">
        <v>69</v>
      </c>
      <c r="I263" s="230"/>
      <c r="J263" s="225"/>
      <c r="K263" s="225"/>
      <c r="L263" s="231"/>
      <c r="M263" s="232"/>
      <c r="N263" s="233"/>
      <c r="O263" s="233"/>
      <c r="P263" s="233"/>
      <c r="Q263" s="233"/>
      <c r="R263" s="233"/>
      <c r="S263" s="233"/>
      <c r="T263" s="234"/>
      <c r="AT263" s="235" t="s">
        <v>248</v>
      </c>
      <c r="AU263" s="235" t="s">
        <v>84</v>
      </c>
      <c r="AV263" s="12" t="s">
        <v>84</v>
      </c>
      <c r="AW263" s="12" t="s">
        <v>39</v>
      </c>
      <c r="AX263" s="12" t="s">
        <v>75</v>
      </c>
      <c r="AY263" s="235" t="s">
        <v>145</v>
      </c>
    </row>
    <row r="264" spans="2:51" s="12" customFormat="1" ht="13.5">
      <c r="B264" s="224"/>
      <c r="C264" s="225"/>
      <c r="D264" s="221" t="s">
        <v>248</v>
      </c>
      <c r="E264" s="236" t="s">
        <v>22</v>
      </c>
      <c r="F264" s="237" t="s">
        <v>397</v>
      </c>
      <c r="G264" s="225"/>
      <c r="H264" s="238">
        <v>209.4</v>
      </c>
      <c r="I264" s="230"/>
      <c r="J264" s="225"/>
      <c r="K264" s="225"/>
      <c r="L264" s="231"/>
      <c r="M264" s="232"/>
      <c r="N264" s="233"/>
      <c r="O264" s="233"/>
      <c r="P264" s="233"/>
      <c r="Q264" s="233"/>
      <c r="R264" s="233"/>
      <c r="S264" s="233"/>
      <c r="T264" s="234"/>
      <c r="AT264" s="235" t="s">
        <v>248</v>
      </c>
      <c r="AU264" s="235" t="s">
        <v>84</v>
      </c>
      <c r="AV264" s="12" t="s">
        <v>84</v>
      </c>
      <c r="AW264" s="12" t="s">
        <v>39</v>
      </c>
      <c r="AX264" s="12" t="s">
        <v>75</v>
      </c>
      <c r="AY264" s="235" t="s">
        <v>145</v>
      </c>
    </row>
    <row r="265" spans="2:51" s="12" customFormat="1" ht="13.5">
      <c r="B265" s="224"/>
      <c r="C265" s="225"/>
      <c r="D265" s="221" t="s">
        <v>248</v>
      </c>
      <c r="E265" s="236" t="s">
        <v>22</v>
      </c>
      <c r="F265" s="237" t="s">
        <v>398</v>
      </c>
      <c r="G265" s="225"/>
      <c r="H265" s="238">
        <v>83</v>
      </c>
      <c r="I265" s="230"/>
      <c r="J265" s="225"/>
      <c r="K265" s="225"/>
      <c r="L265" s="231"/>
      <c r="M265" s="232"/>
      <c r="N265" s="233"/>
      <c r="O265" s="233"/>
      <c r="P265" s="233"/>
      <c r="Q265" s="233"/>
      <c r="R265" s="233"/>
      <c r="S265" s="233"/>
      <c r="T265" s="234"/>
      <c r="AT265" s="235" t="s">
        <v>248</v>
      </c>
      <c r="AU265" s="235" t="s">
        <v>84</v>
      </c>
      <c r="AV265" s="12" t="s">
        <v>84</v>
      </c>
      <c r="AW265" s="12" t="s">
        <v>39</v>
      </c>
      <c r="AX265" s="12" t="s">
        <v>75</v>
      </c>
      <c r="AY265" s="235" t="s">
        <v>145</v>
      </c>
    </row>
    <row r="266" spans="2:51" s="12" customFormat="1" ht="13.5">
      <c r="B266" s="224"/>
      <c r="C266" s="225"/>
      <c r="D266" s="221" t="s">
        <v>248</v>
      </c>
      <c r="E266" s="236" t="s">
        <v>22</v>
      </c>
      <c r="F266" s="237" t="s">
        <v>399</v>
      </c>
      <c r="G266" s="225"/>
      <c r="H266" s="238">
        <v>69.75</v>
      </c>
      <c r="I266" s="230"/>
      <c r="J266" s="225"/>
      <c r="K266" s="225"/>
      <c r="L266" s="231"/>
      <c r="M266" s="232"/>
      <c r="N266" s="233"/>
      <c r="O266" s="233"/>
      <c r="P266" s="233"/>
      <c r="Q266" s="233"/>
      <c r="R266" s="233"/>
      <c r="S266" s="233"/>
      <c r="T266" s="234"/>
      <c r="AT266" s="235" t="s">
        <v>248</v>
      </c>
      <c r="AU266" s="235" t="s">
        <v>84</v>
      </c>
      <c r="AV266" s="12" t="s">
        <v>84</v>
      </c>
      <c r="AW266" s="12" t="s">
        <v>39</v>
      </c>
      <c r="AX266" s="12" t="s">
        <v>75</v>
      </c>
      <c r="AY266" s="235" t="s">
        <v>145</v>
      </c>
    </row>
    <row r="267" spans="2:51" s="12" customFormat="1" ht="13.5">
      <c r="B267" s="224"/>
      <c r="C267" s="225"/>
      <c r="D267" s="221" t="s">
        <v>248</v>
      </c>
      <c r="E267" s="236" t="s">
        <v>22</v>
      </c>
      <c r="F267" s="237" t="s">
        <v>400</v>
      </c>
      <c r="G267" s="225"/>
      <c r="H267" s="238">
        <v>65.625</v>
      </c>
      <c r="I267" s="230"/>
      <c r="J267" s="225"/>
      <c r="K267" s="225"/>
      <c r="L267" s="231"/>
      <c r="M267" s="232"/>
      <c r="N267" s="233"/>
      <c r="O267" s="233"/>
      <c r="P267" s="233"/>
      <c r="Q267" s="233"/>
      <c r="R267" s="233"/>
      <c r="S267" s="233"/>
      <c r="T267" s="234"/>
      <c r="AT267" s="235" t="s">
        <v>248</v>
      </c>
      <c r="AU267" s="235" t="s">
        <v>84</v>
      </c>
      <c r="AV267" s="12" t="s">
        <v>84</v>
      </c>
      <c r="AW267" s="12" t="s">
        <v>39</v>
      </c>
      <c r="AX267" s="12" t="s">
        <v>75</v>
      </c>
      <c r="AY267" s="235" t="s">
        <v>145</v>
      </c>
    </row>
    <row r="268" spans="2:51" s="12" customFormat="1" ht="13.5">
      <c r="B268" s="224"/>
      <c r="C268" s="225"/>
      <c r="D268" s="221" t="s">
        <v>248</v>
      </c>
      <c r="E268" s="236" t="s">
        <v>22</v>
      </c>
      <c r="F268" s="237" t="s">
        <v>401</v>
      </c>
      <c r="G268" s="225"/>
      <c r="H268" s="238">
        <v>52.125</v>
      </c>
      <c r="I268" s="230"/>
      <c r="J268" s="225"/>
      <c r="K268" s="225"/>
      <c r="L268" s="231"/>
      <c r="M268" s="232"/>
      <c r="N268" s="233"/>
      <c r="O268" s="233"/>
      <c r="P268" s="233"/>
      <c r="Q268" s="233"/>
      <c r="R268" s="233"/>
      <c r="S268" s="233"/>
      <c r="T268" s="234"/>
      <c r="AT268" s="235" t="s">
        <v>248</v>
      </c>
      <c r="AU268" s="235" t="s">
        <v>84</v>
      </c>
      <c r="AV268" s="12" t="s">
        <v>84</v>
      </c>
      <c r="AW268" s="12" t="s">
        <v>39</v>
      </c>
      <c r="AX268" s="12" t="s">
        <v>75</v>
      </c>
      <c r="AY268" s="235" t="s">
        <v>145</v>
      </c>
    </row>
    <row r="269" spans="2:51" s="12" customFormat="1" ht="13.5">
      <c r="B269" s="224"/>
      <c r="C269" s="225"/>
      <c r="D269" s="221" t="s">
        <v>248</v>
      </c>
      <c r="E269" s="236" t="s">
        <v>22</v>
      </c>
      <c r="F269" s="237" t="s">
        <v>402</v>
      </c>
      <c r="G269" s="225"/>
      <c r="H269" s="238">
        <v>35.5</v>
      </c>
      <c r="I269" s="230"/>
      <c r="J269" s="225"/>
      <c r="K269" s="225"/>
      <c r="L269" s="231"/>
      <c r="M269" s="232"/>
      <c r="N269" s="233"/>
      <c r="O269" s="233"/>
      <c r="P269" s="233"/>
      <c r="Q269" s="233"/>
      <c r="R269" s="233"/>
      <c r="S269" s="233"/>
      <c r="T269" s="234"/>
      <c r="AT269" s="235" t="s">
        <v>248</v>
      </c>
      <c r="AU269" s="235" t="s">
        <v>84</v>
      </c>
      <c r="AV269" s="12" t="s">
        <v>84</v>
      </c>
      <c r="AW269" s="12" t="s">
        <v>39</v>
      </c>
      <c r="AX269" s="12" t="s">
        <v>75</v>
      </c>
      <c r="AY269" s="235" t="s">
        <v>145</v>
      </c>
    </row>
    <row r="270" spans="2:51" s="12" customFormat="1" ht="13.5">
      <c r="B270" s="224"/>
      <c r="C270" s="225"/>
      <c r="D270" s="221" t="s">
        <v>248</v>
      </c>
      <c r="E270" s="236" t="s">
        <v>22</v>
      </c>
      <c r="F270" s="237" t="s">
        <v>403</v>
      </c>
      <c r="G270" s="225"/>
      <c r="H270" s="238">
        <v>60.62</v>
      </c>
      <c r="I270" s="230"/>
      <c r="J270" s="225"/>
      <c r="K270" s="225"/>
      <c r="L270" s="231"/>
      <c r="M270" s="232"/>
      <c r="N270" s="233"/>
      <c r="O270" s="233"/>
      <c r="P270" s="233"/>
      <c r="Q270" s="233"/>
      <c r="R270" s="233"/>
      <c r="S270" s="233"/>
      <c r="T270" s="234"/>
      <c r="AT270" s="235" t="s">
        <v>248</v>
      </c>
      <c r="AU270" s="235" t="s">
        <v>84</v>
      </c>
      <c r="AV270" s="12" t="s">
        <v>84</v>
      </c>
      <c r="AW270" s="12" t="s">
        <v>39</v>
      </c>
      <c r="AX270" s="12" t="s">
        <v>75</v>
      </c>
      <c r="AY270" s="235" t="s">
        <v>145</v>
      </c>
    </row>
    <row r="271" spans="2:51" s="12" customFormat="1" ht="13.5">
      <c r="B271" s="224"/>
      <c r="C271" s="225"/>
      <c r="D271" s="221" t="s">
        <v>248</v>
      </c>
      <c r="E271" s="236" t="s">
        <v>22</v>
      </c>
      <c r="F271" s="237" t="s">
        <v>404</v>
      </c>
      <c r="G271" s="225"/>
      <c r="H271" s="238">
        <v>190.5</v>
      </c>
      <c r="I271" s="230"/>
      <c r="J271" s="225"/>
      <c r="K271" s="225"/>
      <c r="L271" s="231"/>
      <c r="M271" s="232"/>
      <c r="N271" s="233"/>
      <c r="O271" s="233"/>
      <c r="P271" s="233"/>
      <c r="Q271" s="233"/>
      <c r="R271" s="233"/>
      <c r="S271" s="233"/>
      <c r="T271" s="234"/>
      <c r="AT271" s="235" t="s">
        <v>248</v>
      </c>
      <c r="AU271" s="235" t="s">
        <v>84</v>
      </c>
      <c r="AV271" s="12" t="s">
        <v>84</v>
      </c>
      <c r="AW271" s="12" t="s">
        <v>39</v>
      </c>
      <c r="AX271" s="12" t="s">
        <v>75</v>
      </c>
      <c r="AY271" s="235" t="s">
        <v>145</v>
      </c>
    </row>
    <row r="272" spans="2:51" s="15" customFormat="1" ht="13.5">
      <c r="B272" s="271"/>
      <c r="C272" s="272"/>
      <c r="D272" s="221" t="s">
        <v>248</v>
      </c>
      <c r="E272" s="273" t="s">
        <v>22</v>
      </c>
      <c r="F272" s="274" t="s">
        <v>437</v>
      </c>
      <c r="G272" s="272"/>
      <c r="H272" s="275">
        <v>1425.653</v>
      </c>
      <c r="I272" s="276"/>
      <c r="J272" s="272"/>
      <c r="K272" s="272"/>
      <c r="L272" s="277"/>
      <c r="M272" s="278"/>
      <c r="N272" s="279"/>
      <c r="O272" s="279"/>
      <c r="P272" s="279"/>
      <c r="Q272" s="279"/>
      <c r="R272" s="279"/>
      <c r="S272" s="279"/>
      <c r="T272" s="280"/>
      <c r="AT272" s="281" t="s">
        <v>248</v>
      </c>
      <c r="AU272" s="281" t="s">
        <v>84</v>
      </c>
      <c r="AV272" s="15" t="s">
        <v>158</v>
      </c>
      <c r="AW272" s="15" t="s">
        <v>39</v>
      </c>
      <c r="AX272" s="15" t="s">
        <v>75</v>
      </c>
      <c r="AY272" s="281" t="s">
        <v>145</v>
      </c>
    </row>
    <row r="273" spans="2:51" s="13" customFormat="1" ht="13.5">
      <c r="B273" s="239"/>
      <c r="C273" s="240"/>
      <c r="D273" s="226" t="s">
        <v>248</v>
      </c>
      <c r="E273" s="241" t="s">
        <v>22</v>
      </c>
      <c r="F273" s="242" t="s">
        <v>270</v>
      </c>
      <c r="G273" s="240"/>
      <c r="H273" s="243">
        <v>1425.653</v>
      </c>
      <c r="I273" s="244"/>
      <c r="J273" s="240"/>
      <c r="K273" s="240"/>
      <c r="L273" s="245"/>
      <c r="M273" s="246"/>
      <c r="N273" s="247"/>
      <c r="O273" s="247"/>
      <c r="P273" s="247"/>
      <c r="Q273" s="247"/>
      <c r="R273" s="247"/>
      <c r="S273" s="247"/>
      <c r="T273" s="248"/>
      <c r="AT273" s="249" t="s">
        <v>248</v>
      </c>
      <c r="AU273" s="249" t="s">
        <v>84</v>
      </c>
      <c r="AV273" s="13" t="s">
        <v>244</v>
      </c>
      <c r="AW273" s="13" t="s">
        <v>39</v>
      </c>
      <c r="AX273" s="13" t="s">
        <v>24</v>
      </c>
      <c r="AY273" s="249" t="s">
        <v>145</v>
      </c>
    </row>
    <row r="274" spans="2:65" s="1" customFormat="1" ht="31.5" customHeight="1">
      <c r="B274" s="42"/>
      <c r="C274" s="203" t="s">
        <v>438</v>
      </c>
      <c r="D274" s="203" t="s">
        <v>148</v>
      </c>
      <c r="E274" s="204" t="s">
        <v>439</v>
      </c>
      <c r="F274" s="205" t="s">
        <v>440</v>
      </c>
      <c r="G274" s="206" t="s">
        <v>242</v>
      </c>
      <c r="H274" s="207">
        <v>12.645</v>
      </c>
      <c r="I274" s="208"/>
      <c r="J274" s="209">
        <f>ROUND(I274*H274,2)</f>
        <v>0</v>
      </c>
      <c r="K274" s="205" t="s">
        <v>243</v>
      </c>
      <c r="L274" s="62"/>
      <c r="M274" s="210" t="s">
        <v>22</v>
      </c>
      <c r="N274" s="211" t="s">
        <v>46</v>
      </c>
      <c r="O274" s="43"/>
      <c r="P274" s="212">
        <f>O274*H274</f>
        <v>0</v>
      </c>
      <c r="Q274" s="212">
        <v>0.0247</v>
      </c>
      <c r="R274" s="212">
        <f>Q274*H274</f>
        <v>0.3123315</v>
      </c>
      <c r="S274" s="212">
        <v>0</v>
      </c>
      <c r="T274" s="213">
        <f>S274*H274</f>
        <v>0</v>
      </c>
      <c r="AR274" s="25" t="s">
        <v>244</v>
      </c>
      <c r="AT274" s="25" t="s">
        <v>148</v>
      </c>
      <c r="AU274" s="25" t="s">
        <v>84</v>
      </c>
      <c r="AY274" s="25" t="s">
        <v>145</v>
      </c>
      <c r="BE274" s="214">
        <f>IF(N274="základní",J274,0)</f>
        <v>0</v>
      </c>
      <c r="BF274" s="214">
        <f>IF(N274="snížená",J274,0)</f>
        <v>0</v>
      </c>
      <c r="BG274" s="214">
        <f>IF(N274="zákl. přenesená",J274,0)</f>
        <v>0</v>
      </c>
      <c r="BH274" s="214">
        <f>IF(N274="sníž. přenesená",J274,0)</f>
        <v>0</v>
      </c>
      <c r="BI274" s="214">
        <f>IF(N274="nulová",J274,0)</f>
        <v>0</v>
      </c>
      <c r="BJ274" s="25" t="s">
        <v>24</v>
      </c>
      <c r="BK274" s="214">
        <f>ROUND(I274*H274,2)</f>
        <v>0</v>
      </c>
      <c r="BL274" s="25" t="s">
        <v>244</v>
      </c>
      <c r="BM274" s="25" t="s">
        <v>441</v>
      </c>
    </row>
    <row r="275" spans="2:47" s="1" customFormat="1" ht="40.5">
      <c r="B275" s="42"/>
      <c r="C275" s="64"/>
      <c r="D275" s="221" t="s">
        <v>246</v>
      </c>
      <c r="E275" s="64"/>
      <c r="F275" s="222" t="s">
        <v>427</v>
      </c>
      <c r="G275" s="64"/>
      <c r="H275" s="64"/>
      <c r="I275" s="173"/>
      <c r="J275" s="64"/>
      <c r="K275" s="64"/>
      <c r="L275" s="62"/>
      <c r="M275" s="223"/>
      <c r="N275" s="43"/>
      <c r="O275" s="43"/>
      <c r="P275" s="43"/>
      <c r="Q275" s="43"/>
      <c r="R275" s="43"/>
      <c r="S275" s="43"/>
      <c r="T275" s="79"/>
      <c r="AT275" s="25" t="s">
        <v>246</v>
      </c>
      <c r="AU275" s="25" t="s">
        <v>84</v>
      </c>
    </row>
    <row r="276" spans="2:51" s="12" customFormat="1" ht="27">
      <c r="B276" s="224"/>
      <c r="C276" s="225"/>
      <c r="D276" s="221" t="s">
        <v>248</v>
      </c>
      <c r="E276" s="236" t="s">
        <v>22</v>
      </c>
      <c r="F276" s="237" t="s">
        <v>442</v>
      </c>
      <c r="G276" s="225"/>
      <c r="H276" s="238">
        <v>12.645</v>
      </c>
      <c r="I276" s="230"/>
      <c r="J276" s="225"/>
      <c r="K276" s="225"/>
      <c r="L276" s="231"/>
      <c r="M276" s="232"/>
      <c r="N276" s="233"/>
      <c r="O276" s="233"/>
      <c r="P276" s="233"/>
      <c r="Q276" s="233"/>
      <c r="R276" s="233"/>
      <c r="S276" s="233"/>
      <c r="T276" s="234"/>
      <c r="AT276" s="235" t="s">
        <v>248</v>
      </c>
      <c r="AU276" s="235" t="s">
        <v>84</v>
      </c>
      <c r="AV276" s="12" t="s">
        <v>84</v>
      </c>
      <c r="AW276" s="12" t="s">
        <v>39</v>
      </c>
      <c r="AX276" s="12" t="s">
        <v>75</v>
      </c>
      <c r="AY276" s="235" t="s">
        <v>145</v>
      </c>
    </row>
    <row r="277" spans="2:51" s="13" customFormat="1" ht="13.5">
      <c r="B277" s="239"/>
      <c r="C277" s="240"/>
      <c r="D277" s="226" t="s">
        <v>248</v>
      </c>
      <c r="E277" s="241" t="s">
        <v>22</v>
      </c>
      <c r="F277" s="242" t="s">
        <v>270</v>
      </c>
      <c r="G277" s="240"/>
      <c r="H277" s="243">
        <v>12.645</v>
      </c>
      <c r="I277" s="244"/>
      <c r="J277" s="240"/>
      <c r="K277" s="240"/>
      <c r="L277" s="245"/>
      <c r="M277" s="246"/>
      <c r="N277" s="247"/>
      <c r="O277" s="247"/>
      <c r="P277" s="247"/>
      <c r="Q277" s="247"/>
      <c r="R277" s="247"/>
      <c r="S277" s="247"/>
      <c r="T277" s="248"/>
      <c r="AT277" s="249" t="s">
        <v>248</v>
      </c>
      <c r="AU277" s="249" t="s">
        <v>84</v>
      </c>
      <c r="AV277" s="13" t="s">
        <v>244</v>
      </c>
      <c r="AW277" s="13" t="s">
        <v>39</v>
      </c>
      <c r="AX277" s="13" t="s">
        <v>24</v>
      </c>
      <c r="AY277" s="249" t="s">
        <v>145</v>
      </c>
    </row>
    <row r="278" spans="2:65" s="1" customFormat="1" ht="31.5" customHeight="1">
      <c r="B278" s="42"/>
      <c r="C278" s="203" t="s">
        <v>443</v>
      </c>
      <c r="D278" s="203" t="s">
        <v>148</v>
      </c>
      <c r="E278" s="204" t="s">
        <v>444</v>
      </c>
      <c r="F278" s="205" t="s">
        <v>445</v>
      </c>
      <c r="G278" s="206" t="s">
        <v>242</v>
      </c>
      <c r="H278" s="207">
        <v>4.5</v>
      </c>
      <c r="I278" s="208"/>
      <c r="J278" s="209">
        <f>ROUND(I278*H278,2)</f>
        <v>0</v>
      </c>
      <c r="K278" s="205" t="s">
        <v>243</v>
      </c>
      <c r="L278" s="62"/>
      <c r="M278" s="210" t="s">
        <v>22</v>
      </c>
      <c r="N278" s="211" t="s">
        <v>46</v>
      </c>
      <c r="O278" s="43"/>
      <c r="P278" s="212">
        <f>O278*H278</f>
        <v>0</v>
      </c>
      <c r="Q278" s="212">
        <v>0.00944</v>
      </c>
      <c r="R278" s="212">
        <f>Q278*H278</f>
        <v>0.042480000000000004</v>
      </c>
      <c r="S278" s="212">
        <v>0</v>
      </c>
      <c r="T278" s="213">
        <f>S278*H278</f>
        <v>0</v>
      </c>
      <c r="AR278" s="25" t="s">
        <v>244</v>
      </c>
      <c r="AT278" s="25" t="s">
        <v>148</v>
      </c>
      <c r="AU278" s="25" t="s">
        <v>84</v>
      </c>
      <c r="AY278" s="25" t="s">
        <v>145</v>
      </c>
      <c r="BE278" s="214">
        <f>IF(N278="základní",J278,0)</f>
        <v>0</v>
      </c>
      <c r="BF278" s="214">
        <f>IF(N278="snížená",J278,0)</f>
        <v>0</v>
      </c>
      <c r="BG278" s="214">
        <f>IF(N278="zákl. přenesená",J278,0)</f>
        <v>0</v>
      </c>
      <c r="BH278" s="214">
        <f>IF(N278="sníž. přenesená",J278,0)</f>
        <v>0</v>
      </c>
      <c r="BI278" s="214">
        <f>IF(N278="nulová",J278,0)</f>
        <v>0</v>
      </c>
      <c r="BJ278" s="25" t="s">
        <v>24</v>
      </c>
      <c r="BK278" s="214">
        <f>ROUND(I278*H278,2)</f>
        <v>0</v>
      </c>
      <c r="BL278" s="25" t="s">
        <v>244</v>
      </c>
      <c r="BM278" s="25" t="s">
        <v>446</v>
      </c>
    </row>
    <row r="279" spans="2:47" s="1" customFormat="1" ht="162">
      <c r="B279" s="42"/>
      <c r="C279" s="64"/>
      <c r="D279" s="221" t="s">
        <v>246</v>
      </c>
      <c r="E279" s="64"/>
      <c r="F279" s="222" t="s">
        <v>447</v>
      </c>
      <c r="G279" s="64"/>
      <c r="H279" s="64"/>
      <c r="I279" s="173"/>
      <c r="J279" s="64"/>
      <c r="K279" s="64"/>
      <c r="L279" s="62"/>
      <c r="M279" s="223"/>
      <c r="N279" s="43"/>
      <c r="O279" s="43"/>
      <c r="P279" s="43"/>
      <c r="Q279" s="43"/>
      <c r="R279" s="43"/>
      <c r="S279" s="43"/>
      <c r="T279" s="79"/>
      <c r="AT279" s="25" t="s">
        <v>246</v>
      </c>
      <c r="AU279" s="25" t="s">
        <v>84</v>
      </c>
    </row>
    <row r="280" spans="2:51" s="12" customFormat="1" ht="13.5">
      <c r="B280" s="224"/>
      <c r="C280" s="225"/>
      <c r="D280" s="226" t="s">
        <v>248</v>
      </c>
      <c r="E280" s="227" t="s">
        <v>22</v>
      </c>
      <c r="F280" s="228" t="s">
        <v>409</v>
      </c>
      <c r="G280" s="225"/>
      <c r="H280" s="229">
        <v>4.5</v>
      </c>
      <c r="I280" s="230"/>
      <c r="J280" s="225"/>
      <c r="K280" s="225"/>
      <c r="L280" s="231"/>
      <c r="M280" s="232"/>
      <c r="N280" s="233"/>
      <c r="O280" s="233"/>
      <c r="P280" s="233"/>
      <c r="Q280" s="233"/>
      <c r="R280" s="233"/>
      <c r="S280" s="233"/>
      <c r="T280" s="234"/>
      <c r="AT280" s="235" t="s">
        <v>248</v>
      </c>
      <c r="AU280" s="235" t="s">
        <v>84</v>
      </c>
      <c r="AV280" s="12" t="s">
        <v>84</v>
      </c>
      <c r="AW280" s="12" t="s">
        <v>39</v>
      </c>
      <c r="AX280" s="12" t="s">
        <v>24</v>
      </c>
      <c r="AY280" s="235" t="s">
        <v>145</v>
      </c>
    </row>
    <row r="281" spans="2:65" s="1" customFormat="1" ht="31.5" customHeight="1">
      <c r="B281" s="42"/>
      <c r="C281" s="250" t="s">
        <v>448</v>
      </c>
      <c r="D281" s="250" t="s">
        <v>304</v>
      </c>
      <c r="E281" s="251" t="s">
        <v>449</v>
      </c>
      <c r="F281" s="252" t="s">
        <v>450</v>
      </c>
      <c r="G281" s="253" t="s">
        <v>242</v>
      </c>
      <c r="H281" s="254">
        <v>4.59</v>
      </c>
      <c r="I281" s="255"/>
      <c r="J281" s="256">
        <f>ROUND(I281*H281,2)</f>
        <v>0</v>
      </c>
      <c r="K281" s="252" t="s">
        <v>152</v>
      </c>
      <c r="L281" s="257"/>
      <c r="M281" s="258" t="s">
        <v>22</v>
      </c>
      <c r="N281" s="259" t="s">
        <v>46</v>
      </c>
      <c r="O281" s="43"/>
      <c r="P281" s="212">
        <f>O281*H281</f>
        <v>0</v>
      </c>
      <c r="Q281" s="212">
        <v>0</v>
      </c>
      <c r="R281" s="212">
        <f>Q281*H281</f>
        <v>0</v>
      </c>
      <c r="S281" s="212">
        <v>0</v>
      </c>
      <c r="T281" s="213">
        <f>S281*H281</f>
        <v>0</v>
      </c>
      <c r="AR281" s="25" t="s">
        <v>185</v>
      </c>
      <c r="AT281" s="25" t="s">
        <v>304</v>
      </c>
      <c r="AU281" s="25" t="s">
        <v>84</v>
      </c>
      <c r="AY281" s="25" t="s">
        <v>145</v>
      </c>
      <c r="BE281" s="214">
        <f>IF(N281="základní",J281,0)</f>
        <v>0</v>
      </c>
      <c r="BF281" s="214">
        <f>IF(N281="snížená",J281,0)</f>
        <v>0</v>
      </c>
      <c r="BG281" s="214">
        <f>IF(N281="zákl. přenesená",J281,0)</f>
        <v>0</v>
      </c>
      <c r="BH281" s="214">
        <f>IF(N281="sníž. přenesená",J281,0)</f>
        <v>0</v>
      </c>
      <c r="BI281" s="214">
        <f>IF(N281="nulová",J281,0)</f>
        <v>0</v>
      </c>
      <c r="BJ281" s="25" t="s">
        <v>24</v>
      </c>
      <c r="BK281" s="214">
        <f>ROUND(I281*H281,2)</f>
        <v>0</v>
      </c>
      <c r="BL281" s="25" t="s">
        <v>244</v>
      </c>
      <c r="BM281" s="25" t="s">
        <v>451</v>
      </c>
    </row>
    <row r="282" spans="2:51" s="12" customFormat="1" ht="13.5">
      <c r="B282" s="224"/>
      <c r="C282" s="225"/>
      <c r="D282" s="226" t="s">
        <v>248</v>
      </c>
      <c r="E282" s="225"/>
      <c r="F282" s="228" t="s">
        <v>452</v>
      </c>
      <c r="G282" s="225"/>
      <c r="H282" s="229">
        <v>4.59</v>
      </c>
      <c r="I282" s="230"/>
      <c r="J282" s="225"/>
      <c r="K282" s="225"/>
      <c r="L282" s="231"/>
      <c r="M282" s="232"/>
      <c r="N282" s="233"/>
      <c r="O282" s="233"/>
      <c r="P282" s="233"/>
      <c r="Q282" s="233"/>
      <c r="R282" s="233"/>
      <c r="S282" s="233"/>
      <c r="T282" s="234"/>
      <c r="AT282" s="235" t="s">
        <v>248</v>
      </c>
      <c r="AU282" s="235" t="s">
        <v>84</v>
      </c>
      <c r="AV282" s="12" t="s">
        <v>84</v>
      </c>
      <c r="AW282" s="12" t="s">
        <v>6</v>
      </c>
      <c r="AX282" s="12" t="s">
        <v>24</v>
      </c>
      <c r="AY282" s="235" t="s">
        <v>145</v>
      </c>
    </row>
    <row r="283" spans="2:65" s="1" customFormat="1" ht="22.5" customHeight="1">
      <c r="B283" s="42"/>
      <c r="C283" s="203" t="s">
        <v>453</v>
      </c>
      <c r="D283" s="203" t="s">
        <v>148</v>
      </c>
      <c r="E283" s="204" t="s">
        <v>454</v>
      </c>
      <c r="F283" s="205" t="s">
        <v>455</v>
      </c>
      <c r="G283" s="206" t="s">
        <v>242</v>
      </c>
      <c r="H283" s="207">
        <v>1464.967</v>
      </c>
      <c r="I283" s="208"/>
      <c r="J283" s="209">
        <f>ROUND(I283*H283,2)</f>
        <v>0</v>
      </c>
      <c r="K283" s="205" t="s">
        <v>152</v>
      </c>
      <c r="L283" s="62"/>
      <c r="M283" s="210" t="s">
        <v>22</v>
      </c>
      <c r="N283" s="211" t="s">
        <v>46</v>
      </c>
      <c r="O283" s="43"/>
      <c r="P283" s="212">
        <f>O283*H283</f>
        <v>0</v>
      </c>
      <c r="Q283" s="212">
        <v>0</v>
      </c>
      <c r="R283" s="212">
        <f>Q283*H283</f>
        <v>0</v>
      </c>
      <c r="S283" s="212">
        <v>0</v>
      </c>
      <c r="T283" s="213">
        <f>S283*H283</f>
        <v>0</v>
      </c>
      <c r="AR283" s="25" t="s">
        <v>244</v>
      </c>
      <c r="AT283" s="25" t="s">
        <v>148</v>
      </c>
      <c r="AU283" s="25" t="s">
        <v>84</v>
      </c>
      <c r="AY283" s="25" t="s">
        <v>145</v>
      </c>
      <c r="BE283" s="214">
        <f>IF(N283="základní",J283,0)</f>
        <v>0</v>
      </c>
      <c r="BF283" s="214">
        <f>IF(N283="snížená",J283,0)</f>
        <v>0</v>
      </c>
      <c r="BG283" s="214">
        <f>IF(N283="zákl. přenesená",J283,0)</f>
        <v>0</v>
      </c>
      <c r="BH283" s="214">
        <f>IF(N283="sníž. přenesená",J283,0)</f>
        <v>0</v>
      </c>
      <c r="BI283" s="214">
        <f>IF(N283="nulová",J283,0)</f>
        <v>0</v>
      </c>
      <c r="BJ283" s="25" t="s">
        <v>24</v>
      </c>
      <c r="BK283" s="214">
        <f>ROUND(I283*H283,2)</f>
        <v>0</v>
      </c>
      <c r="BL283" s="25" t="s">
        <v>244</v>
      </c>
      <c r="BM283" s="25" t="s">
        <v>456</v>
      </c>
    </row>
    <row r="284" spans="2:51" s="12" customFormat="1" ht="13.5">
      <c r="B284" s="224"/>
      <c r="C284" s="225"/>
      <c r="D284" s="221" t="s">
        <v>248</v>
      </c>
      <c r="E284" s="236" t="s">
        <v>22</v>
      </c>
      <c r="F284" s="237" t="s">
        <v>22</v>
      </c>
      <c r="G284" s="225"/>
      <c r="H284" s="238">
        <v>0</v>
      </c>
      <c r="I284" s="230"/>
      <c r="J284" s="225"/>
      <c r="K284" s="225"/>
      <c r="L284" s="231"/>
      <c r="M284" s="232"/>
      <c r="N284" s="233"/>
      <c r="O284" s="233"/>
      <c r="P284" s="233"/>
      <c r="Q284" s="233"/>
      <c r="R284" s="233"/>
      <c r="S284" s="233"/>
      <c r="T284" s="234"/>
      <c r="AT284" s="235" t="s">
        <v>248</v>
      </c>
      <c r="AU284" s="235" t="s">
        <v>84</v>
      </c>
      <c r="AV284" s="12" t="s">
        <v>84</v>
      </c>
      <c r="AW284" s="12" t="s">
        <v>39</v>
      </c>
      <c r="AX284" s="12" t="s">
        <v>75</v>
      </c>
      <c r="AY284" s="235" t="s">
        <v>145</v>
      </c>
    </row>
    <row r="285" spans="2:51" s="12" customFormat="1" ht="27">
      <c r="B285" s="224"/>
      <c r="C285" s="225"/>
      <c r="D285" s="221" t="s">
        <v>248</v>
      </c>
      <c r="E285" s="236" t="s">
        <v>22</v>
      </c>
      <c r="F285" s="237" t="s">
        <v>457</v>
      </c>
      <c r="G285" s="225"/>
      <c r="H285" s="238">
        <v>168.67</v>
      </c>
      <c r="I285" s="230"/>
      <c r="J285" s="225"/>
      <c r="K285" s="225"/>
      <c r="L285" s="231"/>
      <c r="M285" s="232"/>
      <c r="N285" s="233"/>
      <c r="O285" s="233"/>
      <c r="P285" s="233"/>
      <c r="Q285" s="233"/>
      <c r="R285" s="233"/>
      <c r="S285" s="233"/>
      <c r="T285" s="234"/>
      <c r="AT285" s="235" t="s">
        <v>248</v>
      </c>
      <c r="AU285" s="235" t="s">
        <v>84</v>
      </c>
      <c r="AV285" s="12" t="s">
        <v>84</v>
      </c>
      <c r="AW285" s="12" t="s">
        <v>39</v>
      </c>
      <c r="AX285" s="12" t="s">
        <v>75</v>
      </c>
      <c r="AY285" s="235" t="s">
        <v>145</v>
      </c>
    </row>
    <row r="286" spans="2:51" s="12" customFormat="1" ht="27">
      <c r="B286" s="224"/>
      <c r="C286" s="225"/>
      <c r="D286" s="221" t="s">
        <v>248</v>
      </c>
      <c r="E286" s="236" t="s">
        <v>22</v>
      </c>
      <c r="F286" s="237" t="s">
        <v>458</v>
      </c>
      <c r="G286" s="225"/>
      <c r="H286" s="238">
        <v>547.164</v>
      </c>
      <c r="I286" s="230"/>
      <c r="J286" s="225"/>
      <c r="K286" s="225"/>
      <c r="L286" s="231"/>
      <c r="M286" s="232"/>
      <c r="N286" s="233"/>
      <c r="O286" s="233"/>
      <c r="P286" s="233"/>
      <c r="Q286" s="233"/>
      <c r="R286" s="233"/>
      <c r="S286" s="233"/>
      <c r="T286" s="234"/>
      <c r="AT286" s="235" t="s">
        <v>248</v>
      </c>
      <c r="AU286" s="235" t="s">
        <v>84</v>
      </c>
      <c r="AV286" s="12" t="s">
        <v>84</v>
      </c>
      <c r="AW286" s="12" t="s">
        <v>39</v>
      </c>
      <c r="AX286" s="12" t="s">
        <v>75</v>
      </c>
      <c r="AY286" s="235" t="s">
        <v>145</v>
      </c>
    </row>
    <row r="287" spans="2:51" s="12" customFormat="1" ht="27">
      <c r="B287" s="224"/>
      <c r="C287" s="225"/>
      <c r="D287" s="221" t="s">
        <v>248</v>
      </c>
      <c r="E287" s="236" t="s">
        <v>22</v>
      </c>
      <c r="F287" s="237" t="s">
        <v>459</v>
      </c>
      <c r="G287" s="225"/>
      <c r="H287" s="238">
        <v>65.428</v>
      </c>
      <c r="I287" s="230"/>
      <c r="J287" s="225"/>
      <c r="K287" s="225"/>
      <c r="L287" s="231"/>
      <c r="M287" s="232"/>
      <c r="N287" s="233"/>
      <c r="O287" s="233"/>
      <c r="P287" s="233"/>
      <c r="Q287" s="233"/>
      <c r="R287" s="233"/>
      <c r="S287" s="233"/>
      <c r="T287" s="234"/>
      <c r="AT287" s="235" t="s">
        <v>248</v>
      </c>
      <c r="AU287" s="235" t="s">
        <v>84</v>
      </c>
      <c r="AV287" s="12" t="s">
        <v>84</v>
      </c>
      <c r="AW287" s="12" t="s">
        <v>39</v>
      </c>
      <c r="AX287" s="12" t="s">
        <v>75</v>
      </c>
      <c r="AY287" s="235" t="s">
        <v>145</v>
      </c>
    </row>
    <row r="288" spans="2:51" s="12" customFormat="1" ht="27">
      <c r="B288" s="224"/>
      <c r="C288" s="225"/>
      <c r="D288" s="221" t="s">
        <v>248</v>
      </c>
      <c r="E288" s="236" t="s">
        <v>22</v>
      </c>
      <c r="F288" s="237" t="s">
        <v>460</v>
      </c>
      <c r="G288" s="225"/>
      <c r="H288" s="238">
        <v>512.688</v>
      </c>
      <c r="I288" s="230"/>
      <c r="J288" s="225"/>
      <c r="K288" s="225"/>
      <c r="L288" s="231"/>
      <c r="M288" s="232"/>
      <c r="N288" s="233"/>
      <c r="O288" s="233"/>
      <c r="P288" s="233"/>
      <c r="Q288" s="233"/>
      <c r="R288" s="233"/>
      <c r="S288" s="233"/>
      <c r="T288" s="234"/>
      <c r="AT288" s="235" t="s">
        <v>248</v>
      </c>
      <c r="AU288" s="235" t="s">
        <v>84</v>
      </c>
      <c r="AV288" s="12" t="s">
        <v>84</v>
      </c>
      <c r="AW288" s="12" t="s">
        <v>39</v>
      </c>
      <c r="AX288" s="12" t="s">
        <v>75</v>
      </c>
      <c r="AY288" s="235" t="s">
        <v>145</v>
      </c>
    </row>
    <row r="289" spans="2:51" s="12" customFormat="1" ht="13.5">
      <c r="B289" s="224"/>
      <c r="C289" s="225"/>
      <c r="D289" s="221" t="s">
        <v>248</v>
      </c>
      <c r="E289" s="236" t="s">
        <v>22</v>
      </c>
      <c r="F289" s="237" t="s">
        <v>461</v>
      </c>
      <c r="G289" s="225"/>
      <c r="H289" s="238">
        <v>16.158</v>
      </c>
      <c r="I289" s="230"/>
      <c r="J289" s="225"/>
      <c r="K289" s="225"/>
      <c r="L289" s="231"/>
      <c r="M289" s="232"/>
      <c r="N289" s="233"/>
      <c r="O289" s="233"/>
      <c r="P289" s="233"/>
      <c r="Q289" s="233"/>
      <c r="R289" s="233"/>
      <c r="S289" s="233"/>
      <c r="T289" s="234"/>
      <c r="AT289" s="235" t="s">
        <v>248</v>
      </c>
      <c r="AU289" s="235" t="s">
        <v>84</v>
      </c>
      <c r="AV289" s="12" t="s">
        <v>84</v>
      </c>
      <c r="AW289" s="12" t="s">
        <v>39</v>
      </c>
      <c r="AX289" s="12" t="s">
        <v>75</v>
      </c>
      <c r="AY289" s="235" t="s">
        <v>145</v>
      </c>
    </row>
    <row r="290" spans="2:51" s="12" customFormat="1" ht="27">
      <c r="B290" s="224"/>
      <c r="C290" s="225"/>
      <c r="D290" s="221" t="s">
        <v>248</v>
      </c>
      <c r="E290" s="236" t="s">
        <v>22</v>
      </c>
      <c r="F290" s="237" t="s">
        <v>462</v>
      </c>
      <c r="G290" s="225"/>
      <c r="H290" s="238">
        <v>50.746</v>
      </c>
      <c r="I290" s="230"/>
      <c r="J290" s="225"/>
      <c r="K290" s="225"/>
      <c r="L290" s="231"/>
      <c r="M290" s="232"/>
      <c r="N290" s="233"/>
      <c r="O290" s="233"/>
      <c r="P290" s="233"/>
      <c r="Q290" s="233"/>
      <c r="R290" s="233"/>
      <c r="S290" s="233"/>
      <c r="T290" s="234"/>
      <c r="AT290" s="235" t="s">
        <v>248</v>
      </c>
      <c r="AU290" s="235" t="s">
        <v>84</v>
      </c>
      <c r="AV290" s="12" t="s">
        <v>84</v>
      </c>
      <c r="AW290" s="12" t="s">
        <v>39</v>
      </c>
      <c r="AX290" s="12" t="s">
        <v>75</v>
      </c>
      <c r="AY290" s="235" t="s">
        <v>145</v>
      </c>
    </row>
    <row r="291" spans="2:51" s="12" customFormat="1" ht="13.5">
      <c r="B291" s="224"/>
      <c r="C291" s="225"/>
      <c r="D291" s="221" t="s">
        <v>248</v>
      </c>
      <c r="E291" s="236" t="s">
        <v>22</v>
      </c>
      <c r="F291" s="237" t="s">
        <v>463</v>
      </c>
      <c r="G291" s="225"/>
      <c r="H291" s="238">
        <v>104.113</v>
      </c>
      <c r="I291" s="230"/>
      <c r="J291" s="225"/>
      <c r="K291" s="225"/>
      <c r="L291" s="231"/>
      <c r="M291" s="232"/>
      <c r="N291" s="233"/>
      <c r="O291" s="233"/>
      <c r="P291" s="233"/>
      <c r="Q291" s="233"/>
      <c r="R291" s="233"/>
      <c r="S291" s="233"/>
      <c r="T291" s="234"/>
      <c r="AT291" s="235" t="s">
        <v>248</v>
      </c>
      <c r="AU291" s="235" t="s">
        <v>84</v>
      </c>
      <c r="AV291" s="12" t="s">
        <v>84</v>
      </c>
      <c r="AW291" s="12" t="s">
        <v>39</v>
      </c>
      <c r="AX291" s="12" t="s">
        <v>75</v>
      </c>
      <c r="AY291" s="235" t="s">
        <v>145</v>
      </c>
    </row>
    <row r="292" spans="2:51" s="13" customFormat="1" ht="13.5">
      <c r="B292" s="239"/>
      <c r="C292" s="240"/>
      <c r="D292" s="226" t="s">
        <v>248</v>
      </c>
      <c r="E292" s="241" t="s">
        <v>22</v>
      </c>
      <c r="F292" s="242" t="s">
        <v>270</v>
      </c>
      <c r="G292" s="240"/>
      <c r="H292" s="243">
        <v>1464.967</v>
      </c>
      <c r="I292" s="244"/>
      <c r="J292" s="240"/>
      <c r="K292" s="240"/>
      <c r="L292" s="245"/>
      <c r="M292" s="246"/>
      <c r="N292" s="247"/>
      <c r="O292" s="247"/>
      <c r="P292" s="247"/>
      <c r="Q292" s="247"/>
      <c r="R292" s="247"/>
      <c r="S292" s="247"/>
      <c r="T292" s="248"/>
      <c r="AT292" s="249" t="s">
        <v>248</v>
      </c>
      <c r="AU292" s="249" t="s">
        <v>84</v>
      </c>
      <c r="AV292" s="13" t="s">
        <v>244</v>
      </c>
      <c r="AW292" s="13" t="s">
        <v>39</v>
      </c>
      <c r="AX292" s="13" t="s">
        <v>24</v>
      </c>
      <c r="AY292" s="249" t="s">
        <v>145</v>
      </c>
    </row>
    <row r="293" spans="2:65" s="1" customFormat="1" ht="31.5" customHeight="1">
      <c r="B293" s="42"/>
      <c r="C293" s="203" t="s">
        <v>464</v>
      </c>
      <c r="D293" s="203" t="s">
        <v>148</v>
      </c>
      <c r="E293" s="204" t="s">
        <v>465</v>
      </c>
      <c r="F293" s="205" t="s">
        <v>466</v>
      </c>
      <c r="G293" s="206" t="s">
        <v>467</v>
      </c>
      <c r="H293" s="207">
        <v>1464.967</v>
      </c>
      <c r="I293" s="208"/>
      <c r="J293" s="209">
        <f>ROUND(I293*H293,2)</f>
        <v>0</v>
      </c>
      <c r="K293" s="205" t="s">
        <v>152</v>
      </c>
      <c r="L293" s="62"/>
      <c r="M293" s="210" t="s">
        <v>22</v>
      </c>
      <c r="N293" s="211" t="s">
        <v>46</v>
      </c>
      <c r="O293" s="43"/>
      <c r="P293" s="212">
        <f>O293*H293</f>
        <v>0</v>
      </c>
      <c r="Q293" s="212">
        <v>0.02636</v>
      </c>
      <c r="R293" s="212">
        <f>Q293*H293</f>
        <v>38.61653012000001</v>
      </c>
      <c r="S293" s="212">
        <v>0</v>
      </c>
      <c r="T293" s="213">
        <f>S293*H293</f>
        <v>0</v>
      </c>
      <c r="AR293" s="25" t="s">
        <v>244</v>
      </c>
      <c r="AT293" s="25" t="s">
        <v>148</v>
      </c>
      <c r="AU293" s="25" t="s">
        <v>84</v>
      </c>
      <c r="AY293" s="25" t="s">
        <v>145</v>
      </c>
      <c r="BE293" s="214">
        <f>IF(N293="základní",J293,0)</f>
        <v>0</v>
      </c>
      <c r="BF293" s="214">
        <f>IF(N293="snížená",J293,0)</f>
        <v>0</v>
      </c>
      <c r="BG293" s="214">
        <f>IF(N293="zákl. přenesená",J293,0)</f>
        <v>0</v>
      </c>
      <c r="BH293" s="214">
        <f>IF(N293="sníž. přenesená",J293,0)</f>
        <v>0</v>
      </c>
      <c r="BI293" s="214">
        <f>IF(N293="nulová",J293,0)</f>
        <v>0</v>
      </c>
      <c r="BJ293" s="25" t="s">
        <v>24</v>
      </c>
      <c r="BK293" s="214">
        <f>ROUND(I293*H293,2)</f>
        <v>0</v>
      </c>
      <c r="BL293" s="25" t="s">
        <v>244</v>
      </c>
      <c r="BM293" s="25" t="s">
        <v>468</v>
      </c>
    </row>
    <row r="294" spans="2:51" s="12" customFormat="1" ht="13.5">
      <c r="B294" s="224"/>
      <c r="C294" s="225"/>
      <c r="D294" s="221" t="s">
        <v>248</v>
      </c>
      <c r="E294" s="236" t="s">
        <v>22</v>
      </c>
      <c r="F294" s="237" t="s">
        <v>22</v>
      </c>
      <c r="G294" s="225"/>
      <c r="H294" s="238">
        <v>0</v>
      </c>
      <c r="I294" s="230"/>
      <c r="J294" s="225"/>
      <c r="K294" s="225"/>
      <c r="L294" s="231"/>
      <c r="M294" s="232"/>
      <c r="N294" s="233"/>
      <c r="O294" s="233"/>
      <c r="P294" s="233"/>
      <c r="Q294" s="233"/>
      <c r="R294" s="233"/>
      <c r="S294" s="233"/>
      <c r="T294" s="234"/>
      <c r="AT294" s="235" t="s">
        <v>248</v>
      </c>
      <c r="AU294" s="235" t="s">
        <v>84</v>
      </c>
      <c r="AV294" s="12" t="s">
        <v>84</v>
      </c>
      <c r="AW294" s="12" t="s">
        <v>39</v>
      </c>
      <c r="AX294" s="12" t="s">
        <v>75</v>
      </c>
      <c r="AY294" s="235" t="s">
        <v>145</v>
      </c>
    </row>
    <row r="295" spans="2:51" s="12" customFormat="1" ht="27">
      <c r="B295" s="224"/>
      <c r="C295" s="225"/>
      <c r="D295" s="221" t="s">
        <v>248</v>
      </c>
      <c r="E295" s="236" t="s">
        <v>22</v>
      </c>
      <c r="F295" s="237" t="s">
        <v>457</v>
      </c>
      <c r="G295" s="225"/>
      <c r="H295" s="238">
        <v>168.67</v>
      </c>
      <c r="I295" s="230"/>
      <c r="J295" s="225"/>
      <c r="K295" s="225"/>
      <c r="L295" s="231"/>
      <c r="M295" s="232"/>
      <c r="N295" s="233"/>
      <c r="O295" s="233"/>
      <c r="P295" s="233"/>
      <c r="Q295" s="233"/>
      <c r="R295" s="233"/>
      <c r="S295" s="233"/>
      <c r="T295" s="234"/>
      <c r="AT295" s="235" t="s">
        <v>248</v>
      </c>
      <c r="AU295" s="235" t="s">
        <v>84</v>
      </c>
      <c r="AV295" s="12" t="s">
        <v>84</v>
      </c>
      <c r="AW295" s="12" t="s">
        <v>39</v>
      </c>
      <c r="AX295" s="12" t="s">
        <v>75</v>
      </c>
      <c r="AY295" s="235" t="s">
        <v>145</v>
      </c>
    </row>
    <row r="296" spans="2:51" s="12" customFormat="1" ht="27">
      <c r="B296" s="224"/>
      <c r="C296" s="225"/>
      <c r="D296" s="221" t="s">
        <v>248</v>
      </c>
      <c r="E296" s="236" t="s">
        <v>22</v>
      </c>
      <c r="F296" s="237" t="s">
        <v>458</v>
      </c>
      <c r="G296" s="225"/>
      <c r="H296" s="238">
        <v>547.164</v>
      </c>
      <c r="I296" s="230"/>
      <c r="J296" s="225"/>
      <c r="K296" s="225"/>
      <c r="L296" s="231"/>
      <c r="M296" s="232"/>
      <c r="N296" s="233"/>
      <c r="O296" s="233"/>
      <c r="P296" s="233"/>
      <c r="Q296" s="233"/>
      <c r="R296" s="233"/>
      <c r="S296" s="233"/>
      <c r="T296" s="234"/>
      <c r="AT296" s="235" t="s">
        <v>248</v>
      </c>
      <c r="AU296" s="235" t="s">
        <v>84</v>
      </c>
      <c r="AV296" s="12" t="s">
        <v>84</v>
      </c>
      <c r="AW296" s="12" t="s">
        <v>39</v>
      </c>
      <c r="AX296" s="12" t="s">
        <v>75</v>
      </c>
      <c r="AY296" s="235" t="s">
        <v>145</v>
      </c>
    </row>
    <row r="297" spans="2:51" s="12" customFormat="1" ht="27">
      <c r="B297" s="224"/>
      <c r="C297" s="225"/>
      <c r="D297" s="221" t="s">
        <v>248</v>
      </c>
      <c r="E297" s="236" t="s">
        <v>22</v>
      </c>
      <c r="F297" s="237" t="s">
        <v>459</v>
      </c>
      <c r="G297" s="225"/>
      <c r="H297" s="238">
        <v>65.428</v>
      </c>
      <c r="I297" s="230"/>
      <c r="J297" s="225"/>
      <c r="K297" s="225"/>
      <c r="L297" s="231"/>
      <c r="M297" s="232"/>
      <c r="N297" s="233"/>
      <c r="O297" s="233"/>
      <c r="P297" s="233"/>
      <c r="Q297" s="233"/>
      <c r="R297" s="233"/>
      <c r="S297" s="233"/>
      <c r="T297" s="234"/>
      <c r="AT297" s="235" t="s">
        <v>248</v>
      </c>
      <c r="AU297" s="235" t="s">
        <v>84</v>
      </c>
      <c r="AV297" s="12" t="s">
        <v>84</v>
      </c>
      <c r="AW297" s="12" t="s">
        <v>39</v>
      </c>
      <c r="AX297" s="12" t="s">
        <v>75</v>
      </c>
      <c r="AY297" s="235" t="s">
        <v>145</v>
      </c>
    </row>
    <row r="298" spans="2:51" s="12" customFormat="1" ht="27">
      <c r="B298" s="224"/>
      <c r="C298" s="225"/>
      <c r="D298" s="221" t="s">
        <v>248</v>
      </c>
      <c r="E298" s="236" t="s">
        <v>22</v>
      </c>
      <c r="F298" s="237" t="s">
        <v>460</v>
      </c>
      <c r="G298" s="225"/>
      <c r="H298" s="238">
        <v>512.688</v>
      </c>
      <c r="I298" s="230"/>
      <c r="J298" s="225"/>
      <c r="K298" s="225"/>
      <c r="L298" s="231"/>
      <c r="M298" s="232"/>
      <c r="N298" s="233"/>
      <c r="O298" s="233"/>
      <c r="P298" s="233"/>
      <c r="Q298" s="233"/>
      <c r="R298" s="233"/>
      <c r="S298" s="233"/>
      <c r="T298" s="234"/>
      <c r="AT298" s="235" t="s">
        <v>248</v>
      </c>
      <c r="AU298" s="235" t="s">
        <v>84</v>
      </c>
      <c r="AV298" s="12" t="s">
        <v>84</v>
      </c>
      <c r="AW298" s="12" t="s">
        <v>39</v>
      </c>
      <c r="AX298" s="12" t="s">
        <v>75</v>
      </c>
      <c r="AY298" s="235" t="s">
        <v>145</v>
      </c>
    </row>
    <row r="299" spans="2:51" s="12" customFormat="1" ht="13.5">
      <c r="B299" s="224"/>
      <c r="C299" s="225"/>
      <c r="D299" s="221" t="s">
        <v>248</v>
      </c>
      <c r="E299" s="236" t="s">
        <v>22</v>
      </c>
      <c r="F299" s="237" t="s">
        <v>461</v>
      </c>
      <c r="G299" s="225"/>
      <c r="H299" s="238">
        <v>16.158</v>
      </c>
      <c r="I299" s="230"/>
      <c r="J299" s="225"/>
      <c r="K299" s="225"/>
      <c r="L299" s="231"/>
      <c r="M299" s="232"/>
      <c r="N299" s="233"/>
      <c r="O299" s="233"/>
      <c r="P299" s="233"/>
      <c r="Q299" s="233"/>
      <c r="R299" s="233"/>
      <c r="S299" s="233"/>
      <c r="T299" s="234"/>
      <c r="AT299" s="235" t="s">
        <v>248</v>
      </c>
      <c r="AU299" s="235" t="s">
        <v>84</v>
      </c>
      <c r="AV299" s="12" t="s">
        <v>84</v>
      </c>
      <c r="AW299" s="12" t="s">
        <v>39</v>
      </c>
      <c r="AX299" s="12" t="s">
        <v>75</v>
      </c>
      <c r="AY299" s="235" t="s">
        <v>145</v>
      </c>
    </row>
    <row r="300" spans="2:51" s="12" customFormat="1" ht="27">
      <c r="B300" s="224"/>
      <c r="C300" s="225"/>
      <c r="D300" s="221" t="s">
        <v>248</v>
      </c>
      <c r="E300" s="236" t="s">
        <v>22</v>
      </c>
      <c r="F300" s="237" t="s">
        <v>462</v>
      </c>
      <c r="G300" s="225"/>
      <c r="H300" s="238">
        <v>50.746</v>
      </c>
      <c r="I300" s="230"/>
      <c r="J300" s="225"/>
      <c r="K300" s="225"/>
      <c r="L300" s="231"/>
      <c r="M300" s="232"/>
      <c r="N300" s="233"/>
      <c r="O300" s="233"/>
      <c r="P300" s="233"/>
      <c r="Q300" s="233"/>
      <c r="R300" s="233"/>
      <c r="S300" s="233"/>
      <c r="T300" s="234"/>
      <c r="AT300" s="235" t="s">
        <v>248</v>
      </c>
      <c r="AU300" s="235" t="s">
        <v>84</v>
      </c>
      <c r="AV300" s="12" t="s">
        <v>84</v>
      </c>
      <c r="AW300" s="12" t="s">
        <v>39</v>
      </c>
      <c r="AX300" s="12" t="s">
        <v>75</v>
      </c>
      <c r="AY300" s="235" t="s">
        <v>145</v>
      </c>
    </row>
    <row r="301" spans="2:51" s="12" customFormat="1" ht="13.5">
      <c r="B301" s="224"/>
      <c r="C301" s="225"/>
      <c r="D301" s="221" t="s">
        <v>248</v>
      </c>
      <c r="E301" s="236" t="s">
        <v>22</v>
      </c>
      <c r="F301" s="237" t="s">
        <v>463</v>
      </c>
      <c r="G301" s="225"/>
      <c r="H301" s="238">
        <v>104.113</v>
      </c>
      <c r="I301" s="230"/>
      <c r="J301" s="225"/>
      <c r="K301" s="225"/>
      <c r="L301" s="231"/>
      <c r="M301" s="232"/>
      <c r="N301" s="233"/>
      <c r="O301" s="233"/>
      <c r="P301" s="233"/>
      <c r="Q301" s="233"/>
      <c r="R301" s="233"/>
      <c r="S301" s="233"/>
      <c r="T301" s="234"/>
      <c r="AT301" s="235" t="s">
        <v>248</v>
      </c>
      <c r="AU301" s="235" t="s">
        <v>84</v>
      </c>
      <c r="AV301" s="12" t="s">
        <v>84</v>
      </c>
      <c r="AW301" s="12" t="s">
        <v>39</v>
      </c>
      <c r="AX301" s="12" t="s">
        <v>75</v>
      </c>
      <c r="AY301" s="235" t="s">
        <v>145</v>
      </c>
    </row>
    <row r="302" spans="2:51" s="13" customFormat="1" ht="13.5">
      <c r="B302" s="239"/>
      <c r="C302" s="240"/>
      <c r="D302" s="226" t="s">
        <v>248</v>
      </c>
      <c r="E302" s="241" t="s">
        <v>22</v>
      </c>
      <c r="F302" s="242" t="s">
        <v>270</v>
      </c>
      <c r="G302" s="240"/>
      <c r="H302" s="243">
        <v>1464.967</v>
      </c>
      <c r="I302" s="244"/>
      <c r="J302" s="240"/>
      <c r="K302" s="240"/>
      <c r="L302" s="245"/>
      <c r="M302" s="246"/>
      <c r="N302" s="247"/>
      <c r="O302" s="247"/>
      <c r="P302" s="247"/>
      <c r="Q302" s="247"/>
      <c r="R302" s="247"/>
      <c r="S302" s="247"/>
      <c r="T302" s="248"/>
      <c r="AT302" s="249" t="s">
        <v>248</v>
      </c>
      <c r="AU302" s="249" t="s">
        <v>84</v>
      </c>
      <c r="AV302" s="13" t="s">
        <v>244</v>
      </c>
      <c r="AW302" s="13" t="s">
        <v>39</v>
      </c>
      <c r="AX302" s="13" t="s">
        <v>24</v>
      </c>
      <c r="AY302" s="249" t="s">
        <v>145</v>
      </c>
    </row>
    <row r="303" spans="2:65" s="1" customFormat="1" ht="31.5" customHeight="1">
      <c r="B303" s="42"/>
      <c r="C303" s="203" t="s">
        <v>469</v>
      </c>
      <c r="D303" s="203" t="s">
        <v>148</v>
      </c>
      <c r="E303" s="204" t="s">
        <v>470</v>
      </c>
      <c r="F303" s="205" t="s">
        <v>471</v>
      </c>
      <c r="G303" s="206" t="s">
        <v>467</v>
      </c>
      <c r="H303" s="207">
        <v>1464.967</v>
      </c>
      <c r="I303" s="208"/>
      <c r="J303" s="209">
        <f>ROUND(I303*H303,2)</f>
        <v>0</v>
      </c>
      <c r="K303" s="205" t="s">
        <v>152</v>
      </c>
      <c r="L303" s="62"/>
      <c r="M303" s="210" t="s">
        <v>22</v>
      </c>
      <c r="N303" s="211" t="s">
        <v>46</v>
      </c>
      <c r="O303" s="43"/>
      <c r="P303" s="212">
        <f>O303*H303</f>
        <v>0</v>
      </c>
      <c r="Q303" s="212">
        <v>0.02636</v>
      </c>
      <c r="R303" s="212">
        <f>Q303*H303</f>
        <v>38.61653012000001</v>
      </c>
      <c r="S303" s="212">
        <v>0</v>
      </c>
      <c r="T303" s="213">
        <f>S303*H303</f>
        <v>0</v>
      </c>
      <c r="AR303" s="25" t="s">
        <v>244</v>
      </c>
      <c r="AT303" s="25" t="s">
        <v>148</v>
      </c>
      <c r="AU303" s="25" t="s">
        <v>84</v>
      </c>
      <c r="AY303" s="25" t="s">
        <v>145</v>
      </c>
      <c r="BE303" s="214">
        <f>IF(N303="základní",J303,0)</f>
        <v>0</v>
      </c>
      <c r="BF303" s="214">
        <f>IF(N303="snížená",J303,0)</f>
        <v>0</v>
      </c>
      <c r="BG303" s="214">
        <f>IF(N303="zákl. přenesená",J303,0)</f>
        <v>0</v>
      </c>
      <c r="BH303" s="214">
        <f>IF(N303="sníž. přenesená",J303,0)</f>
        <v>0</v>
      </c>
      <c r="BI303" s="214">
        <f>IF(N303="nulová",J303,0)</f>
        <v>0</v>
      </c>
      <c r="BJ303" s="25" t="s">
        <v>24</v>
      </c>
      <c r="BK303" s="214">
        <f>ROUND(I303*H303,2)</f>
        <v>0</v>
      </c>
      <c r="BL303" s="25" t="s">
        <v>244</v>
      </c>
      <c r="BM303" s="25" t="s">
        <v>472</v>
      </c>
    </row>
    <row r="304" spans="2:51" s="12" customFormat="1" ht="27">
      <c r="B304" s="224"/>
      <c r="C304" s="225"/>
      <c r="D304" s="221" t="s">
        <v>248</v>
      </c>
      <c r="E304" s="236" t="s">
        <v>22</v>
      </c>
      <c r="F304" s="237" t="s">
        <v>457</v>
      </c>
      <c r="G304" s="225"/>
      <c r="H304" s="238">
        <v>168.67</v>
      </c>
      <c r="I304" s="230"/>
      <c r="J304" s="225"/>
      <c r="K304" s="225"/>
      <c r="L304" s="231"/>
      <c r="M304" s="232"/>
      <c r="N304" s="233"/>
      <c r="O304" s="233"/>
      <c r="P304" s="233"/>
      <c r="Q304" s="233"/>
      <c r="R304" s="233"/>
      <c r="S304" s="233"/>
      <c r="T304" s="234"/>
      <c r="AT304" s="235" t="s">
        <v>248</v>
      </c>
      <c r="AU304" s="235" t="s">
        <v>84</v>
      </c>
      <c r="AV304" s="12" t="s">
        <v>84</v>
      </c>
      <c r="AW304" s="12" t="s">
        <v>39</v>
      </c>
      <c r="AX304" s="12" t="s">
        <v>75</v>
      </c>
      <c r="AY304" s="235" t="s">
        <v>145</v>
      </c>
    </row>
    <row r="305" spans="2:51" s="12" customFormat="1" ht="27">
      <c r="B305" s="224"/>
      <c r="C305" s="225"/>
      <c r="D305" s="221" t="s">
        <v>248</v>
      </c>
      <c r="E305" s="236" t="s">
        <v>22</v>
      </c>
      <c r="F305" s="237" t="s">
        <v>458</v>
      </c>
      <c r="G305" s="225"/>
      <c r="H305" s="238">
        <v>547.164</v>
      </c>
      <c r="I305" s="230"/>
      <c r="J305" s="225"/>
      <c r="K305" s="225"/>
      <c r="L305" s="231"/>
      <c r="M305" s="232"/>
      <c r="N305" s="233"/>
      <c r="O305" s="233"/>
      <c r="P305" s="233"/>
      <c r="Q305" s="233"/>
      <c r="R305" s="233"/>
      <c r="S305" s="233"/>
      <c r="T305" s="234"/>
      <c r="AT305" s="235" t="s">
        <v>248</v>
      </c>
      <c r="AU305" s="235" t="s">
        <v>84</v>
      </c>
      <c r="AV305" s="12" t="s">
        <v>84</v>
      </c>
      <c r="AW305" s="12" t="s">
        <v>39</v>
      </c>
      <c r="AX305" s="12" t="s">
        <v>75</v>
      </c>
      <c r="AY305" s="235" t="s">
        <v>145</v>
      </c>
    </row>
    <row r="306" spans="2:51" s="12" customFormat="1" ht="27">
      <c r="B306" s="224"/>
      <c r="C306" s="225"/>
      <c r="D306" s="221" t="s">
        <v>248</v>
      </c>
      <c r="E306" s="236" t="s">
        <v>22</v>
      </c>
      <c r="F306" s="237" t="s">
        <v>459</v>
      </c>
      <c r="G306" s="225"/>
      <c r="H306" s="238">
        <v>65.428</v>
      </c>
      <c r="I306" s="230"/>
      <c r="J306" s="225"/>
      <c r="K306" s="225"/>
      <c r="L306" s="231"/>
      <c r="M306" s="232"/>
      <c r="N306" s="233"/>
      <c r="O306" s="233"/>
      <c r="P306" s="233"/>
      <c r="Q306" s="233"/>
      <c r="R306" s="233"/>
      <c r="S306" s="233"/>
      <c r="T306" s="234"/>
      <c r="AT306" s="235" t="s">
        <v>248</v>
      </c>
      <c r="AU306" s="235" t="s">
        <v>84</v>
      </c>
      <c r="AV306" s="12" t="s">
        <v>84</v>
      </c>
      <c r="AW306" s="12" t="s">
        <v>39</v>
      </c>
      <c r="AX306" s="12" t="s">
        <v>75</v>
      </c>
      <c r="AY306" s="235" t="s">
        <v>145</v>
      </c>
    </row>
    <row r="307" spans="2:51" s="12" customFormat="1" ht="27">
      <c r="B307" s="224"/>
      <c r="C307" s="225"/>
      <c r="D307" s="221" t="s">
        <v>248</v>
      </c>
      <c r="E307" s="236" t="s">
        <v>22</v>
      </c>
      <c r="F307" s="237" t="s">
        <v>460</v>
      </c>
      <c r="G307" s="225"/>
      <c r="H307" s="238">
        <v>512.688</v>
      </c>
      <c r="I307" s="230"/>
      <c r="J307" s="225"/>
      <c r="K307" s="225"/>
      <c r="L307" s="231"/>
      <c r="M307" s="232"/>
      <c r="N307" s="233"/>
      <c r="O307" s="233"/>
      <c r="P307" s="233"/>
      <c r="Q307" s="233"/>
      <c r="R307" s="233"/>
      <c r="S307" s="233"/>
      <c r="T307" s="234"/>
      <c r="AT307" s="235" t="s">
        <v>248</v>
      </c>
      <c r="AU307" s="235" t="s">
        <v>84</v>
      </c>
      <c r="AV307" s="12" t="s">
        <v>84</v>
      </c>
      <c r="AW307" s="12" t="s">
        <v>39</v>
      </c>
      <c r="AX307" s="12" t="s">
        <v>75</v>
      </c>
      <c r="AY307" s="235" t="s">
        <v>145</v>
      </c>
    </row>
    <row r="308" spans="2:51" s="12" customFormat="1" ht="13.5">
      <c r="B308" s="224"/>
      <c r="C308" s="225"/>
      <c r="D308" s="221" t="s">
        <v>248</v>
      </c>
      <c r="E308" s="236" t="s">
        <v>22</v>
      </c>
      <c r="F308" s="237" t="s">
        <v>461</v>
      </c>
      <c r="G308" s="225"/>
      <c r="H308" s="238">
        <v>16.158</v>
      </c>
      <c r="I308" s="230"/>
      <c r="J308" s="225"/>
      <c r="K308" s="225"/>
      <c r="L308" s="231"/>
      <c r="M308" s="232"/>
      <c r="N308" s="233"/>
      <c r="O308" s="233"/>
      <c r="P308" s="233"/>
      <c r="Q308" s="233"/>
      <c r="R308" s="233"/>
      <c r="S308" s="233"/>
      <c r="T308" s="234"/>
      <c r="AT308" s="235" t="s">
        <v>248</v>
      </c>
      <c r="AU308" s="235" t="s">
        <v>84</v>
      </c>
      <c r="AV308" s="12" t="s">
        <v>84</v>
      </c>
      <c r="AW308" s="12" t="s">
        <v>39</v>
      </c>
      <c r="AX308" s="12" t="s">
        <v>75</v>
      </c>
      <c r="AY308" s="235" t="s">
        <v>145</v>
      </c>
    </row>
    <row r="309" spans="2:51" s="12" customFormat="1" ht="27">
      <c r="B309" s="224"/>
      <c r="C309" s="225"/>
      <c r="D309" s="221" t="s">
        <v>248</v>
      </c>
      <c r="E309" s="236" t="s">
        <v>22</v>
      </c>
      <c r="F309" s="237" t="s">
        <v>462</v>
      </c>
      <c r="G309" s="225"/>
      <c r="H309" s="238">
        <v>50.746</v>
      </c>
      <c r="I309" s="230"/>
      <c r="J309" s="225"/>
      <c r="K309" s="225"/>
      <c r="L309" s="231"/>
      <c r="M309" s="232"/>
      <c r="N309" s="233"/>
      <c r="O309" s="233"/>
      <c r="P309" s="233"/>
      <c r="Q309" s="233"/>
      <c r="R309" s="233"/>
      <c r="S309" s="233"/>
      <c r="T309" s="234"/>
      <c r="AT309" s="235" t="s">
        <v>248</v>
      </c>
      <c r="AU309" s="235" t="s">
        <v>84</v>
      </c>
      <c r="AV309" s="12" t="s">
        <v>84</v>
      </c>
      <c r="AW309" s="12" t="s">
        <v>39</v>
      </c>
      <c r="AX309" s="12" t="s">
        <v>75</v>
      </c>
      <c r="AY309" s="235" t="s">
        <v>145</v>
      </c>
    </row>
    <row r="310" spans="2:51" s="12" customFormat="1" ht="13.5">
      <c r="B310" s="224"/>
      <c r="C310" s="225"/>
      <c r="D310" s="221" t="s">
        <v>248</v>
      </c>
      <c r="E310" s="236" t="s">
        <v>22</v>
      </c>
      <c r="F310" s="237" t="s">
        <v>463</v>
      </c>
      <c r="G310" s="225"/>
      <c r="H310" s="238">
        <v>104.113</v>
      </c>
      <c r="I310" s="230"/>
      <c r="J310" s="225"/>
      <c r="K310" s="225"/>
      <c r="L310" s="231"/>
      <c r="M310" s="232"/>
      <c r="N310" s="233"/>
      <c r="O310" s="233"/>
      <c r="P310" s="233"/>
      <c r="Q310" s="233"/>
      <c r="R310" s="233"/>
      <c r="S310" s="233"/>
      <c r="T310" s="234"/>
      <c r="AT310" s="235" t="s">
        <v>248</v>
      </c>
      <c r="AU310" s="235" t="s">
        <v>84</v>
      </c>
      <c r="AV310" s="12" t="s">
        <v>84</v>
      </c>
      <c r="AW310" s="12" t="s">
        <v>39</v>
      </c>
      <c r="AX310" s="12" t="s">
        <v>75</v>
      </c>
      <c r="AY310" s="235" t="s">
        <v>145</v>
      </c>
    </row>
    <row r="311" spans="2:51" s="13" customFormat="1" ht="13.5">
      <c r="B311" s="239"/>
      <c r="C311" s="240"/>
      <c r="D311" s="226" t="s">
        <v>248</v>
      </c>
      <c r="E311" s="241" t="s">
        <v>22</v>
      </c>
      <c r="F311" s="242" t="s">
        <v>270</v>
      </c>
      <c r="G311" s="240"/>
      <c r="H311" s="243">
        <v>1464.967</v>
      </c>
      <c r="I311" s="244"/>
      <c r="J311" s="240"/>
      <c r="K311" s="240"/>
      <c r="L311" s="245"/>
      <c r="M311" s="246"/>
      <c r="N311" s="247"/>
      <c r="O311" s="247"/>
      <c r="P311" s="247"/>
      <c r="Q311" s="247"/>
      <c r="R311" s="247"/>
      <c r="S311" s="247"/>
      <c r="T311" s="248"/>
      <c r="AT311" s="249" t="s">
        <v>248</v>
      </c>
      <c r="AU311" s="249" t="s">
        <v>84</v>
      </c>
      <c r="AV311" s="13" t="s">
        <v>244</v>
      </c>
      <c r="AW311" s="13" t="s">
        <v>39</v>
      </c>
      <c r="AX311" s="13" t="s">
        <v>24</v>
      </c>
      <c r="AY311" s="249" t="s">
        <v>145</v>
      </c>
    </row>
    <row r="312" spans="2:65" s="1" customFormat="1" ht="31.5" customHeight="1">
      <c r="B312" s="42"/>
      <c r="C312" s="203" t="s">
        <v>473</v>
      </c>
      <c r="D312" s="203" t="s">
        <v>148</v>
      </c>
      <c r="E312" s="204" t="s">
        <v>474</v>
      </c>
      <c r="F312" s="205" t="s">
        <v>475</v>
      </c>
      <c r="G312" s="206" t="s">
        <v>467</v>
      </c>
      <c r="H312" s="207">
        <v>1934.971</v>
      </c>
      <c r="I312" s="208"/>
      <c r="J312" s="209">
        <f>ROUND(I312*H312,2)</f>
        <v>0</v>
      </c>
      <c r="K312" s="205" t="s">
        <v>152</v>
      </c>
      <c r="L312" s="62"/>
      <c r="M312" s="210" t="s">
        <v>22</v>
      </c>
      <c r="N312" s="211" t="s">
        <v>46</v>
      </c>
      <c r="O312" s="43"/>
      <c r="P312" s="212">
        <f>O312*H312</f>
        <v>0</v>
      </c>
      <c r="Q312" s="212">
        <v>0.02636</v>
      </c>
      <c r="R312" s="212">
        <f>Q312*H312</f>
        <v>51.00583556</v>
      </c>
      <c r="S312" s="212">
        <v>0</v>
      </c>
      <c r="T312" s="213">
        <f>S312*H312</f>
        <v>0</v>
      </c>
      <c r="AR312" s="25" t="s">
        <v>244</v>
      </c>
      <c r="AT312" s="25" t="s">
        <v>148</v>
      </c>
      <c r="AU312" s="25" t="s">
        <v>84</v>
      </c>
      <c r="AY312" s="25" t="s">
        <v>145</v>
      </c>
      <c r="BE312" s="214">
        <f>IF(N312="základní",J312,0)</f>
        <v>0</v>
      </c>
      <c r="BF312" s="214">
        <f>IF(N312="snížená",J312,0)</f>
        <v>0</v>
      </c>
      <c r="BG312" s="214">
        <f>IF(N312="zákl. přenesená",J312,0)</f>
        <v>0</v>
      </c>
      <c r="BH312" s="214">
        <f>IF(N312="sníž. přenesená",J312,0)</f>
        <v>0</v>
      </c>
      <c r="BI312" s="214">
        <f>IF(N312="nulová",J312,0)</f>
        <v>0</v>
      </c>
      <c r="BJ312" s="25" t="s">
        <v>24</v>
      </c>
      <c r="BK312" s="214">
        <f>ROUND(I312*H312,2)</f>
        <v>0</v>
      </c>
      <c r="BL312" s="25" t="s">
        <v>244</v>
      </c>
      <c r="BM312" s="25" t="s">
        <v>476</v>
      </c>
    </row>
    <row r="313" spans="2:51" s="12" customFormat="1" ht="13.5">
      <c r="B313" s="224"/>
      <c r="C313" s="225"/>
      <c r="D313" s="221" t="s">
        <v>248</v>
      </c>
      <c r="E313" s="236" t="s">
        <v>22</v>
      </c>
      <c r="F313" s="237" t="s">
        <v>22</v>
      </c>
      <c r="G313" s="225"/>
      <c r="H313" s="238">
        <v>0</v>
      </c>
      <c r="I313" s="230"/>
      <c r="J313" s="225"/>
      <c r="K313" s="225"/>
      <c r="L313" s="231"/>
      <c r="M313" s="232"/>
      <c r="N313" s="233"/>
      <c r="O313" s="233"/>
      <c r="P313" s="233"/>
      <c r="Q313" s="233"/>
      <c r="R313" s="233"/>
      <c r="S313" s="233"/>
      <c r="T313" s="234"/>
      <c r="AT313" s="235" t="s">
        <v>248</v>
      </c>
      <c r="AU313" s="235" t="s">
        <v>84</v>
      </c>
      <c r="AV313" s="12" t="s">
        <v>84</v>
      </c>
      <c r="AW313" s="12" t="s">
        <v>39</v>
      </c>
      <c r="AX313" s="12" t="s">
        <v>75</v>
      </c>
      <c r="AY313" s="235" t="s">
        <v>145</v>
      </c>
    </row>
    <row r="314" spans="2:51" s="12" customFormat="1" ht="27">
      <c r="B314" s="224"/>
      <c r="C314" s="225"/>
      <c r="D314" s="221" t="s">
        <v>248</v>
      </c>
      <c r="E314" s="236" t="s">
        <v>22</v>
      </c>
      <c r="F314" s="237" t="s">
        <v>477</v>
      </c>
      <c r="G314" s="225"/>
      <c r="H314" s="238">
        <v>674.681</v>
      </c>
      <c r="I314" s="230"/>
      <c r="J314" s="225"/>
      <c r="K314" s="225"/>
      <c r="L314" s="231"/>
      <c r="M314" s="232"/>
      <c r="N314" s="233"/>
      <c r="O314" s="233"/>
      <c r="P314" s="233"/>
      <c r="Q314" s="233"/>
      <c r="R314" s="233"/>
      <c r="S314" s="233"/>
      <c r="T314" s="234"/>
      <c r="AT314" s="235" t="s">
        <v>248</v>
      </c>
      <c r="AU314" s="235" t="s">
        <v>84</v>
      </c>
      <c r="AV314" s="12" t="s">
        <v>84</v>
      </c>
      <c r="AW314" s="12" t="s">
        <v>39</v>
      </c>
      <c r="AX314" s="12" t="s">
        <v>75</v>
      </c>
      <c r="AY314" s="235" t="s">
        <v>145</v>
      </c>
    </row>
    <row r="315" spans="2:51" s="12" customFormat="1" ht="27">
      <c r="B315" s="224"/>
      <c r="C315" s="225"/>
      <c r="D315" s="221" t="s">
        <v>248</v>
      </c>
      <c r="E315" s="236" t="s">
        <v>22</v>
      </c>
      <c r="F315" s="237" t="s">
        <v>478</v>
      </c>
      <c r="G315" s="225"/>
      <c r="H315" s="238">
        <v>136.791</v>
      </c>
      <c r="I315" s="230"/>
      <c r="J315" s="225"/>
      <c r="K315" s="225"/>
      <c r="L315" s="231"/>
      <c r="M315" s="232"/>
      <c r="N315" s="233"/>
      <c r="O315" s="233"/>
      <c r="P315" s="233"/>
      <c r="Q315" s="233"/>
      <c r="R315" s="233"/>
      <c r="S315" s="233"/>
      <c r="T315" s="234"/>
      <c r="AT315" s="235" t="s">
        <v>248</v>
      </c>
      <c r="AU315" s="235" t="s">
        <v>84</v>
      </c>
      <c r="AV315" s="12" t="s">
        <v>84</v>
      </c>
      <c r="AW315" s="12" t="s">
        <v>39</v>
      </c>
      <c r="AX315" s="12" t="s">
        <v>75</v>
      </c>
      <c r="AY315" s="235" t="s">
        <v>145</v>
      </c>
    </row>
    <row r="316" spans="2:51" s="12" customFormat="1" ht="27">
      <c r="B316" s="224"/>
      <c r="C316" s="225"/>
      <c r="D316" s="221" t="s">
        <v>248</v>
      </c>
      <c r="E316" s="236" t="s">
        <v>22</v>
      </c>
      <c r="F316" s="237" t="s">
        <v>479</v>
      </c>
      <c r="G316" s="225"/>
      <c r="H316" s="238">
        <v>152.665</v>
      </c>
      <c r="I316" s="230"/>
      <c r="J316" s="225"/>
      <c r="K316" s="225"/>
      <c r="L316" s="231"/>
      <c r="M316" s="232"/>
      <c r="N316" s="233"/>
      <c r="O316" s="233"/>
      <c r="P316" s="233"/>
      <c r="Q316" s="233"/>
      <c r="R316" s="233"/>
      <c r="S316" s="233"/>
      <c r="T316" s="234"/>
      <c r="AT316" s="235" t="s">
        <v>248</v>
      </c>
      <c r="AU316" s="235" t="s">
        <v>84</v>
      </c>
      <c r="AV316" s="12" t="s">
        <v>84</v>
      </c>
      <c r="AW316" s="12" t="s">
        <v>39</v>
      </c>
      <c r="AX316" s="12" t="s">
        <v>75</v>
      </c>
      <c r="AY316" s="235" t="s">
        <v>145</v>
      </c>
    </row>
    <row r="317" spans="2:51" s="12" customFormat="1" ht="27">
      <c r="B317" s="224"/>
      <c r="C317" s="225"/>
      <c r="D317" s="221" t="s">
        <v>248</v>
      </c>
      <c r="E317" s="236" t="s">
        <v>22</v>
      </c>
      <c r="F317" s="237" t="s">
        <v>480</v>
      </c>
      <c r="G317" s="225"/>
      <c r="H317" s="238">
        <v>341.792</v>
      </c>
      <c r="I317" s="230"/>
      <c r="J317" s="225"/>
      <c r="K317" s="225"/>
      <c r="L317" s="231"/>
      <c r="M317" s="232"/>
      <c r="N317" s="233"/>
      <c r="O317" s="233"/>
      <c r="P317" s="233"/>
      <c r="Q317" s="233"/>
      <c r="R317" s="233"/>
      <c r="S317" s="233"/>
      <c r="T317" s="234"/>
      <c r="AT317" s="235" t="s">
        <v>248</v>
      </c>
      <c r="AU317" s="235" t="s">
        <v>84</v>
      </c>
      <c r="AV317" s="12" t="s">
        <v>84</v>
      </c>
      <c r="AW317" s="12" t="s">
        <v>39</v>
      </c>
      <c r="AX317" s="12" t="s">
        <v>75</v>
      </c>
      <c r="AY317" s="235" t="s">
        <v>145</v>
      </c>
    </row>
    <row r="318" spans="2:51" s="12" customFormat="1" ht="13.5">
      <c r="B318" s="224"/>
      <c r="C318" s="225"/>
      <c r="D318" s="221" t="s">
        <v>248</v>
      </c>
      <c r="E318" s="236" t="s">
        <v>22</v>
      </c>
      <c r="F318" s="237" t="s">
        <v>461</v>
      </c>
      <c r="G318" s="225"/>
      <c r="H318" s="238">
        <v>16.158</v>
      </c>
      <c r="I318" s="230"/>
      <c r="J318" s="225"/>
      <c r="K318" s="225"/>
      <c r="L318" s="231"/>
      <c r="M318" s="232"/>
      <c r="N318" s="233"/>
      <c r="O318" s="233"/>
      <c r="P318" s="233"/>
      <c r="Q318" s="233"/>
      <c r="R318" s="233"/>
      <c r="S318" s="233"/>
      <c r="T318" s="234"/>
      <c r="AT318" s="235" t="s">
        <v>248</v>
      </c>
      <c r="AU318" s="235" t="s">
        <v>84</v>
      </c>
      <c r="AV318" s="12" t="s">
        <v>84</v>
      </c>
      <c r="AW318" s="12" t="s">
        <v>39</v>
      </c>
      <c r="AX318" s="12" t="s">
        <v>75</v>
      </c>
      <c r="AY318" s="235" t="s">
        <v>145</v>
      </c>
    </row>
    <row r="319" spans="2:51" s="12" customFormat="1" ht="27">
      <c r="B319" s="224"/>
      <c r="C319" s="225"/>
      <c r="D319" s="221" t="s">
        <v>248</v>
      </c>
      <c r="E319" s="236" t="s">
        <v>22</v>
      </c>
      <c r="F319" s="237" t="s">
        <v>481</v>
      </c>
      <c r="G319" s="225"/>
      <c r="H319" s="238">
        <v>456.715</v>
      </c>
      <c r="I319" s="230"/>
      <c r="J319" s="225"/>
      <c r="K319" s="225"/>
      <c r="L319" s="231"/>
      <c r="M319" s="232"/>
      <c r="N319" s="233"/>
      <c r="O319" s="233"/>
      <c r="P319" s="233"/>
      <c r="Q319" s="233"/>
      <c r="R319" s="233"/>
      <c r="S319" s="233"/>
      <c r="T319" s="234"/>
      <c r="AT319" s="235" t="s">
        <v>248</v>
      </c>
      <c r="AU319" s="235" t="s">
        <v>84</v>
      </c>
      <c r="AV319" s="12" t="s">
        <v>84</v>
      </c>
      <c r="AW319" s="12" t="s">
        <v>39</v>
      </c>
      <c r="AX319" s="12" t="s">
        <v>75</v>
      </c>
      <c r="AY319" s="235" t="s">
        <v>145</v>
      </c>
    </row>
    <row r="320" spans="2:51" s="12" customFormat="1" ht="13.5">
      <c r="B320" s="224"/>
      <c r="C320" s="225"/>
      <c r="D320" s="221" t="s">
        <v>248</v>
      </c>
      <c r="E320" s="236" t="s">
        <v>22</v>
      </c>
      <c r="F320" s="237" t="s">
        <v>482</v>
      </c>
      <c r="G320" s="225"/>
      <c r="H320" s="238">
        <v>156.169</v>
      </c>
      <c r="I320" s="230"/>
      <c r="J320" s="225"/>
      <c r="K320" s="225"/>
      <c r="L320" s="231"/>
      <c r="M320" s="232"/>
      <c r="N320" s="233"/>
      <c r="O320" s="233"/>
      <c r="P320" s="233"/>
      <c r="Q320" s="233"/>
      <c r="R320" s="233"/>
      <c r="S320" s="233"/>
      <c r="T320" s="234"/>
      <c r="AT320" s="235" t="s">
        <v>248</v>
      </c>
      <c r="AU320" s="235" t="s">
        <v>84</v>
      </c>
      <c r="AV320" s="12" t="s">
        <v>84</v>
      </c>
      <c r="AW320" s="12" t="s">
        <v>39</v>
      </c>
      <c r="AX320" s="12" t="s">
        <v>75</v>
      </c>
      <c r="AY320" s="235" t="s">
        <v>145</v>
      </c>
    </row>
    <row r="321" spans="2:51" s="13" customFormat="1" ht="13.5">
      <c r="B321" s="239"/>
      <c r="C321" s="240"/>
      <c r="D321" s="226" t="s">
        <v>248</v>
      </c>
      <c r="E321" s="241" t="s">
        <v>22</v>
      </c>
      <c r="F321" s="242" t="s">
        <v>270</v>
      </c>
      <c r="G321" s="240"/>
      <c r="H321" s="243">
        <v>1934.971</v>
      </c>
      <c r="I321" s="244"/>
      <c r="J321" s="240"/>
      <c r="K321" s="240"/>
      <c r="L321" s="245"/>
      <c r="M321" s="246"/>
      <c r="N321" s="247"/>
      <c r="O321" s="247"/>
      <c r="P321" s="247"/>
      <c r="Q321" s="247"/>
      <c r="R321" s="247"/>
      <c r="S321" s="247"/>
      <c r="T321" s="248"/>
      <c r="AT321" s="249" t="s">
        <v>248</v>
      </c>
      <c r="AU321" s="249" t="s">
        <v>84</v>
      </c>
      <c r="AV321" s="13" t="s">
        <v>244</v>
      </c>
      <c r="AW321" s="13" t="s">
        <v>39</v>
      </c>
      <c r="AX321" s="13" t="s">
        <v>24</v>
      </c>
      <c r="AY321" s="249" t="s">
        <v>145</v>
      </c>
    </row>
    <row r="322" spans="2:65" s="1" customFormat="1" ht="22.5" customHeight="1">
      <c r="B322" s="42"/>
      <c r="C322" s="203" t="s">
        <v>483</v>
      </c>
      <c r="D322" s="203" t="s">
        <v>148</v>
      </c>
      <c r="E322" s="204" t="s">
        <v>484</v>
      </c>
      <c r="F322" s="205" t="s">
        <v>485</v>
      </c>
      <c r="G322" s="206" t="s">
        <v>467</v>
      </c>
      <c r="H322" s="207">
        <v>3399.939</v>
      </c>
      <c r="I322" s="208"/>
      <c r="J322" s="209">
        <f>ROUND(I322*H322,2)</f>
        <v>0</v>
      </c>
      <c r="K322" s="205" t="s">
        <v>152</v>
      </c>
      <c r="L322" s="62"/>
      <c r="M322" s="210" t="s">
        <v>22</v>
      </c>
      <c r="N322" s="211" t="s">
        <v>46</v>
      </c>
      <c r="O322" s="43"/>
      <c r="P322" s="212">
        <f>O322*H322</f>
        <v>0</v>
      </c>
      <c r="Q322" s="212">
        <v>0</v>
      </c>
      <c r="R322" s="212">
        <f>Q322*H322</f>
        <v>0</v>
      </c>
      <c r="S322" s="212">
        <v>0</v>
      </c>
      <c r="T322" s="213">
        <f>S322*H322</f>
        <v>0</v>
      </c>
      <c r="AR322" s="25" t="s">
        <v>244</v>
      </c>
      <c r="AT322" s="25" t="s">
        <v>148</v>
      </c>
      <c r="AU322" s="25" t="s">
        <v>84</v>
      </c>
      <c r="AY322" s="25" t="s">
        <v>145</v>
      </c>
      <c r="BE322" s="214">
        <f>IF(N322="základní",J322,0)</f>
        <v>0</v>
      </c>
      <c r="BF322" s="214">
        <f>IF(N322="snížená",J322,0)</f>
        <v>0</v>
      </c>
      <c r="BG322" s="214">
        <f>IF(N322="zákl. přenesená",J322,0)</f>
        <v>0</v>
      </c>
      <c r="BH322" s="214">
        <f>IF(N322="sníž. přenesená",J322,0)</f>
        <v>0</v>
      </c>
      <c r="BI322" s="214">
        <f>IF(N322="nulová",J322,0)</f>
        <v>0</v>
      </c>
      <c r="BJ322" s="25" t="s">
        <v>24</v>
      </c>
      <c r="BK322" s="214">
        <f>ROUND(I322*H322,2)</f>
        <v>0</v>
      </c>
      <c r="BL322" s="25" t="s">
        <v>244</v>
      </c>
      <c r="BM322" s="25" t="s">
        <v>486</v>
      </c>
    </row>
    <row r="323" spans="2:51" s="12" customFormat="1" ht="13.5">
      <c r="B323" s="224"/>
      <c r="C323" s="225"/>
      <c r="D323" s="221" t="s">
        <v>248</v>
      </c>
      <c r="E323" s="236" t="s">
        <v>22</v>
      </c>
      <c r="F323" s="237" t="s">
        <v>22</v>
      </c>
      <c r="G323" s="225"/>
      <c r="H323" s="238">
        <v>0</v>
      </c>
      <c r="I323" s="230"/>
      <c r="J323" s="225"/>
      <c r="K323" s="225"/>
      <c r="L323" s="231"/>
      <c r="M323" s="232"/>
      <c r="N323" s="233"/>
      <c r="O323" s="233"/>
      <c r="P323" s="233"/>
      <c r="Q323" s="233"/>
      <c r="R323" s="233"/>
      <c r="S323" s="233"/>
      <c r="T323" s="234"/>
      <c r="AT323" s="235" t="s">
        <v>248</v>
      </c>
      <c r="AU323" s="235" t="s">
        <v>84</v>
      </c>
      <c r="AV323" s="12" t="s">
        <v>84</v>
      </c>
      <c r="AW323" s="12" t="s">
        <v>39</v>
      </c>
      <c r="AX323" s="12" t="s">
        <v>75</v>
      </c>
      <c r="AY323" s="235" t="s">
        <v>145</v>
      </c>
    </row>
    <row r="324" spans="2:51" s="12" customFormat="1" ht="27">
      <c r="B324" s="224"/>
      <c r="C324" s="225"/>
      <c r="D324" s="221" t="s">
        <v>248</v>
      </c>
      <c r="E324" s="236" t="s">
        <v>22</v>
      </c>
      <c r="F324" s="237" t="s">
        <v>487</v>
      </c>
      <c r="G324" s="225"/>
      <c r="H324" s="238">
        <v>843.352</v>
      </c>
      <c r="I324" s="230"/>
      <c r="J324" s="225"/>
      <c r="K324" s="225"/>
      <c r="L324" s="231"/>
      <c r="M324" s="232"/>
      <c r="N324" s="233"/>
      <c r="O324" s="233"/>
      <c r="P324" s="233"/>
      <c r="Q324" s="233"/>
      <c r="R324" s="233"/>
      <c r="S324" s="233"/>
      <c r="T324" s="234"/>
      <c r="AT324" s="235" t="s">
        <v>248</v>
      </c>
      <c r="AU324" s="235" t="s">
        <v>84</v>
      </c>
      <c r="AV324" s="12" t="s">
        <v>84</v>
      </c>
      <c r="AW324" s="12" t="s">
        <v>39</v>
      </c>
      <c r="AX324" s="12" t="s">
        <v>75</v>
      </c>
      <c r="AY324" s="235" t="s">
        <v>145</v>
      </c>
    </row>
    <row r="325" spans="2:51" s="12" customFormat="1" ht="27">
      <c r="B325" s="224"/>
      <c r="C325" s="225"/>
      <c r="D325" s="221" t="s">
        <v>248</v>
      </c>
      <c r="E325" s="236" t="s">
        <v>22</v>
      </c>
      <c r="F325" s="237" t="s">
        <v>488</v>
      </c>
      <c r="G325" s="225"/>
      <c r="H325" s="238">
        <v>683.955</v>
      </c>
      <c r="I325" s="230"/>
      <c r="J325" s="225"/>
      <c r="K325" s="225"/>
      <c r="L325" s="231"/>
      <c r="M325" s="232"/>
      <c r="N325" s="233"/>
      <c r="O325" s="233"/>
      <c r="P325" s="233"/>
      <c r="Q325" s="233"/>
      <c r="R325" s="233"/>
      <c r="S325" s="233"/>
      <c r="T325" s="234"/>
      <c r="AT325" s="235" t="s">
        <v>248</v>
      </c>
      <c r="AU325" s="235" t="s">
        <v>84</v>
      </c>
      <c r="AV325" s="12" t="s">
        <v>84</v>
      </c>
      <c r="AW325" s="12" t="s">
        <v>39</v>
      </c>
      <c r="AX325" s="12" t="s">
        <v>75</v>
      </c>
      <c r="AY325" s="235" t="s">
        <v>145</v>
      </c>
    </row>
    <row r="326" spans="2:51" s="12" customFormat="1" ht="27">
      <c r="B326" s="224"/>
      <c r="C326" s="225"/>
      <c r="D326" s="221" t="s">
        <v>248</v>
      </c>
      <c r="E326" s="236" t="s">
        <v>22</v>
      </c>
      <c r="F326" s="237" t="s">
        <v>489</v>
      </c>
      <c r="G326" s="225"/>
      <c r="H326" s="238">
        <v>218.093</v>
      </c>
      <c r="I326" s="230"/>
      <c r="J326" s="225"/>
      <c r="K326" s="225"/>
      <c r="L326" s="231"/>
      <c r="M326" s="232"/>
      <c r="N326" s="233"/>
      <c r="O326" s="233"/>
      <c r="P326" s="233"/>
      <c r="Q326" s="233"/>
      <c r="R326" s="233"/>
      <c r="S326" s="233"/>
      <c r="T326" s="234"/>
      <c r="AT326" s="235" t="s">
        <v>248</v>
      </c>
      <c r="AU326" s="235" t="s">
        <v>84</v>
      </c>
      <c r="AV326" s="12" t="s">
        <v>84</v>
      </c>
      <c r="AW326" s="12" t="s">
        <v>39</v>
      </c>
      <c r="AX326" s="12" t="s">
        <v>75</v>
      </c>
      <c r="AY326" s="235" t="s">
        <v>145</v>
      </c>
    </row>
    <row r="327" spans="2:51" s="12" customFormat="1" ht="27">
      <c r="B327" s="224"/>
      <c r="C327" s="225"/>
      <c r="D327" s="221" t="s">
        <v>248</v>
      </c>
      <c r="E327" s="236" t="s">
        <v>22</v>
      </c>
      <c r="F327" s="237" t="s">
        <v>490</v>
      </c>
      <c r="G327" s="225"/>
      <c r="H327" s="238">
        <v>854.48</v>
      </c>
      <c r="I327" s="230"/>
      <c r="J327" s="225"/>
      <c r="K327" s="225"/>
      <c r="L327" s="231"/>
      <c r="M327" s="232"/>
      <c r="N327" s="233"/>
      <c r="O327" s="233"/>
      <c r="P327" s="233"/>
      <c r="Q327" s="233"/>
      <c r="R327" s="233"/>
      <c r="S327" s="233"/>
      <c r="T327" s="234"/>
      <c r="AT327" s="235" t="s">
        <v>248</v>
      </c>
      <c r="AU327" s="235" t="s">
        <v>84</v>
      </c>
      <c r="AV327" s="12" t="s">
        <v>84</v>
      </c>
      <c r="AW327" s="12" t="s">
        <v>39</v>
      </c>
      <c r="AX327" s="12" t="s">
        <v>75</v>
      </c>
      <c r="AY327" s="235" t="s">
        <v>145</v>
      </c>
    </row>
    <row r="328" spans="2:51" s="12" customFormat="1" ht="13.5">
      <c r="B328" s="224"/>
      <c r="C328" s="225"/>
      <c r="D328" s="221" t="s">
        <v>248</v>
      </c>
      <c r="E328" s="236" t="s">
        <v>22</v>
      </c>
      <c r="F328" s="237" t="s">
        <v>491</v>
      </c>
      <c r="G328" s="225"/>
      <c r="H328" s="238">
        <v>32.316</v>
      </c>
      <c r="I328" s="230"/>
      <c r="J328" s="225"/>
      <c r="K328" s="225"/>
      <c r="L328" s="231"/>
      <c r="M328" s="232"/>
      <c r="N328" s="233"/>
      <c r="O328" s="233"/>
      <c r="P328" s="233"/>
      <c r="Q328" s="233"/>
      <c r="R328" s="233"/>
      <c r="S328" s="233"/>
      <c r="T328" s="234"/>
      <c r="AT328" s="235" t="s">
        <v>248</v>
      </c>
      <c r="AU328" s="235" t="s">
        <v>84</v>
      </c>
      <c r="AV328" s="12" t="s">
        <v>84</v>
      </c>
      <c r="AW328" s="12" t="s">
        <v>39</v>
      </c>
      <c r="AX328" s="12" t="s">
        <v>75</v>
      </c>
      <c r="AY328" s="235" t="s">
        <v>145</v>
      </c>
    </row>
    <row r="329" spans="2:51" s="12" customFormat="1" ht="27">
      <c r="B329" s="224"/>
      <c r="C329" s="225"/>
      <c r="D329" s="221" t="s">
        <v>248</v>
      </c>
      <c r="E329" s="236" t="s">
        <v>22</v>
      </c>
      <c r="F329" s="237" t="s">
        <v>492</v>
      </c>
      <c r="G329" s="225"/>
      <c r="H329" s="238">
        <v>507.461</v>
      </c>
      <c r="I329" s="230"/>
      <c r="J329" s="225"/>
      <c r="K329" s="225"/>
      <c r="L329" s="231"/>
      <c r="M329" s="232"/>
      <c r="N329" s="233"/>
      <c r="O329" s="233"/>
      <c r="P329" s="233"/>
      <c r="Q329" s="233"/>
      <c r="R329" s="233"/>
      <c r="S329" s="233"/>
      <c r="T329" s="234"/>
      <c r="AT329" s="235" t="s">
        <v>248</v>
      </c>
      <c r="AU329" s="235" t="s">
        <v>84</v>
      </c>
      <c r="AV329" s="12" t="s">
        <v>84</v>
      </c>
      <c r="AW329" s="12" t="s">
        <v>39</v>
      </c>
      <c r="AX329" s="12" t="s">
        <v>75</v>
      </c>
      <c r="AY329" s="235" t="s">
        <v>145</v>
      </c>
    </row>
    <row r="330" spans="2:51" s="12" customFormat="1" ht="13.5">
      <c r="B330" s="224"/>
      <c r="C330" s="225"/>
      <c r="D330" s="221" t="s">
        <v>248</v>
      </c>
      <c r="E330" s="236" t="s">
        <v>22</v>
      </c>
      <c r="F330" s="237" t="s">
        <v>493</v>
      </c>
      <c r="G330" s="225"/>
      <c r="H330" s="238">
        <v>260.282</v>
      </c>
      <c r="I330" s="230"/>
      <c r="J330" s="225"/>
      <c r="K330" s="225"/>
      <c r="L330" s="231"/>
      <c r="M330" s="232"/>
      <c r="N330" s="233"/>
      <c r="O330" s="233"/>
      <c r="P330" s="233"/>
      <c r="Q330" s="233"/>
      <c r="R330" s="233"/>
      <c r="S330" s="233"/>
      <c r="T330" s="234"/>
      <c r="AT330" s="235" t="s">
        <v>248</v>
      </c>
      <c r="AU330" s="235" t="s">
        <v>84</v>
      </c>
      <c r="AV330" s="12" t="s">
        <v>84</v>
      </c>
      <c r="AW330" s="12" t="s">
        <v>39</v>
      </c>
      <c r="AX330" s="12" t="s">
        <v>75</v>
      </c>
      <c r="AY330" s="235" t="s">
        <v>145</v>
      </c>
    </row>
    <row r="331" spans="2:51" s="13" customFormat="1" ht="13.5">
      <c r="B331" s="239"/>
      <c r="C331" s="240"/>
      <c r="D331" s="226" t="s">
        <v>248</v>
      </c>
      <c r="E331" s="241" t="s">
        <v>22</v>
      </c>
      <c r="F331" s="242" t="s">
        <v>270</v>
      </c>
      <c r="G331" s="240"/>
      <c r="H331" s="243">
        <v>3399.939</v>
      </c>
      <c r="I331" s="244"/>
      <c r="J331" s="240"/>
      <c r="K331" s="240"/>
      <c r="L331" s="245"/>
      <c r="M331" s="246"/>
      <c r="N331" s="247"/>
      <c r="O331" s="247"/>
      <c r="P331" s="247"/>
      <c r="Q331" s="247"/>
      <c r="R331" s="247"/>
      <c r="S331" s="247"/>
      <c r="T331" s="248"/>
      <c r="AT331" s="249" t="s">
        <v>248</v>
      </c>
      <c r="AU331" s="249" t="s">
        <v>84</v>
      </c>
      <c r="AV331" s="13" t="s">
        <v>244</v>
      </c>
      <c r="AW331" s="13" t="s">
        <v>39</v>
      </c>
      <c r="AX331" s="13" t="s">
        <v>24</v>
      </c>
      <c r="AY331" s="249" t="s">
        <v>145</v>
      </c>
    </row>
    <row r="332" spans="2:65" s="1" customFormat="1" ht="31.5" customHeight="1">
      <c r="B332" s="42"/>
      <c r="C332" s="203" t="s">
        <v>494</v>
      </c>
      <c r="D332" s="203" t="s">
        <v>148</v>
      </c>
      <c r="E332" s="204" t="s">
        <v>495</v>
      </c>
      <c r="F332" s="205" t="s">
        <v>496</v>
      </c>
      <c r="G332" s="206" t="s">
        <v>467</v>
      </c>
      <c r="H332" s="207">
        <v>3399.939</v>
      </c>
      <c r="I332" s="208"/>
      <c r="J332" s="209">
        <f>ROUND(I332*H332,2)</f>
        <v>0</v>
      </c>
      <c r="K332" s="205" t="s">
        <v>152</v>
      </c>
      <c r="L332" s="62"/>
      <c r="M332" s="210" t="s">
        <v>22</v>
      </c>
      <c r="N332" s="211" t="s">
        <v>46</v>
      </c>
      <c r="O332" s="43"/>
      <c r="P332" s="212">
        <f>O332*H332</f>
        <v>0</v>
      </c>
      <c r="Q332" s="212">
        <v>0</v>
      </c>
      <c r="R332" s="212">
        <f>Q332*H332</f>
        <v>0</v>
      </c>
      <c r="S332" s="212">
        <v>0</v>
      </c>
      <c r="T332" s="213">
        <f>S332*H332</f>
        <v>0</v>
      </c>
      <c r="AR332" s="25" t="s">
        <v>244</v>
      </c>
      <c r="AT332" s="25" t="s">
        <v>148</v>
      </c>
      <c r="AU332" s="25" t="s">
        <v>84</v>
      </c>
      <c r="AY332" s="25" t="s">
        <v>145</v>
      </c>
      <c r="BE332" s="214">
        <f>IF(N332="základní",J332,0)</f>
        <v>0</v>
      </c>
      <c r="BF332" s="214">
        <f>IF(N332="snížená",J332,0)</f>
        <v>0</v>
      </c>
      <c r="BG332" s="214">
        <f>IF(N332="zákl. přenesená",J332,0)</f>
        <v>0</v>
      </c>
      <c r="BH332" s="214">
        <f>IF(N332="sníž. přenesená",J332,0)</f>
        <v>0</v>
      </c>
      <c r="BI332" s="214">
        <f>IF(N332="nulová",J332,0)</f>
        <v>0</v>
      </c>
      <c r="BJ332" s="25" t="s">
        <v>24</v>
      </c>
      <c r="BK332" s="214">
        <f>ROUND(I332*H332,2)</f>
        <v>0</v>
      </c>
      <c r="BL332" s="25" t="s">
        <v>244</v>
      </c>
      <c r="BM332" s="25" t="s">
        <v>497</v>
      </c>
    </row>
    <row r="333" spans="2:51" s="12" customFormat="1" ht="13.5">
      <c r="B333" s="224"/>
      <c r="C333" s="225"/>
      <c r="D333" s="221" t="s">
        <v>248</v>
      </c>
      <c r="E333" s="236" t="s">
        <v>22</v>
      </c>
      <c r="F333" s="237" t="s">
        <v>22</v>
      </c>
      <c r="G333" s="225"/>
      <c r="H333" s="238">
        <v>0</v>
      </c>
      <c r="I333" s="230"/>
      <c r="J333" s="225"/>
      <c r="K333" s="225"/>
      <c r="L333" s="231"/>
      <c r="M333" s="232"/>
      <c r="N333" s="233"/>
      <c r="O333" s="233"/>
      <c r="P333" s="233"/>
      <c r="Q333" s="233"/>
      <c r="R333" s="233"/>
      <c r="S333" s="233"/>
      <c r="T333" s="234"/>
      <c r="AT333" s="235" t="s">
        <v>248</v>
      </c>
      <c r="AU333" s="235" t="s">
        <v>84</v>
      </c>
      <c r="AV333" s="12" t="s">
        <v>84</v>
      </c>
      <c r="AW333" s="12" t="s">
        <v>39</v>
      </c>
      <c r="AX333" s="12" t="s">
        <v>75</v>
      </c>
      <c r="AY333" s="235" t="s">
        <v>145</v>
      </c>
    </row>
    <row r="334" spans="2:51" s="12" customFormat="1" ht="27">
      <c r="B334" s="224"/>
      <c r="C334" s="225"/>
      <c r="D334" s="221" t="s">
        <v>248</v>
      </c>
      <c r="E334" s="236" t="s">
        <v>22</v>
      </c>
      <c r="F334" s="237" t="s">
        <v>487</v>
      </c>
      <c r="G334" s="225"/>
      <c r="H334" s="238">
        <v>843.352</v>
      </c>
      <c r="I334" s="230"/>
      <c r="J334" s="225"/>
      <c r="K334" s="225"/>
      <c r="L334" s="231"/>
      <c r="M334" s="232"/>
      <c r="N334" s="233"/>
      <c r="O334" s="233"/>
      <c r="P334" s="233"/>
      <c r="Q334" s="233"/>
      <c r="R334" s="233"/>
      <c r="S334" s="233"/>
      <c r="T334" s="234"/>
      <c r="AT334" s="235" t="s">
        <v>248</v>
      </c>
      <c r="AU334" s="235" t="s">
        <v>84</v>
      </c>
      <c r="AV334" s="12" t="s">
        <v>84</v>
      </c>
      <c r="AW334" s="12" t="s">
        <v>39</v>
      </c>
      <c r="AX334" s="12" t="s">
        <v>75</v>
      </c>
      <c r="AY334" s="235" t="s">
        <v>145</v>
      </c>
    </row>
    <row r="335" spans="2:51" s="12" customFormat="1" ht="27">
      <c r="B335" s="224"/>
      <c r="C335" s="225"/>
      <c r="D335" s="221" t="s">
        <v>248</v>
      </c>
      <c r="E335" s="236" t="s">
        <v>22</v>
      </c>
      <c r="F335" s="237" t="s">
        <v>488</v>
      </c>
      <c r="G335" s="225"/>
      <c r="H335" s="238">
        <v>683.955</v>
      </c>
      <c r="I335" s="230"/>
      <c r="J335" s="225"/>
      <c r="K335" s="225"/>
      <c r="L335" s="231"/>
      <c r="M335" s="232"/>
      <c r="N335" s="233"/>
      <c r="O335" s="233"/>
      <c r="P335" s="233"/>
      <c r="Q335" s="233"/>
      <c r="R335" s="233"/>
      <c r="S335" s="233"/>
      <c r="T335" s="234"/>
      <c r="AT335" s="235" t="s">
        <v>248</v>
      </c>
      <c r="AU335" s="235" t="s">
        <v>84</v>
      </c>
      <c r="AV335" s="12" t="s">
        <v>84</v>
      </c>
      <c r="AW335" s="12" t="s">
        <v>39</v>
      </c>
      <c r="AX335" s="12" t="s">
        <v>75</v>
      </c>
      <c r="AY335" s="235" t="s">
        <v>145</v>
      </c>
    </row>
    <row r="336" spans="2:51" s="12" customFormat="1" ht="27">
      <c r="B336" s="224"/>
      <c r="C336" s="225"/>
      <c r="D336" s="221" t="s">
        <v>248</v>
      </c>
      <c r="E336" s="236" t="s">
        <v>22</v>
      </c>
      <c r="F336" s="237" t="s">
        <v>489</v>
      </c>
      <c r="G336" s="225"/>
      <c r="H336" s="238">
        <v>218.093</v>
      </c>
      <c r="I336" s="230"/>
      <c r="J336" s="225"/>
      <c r="K336" s="225"/>
      <c r="L336" s="231"/>
      <c r="M336" s="232"/>
      <c r="N336" s="233"/>
      <c r="O336" s="233"/>
      <c r="P336" s="233"/>
      <c r="Q336" s="233"/>
      <c r="R336" s="233"/>
      <c r="S336" s="233"/>
      <c r="T336" s="234"/>
      <c r="AT336" s="235" t="s">
        <v>248</v>
      </c>
      <c r="AU336" s="235" t="s">
        <v>84</v>
      </c>
      <c r="AV336" s="12" t="s">
        <v>84</v>
      </c>
      <c r="AW336" s="12" t="s">
        <v>39</v>
      </c>
      <c r="AX336" s="12" t="s">
        <v>75</v>
      </c>
      <c r="AY336" s="235" t="s">
        <v>145</v>
      </c>
    </row>
    <row r="337" spans="2:51" s="12" customFormat="1" ht="27">
      <c r="B337" s="224"/>
      <c r="C337" s="225"/>
      <c r="D337" s="221" t="s">
        <v>248</v>
      </c>
      <c r="E337" s="236" t="s">
        <v>22</v>
      </c>
      <c r="F337" s="237" t="s">
        <v>490</v>
      </c>
      <c r="G337" s="225"/>
      <c r="H337" s="238">
        <v>854.48</v>
      </c>
      <c r="I337" s="230"/>
      <c r="J337" s="225"/>
      <c r="K337" s="225"/>
      <c r="L337" s="231"/>
      <c r="M337" s="232"/>
      <c r="N337" s="233"/>
      <c r="O337" s="233"/>
      <c r="P337" s="233"/>
      <c r="Q337" s="233"/>
      <c r="R337" s="233"/>
      <c r="S337" s="233"/>
      <c r="T337" s="234"/>
      <c r="AT337" s="235" t="s">
        <v>248</v>
      </c>
      <c r="AU337" s="235" t="s">
        <v>84</v>
      </c>
      <c r="AV337" s="12" t="s">
        <v>84</v>
      </c>
      <c r="AW337" s="12" t="s">
        <v>39</v>
      </c>
      <c r="AX337" s="12" t="s">
        <v>75</v>
      </c>
      <c r="AY337" s="235" t="s">
        <v>145</v>
      </c>
    </row>
    <row r="338" spans="2:51" s="12" customFormat="1" ht="13.5">
      <c r="B338" s="224"/>
      <c r="C338" s="225"/>
      <c r="D338" s="221" t="s">
        <v>248</v>
      </c>
      <c r="E338" s="236" t="s">
        <v>22</v>
      </c>
      <c r="F338" s="237" t="s">
        <v>491</v>
      </c>
      <c r="G338" s="225"/>
      <c r="H338" s="238">
        <v>32.316</v>
      </c>
      <c r="I338" s="230"/>
      <c r="J338" s="225"/>
      <c r="K338" s="225"/>
      <c r="L338" s="231"/>
      <c r="M338" s="232"/>
      <c r="N338" s="233"/>
      <c r="O338" s="233"/>
      <c r="P338" s="233"/>
      <c r="Q338" s="233"/>
      <c r="R338" s="233"/>
      <c r="S338" s="233"/>
      <c r="T338" s="234"/>
      <c r="AT338" s="235" t="s">
        <v>248</v>
      </c>
      <c r="AU338" s="235" t="s">
        <v>84</v>
      </c>
      <c r="AV338" s="12" t="s">
        <v>84</v>
      </c>
      <c r="AW338" s="12" t="s">
        <v>39</v>
      </c>
      <c r="AX338" s="12" t="s">
        <v>75</v>
      </c>
      <c r="AY338" s="235" t="s">
        <v>145</v>
      </c>
    </row>
    <row r="339" spans="2:51" s="12" customFormat="1" ht="27">
      <c r="B339" s="224"/>
      <c r="C339" s="225"/>
      <c r="D339" s="221" t="s">
        <v>248</v>
      </c>
      <c r="E339" s="236" t="s">
        <v>22</v>
      </c>
      <c r="F339" s="237" t="s">
        <v>492</v>
      </c>
      <c r="G339" s="225"/>
      <c r="H339" s="238">
        <v>507.461</v>
      </c>
      <c r="I339" s="230"/>
      <c r="J339" s="225"/>
      <c r="K339" s="225"/>
      <c r="L339" s="231"/>
      <c r="M339" s="232"/>
      <c r="N339" s="233"/>
      <c r="O339" s="233"/>
      <c r="P339" s="233"/>
      <c r="Q339" s="233"/>
      <c r="R339" s="233"/>
      <c r="S339" s="233"/>
      <c r="T339" s="234"/>
      <c r="AT339" s="235" t="s">
        <v>248</v>
      </c>
      <c r="AU339" s="235" t="s">
        <v>84</v>
      </c>
      <c r="AV339" s="12" t="s">
        <v>84</v>
      </c>
      <c r="AW339" s="12" t="s">
        <v>39</v>
      </c>
      <c r="AX339" s="12" t="s">
        <v>75</v>
      </c>
      <c r="AY339" s="235" t="s">
        <v>145</v>
      </c>
    </row>
    <row r="340" spans="2:51" s="12" customFormat="1" ht="13.5">
      <c r="B340" s="224"/>
      <c r="C340" s="225"/>
      <c r="D340" s="221" t="s">
        <v>248</v>
      </c>
      <c r="E340" s="236" t="s">
        <v>22</v>
      </c>
      <c r="F340" s="237" t="s">
        <v>493</v>
      </c>
      <c r="G340" s="225"/>
      <c r="H340" s="238">
        <v>260.282</v>
      </c>
      <c r="I340" s="230"/>
      <c r="J340" s="225"/>
      <c r="K340" s="225"/>
      <c r="L340" s="231"/>
      <c r="M340" s="232"/>
      <c r="N340" s="233"/>
      <c r="O340" s="233"/>
      <c r="P340" s="233"/>
      <c r="Q340" s="233"/>
      <c r="R340" s="233"/>
      <c r="S340" s="233"/>
      <c r="T340" s="234"/>
      <c r="AT340" s="235" t="s">
        <v>248</v>
      </c>
      <c r="AU340" s="235" t="s">
        <v>84</v>
      </c>
      <c r="AV340" s="12" t="s">
        <v>84</v>
      </c>
      <c r="AW340" s="12" t="s">
        <v>39</v>
      </c>
      <c r="AX340" s="12" t="s">
        <v>75</v>
      </c>
      <c r="AY340" s="235" t="s">
        <v>145</v>
      </c>
    </row>
    <row r="341" spans="2:51" s="13" customFormat="1" ht="13.5">
      <c r="B341" s="239"/>
      <c r="C341" s="240"/>
      <c r="D341" s="226" t="s">
        <v>248</v>
      </c>
      <c r="E341" s="241" t="s">
        <v>22</v>
      </c>
      <c r="F341" s="242" t="s">
        <v>270</v>
      </c>
      <c r="G341" s="240"/>
      <c r="H341" s="243">
        <v>3399.939</v>
      </c>
      <c r="I341" s="244"/>
      <c r="J341" s="240"/>
      <c r="K341" s="240"/>
      <c r="L341" s="245"/>
      <c r="M341" s="246"/>
      <c r="N341" s="247"/>
      <c r="O341" s="247"/>
      <c r="P341" s="247"/>
      <c r="Q341" s="247"/>
      <c r="R341" s="247"/>
      <c r="S341" s="247"/>
      <c r="T341" s="248"/>
      <c r="AT341" s="249" t="s">
        <v>248</v>
      </c>
      <c r="AU341" s="249" t="s">
        <v>84</v>
      </c>
      <c r="AV341" s="13" t="s">
        <v>244</v>
      </c>
      <c r="AW341" s="13" t="s">
        <v>39</v>
      </c>
      <c r="AX341" s="13" t="s">
        <v>24</v>
      </c>
      <c r="AY341" s="249" t="s">
        <v>145</v>
      </c>
    </row>
    <row r="342" spans="2:65" s="1" customFormat="1" ht="22.5" customHeight="1">
      <c r="B342" s="42"/>
      <c r="C342" s="203" t="s">
        <v>498</v>
      </c>
      <c r="D342" s="203" t="s">
        <v>148</v>
      </c>
      <c r="E342" s="204" t="s">
        <v>499</v>
      </c>
      <c r="F342" s="205" t="s">
        <v>500</v>
      </c>
      <c r="G342" s="206" t="s">
        <v>242</v>
      </c>
      <c r="H342" s="207">
        <v>1668.47</v>
      </c>
      <c r="I342" s="208"/>
      <c r="J342" s="209">
        <f>ROUND(I342*H342,2)</f>
        <v>0</v>
      </c>
      <c r="K342" s="205" t="s">
        <v>152</v>
      </c>
      <c r="L342" s="62"/>
      <c r="M342" s="210" t="s">
        <v>22</v>
      </c>
      <c r="N342" s="211" t="s">
        <v>46</v>
      </c>
      <c r="O342" s="43"/>
      <c r="P342" s="212">
        <f>O342*H342</f>
        <v>0</v>
      </c>
      <c r="Q342" s="212">
        <v>0</v>
      </c>
      <c r="R342" s="212">
        <f>Q342*H342</f>
        <v>0</v>
      </c>
      <c r="S342" s="212">
        <v>0</v>
      </c>
      <c r="T342" s="213">
        <f>S342*H342</f>
        <v>0</v>
      </c>
      <c r="AR342" s="25" t="s">
        <v>244</v>
      </c>
      <c r="AT342" s="25" t="s">
        <v>148</v>
      </c>
      <c r="AU342" s="25" t="s">
        <v>84</v>
      </c>
      <c r="AY342" s="25" t="s">
        <v>145</v>
      </c>
      <c r="BE342" s="214">
        <f>IF(N342="základní",J342,0)</f>
        <v>0</v>
      </c>
      <c r="BF342" s="214">
        <f>IF(N342="snížená",J342,0)</f>
        <v>0</v>
      </c>
      <c r="BG342" s="214">
        <f>IF(N342="zákl. přenesená",J342,0)</f>
        <v>0</v>
      </c>
      <c r="BH342" s="214">
        <f>IF(N342="sníž. přenesená",J342,0)</f>
        <v>0</v>
      </c>
      <c r="BI342" s="214">
        <f>IF(N342="nulová",J342,0)</f>
        <v>0</v>
      </c>
      <c r="BJ342" s="25" t="s">
        <v>24</v>
      </c>
      <c r="BK342" s="214">
        <f>ROUND(I342*H342,2)</f>
        <v>0</v>
      </c>
      <c r="BL342" s="25" t="s">
        <v>244</v>
      </c>
      <c r="BM342" s="25" t="s">
        <v>501</v>
      </c>
    </row>
    <row r="343" spans="2:51" s="12" customFormat="1" ht="13.5">
      <c r="B343" s="224"/>
      <c r="C343" s="225"/>
      <c r="D343" s="221" t="s">
        <v>248</v>
      </c>
      <c r="E343" s="236" t="s">
        <v>22</v>
      </c>
      <c r="F343" s="237" t="s">
        <v>22</v>
      </c>
      <c r="G343" s="225"/>
      <c r="H343" s="238">
        <v>0</v>
      </c>
      <c r="I343" s="230"/>
      <c r="J343" s="225"/>
      <c r="K343" s="225"/>
      <c r="L343" s="231"/>
      <c r="M343" s="232"/>
      <c r="N343" s="233"/>
      <c r="O343" s="233"/>
      <c r="P343" s="233"/>
      <c r="Q343" s="233"/>
      <c r="R343" s="233"/>
      <c r="S343" s="233"/>
      <c r="T343" s="234"/>
      <c r="AT343" s="235" t="s">
        <v>248</v>
      </c>
      <c r="AU343" s="235" t="s">
        <v>84</v>
      </c>
      <c r="AV343" s="12" t="s">
        <v>84</v>
      </c>
      <c r="AW343" s="12" t="s">
        <v>39</v>
      </c>
      <c r="AX343" s="12" t="s">
        <v>75</v>
      </c>
      <c r="AY343" s="235" t="s">
        <v>145</v>
      </c>
    </row>
    <row r="344" spans="2:51" s="12" customFormat="1" ht="27">
      <c r="B344" s="224"/>
      <c r="C344" s="225"/>
      <c r="D344" s="221" t="s">
        <v>248</v>
      </c>
      <c r="E344" s="236" t="s">
        <v>22</v>
      </c>
      <c r="F344" s="237" t="s">
        <v>502</v>
      </c>
      <c r="G344" s="225"/>
      <c r="H344" s="238">
        <v>421.676</v>
      </c>
      <c r="I344" s="230"/>
      <c r="J344" s="225"/>
      <c r="K344" s="225"/>
      <c r="L344" s="231"/>
      <c r="M344" s="232"/>
      <c r="N344" s="233"/>
      <c r="O344" s="233"/>
      <c r="P344" s="233"/>
      <c r="Q344" s="233"/>
      <c r="R344" s="233"/>
      <c r="S344" s="233"/>
      <c r="T344" s="234"/>
      <c r="AT344" s="235" t="s">
        <v>248</v>
      </c>
      <c r="AU344" s="235" t="s">
        <v>84</v>
      </c>
      <c r="AV344" s="12" t="s">
        <v>84</v>
      </c>
      <c r="AW344" s="12" t="s">
        <v>39</v>
      </c>
      <c r="AX344" s="12" t="s">
        <v>75</v>
      </c>
      <c r="AY344" s="235" t="s">
        <v>145</v>
      </c>
    </row>
    <row r="345" spans="2:51" s="12" customFormat="1" ht="27">
      <c r="B345" s="224"/>
      <c r="C345" s="225"/>
      <c r="D345" s="221" t="s">
        <v>248</v>
      </c>
      <c r="E345" s="236" t="s">
        <v>22</v>
      </c>
      <c r="F345" s="237" t="s">
        <v>503</v>
      </c>
      <c r="G345" s="225"/>
      <c r="H345" s="238">
        <v>326.228</v>
      </c>
      <c r="I345" s="230"/>
      <c r="J345" s="225"/>
      <c r="K345" s="225"/>
      <c r="L345" s="231"/>
      <c r="M345" s="232"/>
      <c r="N345" s="233"/>
      <c r="O345" s="233"/>
      <c r="P345" s="233"/>
      <c r="Q345" s="233"/>
      <c r="R345" s="233"/>
      <c r="S345" s="233"/>
      <c r="T345" s="234"/>
      <c r="AT345" s="235" t="s">
        <v>248</v>
      </c>
      <c r="AU345" s="235" t="s">
        <v>84</v>
      </c>
      <c r="AV345" s="12" t="s">
        <v>84</v>
      </c>
      <c r="AW345" s="12" t="s">
        <v>39</v>
      </c>
      <c r="AX345" s="12" t="s">
        <v>75</v>
      </c>
      <c r="AY345" s="235" t="s">
        <v>145</v>
      </c>
    </row>
    <row r="346" spans="2:51" s="12" customFormat="1" ht="27">
      <c r="B346" s="224"/>
      <c r="C346" s="225"/>
      <c r="D346" s="221" t="s">
        <v>248</v>
      </c>
      <c r="E346" s="236" t="s">
        <v>22</v>
      </c>
      <c r="F346" s="237" t="s">
        <v>504</v>
      </c>
      <c r="G346" s="225"/>
      <c r="H346" s="238">
        <v>109.047</v>
      </c>
      <c r="I346" s="230"/>
      <c r="J346" s="225"/>
      <c r="K346" s="225"/>
      <c r="L346" s="231"/>
      <c r="M346" s="232"/>
      <c r="N346" s="233"/>
      <c r="O346" s="233"/>
      <c r="P346" s="233"/>
      <c r="Q346" s="233"/>
      <c r="R346" s="233"/>
      <c r="S346" s="233"/>
      <c r="T346" s="234"/>
      <c r="AT346" s="235" t="s">
        <v>248</v>
      </c>
      <c r="AU346" s="235" t="s">
        <v>84</v>
      </c>
      <c r="AV346" s="12" t="s">
        <v>84</v>
      </c>
      <c r="AW346" s="12" t="s">
        <v>39</v>
      </c>
      <c r="AX346" s="12" t="s">
        <v>75</v>
      </c>
      <c r="AY346" s="235" t="s">
        <v>145</v>
      </c>
    </row>
    <row r="347" spans="2:51" s="12" customFormat="1" ht="27">
      <c r="B347" s="224"/>
      <c r="C347" s="225"/>
      <c r="D347" s="221" t="s">
        <v>248</v>
      </c>
      <c r="E347" s="236" t="s">
        <v>22</v>
      </c>
      <c r="F347" s="237" t="s">
        <v>505</v>
      </c>
      <c r="G347" s="225"/>
      <c r="H347" s="238">
        <v>427.24</v>
      </c>
      <c r="I347" s="230"/>
      <c r="J347" s="225"/>
      <c r="K347" s="225"/>
      <c r="L347" s="231"/>
      <c r="M347" s="232"/>
      <c r="N347" s="233"/>
      <c r="O347" s="233"/>
      <c r="P347" s="233"/>
      <c r="Q347" s="233"/>
      <c r="R347" s="233"/>
      <c r="S347" s="233"/>
      <c r="T347" s="234"/>
      <c r="AT347" s="235" t="s">
        <v>248</v>
      </c>
      <c r="AU347" s="235" t="s">
        <v>84</v>
      </c>
      <c r="AV347" s="12" t="s">
        <v>84</v>
      </c>
      <c r="AW347" s="12" t="s">
        <v>39</v>
      </c>
      <c r="AX347" s="12" t="s">
        <v>75</v>
      </c>
      <c r="AY347" s="235" t="s">
        <v>145</v>
      </c>
    </row>
    <row r="348" spans="2:51" s="12" customFormat="1" ht="13.5">
      <c r="B348" s="224"/>
      <c r="C348" s="225"/>
      <c r="D348" s="221" t="s">
        <v>248</v>
      </c>
      <c r="E348" s="236" t="s">
        <v>22</v>
      </c>
      <c r="F348" s="237" t="s">
        <v>461</v>
      </c>
      <c r="G348" s="225"/>
      <c r="H348" s="238">
        <v>16.158</v>
      </c>
      <c r="I348" s="230"/>
      <c r="J348" s="225"/>
      <c r="K348" s="225"/>
      <c r="L348" s="231"/>
      <c r="M348" s="232"/>
      <c r="N348" s="233"/>
      <c r="O348" s="233"/>
      <c r="P348" s="233"/>
      <c r="Q348" s="233"/>
      <c r="R348" s="233"/>
      <c r="S348" s="233"/>
      <c r="T348" s="234"/>
      <c r="AT348" s="235" t="s">
        <v>248</v>
      </c>
      <c r="AU348" s="235" t="s">
        <v>84</v>
      </c>
      <c r="AV348" s="12" t="s">
        <v>84</v>
      </c>
      <c r="AW348" s="12" t="s">
        <v>39</v>
      </c>
      <c r="AX348" s="12" t="s">
        <v>75</v>
      </c>
      <c r="AY348" s="235" t="s">
        <v>145</v>
      </c>
    </row>
    <row r="349" spans="2:51" s="12" customFormat="1" ht="27">
      <c r="B349" s="224"/>
      <c r="C349" s="225"/>
      <c r="D349" s="221" t="s">
        <v>248</v>
      </c>
      <c r="E349" s="236" t="s">
        <v>22</v>
      </c>
      <c r="F349" s="237" t="s">
        <v>506</v>
      </c>
      <c r="G349" s="225"/>
      <c r="H349" s="238">
        <v>237.98</v>
      </c>
      <c r="I349" s="230"/>
      <c r="J349" s="225"/>
      <c r="K349" s="225"/>
      <c r="L349" s="231"/>
      <c r="M349" s="232"/>
      <c r="N349" s="233"/>
      <c r="O349" s="233"/>
      <c r="P349" s="233"/>
      <c r="Q349" s="233"/>
      <c r="R349" s="233"/>
      <c r="S349" s="233"/>
      <c r="T349" s="234"/>
      <c r="AT349" s="235" t="s">
        <v>248</v>
      </c>
      <c r="AU349" s="235" t="s">
        <v>84</v>
      </c>
      <c r="AV349" s="12" t="s">
        <v>84</v>
      </c>
      <c r="AW349" s="12" t="s">
        <v>39</v>
      </c>
      <c r="AX349" s="12" t="s">
        <v>75</v>
      </c>
      <c r="AY349" s="235" t="s">
        <v>145</v>
      </c>
    </row>
    <row r="350" spans="2:51" s="12" customFormat="1" ht="13.5">
      <c r="B350" s="224"/>
      <c r="C350" s="225"/>
      <c r="D350" s="221" t="s">
        <v>248</v>
      </c>
      <c r="E350" s="236" t="s">
        <v>22</v>
      </c>
      <c r="F350" s="237" t="s">
        <v>507</v>
      </c>
      <c r="G350" s="225"/>
      <c r="H350" s="238">
        <v>130.141</v>
      </c>
      <c r="I350" s="230"/>
      <c r="J350" s="225"/>
      <c r="K350" s="225"/>
      <c r="L350" s="231"/>
      <c r="M350" s="232"/>
      <c r="N350" s="233"/>
      <c r="O350" s="233"/>
      <c r="P350" s="233"/>
      <c r="Q350" s="233"/>
      <c r="R350" s="233"/>
      <c r="S350" s="233"/>
      <c r="T350" s="234"/>
      <c r="AT350" s="235" t="s">
        <v>248</v>
      </c>
      <c r="AU350" s="235" t="s">
        <v>84</v>
      </c>
      <c r="AV350" s="12" t="s">
        <v>84</v>
      </c>
      <c r="AW350" s="12" t="s">
        <v>39</v>
      </c>
      <c r="AX350" s="12" t="s">
        <v>75</v>
      </c>
      <c r="AY350" s="235" t="s">
        <v>145</v>
      </c>
    </row>
    <row r="351" spans="2:51" s="13" customFormat="1" ht="13.5">
      <c r="B351" s="239"/>
      <c r="C351" s="240"/>
      <c r="D351" s="226" t="s">
        <v>248</v>
      </c>
      <c r="E351" s="241" t="s">
        <v>22</v>
      </c>
      <c r="F351" s="242" t="s">
        <v>270</v>
      </c>
      <c r="G351" s="240"/>
      <c r="H351" s="243">
        <v>1668.47</v>
      </c>
      <c r="I351" s="244"/>
      <c r="J351" s="240"/>
      <c r="K351" s="240"/>
      <c r="L351" s="245"/>
      <c r="M351" s="246"/>
      <c r="N351" s="247"/>
      <c r="O351" s="247"/>
      <c r="P351" s="247"/>
      <c r="Q351" s="247"/>
      <c r="R351" s="247"/>
      <c r="S351" s="247"/>
      <c r="T351" s="248"/>
      <c r="AT351" s="249" t="s">
        <v>248</v>
      </c>
      <c r="AU351" s="249" t="s">
        <v>84</v>
      </c>
      <c r="AV351" s="13" t="s">
        <v>244</v>
      </c>
      <c r="AW351" s="13" t="s">
        <v>39</v>
      </c>
      <c r="AX351" s="13" t="s">
        <v>24</v>
      </c>
      <c r="AY351" s="249" t="s">
        <v>145</v>
      </c>
    </row>
    <row r="352" spans="2:65" s="1" customFormat="1" ht="31.5" customHeight="1">
      <c r="B352" s="42"/>
      <c r="C352" s="203" t="s">
        <v>508</v>
      </c>
      <c r="D352" s="203" t="s">
        <v>148</v>
      </c>
      <c r="E352" s="204" t="s">
        <v>509</v>
      </c>
      <c r="F352" s="205" t="s">
        <v>510</v>
      </c>
      <c r="G352" s="206" t="s">
        <v>467</v>
      </c>
      <c r="H352" s="207">
        <v>773.531</v>
      </c>
      <c r="I352" s="208"/>
      <c r="J352" s="209">
        <f>ROUND(I352*H352,2)</f>
        <v>0</v>
      </c>
      <c r="K352" s="205" t="s">
        <v>152</v>
      </c>
      <c r="L352" s="62"/>
      <c r="M352" s="210" t="s">
        <v>22</v>
      </c>
      <c r="N352" s="211" t="s">
        <v>46</v>
      </c>
      <c r="O352" s="43"/>
      <c r="P352" s="212">
        <f>O352*H352</f>
        <v>0</v>
      </c>
      <c r="Q352" s="212">
        <v>0.00012</v>
      </c>
      <c r="R352" s="212">
        <f>Q352*H352</f>
        <v>0.09282372</v>
      </c>
      <c r="S352" s="212">
        <v>0</v>
      </c>
      <c r="T352" s="213">
        <f>S352*H352</f>
        <v>0</v>
      </c>
      <c r="AR352" s="25" t="s">
        <v>244</v>
      </c>
      <c r="AT352" s="25" t="s">
        <v>148</v>
      </c>
      <c r="AU352" s="25" t="s">
        <v>84</v>
      </c>
      <c r="AY352" s="25" t="s">
        <v>145</v>
      </c>
      <c r="BE352" s="214">
        <f>IF(N352="základní",J352,0)</f>
        <v>0</v>
      </c>
      <c r="BF352" s="214">
        <f>IF(N352="snížená",J352,0)</f>
        <v>0</v>
      </c>
      <c r="BG352" s="214">
        <f>IF(N352="zákl. přenesená",J352,0)</f>
        <v>0</v>
      </c>
      <c r="BH352" s="214">
        <f>IF(N352="sníž. přenesená",J352,0)</f>
        <v>0</v>
      </c>
      <c r="BI352" s="214">
        <f>IF(N352="nulová",J352,0)</f>
        <v>0</v>
      </c>
      <c r="BJ352" s="25" t="s">
        <v>24</v>
      </c>
      <c r="BK352" s="214">
        <f>ROUND(I352*H352,2)</f>
        <v>0</v>
      </c>
      <c r="BL352" s="25" t="s">
        <v>244</v>
      </c>
      <c r="BM352" s="25" t="s">
        <v>511</v>
      </c>
    </row>
    <row r="353" spans="2:47" s="1" customFormat="1" ht="40.5">
      <c r="B353" s="42"/>
      <c r="C353" s="64"/>
      <c r="D353" s="221" t="s">
        <v>246</v>
      </c>
      <c r="E353" s="64"/>
      <c r="F353" s="222" t="s">
        <v>512</v>
      </c>
      <c r="G353" s="64"/>
      <c r="H353" s="64"/>
      <c r="I353" s="173"/>
      <c r="J353" s="64"/>
      <c r="K353" s="64"/>
      <c r="L353" s="62"/>
      <c r="M353" s="223"/>
      <c r="N353" s="43"/>
      <c r="O353" s="43"/>
      <c r="P353" s="43"/>
      <c r="Q353" s="43"/>
      <c r="R353" s="43"/>
      <c r="S353" s="43"/>
      <c r="T353" s="79"/>
      <c r="AT353" s="25" t="s">
        <v>246</v>
      </c>
      <c r="AU353" s="25" t="s">
        <v>84</v>
      </c>
    </row>
    <row r="354" spans="2:51" s="12" customFormat="1" ht="13.5">
      <c r="B354" s="224"/>
      <c r="C354" s="225"/>
      <c r="D354" s="221" t="s">
        <v>248</v>
      </c>
      <c r="E354" s="236" t="s">
        <v>22</v>
      </c>
      <c r="F354" s="237" t="s">
        <v>22</v>
      </c>
      <c r="G354" s="225"/>
      <c r="H354" s="238">
        <v>0</v>
      </c>
      <c r="I354" s="230"/>
      <c r="J354" s="225"/>
      <c r="K354" s="225"/>
      <c r="L354" s="231"/>
      <c r="M354" s="232"/>
      <c r="N354" s="233"/>
      <c r="O354" s="233"/>
      <c r="P354" s="233"/>
      <c r="Q354" s="233"/>
      <c r="R354" s="233"/>
      <c r="S354" s="233"/>
      <c r="T354" s="234"/>
      <c r="AT354" s="235" t="s">
        <v>248</v>
      </c>
      <c r="AU354" s="235" t="s">
        <v>84</v>
      </c>
      <c r="AV354" s="12" t="s">
        <v>84</v>
      </c>
      <c r="AW354" s="12" t="s">
        <v>39</v>
      </c>
      <c r="AX354" s="12" t="s">
        <v>75</v>
      </c>
      <c r="AY354" s="235" t="s">
        <v>145</v>
      </c>
    </row>
    <row r="355" spans="2:51" s="12" customFormat="1" ht="13.5">
      <c r="B355" s="224"/>
      <c r="C355" s="225"/>
      <c r="D355" s="221" t="s">
        <v>248</v>
      </c>
      <c r="E355" s="236" t="s">
        <v>22</v>
      </c>
      <c r="F355" s="237" t="s">
        <v>513</v>
      </c>
      <c r="G355" s="225"/>
      <c r="H355" s="238">
        <v>258.678</v>
      </c>
      <c r="I355" s="230"/>
      <c r="J355" s="225"/>
      <c r="K355" s="225"/>
      <c r="L355" s="231"/>
      <c r="M355" s="232"/>
      <c r="N355" s="233"/>
      <c r="O355" s="233"/>
      <c r="P355" s="233"/>
      <c r="Q355" s="233"/>
      <c r="R355" s="233"/>
      <c r="S355" s="233"/>
      <c r="T355" s="234"/>
      <c r="AT355" s="235" t="s">
        <v>248</v>
      </c>
      <c r="AU355" s="235" t="s">
        <v>84</v>
      </c>
      <c r="AV355" s="12" t="s">
        <v>84</v>
      </c>
      <c r="AW355" s="12" t="s">
        <v>39</v>
      </c>
      <c r="AX355" s="12" t="s">
        <v>75</v>
      </c>
      <c r="AY355" s="235" t="s">
        <v>145</v>
      </c>
    </row>
    <row r="356" spans="2:51" s="12" customFormat="1" ht="13.5">
      <c r="B356" s="224"/>
      <c r="C356" s="225"/>
      <c r="D356" s="221" t="s">
        <v>248</v>
      </c>
      <c r="E356" s="236" t="s">
        <v>22</v>
      </c>
      <c r="F356" s="237" t="s">
        <v>514</v>
      </c>
      <c r="G356" s="225"/>
      <c r="H356" s="238">
        <v>143.546</v>
      </c>
      <c r="I356" s="230"/>
      <c r="J356" s="225"/>
      <c r="K356" s="225"/>
      <c r="L356" s="231"/>
      <c r="M356" s="232"/>
      <c r="N356" s="233"/>
      <c r="O356" s="233"/>
      <c r="P356" s="233"/>
      <c r="Q356" s="233"/>
      <c r="R356" s="233"/>
      <c r="S356" s="233"/>
      <c r="T356" s="234"/>
      <c r="AT356" s="235" t="s">
        <v>248</v>
      </c>
      <c r="AU356" s="235" t="s">
        <v>84</v>
      </c>
      <c r="AV356" s="12" t="s">
        <v>84</v>
      </c>
      <c r="AW356" s="12" t="s">
        <v>39</v>
      </c>
      <c r="AX356" s="12" t="s">
        <v>75</v>
      </c>
      <c r="AY356" s="235" t="s">
        <v>145</v>
      </c>
    </row>
    <row r="357" spans="2:51" s="12" customFormat="1" ht="13.5">
      <c r="B357" s="224"/>
      <c r="C357" s="225"/>
      <c r="D357" s="221" t="s">
        <v>248</v>
      </c>
      <c r="E357" s="236" t="s">
        <v>22</v>
      </c>
      <c r="F357" s="237" t="s">
        <v>515</v>
      </c>
      <c r="G357" s="225"/>
      <c r="H357" s="238">
        <v>37.8</v>
      </c>
      <c r="I357" s="230"/>
      <c r="J357" s="225"/>
      <c r="K357" s="225"/>
      <c r="L357" s="231"/>
      <c r="M357" s="232"/>
      <c r="N357" s="233"/>
      <c r="O357" s="233"/>
      <c r="P357" s="233"/>
      <c r="Q357" s="233"/>
      <c r="R357" s="233"/>
      <c r="S357" s="233"/>
      <c r="T357" s="234"/>
      <c r="AT357" s="235" t="s">
        <v>248</v>
      </c>
      <c r="AU357" s="235" t="s">
        <v>84</v>
      </c>
      <c r="AV357" s="12" t="s">
        <v>84</v>
      </c>
      <c r="AW357" s="12" t="s">
        <v>39</v>
      </c>
      <c r="AX357" s="12" t="s">
        <v>75</v>
      </c>
      <c r="AY357" s="235" t="s">
        <v>145</v>
      </c>
    </row>
    <row r="358" spans="2:51" s="12" customFormat="1" ht="13.5">
      <c r="B358" s="224"/>
      <c r="C358" s="225"/>
      <c r="D358" s="221" t="s">
        <v>248</v>
      </c>
      <c r="E358" s="236" t="s">
        <v>22</v>
      </c>
      <c r="F358" s="237" t="s">
        <v>516</v>
      </c>
      <c r="G358" s="225"/>
      <c r="H358" s="238">
        <v>179.96</v>
      </c>
      <c r="I358" s="230"/>
      <c r="J358" s="225"/>
      <c r="K358" s="225"/>
      <c r="L358" s="231"/>
      <c r="M358" s="232"/>
      <c r="N358" s="233"/>
      <c r="O358" s="233"/>
      <c r="P358" s="233"/>
      <c r="Q358" s="233"/>
      <c r="R358" s="233"/>
      <c r="S358" s="233"/>
      <c r="T358" s="234"/>
      <c r="AT358" s="235" t="s">
        <v>248</v>
      </c>
      <c r="AU358" s="235" t="s">
        <v>84</v>
      </c>
      <c r="AV358" s="12" t="s">
        <v>84</v>
      </c>
      <c r="AW358" s="12" t="s">
        <v>39</v>
      </c>
      <c r="AX358" s="12" t="s">
        <v>75</v>
      </c>
      <c r="AY358" s="235" t="s">
        <v>145</v>
      </c>
    </row>
    <row r="359" spans="2:51" s="12" customFormat="1" ht="13.5">
      <c r="B359" s="224"/>
      <c r="C359" s="225"/>
      <c r="D359" s="221" t="s">
        <v>248</v>
      </c>
      <c r="E359" s="236" t="s">
        <v>22</v>
      </c>
      <c r="F359" s="237" t="s">
        <v>517</v>
      </c>
      <c r="G359" s="225"/>
      <c r="H359" s="238">
        <v>6.883</v>
      </c>
      <c r="I359" s="230"/>
      <c r="J359" s="225"/>
      <c r="K359" s="225"/>
      <c r="L359" s="231"/>
      <c r="M359" s="232"/>
      <c r="N359" s="233"/>
      <c r="O359" s="233"/>
      <c r="P359" s="233"/>
      <c r="Q359" s="233"/>
      <c r="R359" s="233"/>
      <c r="S359" s="233"/>
      <c r="T359" s="234"/>
      <c r="AT359" s="235" t="s">
        <v>248</v>
      </c>
      <c r="AU359" s="235" t="s">
        <v>84</v>
      </c>
      <c r="AV359" s="12" t="s">
        <v>84</v>
      </c>
      <c r="AW359" s="12" t="s">
        <v>39</v>
      </c>
      <c r="AX359" s="12" t="s">
        <v>75</v>
      </c>
      <c r="AY359" s="235" t="s">
        <v>145</v>
      </c>
    </row>
    <row r="360" spans="2:51" s="12" customFormat="1" ht="13.5">
      <c r="B360" s="224"/>
      <c r="C360" s="225"/>
      <c r="D360" s="221" t="s">
        <v>248</v>
      </c>
      <c r="E360" s="236" t="s">
        <v>22</v>
      </c>
      <c r="F360" s="237" t="s">
        <v>518</v>
      </c>
      <c r="G360" s="225"/>
      <c r="H360" s="238">
        <v>123.984</v>
      </c>
      <c r="I360" s="230"/>
      <c r="J360" s="225"/>
      <c r="K360" s="225"/>
      <c r="L360" s="231"/>
      <c r="M360" s="232"/>
      <c r="N360" s="233"/>
      <c r="O360" s="233"/>
      <c r="P360" s="233"/>
      <c r="Q360" s="233"/>
      <c r="R360" s="233"/>
      <c r="S360" s="233"/>
      <c r="T360" s="234"/>
      <c r="AT360" s="235" t="s">
        <v>248</v>
      </c>
      <c r="AU360" s="235" t="s">
        <v>84</v>
      </c>
      <c r="AV360" s="12" t="s">
        <v>84</v>
      </c>
      <c r="AW360" s="12" t="s">
        <v>39</v>
      </c>
      <c r="AX360" s="12" t="s">
        <v>75</v>
      </c>
      <c r="AY360" s="235" t="s">
        <v>145</v>
      </c>
    </row>
    <row r="361" spans="2:51" s="12" customFormat="1" ht="13.5">
      <c r="B361" s="224"/>
      <c r="C361" s="225"/>
      <c r="D361" s="221" t="s">
        <v>248</v>
      </c>
      <c r="E361" s="236" t="s">
        <v>22</v>
      </c>
      <c r="F361" s="237" t="s">
        <v>519</v>
      </c>
      <c r="G361" s="225"/>
      <c r="H361" s="238">
        <v>22.68</v>
      </c>
      <c r="I361" s="230"/>
      <c r="J361" s="225"/>
      <c r="K361" s="225"/>
      <c r="L361" s="231"/>
      <c r="M361" s="232"/>
      <c r="N361" s="233"/>
      <c r="O361" s="233"/>
      <c r="P361" s="233"/>
      <c r="Q361" s="233"/>
      <c r="R361" s="233"/>
      <c r="S361" s="233"/>
      <c r="T361" s="234"/>
      <c r="AT361" s="235" t="s">
        <v>248</v>
      </c>
      <c r="AU361" s="235" t="s">
        <v>84</v>
      </c>
      <c r="AV361" s="12" t="s">
        <v>84</v>
      </c>
      <c r="AW361" s="12" t="s">
        <v>39</v>
      </c>
      <c r="AX361" s="12" t="s">
        <v>75</v>
      </c>
      <c r="AY361" s="235" t="s">
        <v>145</v>
      </c>
    </row>
    <row r="362" spans="2:51" s="13" customFormat="1" ht="13.5">
      <c r="B362" s="239"/>
      <c r="C362" s="240"/>
      <c r="D362" s="226" t="s">
        <v>248</v>
      </c>
      <c r="E362" s="241" t="s">
        <v>22</v>
      </c>
      <c r="F362" s="242" t="s">
        <v>270</v>
      </c>
      <c r="G362" s="240"/>
      <c r="H362" s="243">
        <v>773.531</v>
      </c>
      <c r="I362" s="244"/>
      <c r="J362" s="240"/>
      <c r="K362" s="240"/>
      <c r="L362" s="245"/>
      <c r="M362" s="246"/>
      <c r="N362" s="247"/>
      <c r="O362" s="247"/>
      <c r="P362" s="247"/>
      <c r="Q362" s="247"/>
      <c r="R362" s="247"/>
      <c r="S362" s="247"/>
      <c r="T362" s="248"/>
      <c r="AT362" s="249" t="s">
        <v>248</v>
      </c>
      <c r="AU362" s="249" t="s">
        <v>84</v>
      </c>
      <c r="AV362" s="13" t="s">
        <v>244</v>
      </c>
      <c r="AW362" s="13" t="s">
        <v>39</v>
      </c>
      <c r="AX362" s="13" t="s">
        <v>24</v>
      </c>
      <c r="AY362" s="249" t="s">
        <v>145</v>
      </c>
    </row>
    <row r="363" spans="2:65" s="1" customFormat="1" ht="22.5" customHeight="1">
      <c r="B363" s="42"/>
      <c r="C363" s="203" t="s">
        <v>520</v>
      </c>
      <c r="D363" s="203" t="s">
        <v>148</v>
      </c>
      <c r="E363" s="204" t="s">
        <v>521</v>
      </c>
      <c r="F363" s="205" t="s">
        <v>522</v>
      </c>
      <c r="G363" s="206" t="s">
        <v>467</v>
      </c>
      <c r="H363" s="207">
        <v>3335.887</v>
      </c>
      <c r="I363" s="208"/>
      <c r="J363" s="209">
        <f>ROUND(I363*H363,2)</f>
        <v>0</v>
      </c>
      <c r="K363" s="205" t="s">
        <v>152</v>
      </c>
      <c r="L363" s="62"/>
      <c r="M363" s="210" t="s">
        <v>22</v>
      </c>
      <c r="N363" s="211" t="s">
        <v>46</v>
      </c>
      <c r="O363" s="43"/>
      <c r="P363" s="212">
        <f>O363*H363</f>
        <v>0</v>
      </c>
      <c r="Q363" s="212">
        <v>0</v>
      </c>
      <c r="R363" s="212">
        <f>Q363*H363</f>
        <v>0</v>
      </c>
      <c r="S363" s="212">
        <v>0</v>
      </c>
      <c r="T363" s="213">
        <f>S363*H363</f>
        <v>0</v>
      </c>
      <c r="AR363" s="25" t="s">
        <v>244</v>
      </c>
      <c r="AT363" s="25" t="s">
        <v>148</v>
      </c>
      <c r="AU363" s="25" t="s">
        <v>84</v>
      </c>
      <c r="AY363" s="25" t="s">
        <v>145</v>
      </c>
      <c r="BE363" s="214">
        <f>IF(N363="základní",J363,0)</f>
        <v>0</v>
      </c>
      <c r="BF363" s="214">
        <f>IF(N363="snížená",J363,0)</f>
        <v>0</v>
      </c>
      <c r="BG363" s="214">
        <f>IF(N363="zákl. přenesená",J363,0)</f>
        <v>0</v>
      </c>
      <c r="BH363" s="214">
        <f>IF(N363="sníž. přenesená",J363,0)</f>
        <v>0</v>
      </c>
      <c r="BI363" s="214">
        <f>IF(N363="nulová",J363,0)</f>
        <v>0</v>
      </c>
      <c r="BJ363" s="25" t="s">
        <v>24</v>
      </c>
      <c r="BK363" s="214">
        <f>ROUND(I363*H363,2)</f>
        <v>0</v>
      </c>
      <c r="BL363" s="25" t="s">
        <v>244</v>
      </c>
      <c r="BM363" s="25" t="s">
        <v>523</v>
      </c>
    </row>
    <row r="364" spans="2:51" s="12" customFormat="1" ht="13.5">
      <c r="B364" s="224"/>
      <c r="C364" s="225"/>
      <c r="D364" s="221" t="s">
        <v>248</v>
      </c>
      <c r="E364" s="236" t="s">
        <v>22</v>
      </c>
      <c r="F364" s="237" t="s">
        <v>22</v>
      </c>
      <c r="G364" s="225"/>
      <c r="H364" s="238">
        <v>0</v>
      </c>
      <c r="I364" s="230"/>
      <c r="J364" s="225"/>
      <c r="K364" s="225"/>
      <c r="L364" s="231"/>
      <c r="M364" s="232"/>
      <c r="N364" s="233"/>
      <c r="O364" s="233"/>
      <c r="P364" s="233"/>
      <c r="Q364" s="233"/>
      <c r="R364" s="233"/>
      <c r="S364" s="233"/>
      <c r="T364" s="234"/>
      <c r="AT364" s="235" t="s">
        <v>248</v>
      </c>
      <c r="AU364" s="235" t="s">
        <v>84</v>
      </c>
      <c r="AV364" s="12" t="s">
        <v>84</v>
      </c>
      <c r="AW364" s="12" t="s">
        <v>39</v>
      </c>
      <c r="AX364" s="12" t="s">
        <v>75</v>
      </c>
      <c r="AY364" s="235" t="s">
        <v>145</v>
      </c>
    </row>
    <row r="365" spans="2:51" s="12" customFormat="1" ht="27">
      <c r="B365" s="224"/>
      <c r="C365" s="225"/>
      <c r="D365" s="221" t="s">
        <v>248</v>
      </c>
      <c r="E365" s="236" t="s">
        <v>22</v>
      </c>
      <c r="F365" s="237" t="s">
        <v>487</v>
      </c>
      <c r="G365" s="225"/>
      <c r="H365" s="238">
        <v>843.352</v>
      </c>
      <c r="I365" s="230"/>
      <c r="J365" s="225"/>
      <c r="K365" s="225"/>
      <c r="L365" s="231"/>
      <c r="M365" s="232"/>
      <c r="N365" s="233"/>
      <c r="O365" s="233"/>
      <c r="P365" s="233"/>
      <c r="Q365" s="233"/>
      <c r="R365" s="233"/>
      <c r="S365" s="233"/>
      <c r="T365" s="234"/>
      <c r="AT365" s="235" t="s">
        <v>248</v>
      </c>
      <c r="AU365" s="235" t="s">
        <v>84</v>
      </c>
      <c r="AV365" s="12" t="s">
        <v>84</v>
      </c>
      <c r="AW365" s="12" t="s">
        <v>39</v>
      </c>
      <c r="AX365" s="12" t="s">
        <v>75</v>
      </c>
      <c r="AY365" s="235" t="s">
        <v>145</v>
      </c>
    </row>
    <row r="366" spans="2:51" s="12" customFormat="1" ht="27">
      <c r="B366" s="224"/>
      <c r="C366" s="225"/>
      <c r="D366" s="221" t="s">
        <v>248</v>
      </c>
      <c r="E366" s="236" t="s">
        <v>22</v>
      </c>
      <c r="F366" s="237" t="s">
        <v>524</v>
      </c>
      <c r="G366" s="225"/>
      <c r="H366" s="238">
        <v>652.455</v>
      </c>
      <c r="I366" s="230"/>
      <c r="J366" s="225"/>
      <c r="K366" s="225"/>
      <c r="L366" s="231"/>
      <c r="M366" s="232"/>
      <c r="N366" s="233"/>
      <c r="O366" s="233"/>
      <c r="P366" s="233"/>
      <c r="Q366" s="233"/>
      <c r="R366" s="233"/>
      <c r="S366" s="233"/>
      <c r="T366" s="234"/>
      <c r="AT366" s="235" t="s">
        <v>248</v>
      </c>
      <c r="AU366" s="235" t="s">
        <v>84</v>
      </c>
      <c r="AV366" s="12" t="s">
        <v>84</v>
      </c>
      <c r="AW366" s="12" t="s">
        <v>39</v>
      </c>
      <c r="AX366" s="12" t="s">
        <v>75</v>
      </c>
      <c r="AY366" s="235" t="s">
        <v>145</v>
      </c>
    </row>
    <row r="367" spans="2:51" s="12" customFormat="1" ht="27">
      <c r="B367" s="224"/>
      <c r="C367" s="225"/>
      <c r="D367" s="221" t="s">
        <v>248</v>
      </c>
      <c r="E367" s="236" t="s">
        <v>22</v>
      </c>
      <c r="F367" s="237" t="s">
        <v>489</v>
      </c>
      <c r="G367" s="225"/>
      <c r="H367" s="238">
        <v>218.093</v>
      </c>
      <c r="I367" s="230"/>
      <c r="J367" s="225"/>
      <c r="K367" s="225"/>
      <c r="L367" s="231"/>
      <c r="M367" s="232"/>
      <c r="N367" s="233"/>
      <c r="O367" s="233"/>
      <c r="P367" s="233"/>
      <c r="Q367" s="233"/>
      <c r="R367" s="233"/>
      <c r="S367" s="233"/>
      <c r="T367" s="234"/>
      <c r="AT367" s="235" t="s">
        <v>248</v>
      </c>
      <c r="AU367" s="235" t="s">
        <v>84</v>
      </c>
      <c r="AV367" s="12" t="s">
        <v>84</v>
      </c>
      <c r="AW367" s="12" t="s">
        <v>39</v>
      </c>
      <c r="AX367" s="12" t="s">
        <v>75</v>
      </c>
      <c r="AY367" s="235" t="s">
        <v>145</v>
      </c>
    </row>
    <row r="368" spans="2:51" s="12" customFormat="1" ht="27">
      <c r="B368" s="224"/>
      <c r="C368" s="225"/>
      <c r="D368" s="221" t="s">
        <v>248</v>
      </c>
      <c r="E368" s="236" t="s">
        <v>22</v>
      </c>
      <c r="F368" s="237" t="s">
        <v>490</v>
      </c>
      <c r="G368" s="225"/>
      <c r="H368" s="238">
        <v>854.48</v>
      </c>
      <c r="I368" s="230"/>
      <c r="J368" s="225"/>
      <c r="K368" s="225"/>
      <c r="L368" s="231"/>
      <c r="M368" s="232"/>
      <c r="N368" s="233"/>
      <c r="O368" s="233"/>
      <c r="P368" s="233"/>
      <c r="Q368" s="233"/>
      <c r="R368" s="233"/>
      <c r="S368" s="233"/>
      <c r="T368" s="234"/>
      <c r="AT368" s="235" t="s">
        <v>248</v>
      </c>
      <c r="AU368" s="235" t="s">
        <v>84</v>
      </c>
      <c r="AV368" s="12" t="s">
        <v>84</v>
      </c>
      <c r="AW368" s="12" t="s">
        <v>39</v>
      </c>
      <c r="AX368" s="12" t="s">
        <v>75</v>
      </c>
      <c r="AY368" s="235" t="s">
        <v>145</v>
      </c>
    </row>
    <row r="369" spans="2:51" s="12" customFormat="1" ht="13.5">
      <c r="B369" s="224"/>
      <c r="C369" s="225"/>
      <c r="D369" s="221" t="s">
        <v>248</v>
      </c>
      <c r="E369" s="236" t="s">
        <v>22</v>
      </c>
      <c r="F369" s="237" t="s">
        <v>525</v>
      </c>
      <c r="G369" s="225"/>
      <c r="H369" s="238">
        <v>31.264</v>
      </c>
      <c r="I369" s="230"/>
      <c r="J369" s="225"/>
      <c r="K369" s="225"/>
      <c r="L369" s="231"/>
      <c r="M369" s="232"/>
      <c r="N369" s="233"/>
      <c r="O369" s="233"/>
      <c r="P369" s="233"/>
      <c r="Q369" s="233"/>
      <c r="R369" s="233"/>
      <c r="S369" s="233"/>
      <c r="T369" s="234"/>
      <c r="AT369" s="235" t="s">
        <v>248</v>
      </c>
      <c r="AU369" s="235" t="s">
        <v>84</v>
      </c>
      <c r="AV369" s="12" t="s">
        <v>84</v>
      </c>
      <c r="AW369" s="12" t="s">
        <v>39</v>
      </c>
      <c r="AX369" s="12" t="s">
        <v>75</v>
      </c>
      <c r="AY369" s="235" t="s">
        <v>145</v>
      </c>
    </row>
    <row r="370" spans="2:51" s="12" customFormat="1" ht="27">
      <c r="B370" s="224"/>
      <c r="C370" s="225"/>
      <c r="D370" s="221" t="s">
        <v>248</v>
      </c>
      <c r="E370" s="236" t="s">
        <v>22</v>
      </c>
      <c r="F370" s="237" t="s">
        <v>526</v>
      </c>
      <c r="G370" s="225"/>
      <c r="H370" s="238">
        <v>475.961</v>
      </c>
      <c r="I370" s="230"/>
      <c r="J370" s="225"/>
      <c r="K370" s="225"/>
      <c r="L370" s="231"/>
      <c r="M370" s="232"/>
      <c r="N370" s="233"/>
      <c r="O370" s="233"/>
      <c r="P370" s="233"/>
      <c r="Q370" s="233"/>
      <c r="R370" s="233"/>
      <c r="S370" s="233"/>
      <c r="T370" s="234"/>
      <c r="AT370" s="235" t="s">
        <v>248</v>
      </c>
      <c r="AU370" s="235" t="s">
        <v>84</v>
      </c>
      <c r="AV370" s="12" t="s">
        <v>84</v>
      </c>
      <c r="AW370" s="12" t="s">
        <v>39</v>
      </c>
      <c r="AX370" s="12" t="s">
        <v>75</v>
      </c>
      <c r="AY370" s="235" t="s">
        <v>145</v>
      </c>
    </row>
    <row r="371" spans="2:51" s="12" customFormat="1" ht="13.5">
      <c r="B371" s="224"/>
      <c r="C371" s="225"/>
      <c r="D371" s="221" t="s">
        <v>248</v>
      </c>
      <c r="E371" s="236" t="s">
        <v>22</v>
      </c>
      <c r="F371" s="237" t="s">
        <v>493</v>
      </c>
      <c r="G371" s="225"/>
      <c r="H371" s="238">
        <v>260.282</v>
      </c>
      <c r="I371" s="230"/>
      <c r="J371" s="225"/>
      <c r="K371" s="225"/>
      <c r="L371" s="231"/>
      <c r="M371" s="232"/>
      <c r="N371" s="233"/>
      <c r="O371" s="233"/>
      <c r="P371" s="233"/>
      <c r="Q371" s="233"/>
      <c r="R371" s="233"/>
      <c r="S371" s="233"/>
      <c r="T371" s="234"/>
      <c r="AT371" s="235" t="s">
        <v>248</v>
      </c>
      <c r="AU371" s="235" t="s">
        <v>84</v>
      </c>
      <c r="AV371" s="12" t="s">
        <v>84</v>
      </c>
      <c r="AW371" s="12" t="s">
        <v>39</v>
      </c>
      <c r="AX371" s="12" t="s">
        <v>75</v>
      </c>
      <c r="AY371" s="235" t="s">
        <v>145</v>
      </c>
    </row>
    <row r="372" spans="2:51" s="15" customFormat="1" ht="13.5">
      <c r="B372" s="271"/>
      <c r="C372" s="272"/>
      <c r="D372" s="221" t="s">
        <v>248</v>
      </c>
      <c r="E372" s="273" t="s">
        <v>22</v>
      </c>
      <c r="F372" s="274" t="s">
        <v>437</v>
      </c>
      <c r="G372" s="272"/>
      <c r="H372" s="275">
        <v>3335.887</v>
      </c>
      <c r="I372" s="276"/>
      <c r="J372" s="272"/>
      <c r="K372" s="272"/>
      <c r="L372" s="277"/>
      <c r="M372" s="278"/>
      <c r="N372" s="279"/>
      <c r="O372" s="279"/>
      <c r="P372" s="279"/>
      <c r="Q372" s="279"/>
      <c r="R372" s="279"/>
      <c r="S372" s="279"/>
      <c r="T372" s="280"/>
      <c r="AT372" s="281" t="s">
        <v>248</v>
      </c>
      <c r="AU372" s="281" t="s">
        <v>84</v>
      </c>
      <c r="AV372" s="15" t="s">
        <v>158</v>
      </c>
      <c r="AW372" s="15" t="s">
        <v>39</v>
      </c>
      <c r="AX372" s="15" t="s">
        <v>75</v>
      </c>
      <c r="AY372" s="281" t="s">
        <v>145</v>
      </c>
    </row>
    <row r="373" spans="2:51" s="13" customFormat="1" ht="13.5">
      <c r="B373" s="239"/>
      <c r="C373" s="240"/>
      <c r="D373" s="226" t="s">
        <v>248</v>
      </c>
      <c r="E373" s="241" t="s">
        <v>22</v>
      </c>
      <c r="F373" s="242" t="s">
        <v>270</v>
      </c>
      <c r="G373" s="240"/>
      <c r="H373" s="243">
        <v>3335.887</v>
      </c>
      <c r="I373" s="244"/>
      <c r="J373" s="240"/>
      <c r="K373" s="240"/>
      <c r="L373" s="245"/>
      <c r="M373" s="246"/>
      <c r="N373" s="247"/>
      <c r="O373" s="247"/>
      <c r="P373" s="247"/>
      <c r="Q373" s="247"/>
      <c r="R373" s="247"/>
      <c r="S373" s="247"/>
      <c r="T373" s="248"/>
      <c r="AT373" s="249" t="s">
        <v>248</v>
      </c>
      <c r="AU373" s="249" t="s">
        <v>84</v>
      </c>
      <c r="AV373" s="13" t="s">
        <v>244</v>
      </c>
      <c r="AW373" s="13" t="s">
        <v>39</v>
      </c>
      <c r="AX373" s="13" t="s">
        <v>24</v>
      </c>
      <c r="AY373" s="249" t="s">
        <v>145</v>
      </c>
    </row>
    <row r="374" spans="2:65" s="1" customFormat="1" ht="31.5" customHeight="1">
      <c r="B374" s="42"/>
      <c r="C374" s="203" t="s">
        <v>527</v>
      </c>
      <c r="D374" s="203" t="s">
        <v>148</v>
      </c>
      <c r="E374" s="204" t="s">
        <v>528</v>
      </c>
      <c r="F374" s="205" t="s">
        <v>529</v>
      </c>
      <c r="G374" s="206" t="s">
        <v>175</v>
      </c>
      <c r="H374" s="207">
        <v>3</v>
      </c>
      <c r="I374" s="208"/>
      <c r="J374" s="209">
        <f>ROUND(I374*H374,2)</f>
        <v>0</v>
      </c>
      <c r="K374" s="205" t="s">
        <v>243</v>
      </c>
      <c r="L374" s="62"/>
      <c r="M374" s="210" t="s">
        <v>22</v>
      </c>
      <c r="N374" s="211" t="s">
        <v>46</v>
      </c>
      <c r="O374" s="43"/>
      <c r="P374" s="212">
        <f>O374*H374</f>
        <v>0</v>
      </c>
      <c r="Q374" s="212">
        <v>0.04684</v>
      </c>
      <c r="R374" s="212">
        <f>Q374*H374</f>
        <v>0.14052</v>
      </c>
      <c r="S374" s="212">
        <v>0</v>
      </c>
      <c r="T374" s="213">
        <f>S374*H374</f>
        <v>0</v>
      </c>
      <c r="AR374" s="25" t="s">
        <v>244</v>
      </c>
      <c r="AT374" s="25" t="s">
        <v>148</v>
      </c>
      <c r="AU374" s="25" t="s">
        <v>84</v>
      </c>
      <c r="AY374" s="25" t="s">
        <v>145</v>
      </c>
      <c r="BE374" s="214">
        <f>IF(N374="základní",J374,0)</f>
        <v>0</v>
      </c>
      <c r="BF374" s="214">
        <f>IF(N374="snížená",J374,0)</f>
        <v>0</v>
      </c>
      <c r="BG374" s="214">
        <f>IF(N374="zákl. přenesená",J374,0)</f>
        <v>0</v>
      </c>
      <c r="BH374" s="214">
        <f>IF(N374="sníž. přenesená",J374,0)</f>
        <v>0</v>
      </c>
      <c r="BI374" s="214">
        <f>IF(N374="nulová",J374,0)</f>
        <v>0</v>
      </c>
      <c r="BJ374" s="25" t="s">
        <v>24</v>
      </c>
      <c r="BK374" s="214">
        <f>ROUND(I374*H374,2)</f>
        <v>0</v>
      </c>
      <c r="BL374" s="25" t="s">
        <v>244</v>
      </c>
      <c r="BM374" s="25" t="s">
        <v>530</v>
      </c>
    </row>
    <row r="375" spans="2:47" s="1" customFormat="1" ht="27">
      <c r="B375" s="42"/>
      <c r="C375" s="64"/>
      <c r="D375" s="226" t="s">
        <v>246</v>
      </c>
      <c r="E375" s="64"/>
      <c r="F375" s="282" t="s">
        <v>531</v>
      </c>
      <c r="G375" s="64"/>
      <c r="H375" s="64"/>
      <c r="I375" s="173"/>
      <c r="J375" s="64"/>
      <c r="K375" s="64"/>
      <c r="L375" s="62"/>
      <c r="M375" s="223"/>
      <c r="N375" s="43"/>
      <c r="O375" s="43"/>
      <c r="P375" s="43"/>
      <c r="Q375" s="43"/>
      <c r="R375" s="43"/>
      <c r="S375" s="43"/>
      <c r="T375" s="79"/>
      <c r="AT375" s="25" t="s">
        <v>246</v>
      </c>
      <c r="AU375" s="25" t="s">
        <v>84</v>
      </c>
    </row>
    <row r="376" spans="2:65" s="1" customFormat="1" ht="31.5" customHeight="1">
      <c r="B376" s="42"/>
      <c r="C376" s="250" t="s">
        <v>532</v>
      </c>
      <c r="D376" s="250" t="s">
        <v>304</v>
      </c>
      <c r="E376" s="251" t="s">
        <v>533</v>
      </c>
      <c r="F376" s="252" t="s">
        <v>534</v>
      </c>
      <c r="G376" s="253" t="s">
        <v>175</v>
      </c>
      <c r="H376" s="254">
        <v>1</v>
      </c>
      <c r="I376" s="255"/>
      <c r="J376" s="256">
        <f>ROUND(I376*H376,2)</f>
        <v>0</v>
      </c>
      <c r="K376" s="252" t="s">
        <v>152</v>
      </c>
      <c r="L376" s="257"/>
      <c r="M376" s="258" t="s">
        <v>22</v>
      </c>
      <c r="N376" s="259" t="s">
        <v>46</v>
      </c>
      <c r="O376" s="43"/>
      <c r="P376" s="212">
        <f>O376*H376</f>
        <v>0</v>
      </c>
      <c r="Q376" s="212">
        <v>0.0114</v>
      </c>
      <c r="R376" s="212">
        <f>Q376*H376</f>
        <v>0.0114</v>
      </c>
      <c r="S376" s="212">
        <v>0</v>
      </c>
      <c r="T376" s="213">
        <f>S376*H376</f>
        <v>0</v>
      </c>
      <c r="AR376" s="25" t="s">
        <v>185</v>
      </c>
      <c r="AT376" s="25" t="s">
        <v>304</v>
      </c>
      <c r="AU376" s="25" t="s">
        <v>84</v>
      </c>
      <c r="AY376" s="25" t="s">
        <v>145</v>
      </c>
      <c r="BE376" s="214">
        <f>IF(N376="základní",J376,0)</f>
        <v>0</v>
      </c>
      <c r="BF376" s="214">
        <f>IF(N376="snížená",J376,0)</f>
        <v>0</v>
      </c>
      <c r="BG376" s="214">
        <f>IF(N376="zákl. přenesená",J376,0)</f>
        <v>0</v>
      </c>
      <c r="BH376" s="214">
        <f>IF(N376="sníž. přenesená",J376,0)</f>
        <v>0</v>
      </c>
      <c r="BI376" s="214">
        <f>IF(N376="nulová",J376,0)</f>
        <v>0</v>
      </c>
      <c r="BJ376" s="25" t="s">
        <v>24</v>
      </c>
      <c r="BK376" s="214">
        <f>ROUND(I376*H376,2)</f>
        <v>0</v>
      </c>
      <c r="BL376" s="25" t="s">
        <v>244</v>
      </c>
      <c r="BM376" s="25" t="s">
        <v>535</v>
      </c>
    </row>
    <row r="377" spans="2:51" s="12" customFormat="1" ht="13.5">
      <c r="B377" s="224"/>
      <c r="C377" s="225"/>
      <c r="D377" s="226" t="s">
        <v>248</v>
      </c>
      <c r="E377" s="227" t="s">
        <v>22</v>
      </c>
      <c r="F377" s="228" t="s">
        <v>536</v>
      </c>
      <c r="G377" s="225"/>
      <c r="H377" s="229">
        <v>1</v>
      </c>
      <c r="I377" s="230"/>
      <c r="J377" s="225"/>
      <c r="K377" s="225"/>
      <c r="L377" s="231"/>
      <c r="M377" s="232"/>
      <c r="N377" s="233"/>
      <c r="O377" s="233"/>
      <c r="P377" s="233"/>
      <c r="Q377" s="233"/>
      <c r="R377" s="233"/>
      <c r="S377" s="233"/>
      <c r="T377" s="234"/>
      <c r="AT377" s="235" t="s">
        <v>248</v>
      </c>
      <c r="AU377" s="235" t="s">
        <v>84</v>
      </c>
      <c r="AV377" s="12" t="s">
        <v>84</v>
      </c>
      <c r="AW377" s="12" t="s">
        <v>39</v>
      </c>
      <c r="AX377" s="12" t="s">
        <v>24</v>
      </c>
      <c r="AY377" s="235" t="s">
        <v>145</v>
      </c>
    </row>
    <row r="378" spans="2:65" s="1" customFormat="1" ht="31.5" customHeight="1">
      <c r="B378" s="42"/>
      <c r="C378" s="250" t="s">
        <v>537</v>
      </c>
      <c r="D378" s="250" t="s">
        <v>304</v>
      </c>
      <c r="E378" s="251" t="s">
        <v>538</v>
      </c>
      <c r="F378" s="252" t="s">
        <v>539</v>
      </c>
      <c r="G378" s="253" t="s">
        <v>175</v>
      </c>
      <c r="H378" s="254">
        <v>2</v>
      </c>
      <c r="I378" s="255"/>
      <c r="J378" s="256">
        <f>ROUND(I378*H378,2)</f>
        <v>0</v>
      </c>
      <c r="K378" s="252" t="s">
        <v>152</v>
      </c>
      <c r="L378" s="257"/>
      <c r="M378" s="258" t="s">
        <v>22</v>
      </c>
      <c r="N378" s="259" t="s">
        <v>46</v>
      </c>
      <c r="O378" s="43"/>
      <c r="P378" s="212">
        <f>O378*H378</f>
        <v>0</v>
      </c>
      <c r="Q378" s="212">
        <v>0.0114</v>
      </c>
      <c r="R378" s="212">
        <f>Q378*H378</f>
        <v>0.0228</v>
      </c>
      <c r="S378" s="212">
        <v>0</v>
      </c>
      <c r="T378" s="213">
        <f>S378*H378</f>
        <v>0</v>
      </c>
      <c r="AR378" s="25" t="s">
        <v>185</v>
      </c>
      <c r="AT378" s="25" t="s">
        <v>304</v>
      </c>
      <c r="AU378" s="25" t="s">
        <v>84</v>
      </c>
      <c r="AY378" s="25" t="s">
        <v>145</v>
      </c>
      <c r="BE378" s="214">
        <f>IF(N378="základní",J378,0)</f>
        <v>0</v>
      </c>
      <c r="BF378" s="214">
        <f>IF(N378="snížená",J378,0)</f>
        <v>0</v>
      </c>
      <c r="BG378" s="214">
        <f>IF(N378="zákl. přenesená",J378,0)</f>
        <v>0</v>
      </c>
      <c r="BH378" s="214">
        <f>IF(N378="sníž. přenesená",J378,0)</f>
        <v>0</v>
      </c>
      <c r="BI378" s="214">
        <f>IF(N378="nulová",J378,0)</f>
        <v>0</v>
      </c>
      <c r="BJ378" s="25" t="s">
        <v>24</v>
      </c>
      <c r="BK378" s="214">
        <f>ROUND(I378*H378,2)</f>
        <v>0</v>
      </c>
      <c r="BL378" s="25" t="s">
        <v>244</v>
      </c>
      <c r="BM378" s="25" t="s">
        <v>540</v>
      </c>
    </row>
    <row r="379" spans="2:51" s="12" customFormat="1" ht="13.5">
      <c r="B379" s="224"/>
      <c r="C379" s="225"/>
      <c r="D379" s="221" t="s">
        <v>248</v>
      </c>
      <c r="E379" s="236" t="s">
        <v>22</v>
      </c>
      <c r="F379" s="237" t="s">
        <v>541</v>
      </c>
      <c r="G379" s="225"/>
      <c r="H379" s="238">
        <v>2</v>
      </c>
      <c r="I379" s="230"/>
      <c r="J379" s="225"/>
      <c r="K379" s="225"/>
      <c r="L379" s="231"/>
      <c r="M379" s="232"/>
      <c r="N379" s="233"/>
      <c r="O379" s="233"/>
      <c r="P379" s="233"/>
      <c r="Q379" s="233"/>
      <c r="R379" s="233"/>
      <c r="S379" s="233"/>
      <c r="T379" s="234"/>
      <c r="AT379" s="235" t="s">
        <v>248</v>
      </c>
      <c r="AU379" s="235" t="s">
        <v>84</v>
      </c>
      <c r="AV379" s="12" t="s">
        <v>84</v>
      </c>
      <c r="AW379" s="12" t="s">
        <v>39</v>
      </c>
      <c r="AX379" s="12" t="s">
        <v>24</v>
      </c>
      <c r="AY379" s="235" t="s">
        <v>145</v>
      </c>
    </row>
    <row r="380" spans="2:63" s="11" customFormat="1" ht="29.85" customHeight="1">
      <c r="B380" s="186"/>
      <c r="C380" s="187"/>
      <c r="D380" s="200" t="s">
        <v>74</v>
      </c>
      <c r="E380" s="201" t="s">
        <v>185</v>
      </c>
      <c r="F380" s="201" t="s">
        <v>542</v>
      </c>
      <c r="G380" s="187"/>
      <c r="H380" s="187"/>
      <c r="I380" s="190"/>
      <c r="J380" s="202">
        <f>BK380</f>
        <v>0</v>
      </c>
      <c r="K380" s="187"/>
      <c r="L380" s="192"/>
      <c r="M380" s="193"/>
      <c r="N380" s="194"/>
      <c r="O380" s="194"/>
      <c r="P380" s="195">
        <f>SUM(P381:P388)</f>
        <v>0</v>
      </c>
      <c r="Q380" s="194"/>
      <c r="R380" s="195">
        <f>SUM(R381:R388)</f>
        <v>0.7999</v>
      </c>
      <c r="S380" s="194"/>
      <c r="T380" s="196">
        <f>SUM(T381:T388)</f>
        <v>0</v>
      </c>
      <c r="AR380" s="197" t="s">
        <v>24</v>
      </c>
      <c r="AT380" s="198" t="s">
        <v>74</v>
      </c>
      <c r="AU380" s="198" t="s">
        <v>24</v>
      </c>
      <c r="AY380" s="197" t="s">
        <v>145</v>
      </c>
      <c r="BK380" s="199">
        <f>SUM(BK381:BK388)</f>
        <v>0</v>
      </c>
    </row>
    <row r="381" spans="2:65" s="1" customFormat="1" ht="22.5" customHeight="1">
      <c r="B381" s="42"/>
      <c r="C381" s="203" t="s">
        <v>543</v>
      </c>
      <c r="D381" s="203" t="s">
        <v>148</v>
      </c>
      <c r="E381" s="204" t="s">
        <v>544</v>
      </c>
      <c r="F381" s="205" t="s">
        <v>545</v>
      </c>
      <c r="G381" s="206" t="s">
        <v>175</v>
      </c>
      <c r="H381" s="207">
        <v>1</v>
      </c>
      <c r="I381" s="208"/>
      <c r="J381" s="209">
        <f>ROUND(I381*H381,2)</f>
        <v>0</v>
      </c>
      <c r="K381" s="205" t="s">
        <v>243</v>
      </c>
      <c r="L381" s="62"/>
      <c r="M381" s="210" t="s">
        <v>22</v>
      </c>
      <c r="N381" s="211" t="s">
        <v>46</v>
      </c>
      <c r="O381" s="43"/>
      <c r="P381" s="212">
        <f>O381*H381</f>
        <v>0</v>
      </c>
      <c r="Q381" s="212">
        <v>0.3409</v>
      </c>
      <c r="R381" s="212">
        <f>Q381*H381</f>
        <v>0.3409</v>
      </c>
      <c r="S381" s="212">
        <v>0</v>
      </c>
      <c r="T381" s="213">
        <f>S381*H381</f>
        <v>0</v>
      </c>
      <c r="AR381" s="25" t="s">
        <v>244</v>
      </c>
      <c r="AT381" s="25" t="s">
        <v>148</v>
      </c>
      <c r="AU381" s="25" t="s">
        <v>84</v>
      </c>
      <c r="AY381" s="25" t="s">
        <v>145</v>
      </c>
      <c r="BE381" s="214">
        <f>IF(N381="základní",J381,0)</f>
        <v>0</v>
      </c>
      <c r="BF381" s="214">
        <f>IF(N381="snížená",J381,0)</f>
        <v>0</v>
      </c>
      <c r="BG381" s="214">
        <f>IF(N381="zákl. přenesená",J381,0)</f>
        <v>0</v>
      </c>
      <c r="BH381" s="214">
        <f>IF(N381="sníž. přenesená",J381,0)</f>
        <v>0</v>
      </c>
      <c r="BI381" s="214">
        <f>IF(N381="nulová",J381,0)</f>
        <v>0</v>
      </c>
      <c r="BJ381" s="25" t="s">
        <v>24</v>
      </c>
      <c r="BK381" s="214">
        <f>ROUND(I381*H381,2)</f>
        <v>0</v>
      </c>
      <c r="BL381" s="25" t="s">
        <v>244</v>
      </c>
      <c r="BM381" s="25" t="s">
        <v>546</v>
      </c>
    </row>
    <row r="382" spans="2:47" s="1" customFormat="1" ht="108">
      <c r="B382" s="42"/>
      <c r="C382" s="64"/>
      <c r="D382" s="221" t="s">
        <v>246</v>
      </c>
      <c r="E382" s="64"/>
      <c r="F382" s="222" t="s">
        <v>547</v>
      </c>
      <c r="G382" s="64"/>
      <c r="H382" s="64"/>
      <c r="I382" s="173"/>
      <c r="J382" s="64"/>
      <c r="K382" s="64"/>
      <c r="L382" s="62"/>
      <c r="M382" s="223"/>
      <c r="N382" s="43"/>
      <c r="O382" s="43"/>
      <c r="P382" s="43"/>
      <c r="Q382" s="43"/>
      <c r="R382" s="43"/>
      <c r="S382" s="43"/>
      <c r="T382" s="79"/>
      <c r="AT382" s="25" t="s">
        <v>246</v>
      </c>
      <c r="AU382" s="25" t="s">
        <v>84</v>
      </c>
    </row>
    <row r="383" spans="2:51" s="12" customFormat="1" ht="13.5">
      <c r="B383" s="224"/>
      <c r="C383" s="225"/>
      <c r="D383" s="226" t="s">
        <v>248</v>
      </c>
      <c r="E383" s="227" t="s">
        <v>22</v>
      </c>
      <c r="F383" s="228" t="s">
        <v>548</v>
      </c>
      <c r="G383" s="225"/>
      <c r="H383" s="229">
        <v>1</v>
      </c>
      <c r="I383" s="230"/>
      <c r="J383" s="225"/>
      <c r="K383" s="225"/>
      <c r="L383" s="231"/>
      <c r="M383" s="232"/>
      <c r="N383" s="233"/>
      <c r="O383" s="233"/>
      <c r="P383" s="233"/>
      <c r="Q383" s="233"/>
      <c r="R383" s="233"/>
      <c r="S383" s="233"/>
      <c r="T383" s="234"/>
      <c r="AT383" s="235" t="s">
        <v>248</v>
      </c>
      <c r="AU383" s="235" t="s">
        <v>84</v>
      </c>
      <c r="AV383" s="12" t="s">
        <v>84</v>
      </c>
      <c r="AW383" s="12" t="s">
        <v>39</v>
      </c>
      <c r="AX383" s="12" t="s">
        <v>24</v>
      </c>
      <c r="AY383" s="235" t="s">
        <v>145</v>
      </c>
    </row>
    <row r="384" spans="2:65" s="1" customFormat="1" ht="31.5" customHeight="1">
      <c r="B384" s="42"/>
      <c r="C384" s="250" t="s">
        <v>549</v>
      </c>
      <c r="D384" s="250" t="s">
        <v>304</v>
      </c>
      <c r="E384" s="251" t="s">
        <v>550</v>
      </c>
      <c r="F384" s="252" t="s">
        <v>551</v>
      </c>
      <c r="G384" s="253" t="s">
        <v>175</v>
      </c>
      <c r="H384" s="254">
        <v>1</v>
      </c>
      <c r="I384" s="255"/>
      <c r="J384" s="256">
        <f>ROUND(I384*H384,2)</f>
        <v>0</v>
      </c>
      <c r="K384" s="252" t="s">
        <v>243</v>
      </c>
      <c r="L384" s="257"/>
      <c r="M384" s="258" t="s">
        <v>22</v>
      </c>
      <c r="N384" s="259" t="s">
        <v>46</v>
      </c>
      <c r="O384" s="43"/>
      <c r="P384" s="212">
        <f>O384*H384</f>
        <v>0</v>
      </c>
      <c r="Q384" s="212">
        <v>0.232</v>
      </c>
      <c r="R384" s="212">
        <f>Q384*H384</f>
        <v>0.232</v>
      </c>
      <c r="S384" s="212">
        <v>0</v>
      </c>
      <c r="T384" s="213">
        <f>S384*H384</f>
        <v>0</v>
      </c>
      <c r="AR384" s="25" t="s">
        <v>185</v>
      </c>
      <c r="AT384" s="25" t="s">
        <v>304</v>
      </c>
      <c r="AU384" s="25" t="s">
        <v>84</v>
      </c>
      <c r="AY384" s="25" t="s">
        <v>145</v>
      </c>
      <c r="BE384" s="214">
        <f>IF(N384="základní",J384,0)</f>
        <v>0</v>
      </c>
      <c r="BF384" s="214">
        <f>IF(N384="snížená",J384,0)</f>
        <v>0</v>
      </c>
      <c r="BG384" s="214">
        <f>IF(N384="zákl. přenesená",J384,0)</f>
        <v>0</v>
      </c>
      <c r="BH384" s="214">
        <f>IF(N384="sníž. přenesená",J384,0)</f>
        <v>0</v>
      </c>
      <c r="BI384" s="214">
        <f>IF(N384="nulová",J384,0)</f>
        <v>0</v>
      </c>
      <c r="BJ384" s="25" t="s">
        <v>24</v>
      </c>
      <c r="BK384" s="214">
        <f>ROUND(I384*H384,2)</f>
        <v>0</v>
      </c>
      <c r="BL384" s="25" t="s">
        <v>244</v>
      </c>
      <c r="BM384" s="25" t="s">
        <v>552</v>
      </c>
    </row>
    <row r="385" spans="2:65" s="1" customFormat="1" ht="31.5" customHeight="1">
      <c r="B385" s="42"/>
      <c r="C385" s="250" t="s">
        <v>553</v>
      </c>
      <c r="D385" s="250" t="s">
        <v>304</v>
      </c>
      <c r="E385" s="251" t="s">
        <v>554</v>
      </c>
      <c r="F385" s="252" t="s">
        <v>555</v>
      </c>
      <c r="G385" s="253" t="s">
        <v>175</v>
      </c>
      <c r="H385" s="254">
        <v>1</v>
      </c>
      <c r="I385" s="255"/>
      <c r="J385" s="256">
        <f>ROUND(I385*H385,2)</f>
        <v>0</v>
      </c>
      <c r="K385" s="252" t="s">
        <v>243</v>
      </c>
      <c r="L385" s="257"/>
      <c r="M385" s="258" t="s">
        <v>22</v>
      </c>
      <c r="N385" s="259" t="s">
        <v>46</v>
      </c>
      <c r="O385" s="43"/>
      <c r="P385" s="212">
        <f>O385*H385</f>
        <v>0</v>
      </c>
      <c r="Q385" s="212">
        <v>0.12</v>
      </c>
      <c r="R385" s="212">
        <f>Q385*H385</f>
        <v>0.12</v>
      </c>
      <c r="S385" s="212">
        <v>0</v>
      </c>
      <c r="T385" s="213">
        <f>S385*H385</f>
        <v>0</v>
      </c>
      <c r="AR385" s="25" t="s">
        <v>185</v>
      </c>
      <c r="AT385" s="25" t="s">
        <v>304</v>
      </c>
      <c r="AU385" s="25" t="s">
        <v>84</v>
      </c>
      <c r="AY385" s="25" t="s">
        <v>145</v>
      </c>
      <c r="BE385" s="214">
        <f>IF(N385="základní",J385,0)</f>
        <v>0</v>
      </c>
      <c r="BF385" s="214">
        <f>IF(N385="snížená",J385,0)</f>
        <v>0</v>
      </c>
      <c r="BG385" s="214">
        <f>IF(N385="zákl. přenesená",J385,0)</f>
        <v>0</v>
      </c>
      <c r="BH385" s="214">
        <f>IF(N385="sníž. přenesená",J385,0)</f>
        <v>0</v>
      </c>
      <c r="BI385" s="214">
        <f>IF(N385="nulová",J385,0)</f>
        <v>0</v>
      </c>
      <c r="BJ385" s="25" t="s">
        <v>24</v>
      </c>
      <c r="BK385" s="214">
        <f>ROUND(I385*H385,2)</f>
        <v>0</v>
      </c>
      <c r="BL385" s="25" t="s">
        <v>244</v>
      </c>
      <c r="BM385" s="25" t="s">
        <v>556</v>
      </c>
    </row>
    <row r="386" spans="2:65" s="1" customFormat="1" ht="31.5" customHeight="1">
      <c r="B386" s="42"/>
      <c r="C386" s="250" t="s">
        <v>557</v>
      </c>
      <c r="D386" s="250" t="s">
        <v>304</v>
      </c>
      <c r="E386" s="251" t="s">
        <v>558</v>
      </c>
      <c r="F386" s="252" t="s">
        <v>559</v>
      </c>
      <c r="G386" s="253" t="s">
        <v>175</v>
      </c>
      <c r="H386" s="254">
        <v>1</v>
      </c>
      <c r="I386" s="255"/>
      <c r="J386" s="256">
        <f>ROUND(I386*H386,2)</f>
        <v>0</v>
      </c>
      <c r="K386" s="252" t="s">
        <v>243</v>
      </c>
      <c r="L386" s="257"/>
      <c r="M386" s="258" t="s">
        <v>22</v>
      </c>
      <c r="N386" s="259" t="s">
        <v>46</v>
      </c>
      <c r="O386" s="43"/>
      <c r="P386" s="212">
        <f>O386*H386</f>
        <v>0</v>
      </c>
      <c r="Q386" s="212">
        <v>0.043</v>
      </c>
      <c r="R386" s="212">
        <f>Q386*H386</f>
        <v>0.043</v>
      </c>
      <c r="S386" s="212">
        <v>0</v>
      </c>
      <c r="T386" s="213">
        <f>S386*H386</f>
        <v>0</v>
      </c>
      <c r="AR386" s="25" t="s">
        <v>185</v>
      </c>
      <c r="AT386" s="25" t="s">
        <v>304</v>
      </c>
      <c r="AU386" s="25" t="s">
        <v>84</v>
      </c>
      <c r="AY386" s="25" t="s">
        <v>145</v>
      </c>
      <c r="BE386" s="214">
        <f>IF(N386="základní",J386,0)</f>
        <v>0</v>
      </c>
      <c r="BF386" s="214">
        <f>IF(N386="snížená",J386,0)</f>
        <v>0</v>
      </c>
      <c r="BG386" s="214">
        <f>IF(N386="zákl. přenesená",J386,0)</f>
        <v>0</v>
      </c>
      <c r="BH386" s="214">
        <f>IF(N386="sníž. přenesená",J386,0)</f>
        <v>0</v>
      </c>
      <c r="BI386" s="214">
        <f>IF(N386="nulová",J386,0)</f>
        <v>0</v>
      </c>
      <c r="BJ386" s="25" t="s">
        <v>24</v>
      </c>
      <c r="BK386" s="214">
        <f>ROUND(I386*H386,2)</f>
        <v>0</v>
      </c>
      <c r="BL386" s="25" t="s">
        <v>244</v>
      </c>
      <c r="BM386" s="25" t="s">
        <v>560</v>
      </c>
    </row>
    <row r="387" spans="2:65" s="1" customFormat="1" ht="31.5" customHeight="1">
      <c r="B387" s="42"/>
      <c r="C387" s="250" t="s">
        <v>561</v>
      </c>
      <c r="D387" s="250" t="s">
        <v>304</v>
      </c>
      <c r="E387" s="251" t="s">
        <v>562</v>
      </c>
      <c r="F387" s="252" t="s">
        <v>563</v>
      </c>
      <c r="G387" s="253" t="s">
        <v>175</v>
      </c>
      <c r="H387" s="254">
        <v>1</v>
      </c>
      <c r="I387" s="255"/>
      <c r="J387" s="256">
        <f>ROUND(I387*H387,2)</f>
        <v>0</v>
      </c>
      <c r="K387" s="252" t="s">
        <v>243</v>
      </c>
      <c r="L387" s="257"/>
      <c r="M387" s="258" t="s">
        <v>22</v>
      </c>
      <c r="N387" s="259" t="s">
        <v>46</v>
      </c>
      <c r="O387" s="43"/>
      <c r="P387" s="212">
        <f>O387*H387</f>
        <v>0</v>
      </c>
      <c r="Q387" s="212">
        <v>0.06</v>
      </c>
      <c r="R387" s="212">
        <f>Q387*H387</f>
        <v>0.06</v>
      </c>
      <c r="S387" s="212">
        <v>0</v>
      </c>
      <c r="T387" s="213">
        <f>S387*H387</f>
        <v>0</v>
      </c>
      <c r="AR387" s="25" t="s">
        <v>185</v>
      </c>
      <c r="AT387" s="25" t="s">
        <v>304</v>
      </c>
      <c r="AU387" s="25" t="s">
        <v>84</v>
      </c>
      <c r="AY387" s="25" t="s">
        <v>145</v>
      </c>
      <c r="BE387" s="214">
        <f>IF(N387="základní",J387,0)</f>
        <v>0</v>
      </c>
      <c r="BF387" s="214">
        <f>IF(N387="snížená",J387,0)</f>
        <v>0</v>
      </c>
      <c r="BG387" s="214">
        <f>IF(N387="zákl. přenesená",J387,0)</f>
        <v>0</v>
      </c>
      <c r="BH387" s="214">
        <f>IF(N387="sníž. přenesená",J387,0)</f>
        <v>0</v>
      </c>
      <c r="BI387" s="214">
        <f>IF(N387="nulová",J387,0)</f>
        <v>0</v>
      </c>
      <c r="BJ387" s="25" t="s">
        <v>24</v>
      </c>
      <c r="BK387" s="214">
        <f>ROUND(I387*H387,2)</f>
        <v>0</v>
      </c>
      <c r="BL387" s="25" t="s">
        <v>244</v>
      </c>
      <c r="BM387" s="25" t="s">
        <v>564</v>
      </c>
    </row>
    <row r="388" spans="2:65" s="1" customFormat="1" ht="31.5" customHeight="1">
      <c r="B388" s="42"/>
      <c r="C388" s="250" t="s">
        <v>565</v>
      </c>
      <c r="D388" s="250" t="s">
        <v>304</v>
      </c>
      <c r="E388" s="251" t="s">
        <v>566</v>
      </c>
      <c r="F388" s="252" t="s">
        <v>567</v>
      </c>
      <c r="G388" s="253" t="s">
        <v>175</v>
      </c>
      <c r="H388" s="254">
        <v>1</v>
      </c>
      <c r="I388" s="255"/>
      <c r="J388" s="256">
        <f>ROUND(I388*H388,2)</f>
        <v>0</v>
      </c>
      <c r="K388" s="252" t="s">
        <v>243</v>
      </c>
      <c r="L388" s="257"/>
      <c r="M388" s="258" t="s">
        <v>22</v>
      </c>
      <c r="N388" s="259" t="s">
        <v>46</v>
      </c>
      <c r="O388" s="43"/>
      <c r="P388" s="212">
        <f>O388*H388</f>
        <v>0</v>
      </c>
      <c r="Q388" s="212">
        <v>0.004</v>
      </c>
      <c r="R388" s="212">
        <f>Q388*H388</f>
        <v>0.004</v>
      </c>
      <c r="S388" s="212">
        <v>0</v>
      </c>
      <c r="T388" s="213">
        <f>S388*H388</f>
        <v>0</v>
      </c>
      <c r="AR388" s="25" t="s">
        <v>185</v>
      </c>
      <c r="AT388" s="25" t="s">
        <v>304</v>
      </c>
      <c r="AU388" s="25" t="s">
        <v>84</v>
      </c>
      <c r="AY388" s="25" t="s">
        <v>145</v>
      </c>
      <c r="BE388" s="214">
        <f>IF(N388="základní",J388,0)</f>
        <v>0</v>
      </c>
      <c r="BF388" s="214">
        <f>IF(N388="snížená",J388,0)</f>
        <v>0</v>
      </c>
      <c r="BG388" s="214">
        <f>IF(N388="zákl. přenesená",J388,0)</f>
        <v>0</v>
      </c>
      <c r="BH388" s="214">
        <f>IF(N388="sníž. přenesená",J388,0)</f>
        <v>0</v>
      </c>
      <c r="BI388" s="214">
        <f>IF(N388="nulová",J388,0)</f>
        <v>0</v>
      </c>
      <c r="BJ388" s="25" t="s">
        <v>24</v>
      </c>
      <c r="BK388" s="214">
        <f>ROUND(I388*H388,2)</f>
        <v>0</v>
      </c>
      <c r="BL388" s="25" t="s">
        <v>244</v>
      </c>
      <c r="BM388" s="25" t="s">
        <v>568</v>
      </c>
    </row>
    <row r="389" spans="2:63" s="11" customFormat="1" ht="29.85" customHeight="1">
      <c r="B389" s="186"/>
      <c r="C389" s="187"/>
      <c r="D389" s="200" t="s">
        <v>74</v>
      </c>
      <c r="E389" s="201" t="s">
        <v>169</v>
      </c>
      <c r="F389" s="201" t="s">
        <v>569</v>
      </c>
      <c r="G389" s="187"/>
      <c r="H389" s="187"/>
      <c r="I389" s="190"/>
      <c r="J389" s="202">
        <f>BK389</f>
        <v>0</v>
      </c>
      <c r="K389" s="187"/>
      <c r="L389" s="192"/>
      <c r="M389" s="193"/>
      <c r="N389" s="194"/>
      <c r="O389" s="194"/>
      <c r="P389" s="195">
        <f>SUM(P390:P595)</f>
        <v>0</v>
      </c>
      <c r="Q389" s="194"/>
      <c r="R389" s="195">
        <f>SUM(R390:R595)</f>
        <v>9.29931196</v>
      </c>
      <c r="S389" s="194"/>
      <c r="T389" s="196">
        <f>SUM(T390:T595)</f>
        <v>150.799078</v>
      </c>
      <c r="AR389" s="197" t="s">
        <v>24</v>
      </c>
      <c r="AT389" s="198" t="s">
        <v>74</v>
      </c>
      <c r="AU389" s="198" t="s">
        <v>24</v>
      </c>
      <c r="AY389" s="197" t="s">
        <v>145</v>
      </c>
      <c r="BK389" s="199">
        <f>SUM(BK390:BK595)</f>
        <v>0</v>
      </c>
    </row>
    <row r="390" spans="2:65" s="1" customFormat="1" ht="44.25" customHeight="1">
      <c r="B390" s="42"/>
      <c r="C390" s="203" t="s">
        <v>570</v>
      </c>
      <c r="D390" s="203" t="s">
        <v>148</v>
      </c>
      <c r="E390" s="204" t="s">
        <v>571</v>
      </c>
      <c r="F390" s="205" t="s">
        <v>572</v>
      </c>
      <c r="G390" s="206" t="s">
        <v>317</v>
      </c>
      <c r="H390" s="207">
        <v>36</v>
      </c>
      <c r="I390" s="208"/>
      <c r="J390" s="209">
        <f>ROUND(I390*H390,2)</f>
        <v>0</v>
      </c>
      <c r="K390" s="205" t="s">
        <v>243</v>
      </c>
      <c r="L390" s="62"/>
      <c r="M390" s="210" t="s">
        <v>22</v>
      </c>
      <c r="N390" s="211" t="s">
        <v>46</v>
      </c>
      <c r="O390" s="43"/>
      <c r="P390" s="212">
        <f>O390*H390</f>
        <v>0</v>
      </c>
      <c r="Q390" s="212">
        <v>0.11934</v>
      </c>
      <c r="R390" s="212">
        <f>Q390*H390</f>
        <v>4.29624</v>
      </c>
      <c r="S390" s="212">
        <v>0</v>
      </c>
      <c r="T390" s="213">
        <f>S390*H390</f>
        <v>0</v>
      </c>
      <c r="AR390" s="25" t="s">
        <v>244</v>
      </c>
      <c r="AT390" s="25" t="s">
        <v>148</v>
      </c>
      <c r="AU390" s="25" t="s">
        <v>84</v>
      </c>
      <c r="AY390" s="25" t="s">
        <v>145</v>
      </c>
      <c r="BE390" s="214">
        <f>IF(N390="základní",J390,0)</f>
        <v>0</v>
      </c>
      <c r="BF390" s="214">
        <f>IF(N390="snížená",J390,0)</f>
        <v>0</v>
      </c>
      <c r="BG390" s="214">
        <f>IF(N390="zákl. přenesená",J390,0)</f>
        <v>0</v>
      </c>
      <c r="BH390" s="214">
        <f>IF(N390="sníž. přenesená",J390,0)</f>
        <v>0</v>
      </c>
      <c r="BI390" s="214">
        <f>IF(N390="nulová",J390,0)</f>
        <v>0</v>
      </c>
      <c r="BJ390" s="25" t="s">
        <v>24</v>
      </c>
      <c r="BK390" s="214">
        <f>ROUND(I390*H390,2)</f>
        <v>0</v>
      </c>
      <c r="BL390" s="25" t="s">
        <v>244</v>
      </c>
      <c r="BM390" s="25" t="s">
        <v>573</v>
      </c>
    </row>
    <row r="391" spans="2:47" s="1" customFormat="1" ht="94.5">
      <c r="B391" s="42"/>
      <c r="C391" s="64"/>
      <c r="D391" s="221" t="s">
        <v>246</v>
      </c>
      <c r="E391" s="64"/>
      <c r="F391" s="222" t="s">
        <v>574</v>
      </c>
      <c r="G391" s="64"/>
      <c r="H391" s="64"/>
      <c r="I391" s="173"/>
      <c r="J391" s="64"/>
      <c r="K391" s="64"/>
      <c r="L391" s="62"/>
      <c r="M391" s="223"/>
      <c r="N391" s="43"/>
      <c r="O391" s="43"/>
      <c r="P391" s="43"/>
      <c r="Q391" s="43"/>
      <c r="R391" s="43"/>
      <c r="S391" s="43"/>
      <c r="T391" s="79"/>
      <c r="AT391" s="25" t="s">
        <v>246</v>
      </c>
      <c r="AU391" s="25" t="s">
        <v>84</v>
      </c>
    </row>
    <row r="392" spans="2:51" s="12" customFormat="1" ht="13.5">
      <c r="B392" s="224"/>
      <c r="C392" s="225"/>
      <c r="D392" s="226" t="s">
        <v>248</v>
      </c>
      <c r="E392" s="227" t="s">
        <v>22</v>
      </c>
      <c r="F392" s="228" t="s">
        <v>575</v>
      </c>
      <c r="G392" s="225"/>
      <c r="H392" s="229">
        <v>36</v>
      </c>
      <c r="I392" s="230"/>
      <c r="J392" s="225"/>
      <c r="K392" s="225"/>
      <c r="L392" s="231"/>
      <c r="M392" s="232"/>
      <c r="N392" s="233"/>
      <c r="O392" s="233"/>
      <c r="P392" s="233"/>
      <c r="Q392" s="233"/>
      <c r="R392" s="233"/>
      <c r="S392" s="233"/>
      <c r="T392" s="234"/>
      <c r="AT392" s="235" t="s">
        <v>248</v>
      </c>
      <c r="AU392" s="235" t="s">
        <v>84</v>
      </c>
      <c r="AV392" s="12" t="s">
        <v>84</v>
      </c>
      <c r="AW392" s="12" t="s">
        <v>39</v>
      </c>
      <c r="AX392" s="12" t="s">
        <v>24</v>
      </c>
      <c r="AY392" s="235" t="s">
        <v>145</v>
      </c>
    </row>
    <row r="393" spans="2:65" s="1" customFormat="1" ht="22.5" customHeight="1">
      <c r="B393" s="42"/>
      <c r="C393" s="250" t="s">
        <v>576</v>
      </c>
      <c r="D393" s="250" t="s">
        <v>304</v>
      </c>
      <c r="E393" s="251" t="s">
        <v>577</v>
      </c>
      <c r="F393" s="252" t="s">
        <v>578</v>
      </c>
      <c r="G393" s="253" t="s">
        <v>175</v>
      </c>
      <c r="H393" s="254">
        <v>36</v>
      </c>
      <c r="I393" s="255"/>
      <c r="J393" s="256">
        <f>ROUND(I393*H393,2)</f>
        <v>0</v>
      </c>
      <c r="K393" s="252" t="s">
        <v>243</v>
      </c>
      <c r="L393" s="257"/>
      <c r="M393" s="258" t="s">
        <v>22</v>
      </c>
      <c r="N393" s="259" t="s">
        <v>46</v>
      </c>
      <c r="O393" s="43"/>
      <c r="P393" s="212">
        <f>O393*H393</f>
        <v>0</v>
      </c>
      <c r="Q393" s="212">
        <v>0.036</v>
      </c>
      <c r="R393" s="212">
        <f>Q393*H393</f>
        <v>1.2959999999999998</v>
      </c>
      <c r="S393" s="212">
        <v>0</v>
      </c>
      <c r="T393" s="213">
        <f>S393*H393</f>
        <v>0</v>
      </c>
      <c r="AR393" s="25" t="s">
        <v>185</v>
      </c>
      <c r="AT393" s="25" t="s">
        <v>304</v>
      </c>
      <c r="AU393" s="25" t="s">
        <v>84</v>
      </c>
      <c r="AY393" s="25" t="s">
        <v>145</v>
      </c>
      <c r="BE393" s="214">
        <f>IF(N393="základní",J393,0)</f>
        <v>0</v>
      </c>
      <c r="BF393" s="214">
        <f>IF(N393="snížená",J393,0)</f>
        <v>0</v>
      </c>
      <c r="BG393" s="214">
        <f>IF(N393="zákl. přenesená",J393,0)</f>
        <v>0</v>
      </c>
      <c r="BH393" s="214">
        <f>IF(N393="sníž. přenesená",J393,0)</f>
        <v>0</v>
      </c>
      <c r="BI393" s="214">
        <f>IF(N393="nulová",J393,0)</f>
        <v>0</v>
      </c>
      <c r="BJ393" s="25" t="s">
        <v>24</v>
      </c>
      <c r="BK393" s="214">
        <f>ROUND(I393*H393,2)</f>
        <v>0</v>
      </c>
      <c r="BL393" s="25" t="s">
        <v>244</v>
      </c>
      <c r="BM393" s="25" t="s">
        <v>579</v>
      </c>
    </row>
    <row r="394" spans="2:65" s="1" customFormat="1" ht="22.5" customHeight="1">
      <c r="B394" s="42"/>
      <c r="C394" s="203" t="s">
        <v>580</v>
      </c>
      <c r="D394" s="203" t="s">
        <v>148</v>
      </c>
      <c r="E394" s="204" t="s">
        <v>581</v>
      </c>
      <c r="F394" s="205" t="s">
        <v>582</v>
      </c>
      <c r="G394" s="206" t="s">
        <v>317</v>
      </c>
      <c r="H394" s="207">
        <v>3</v>
      </c>
      <c r="I394" s="208"/>
      <c r="J394" s="209">
        <f>ROUND(I394*H394,2)</f>
        <v>0</v>
      </c>
      <c r="K394" s="205" t="s">
        <v>243</v>
      </c>
      <c r="L394" s="62"/>
      <c r="M394" s="210" t="s">
        <v>22</v>
      </c>
      <c r="N394" s="211" t="s">
        <v>46</v>
      </c>
      <c r="O394" s="43"/>
      <c r="P394" s="212">
        <f>O394*H394</f>
        <v>0</v>
      </c>
      <c r="Q394" s="212">
        <v>0.29221</v>
      </c>
      <c r="R394" s="212">
        <f>Q394*H394</f>
        <v>0.87663</v>
      </c>
      <c r="S394" s="212">
        <v>0</v>
      </c>
      <c r="T394" s="213">
        <f>S394*H394</f>
        <v>0</v>
      </c>
      <c r="AR394" s="25" t="s">
        <v>244</v>
      </c>
      <c r="AT394" s="25" t="s">
        <v>148</v>
      </c>
      <c r="AU394" s="25" t="s">
        <v>84</v>
      </c>
      <c r="AY394" s="25" t="s">
        <v>145</v>
      </c>
      <c r="BE394" s="214">
        <f>IF(N394="základní",J394,0)</f>
        <v>0</v>
      </c>
      <c r="BF394" s="214">
        <f>IF(N394="snížená",J394,0)</f>
        <v>0</v>
      </c>
      <c r="BG394" s="214">
        <f>IF(N394="zákl. přenesená",J394,0)</f>
        <v>0</v>
      </c>
      <c r="BH394" s="214">
        <f>IF(N394="sníž. přenesená",J394,0)</f>
        <v>0</v>
      </c>
      <c r="BI394" s="214">
        <f>IF(N394="nulová",J394,0)</f>
        <v>0</v>
      </c>
      <c r="BJ394" s="25" t="s">
        <v>24</v>
      </c>
      <c r="BK394" s="214">
        <f>ROUND(I394*H394,2)</f>
        <v>0</v>
      </c>
      <c r="BL394" s="25" t="s">
        <v>244</v>
      </c>
      <c r="BM394" s="25" t="s">
        <v>583</v>
      </c>
    </row>
    <row r="395" spans="2:47" s="1" customFormat="1" ht="54">
      <c r="B395" s="42"/>
      <c r="C395" s="64"/>
      <c r="D395" s="221" t="s">
        <v>246</v>
      </c>
      <c r="E395" s="64"/>
      <c r="F395" s="222" t="s">
        <v>584</v>
      </c>
      <c r="G395" s="64"/>
      <c r="H395" s="64"/>
      <c r="I395" s="173"/>
      <c r="J395" s="64"/>
      <c r="K395" s="64"/>
      <c r="L395" s="62"/>
      <c r="M395" s="223"/>
      <c r="N395" s="43"/>
      <c r="O395" s="43"/>
      <c r="P395" s="43"/>
      <c r="Q395" s="43"/>
      <c r="R395" s="43"/>
      <c r="S395" s="43"/>
      <c r="T395" s="79"/>
      <c r="AT395" s="25" t="s">
        <v>246</v>
      </c>
      <c r="AU395" s="25" t="s">
        <v>84</v>
      </c>
    </row>
    <row r="396" spans="2:51" s="12" customFormat="1" ht="13.5">
      <c r="B396" s="224"/>
      <c r="C396" s="225"/>
      <c r="D396" s="226" t="s">
        <v>248</v>
      </c>
      <c r="E396" s="227" t="s">
        <v>22</v>
      </c>
      <c r="F396" s="228" t="s">
        <v>585</v>
      </c>
      <c r="G396" s="225"/>
      <c r="H396" s="229">
        <v>3</v>
      </c>
      <c r="I396" s="230"/>
      <c r="J396" s="225"/>
      <c r="K396" s="225"/>
      <c r="L396" s="231"/>
      <c r="M396" s="232"/>
      <c r="N396" s="233"/>
      <c r="O396" s="233"/>
      <c r="P396" s="233"/>
      <c r="Q396" s="233"/>
      <c r="R396" s="233"/>
      <c r="S396" s="233"/>
      <c r="T396" s="234"/>
      <c r="AT396" s="235" t="s">
        <v>248</v>
      </c>
      <c r="AU396" s="235" t="s">
        <v>84</v>
      </c>
      <c r="AV396" s="12" t="s">
        <v>84</v>
      </c>
      <c r="AW396" s="12" t="s">
        <v>39</v>
      </c>
      <c r="AX396" s="12" t="s">
        <v>24</v>
      </c>
      <c r="AY396" s="235" t="s">
        <v>145</v>
      </c>
    </row>
    <row r="397" spans="2:65" s="1" customFormat="1" ht="22.5" customHeight="1">
      <c r="B397" s="42"/>
      <c r="C397" s="250" t="s">
        <v>586</v>
      </c>
      <c r="D397" s="250" t="s">
        <v>304</v>
      </c>
      <c r="E397" s="251" t="s">
        <v>587</v>
      </c>
      <c r="F397" s="252" t="s">
        <v>588</v>
      </c>
      <c r="G397" s="253" t="s">
        <v>175</v>
      </c>
      <c r="H397" s="254">
        <v>6</v>
      </c>
      <c r="I397" s="255"/>
      <c r="J397" s="256">
        <f>ROUND(I397*H397,2)</f>
        <v>0</v>
      </c>
      <c r="K397" s="252" t="s">
        <v>243</v>
      </c>
      <c r="L397" s="257"/>
      <c r="M397" s="258" t="s">
        <v>22</v>
      </c>
      <c r="N397" s="259" t="s">
        <v>46</v>
      </c>
      <c r="O397" s="43"/>
      <c r="P397" s="212">
        <f>O397*H397</f>
        <v>0</v>
      </c>
      <c r="Q397" s="212">
        <v>0.0174</v>
      </c>
      <c r="R397" s="212">
        <f>Q397*H397</f>
        <v>0.10439999999999999</v>
      </c>
      <c r="S397" s="212">
        <v>0</v>
      </c>
      <c r="T397" s="213">
        <f>S397*H397</f>
        <v>0</v>
      </c>
      <c r="AR397" s="25" t="s">
        <v>185</v>
      </c>
      <c r="AT397" s="25" t="s">
        <v>304</v>
      </c>
      <c r="AU397" s="25" t="s">
        <v>84</v>
      </c>
      <c r="AY397" s="25" t="s">
        <v>145</v>
      </c>
      <c r="BE397" s="214">
        <f>IF(N397="základní",J397,0)</f>
        <v>0</v>
      </c>
      <c r="BF397" s="214">
        <f>IF(N397="snížená",J397,0)</f>
        <v>0</v>
      </c>
      <c r="BG397" s="214">
        <f>IF(N397="zákl. přenesená",J397,0)</f>
        <v>0</v>
      </c>
      <c r="BH397" s="214">
        <f>IF(N397="sníž. přenesená",J397,0)</f>
        <v>0</v>
      </c>
      <c r="BI397" s="214">
        <f>IF(N397="nulová",J397,0)</f>
        <v>0</v>
      </c>
      <c r="BJ397" s="25" t="s">
        <v>24</v>
      </c>
      <c r="BK397" s="214">
        <f>ROUND(I397*H397,2)</f>
        <v>0</v>
      </c>
      <c r="BL397" s="25" t="s">
        <v>244</v>
      </c>
      <c r="BM397" s="25" t="s">
        <v>589</v>
      </c>
    </row>
    <row r="398" spans="2:51" s="12" customFormat="1" ht="13.5">
      <c r="B398" s="224"/>
      <c r="C398" s="225"/>
      <c r="D398" s="226" t="s">
        <v>248</v>
      </c>
      <c r="E398" s="227" t="s">
        <v>22</v>
      </c>
      <c r="F398" s="228" t="s">
        <v>177</v>
      </c>
      <c r="G398" s="225"/>
      <c r="H398" s="229">
        <v>6</v>
      </c>
      <c r="I398" s="230"/>
      <c r="J398" s="225"/>
      <c r="K398" s="225"/>
      <c r="L398" s="231"/>
      <c r="M398" s="232"/>
      <c r="N398" s="233"/>
      <c r="O398" s="233"/>
      <c r="P398" s="233"/>
      <c r="Q398" s="233"/>
      <c r="R398" s="233"/>
      <c r="S398" s="233"/>
      <c r="T398" s="234"/>
      <c r="AT398" s="235" t="s">
        <v>248</v>
      </c>
      <c r="AU398" s="235" t="s">
        <v>84</v>
      </c>
      <c r="AV398" s="12" t="s">
        <v>84</v>
      </c>
      <c r="AW398" s="12" t="s">
        <v>39</v>
      </c>
      <c r="AX398" s="12" t="s">
        <v>24</v>
      </c>
      <c r="AY398" s="235" t="s">
        <v>145</v>
      </c>
    </row>
    <row r="399" spans="2:65" s="1" customFormat="1" ht="31.5" customHeight="1">
      <c r="B399" s="42"/>
      <c r="C399" s="250" t="s">
        <v>590</v>
      </c>
      <c r="D399" s="250" t="s">
        <v>304</v>
      </c>
      <c r="E399" s="251" t="s">
        <v>591</v>
      </c>
      <c r="F399" s="252" t="s">
        <v>592</v>
      </c>
      <c r="G399" s="253" t="s">
        <v>175</v>
      </c>
      <c r="H399" s="254">
        <v>6</v>
      </c>
      <c r="I399" s="255"/>
      <c r="J399" s="256">
        <f>ROUND(I399*H399,2)</f>
        <v>0</v>
      </c>
      <c r="K399" s="252" t="s">
        <v>243</v>
      </c>
      <c r="L399" s="257"/>
      <c r="M399" s="258" t="s">
        <v>22</v>
      </c>
      <c r="N399" s="259" t="s">
        <v>46</v>
      </c>
      <c r="O399" s="43"/>
      <c r="P399" s="212">
        <f>O399*H399</f>
        <v>0</v>
      </c>
      <c r="Q399" s="212">
        <v>0.0013</v>
      </c>
      <c r="R399" s="212">
        <f>Q399*H399</f>
        <v>0.0078</v>
      </c>
      <c r="S399" s="212">
        <v>0</v>
      </c>
      <c r="T399" s="213">
        <f>S399*H399</f>
        <v>0</v>
      </c>
      <c r="AR399" s="25" t="s">
        <v>185</v>
      </c>
      <c r="AT399" s="25" t="s">
        <v>304</v>
      </c>
      <c r="AU399" s="25" t="s">
        <v>84</v>
      </c>
      <c r="AY399" s="25" t="s">
        <v>145</v>
      </c>
      <c r="BE399" s="214">
        <f>IF(N399="základní",J399,0)</f>
        <v>0</v>
      </c>
      <c r="BF399" s="214">
        <f>IF(N399="snížená",J399,0)</f>
        <v>0</v>
      </c>
      <c r="BG399" s="214">
        <f>IF(N399="zákl. přenesená",J399,0)</f>
        <v>0</v>
      </c>
      <c r="BH399" s="214">
        <f>IF(N399="sníž. přenesená",J399,0)</f>
        <v>0</v>
      </c>
      <c r="BI399" s="214">
        <f>IF(N399="nulová",J399,0)</f>
        <v>0</v>
      </c>
      <c r="BJ399" s="25" t="s">
        <v>24</v>
      </c>
      <c r="BK399" s="214">
        <f>ROUND(I399*H399,2)</f>
        <v>0</v>
      </c>
      <c r="BL399" s="25" t="s">
        <v>244</v>
      </c>
      <c r="BM399" s="25" t="s">
        <v>593</v>
      </c>
    </row>
    <row r="400" spans="2:51" s="12" customFormat="1" ht="13.5">
      <c r="B400" s="224"/>
      <c r="C400" s="225"/>
      <c r="D400" s="226" t="s">
        <v>248</v>
      </c>
      <c r="E400" s="227" t="s">
        <v>22</v>
      </c>
      <c r="F400" s="228" t="s">
        <v>177</v>
      </c>
      <c r="G400" s="225"/>
      <c r="H400" s="229">
        <v>6</v>
      </c>
      <c r="I400" s="230"/>
      <c r="J400" s="225"/>
      <c r="K400" s="225"/>
      <c r="L400" s="231"/>
      <c r="M400" s="232"/>
      <c r="N400" s="233"/>
      <c r="O400" s="233"/>
      <c r="P400" s="233"/>
      <c r="Q400" s="233"/>
      <c r="R400" s="233"/>
      <c r="S400" s="233"/>
      <c r="T400" s="234"/>
      <c r="AT400" s="235" t="s">
        <v>248</v>
      </c>
      <c r="AU400" s="235" t="s">
        <v>84</v>
      </c>
      <c r="AV400" s="12" t="s">
        <v>84</v>
      </c>
      <c r="AW400" s="12" t="s">
        <v>39</v>
      </c>
      <c r="AX400" s="12" t="s">
        <v>24</v>
      </c>
      <c r="AY400" s="235" t="s">
        <v>145</v>
      </c>
    </row>
    <row r="401" spans="2:65" s="1" customFormat="1" ht="31.5" customHeight="1">
      <c r="B401" s="42"/>
      <c r="C401" s="250" t="s">
        <v>594</v>
      </c>
      <c r="D401" s="250" t="s">
        <v>304</v>
      </c>
      <c r="E401" s="251" t="s">
        <v>595</v>
      </c>
      <c r="F401" s="252" t="s">
        <v>596</v>
      </c>
      <c r="G401" s="253" t="s">
        <v>175</v>
      </c>
      <c r="H401" s="254">
        <v>2</v>
      </c>
      <c r="I401" s="255"/>
      <c r="J401" s="256">
        <f>ROUND(I401*H401,2)</f>
        <v>0</v>
      </c>
      <c r="K401" s="252" t="s">
        <v>243</v>
      </c>
      <c r="L401" s="257"/>
      <c r="M401" s="258" t="s">
        <v>22</v>
      </c>
      <c r="N401" s="259" t="s">
        <v>46</v>
      </c>
      <c r="O401" s="43"/>
      <c r="P401" s="212">
        <f>O401*H401</f>
        <v>0</v>
      </c>
      <c r="Q401" s="212">
        <v>0.0005</v>
      </c>
      <c r="R401" s="212">
        <f>Q401*H401</f>
        <v>0.001</v>
      </c>
      <c r="S401" s="212">
        <v>0</v>
      </c>
      <c r="T401" s="213">
        <f>S401*H401</f>
        <v>0</v>
      </c>
      <c r="AR401" s="25" t="s">
        <v>185</v>
      </c>
      <c r="AT401" s="25" t="s">
        <v>304</v>
      </c>
      <c r="AU401" s="25" t="s">
        <v>84</v>
      </c>
      <c r="AY401" s="25" t="s">
        <v>145</v>
      </c>
      <c r="BE401" s="214">
        <f>IF(N401="základní",J401,0)</f>
        <v>0</v>
      </c>
      <c r="BF401" s="214">
        <f>IF(N401="snížená",J401,0)</f>
        <v>0</v>
      </c>
      <c r="BG401" s="214">
        <f>IF(N401="zákl. přenesená",J401,0)</f>
        <v>0</v>
      </c>
      <c r="BH401" s="214">
        <f>IF(N401="sníž. přenesená",J401,0)</f>
        <v>0</v>
      </c>
      <c r="BI401" s="214">
        <f>IF(N401="nulová",J401,0)</f>
        <v>0</v>
      </c>
      <c r="BJ401" s="25" t="s">
        <v>24</v>
      </c>
      <c r="BK401" s="214">
        <f>ROUND(I401*H401,2)</f>
        <v>0</v>
      </c>
      <c r="BL401" s="25" t="s">
        <v>244</v>
      </c>
      <c r="BM401" s="25" t="s">
        <v>597</v>
      </c>
    </row>
    <row r="402" spans="2:51" s="12" customFormat="1" ht="13.5">
      <c r="B402" s="224"/>
      <c r="C402" s="225"/>
      <c r="D402" s="226" t="s">
        <v>248</v>
      </c>
      <c r="E402" s="227" t="s">
        <v>22</v>
      </c>
      <c r="F402" s="228" t="s">
        <v>84</v>
      </c>
      <c r="G402" s="225"/>
      <c r="H402" s="229">
        <v>2</v>
      </c>
      <c r="I402" s="230"/>
      <c r="J402" s="225"/>
      <c r="K402" s="225"/>
      <c r="L402" s="231"/>
      <c r="M402" s="232"/>
      <c r="N402" s="233"/>
      <c r="O402" s="233"/>
      <c r="P402" s="233"/>
      <c r="Q402" s="233"/>
      <c r="R402" s="233"/>
      <c r="S402" s="233"/>
      <c r="T402" s="234"/>
      <c r="AT402" s="235" t="s">
        <v>248</v>
      </c>
      <c r="AU402" s="235" t="s">
        <v>84</v>
      </c>
      <c r="AV402" s="12" t="s">
        <v>84</v>
      </c>
      <c r="AW402" s="12" t="s">
        <v>39</v>
      </c>
      <c r="AX402" s="12" t="s">
        <v>24</v>
      </c>
      <c r="AY402" s="235" t="s">
        <v>145</v>
      </c>
    </row>
    <row r="403" spans="2:65" s="1" customFormat="1" ht="31.5" customHeight="1">
      <c r="B403" s="42"/>
      <c r="C403" s="250" t="s">
        <v>598</v>
      </c>
      <c r="D403" s="250" t="s">
        <v>304</v>
      </c>
      <c r="E403" s="251" t="s">
        <v>599</v>
      </c>
      <c r="F403" s="252" t="s">
        <v>600</v>
      </c>
      <c r="G403" s="253" t="s">
        <v>175</v>
      </c>
      <c r="H403" s="254">
        <v>2</v>
      </c>
      <c r="I403" s="255"/>
      <c r="J403" s="256">
        <f>ROUND(I403*H403,2)</f>
        <v>0</v>
      </c>
      <c r="K403" s="252" t="s">
        <v>243</v>
      </c>
      <c r="L403" s="257"/>
      <c r="M403" s="258" t="s">
        <v>22</v>
      </c>
      <c r="N403" s="259" t="s">
        <v>46</v>
      </c>
      <c r="O403" s="43"/>
      <c r="P403" s="212">
        <f>O403*H403</f>
        <v>0</v>
      </c>
      <c r="Q403" s="212">
        <v>0.0006</v>
      </c>
      <c r="R403" s="212">
        <f>Q403*H403</f>
        <v>0.0012</v>
      </c>
      <c r="S403" s="212">
        <v>0</v>
      </c>
      <c r="T403" s="213">
        <f>S403*H403</f>
        <v>0</v>
      </c>
      <c r="AR403" s="25" t="s">
        <v>185</v>
      </c>
      <c r="AT403" s="25" t="s">
        <v>304</v>
      </c>
      <c r="AU403" s="25" t="s">
        <v>84</v>
      </c>
      <c r="AY403" s="25" t="s">
        <v>145</v>
      </c>
      <c r="BE403" s="214">
        <f>IF(N403="základní",J403,0)</f>
        <v>0</v>
      </c>
      <c r="BF403" s="214">
        <f>IF(N403="snížená",J403,0)</f>
        <v>0</v>
      </c>
      <c r="BG403" s="214">
        <f>IF(N403="zákl. přenesená",J403,0)</f>
        <v>0</v>
      </c>
      <c r="BH403" s="214">
        <f>IF(N403="sníž. přenesená",J403,0)</f>
        <v>0</v>
      </c>
      <c r="BI403" s="214">
        <f>IF(N403="nulová",J403,0)</f>
        <v>0</v>
      </c>
      <c r="BJ403" s="25" t="s">
        <v>24</v>
      </c>
      <c r="BK403" s="214">
        <f>ROUND(I403*H403,2)</f>
        <v>0</v>
      </c>
      <c r="BL403" s="25" t="s">
        <v>244</v>
      </c>
      <c r="BM403" s="25" t="s">
        <v>601</v>
      </c>
    </row>
    <row r="404" spans="2:51" s="12" customFormat="1" ht="13.5">
      <c r="B404" s="224"/>
      <c r="C404" s="225"/>
      <c r="D404" s="226" t="s">
        <v>248</v>
      </c>
      <c r="E404" s="227" t="s">
        <v>22</v>
      </c>
      <c r="F404" s="228" t="s">
        <v>84</v>
      </c>
      <c r="G404" s="225"/>
      <c r="H404" s="229">
        <v>2</v>
      </c>
      <c r="I404" s="230"/>
      <c r="J404" s="225"/>
      <c r="K404" s="225"/>
      <c r="L404" s="231"/>
      <c r="M404" s="232"/>
      <c r="N404" s="233"/>
      <c r="O404" s="233"/>
      <c r="P404" s="233"/>
      <c r="Q404" s="233"/>
      <c r="R404" s="233"/>
      <c r="S404" s="233"/>
      <c r="T404" s="234"/>
      <c r="AT404" s="235" t="s">
        <v>248</v>
      </c>
      <c r="AU404" s="235" t="s">
        <v>84</v>
      </c>
      <c r="AV404" s="12" t="s">
        <v>84</v>
      </c>
      <c r="AW404" s="12" t="s">
        <v>39</v>
      </c>
      <c r="AX404" s="12" t="s">
        <v>24</v>
      </c>
      <c r="AY404" s="235" t="s">
        <v>145</v>
      </c>
    </row>
    <row r="405" spans="2:65" s="1" customFormat="1" ht="31.5" customHeight="1">
      <c r="B405" s="42"/>
      <c r="C405" s="203" t="s">
        <v>602</v>
      </c>
      <c r="D405" s="203" t="s">
        <v>148</v>
      </c>
      <c r="E405" s="204" t="s">
        <v>603</v>
      </c>
      <c r="F405" s="205" t="s">
        <v>604</v>
      </c>
      <c r="G405" s="206" t="s">
        <v>242</v>
      </c>
      <c r="H405" s="207">
        <v>3692.8</v>
      </c>
      <c r="I405" s="208"/>
      <c r="J405" s="209">
        <f>ROUND(I405*H405,2)</f>
        <v>0</v>
      </c>
      <c r="K405" s="205" t="s">
        <v>243</v>
      </c>
      <c r="L405" s="62"/>
      <c r="M405" s="210" t="s">
        <v>22</v>
      </c>
      <c r="N405" s="211" t="s">
        <v>46</v>
      </c>
      <c r="O405" s="43"/>
      <c r="P405" s="212">
        <f>O405*H405</f>
        <v>0</v>
      </c>
      <c r="Q405" s="212">
        <v>0</v>
      </c>
      <c r="R405" s="212">
        <f>Q405*H405</f>
        <v>0</v>
      </c>
      <c r="S405" s="212">
        <v>0</v>
      </c>
      <c r="T405" s="213">
        <f>S405*H405</f>
        <v>0</v>
      </c>
      <c r="AR405" s="25" t="s">
        <v>244</v>
      </c>
      <c r="AT405" s="25" t="s">
        <v>148</v>
      </c>
      <c r="AU405" s="25" t="s">
        <v>84</v>
      </c>
      <c r="AY405" s="25" t="s">
        <v>145</v>
      </c>
      <c r="BE405" s="214">
        <f>IF(N405="základní",J405,0)</f>
        <v>0</v>
      </c>
      <c r="BF405" s="214">
        <f>IF(N405="snížená",J405,0)</f>
        <v>0</v>
      </c>
      <c r="BG405" s="214">
        <f>IF(N405="zákl. přenesená",J405,0)</f>
        <v>0</v>
      </c>
      <c r="BH405" s="214">
        <f>IF(N405="sníž. přenesená",J405,0)</f>
        <v>0</v>
      </c>
      <c r="BI405" s="214">
        <f>IF(N405="nulová",J405,0)</f>
        <v>0</v>
      </c>
      <c r="BJ405" s="25" t="s">
        <v>24</v>
      </c>
      <c r="BK405" s="214">
        <f>ROUND(I405*H405,2)</f>
        <v>0</v>
      </c>
      <c r="BL405" s="25" t="s">
        <v>244</v>
      </c>
      <c r="BM405" s="25" t="s">
        <v>605</v>
      </c>
    </row>
    <row r="406" spans="2:47" s="1" customFormat="1" ht="67.5">
      <c r="B406" s="42"/>
      <c r="C406" s="64"/>
      <c r="D406" s="221" t="s">
        <v>246</v>
      </c>
      <c r="E406" s="64"/>
      <c r="F406" s="222" t="s">
        <v>606</v>
      </c>
      <c r="G406" s="64"/>
      <c r="H406" s="64"/>
      <c r="I406" s="173"/>
      <c r="J406" s="64"/>
      <c r="K406" s="64"/>
      <c r="L406" s="62"/>
      <c r="M406" s="223"/>
      <c r="N406" s="43"/>
      <c r="O406" s="43"/>
      <c r="P406" s="43"/>
      <c r="Q406" s="43"/>
      <c r="R406" s="43"/>
      <c r="S406" s="43"/>
      <c r="T406" s="79"/>
      <c r="AT406" s="25" t="s">
        <v>246</v>
      </c>
      <c r="AU406" s="25" t="s">
        <v>84</v>
      </c>
    </row>
    <row r="407" spans="2:51" s="12" customFormat="1" ht="13.5">
      <c r="B407" s="224"/>
      <c r="C407" s="225"/>
      <c r="D407" s="226" t="s">
        <v>248</v>
      </c>
      <c r="E407" s="227" t="s">
        <v>22</v>
      </c>
      <c r="F407" s="228" t="s">
        <v>607</v>
      </c>
      <c r="G407" s="225"/>
      <c r="H407" s="229">
        <v>3692.8</v>
      </c>
      <c r="I407" s="230"/>
      <c r="J407" s="225"/>
      <c r="K407" s="225"/>
      <c r="L407" s="231"/>
      <c r="M407" s="232"/>
      <c r="N407" s="233"/>
      <c r="O407" s="233"/>
      <c r="P407" s="233"/>
      <c r="Q407" s="233"/>
      <c r="R407" s="233"/>
      <c r="S407" s="233"/>
      <c r="T407" s="234"/>
      <c r="AT407" s="235" t="s">
        <v>248</v>
      </c>
      <c r="AU407" s="235" t="s">
        <v>84</v>
      </c>
      <c r="AV407" s="12" t="s">
        <v>84</v>
      </c>
      <c r="AW407" s="12" t="s">
        <v>39</v>
      </c>
      <c r="AX407" s="12" t="s">
        <v>24</v>
      </c>
      <c r="AY407" s="235" t="s">
        <v>145</v>
      </c>
    </row>
    <row r="408" spans="2:65" s="1" customFormat="1" ht="44.25" customHeight="1">
      <c r="B408" s="42"/>
      <c r="C408" s="203" t="s">
        <v>608</v>
      </c>
      <c r="D408" s="203" t="s">
        <v>148</v>
      </c>
      <c r="E408" s="204" t="s">
        <v>609</v>
      </c>
      <c r="F408" s="205" t="s">
        <v>610</v>
      </c>
      <c r="G408" s="206" t="s">
        <v>242</v>
      </c>
      <c r="H408" s="207">
        <v>276960</v>
      </c>
      <c r="I408" s="208"/>
      <c r="J408" s="209">
        <f>ROUND(I408*H408,2)</f>
        <v>0</v>
      </c>
      <c r="K408" s="205" t="s">
        <v>243</v>
      </c>
      <c r="L408" s="62"/>
      <c r="M408" s="210" t="s">
        <v>22</v>
      </c>
      <c r="N408" s="211" t="s">
        <v>46</v>
      </c>
      <c r="O408" s="43"/>
      <c r="P408" s="212">
        <f>O408*H408</f>
        <v>0</v>
      </c>
      <c r="Q408" s="212">
        <v>0</v>
      </c>
      <c r="R408" s="212">
        <f>Q408*H408</f>
        <v>0</v>
      </c>
      <c r="S408" s="212">
        <v>0</v>
      </c>
      <c r="T408" s="213">
        <f>S408*H408</f>
        <v>0</v>
      </c>
      <c r="AR408" s="25" t="s">
        <v>244</v>
      </c>
      <c r="AT408" s="25" t="s">
        <v>148</v>
      </c>
      <c r="AU408" s="25" t="s">
        <v>84</v>
      </c>
      <c r="AY408" s="25" t="s">
        <v>145</v>
      </c>
      <c r="BE408" s="214">
        <f>IF(N408="základní",J408,0)</f>
        <v>0</v>
      </c>
      <c r="BF408" s="214">
        <f>IF(N408="snížená",J408,0)</f>
        <v>0</v>
      </c>
      <c r="BG408" s="214">
        <f>IF(N408="zákl. přenesená",J408,0)</f>
        <v>0</v>
      </c>
      <c r="BH408" s="214">
        <f>IF(N408="sníž. přenesená",J408,0)</f>
        <v>0</v>
      </c>
      <c r="BI408" s="214">
        <f>IF(N408="nulová",J408,0)</f>
        <v>0</v>
      </c>
      <c r="BJ408" s="25" t="s">
        <v>24</v>
      </c>
      <c r="BK408" s="214">
        <f>ROUND(I408*H408,2)</f>
        <v>0</v>
      </c>
      <c r="BL408" s="25" t="s">
        <v>244</v>
      </c>
      <c r="BM408" s="25" t="s">
        <v>611</v>
      </c>
    </row>
    <row r="409" spans="2:47" s="1" customFormat="1" ht="67.5">
      <c r="B409" s="42"/>
      <c r="C409" s="64"/>
      <c r="D409" s="221" t="s">
        <v>246</v>
      </c>
      <c r="E409" s="64"/>
      <c r="F409" s="222" t="s">
        <v>606</v>
      </c>
      <c r="G409" s="64"/>
      <c r="H409" s="64"/>
      <c r="I409" s="173"/>
      <c r="J409" s="64"/>
      <c r="K409" s="64"/>
      <c r="L409" s="62"/>
      <c r="M409" s="223"/>
      <c r="N409" s="43"/>
      <c r="O409" s="43"/>
      <c r="P409" s="43"/>
      <c r="Q409" s="43"/>
      <c r="R409" s="43"/>
      <c r="S409" s="43"/>
      <c r="T409" s="79"/>
      <c r="AT409" s="25" t="s">
        <v>246</v>
      </c>
      <c r="AU409" s="25" t="s">
        <v>84</v>
      </c>
    </row>
    <row r="410" spans="2:51" s="12" customFormat="1" ht="13.5">
      <c r="B410" s="224"/>
      <c r="C410" s="225"/>
      <c r="D410" s="221" t="s">
        <v>248</v>
      </c>
      <c r="E410" s="236" t="s">
        <v>22</v>
      </c>
      <c r="F410" s="237" t="s">
        <v>607</v>
      </c>
      <c r="G410" s="225"/>
      <c r="H410" s="238">
        <v>3692.8</v>
      </c>
      <c r="I410" s="230"/>
      <c r="J410" s="225"/>
      <c r="K410" s="225"/>
      <c r="L410" s="231"/>
      <c r="M410" s="232"/>
      <c r="N410" s="233"/>
      <c r="O410" s="233"/>
      <c r="P410" s="233"/>
      <c r="Q410" s="233"/>
      <c r="R410" s="233"/>
      <c r="S410" s="233"/>
      <c r="T410" s="234"/>
      <c r="AT410" s="235" t="s">
        <v>248</v>
      </c>
      <c r="AU410" s="235" t="s">
        <v>84</v>
      </c>
      <c r="AV410" s="12" t="s">
        <v>84</v>
      </c>
      <c r="AW410" s="12" t="s">
        <v>39</v>
      </c>
      <c r="AX410" s="12" t="s">
        <v>24</v>
      </c>
      <c r="AY410" s="235" t="s">
        <v>145</v>
      </c>
    </row>
    <row r="411" spans="2:51" s="12" customFormat="1" ht="13.5">
      <c r="B411" s="224"/>
      <c r="C411" s="225"/>
      <c r="D411" s="226" t="s">
        <v>248</v>
      </c>
      <c r="E411" s="225"/>
      <c r="F411" s="228" t="s">
        <v>612</v>
      </c>
      <c r="G411" s="225"/>
      <c r="H411" s="229">
        <v>276960</v>
      </c>
      <c r="I411" s="230"/>
      <c r="J411" s="225"/>
      <c r="K411" s="225"/>
      <c r="L411" s="231"/>
      <c r="M411" s="232"/>
      <c r="N411" s="233"/>
      <c r="O411" s="233"/>
      <c r="P411" s="233"/>
      <c r="Q411" s="233"/>
      <c r="R411" s="233"/>
      <c r="S411" s="233"/>
      <c r="T411" s="234"/>
      <c r="AT411" s="235" t="s">
        <v>248</v>
      </c>
      <c r="AU411" s="235" t="s">
        <v>84</v>
      </c>
      <c r="AV411" s="12" t="s">
        <v>84</v>
      </c>
      <c r="AW411" s="12" t="s">
        <v>6</v>
      </c>
      <c r="AX411" s="12" t="s">
        <v>24</v>
      </c>
      <c r="AY411" s="235" t="s">
        <v>145</v>
      </c>
    </row>
    <row r="412" spans="2:65" s="1" customFormat="1" ht="31.5" customHeight="1">
      <c r="B412" s="42"/>
      <c r="C412" s="203" t="s">
        <v>613</v>
      </c>
      <c r="D412" s="203" t="s">
        <v>148</v>
      </c>
      <c r="E412" s="204" t="s">
        <v>614</v>
      </c>
      <c r="F412" s="205" t="s">
        <v>615</v>
      </c>
      <c r="G412" s="206" t="s">
        <v>242</v>
      </c>
      <c r="H412" s="207">
        <v>3692.8</v>
      </c>
      <c r="I412" s="208"/>
      <c r="J412" s="209">
        <f>ROUND(I412*H412,2)</f>
        <v>0</v>
      </c>
      <c r="K412" s="205" t="s">
        <v>243</v>
      </c>
      <c r="L412" s="62"/>
      <c r="M412" s="210" t="s">
        <v>22</v>
      </c>
      <c r="N412" s="211" t="s">
        <v>46</v>
      </c>
      <c r="O412" s="43"/>
      <c r="P412" s="212">
        <f>O412*H412</f>
        <v>0</v>
      </c>
      <c r="Q412" s="212">
        <v>0</v>
      </c>
      <c r="R412" s="212">
        <f>Q412*H412</f>
        <v>0</v>
      </c>
      <c r="S412" s="212">
        <v>0</v>
      </c>
      <c r="T412" s="213">
        <f>S412*H412</f>
        <v>0</v>
      </c>
      <c r="AR412" s="25" t="s">
        <v>244</v>
      </c>
      <c r="AT412" s="25" t="s">
        <v>148</v>
      </c>
      <c r="AU412" s="25" t="s">
        <v>84</v>
      </c>
      <c r="AY412" s="25" t="s">
        <v>145</v>
      </c>
      <c r="BE412" s="214">
        <f>IF(N412="základní",J412,0)</f>
        <v>0</v>
      </c>
      <c r="BF412" s="214">
        <f>IF(N412="snížená",J412,0)</f>
        <v>0</v>
      </c>
      <c r="BG412" s="214">
        <f>IF(N412="zákl. přenesená",J412,0)</f>
        <v>0</v>
      </c>
      <c r="BH412" s="214">
        <f>IF(N412="sníž. přenesená",J412,0)</f>
        <v>0</v>
      </c>
      <c r="BI412" s="214">
        <f>IF(N412="nulová",J412,0)</f>
        <v>0</v>
      </c>
      <c r="BJ412" s="25" t="s">
        <v>24</v>
      </c>
      <c r="BK412" s="214">
        <f>ROUND(I412*H412,2)</f>
        <v>0</v>
      </c>
      <c r="BL412" s="25" t="s">
        <v>244</v>
      </c>
      <c r="BM412" s="25" t="s">
        <v>616</v>
      </c>
    </row>
    <row r="413" spans="2:47" s="1" customFormat="1" ht="27">
      <c r="B413" s="42"/>
      <c r="C413" s="64"/>
      <c r="D413" s="221" t="s">
        <v>246</v>
      </c>
      <c r="E413" s="64"/>
      <c r="F413" s="222" t="s">
        <v>617</v>
      </c>
      <c r="G413" s="64"/>
      <c r="H413" s="64"/>
      <c r="I413" s="173"/>
      <c r="J413" s="64"/>
      <c r="K413" s="64"/>
      <c r="L413" s="62"/>
      <c r="M413" s="223"/>
      <c r="N413" s="43"/>
      <c r="O413" s="43"/>
      <c r="P413" s="43"/>
      <c r="Q413" s="43"/>
      <c r="R413" s="43"/>
      <c r="S413" s="43"/>
      <c r="T413" s="79"/>
      <c r="AT413" s="25" t="s">
        <v>246</v>
      </c>
      <c r="AU413" s="25" t="s">
        <v>84</v>
      </c>
    </row>
    <row r="414" spans="2:51" s="12" customFormat="1" ht="13.5">
      <c r="B414" s="224"/>
      <c r="C414" s="225"/>
      <c r="D414" s="226" t="s">
        <v>248</v>
      </c>
      <c r="E414" s="227" t="s">
        <v>22</v>
      </c>
      <c r="F414" s="228" t="s">
        <v>607</v>
      </c>
      <c r="G414" s="225"/>
      <c r="H414" s="229">
        <v>3692.8</v>
      </c>
      <c r="I414" s="230"/>
      <c r="J414" s="225"/>
      <c r="K414" s="225"/>
      <c r="L414" s="231"/>
      <c r="M414" s="232"/>
      <c r="N414" s="233"/>
      <c r="O414" s="233"/>
      <c r="P414" s="233"/>
      <c r="Q414" s="233"/>
      <c r="R414" s="233"/>
      <c r="S414" s="233"/>
      <c r="T414" s="234"/>
      <c r="AT414" s="235" t="s">
        <v>248</v>
      </c>
      <c r="AU414" s="235" t="s">
        <v>84</v>
      </c>
      <c r="AV414" s="12" t="s">
        <v>84</v>
      </c>
      <c r="AW414" s="12" t="s">
        <v>39</v>
      </c>
      <c r="AX414" s="12" t="s">
        <v>24</v>
      </c>
      <c r="AY414" s="235" t="s">
        <v>145</v>
      </c>
    </row>
    <row r="415" spans="2:65" s="1" customFormat="1" ht="22.5" customHeight="1">
      <c r="B415" s="42"/>
      <c r="C415" s="203" t="s">
        <v>618</v>
      </c>
      <c r="D415" s="203" t="s">
        <v>148</v>
      </c>
      <c r="E415" s="204" t="s">
        <v>619</v>
      </c>
      <c r="F415" s="205" t="s">
        <v>620</v>
      </c>
      <c r="G415" s="206" t="s">
        <v>242</v>
      </c>
      <c r="H415" s="207">
        <v>3692.8</v>
      </c>
      <c r="I415" s="208"/>
      <c r="J415" s="209">
        <f>ROUND(I415*H415,2)</f>
        <v>0</v>
      </c>
      <c r="K415" s="205" t="s">
        <v>243</v>
      </c>
      <c r="L415" s="62"/>
      <c r="M415" s="210" t="s">
        <v>22</v>
      </c>
      <c r="N415" s="211" t="s">
        <v>46</v>
      </c>
      <c r="O415" s="43"/>
      <c r="P415" s="212">
        <f>O415*H415</f>
        <v>0</v>
      </c>
      <c r="Q415" s="212">
        <v>0</v>
      </c>
      <c r="R415" s="212">
        <f>Q415*H415</f>
        <v>0</v>
      </c>
      <c r="S415" s="212">
        <v>0</v>
      </c>
      <c r="T415" s="213">
        <f>S415*H415</f>
        <v>0</v>
      </c>
      <c r="AR415" s="25" t="s">
        <v>244</v>
      </c>
      <c r="AT415" s="25" t="s">
        <v>148</v>
      </c>
      <c r="AU415" s="25" t="s">
        <v>84</v>
      </c>
      <c r="AY415" s="25" t="s">
        <v>145</v>
      </c>
      <c r="BE415" s="214">
        <f>IF(N415="základní",J415,0)</f>
        <v>0</v>
      </c>
      <c r="BF415" s="214">
        <f>IF(N415="snížená",J415,0)</f>
        <v>0</v>
      </c>
      <c r="BG415" s="214">
        <f>IF(N415="zákl. přenesená",J415,0)</f>
        <v>0</v>
      </c>
      <c r="BH415" s="214">
        <f>IF(N415="sníž. přenesená",J415,0)</f>
        <v>0</v>
      </c>
      <c r="BI415" s="214">
        <f>IF(N415="nulová",J415,0)</f>
        <v>0</v>
      </c>
      <c r="BJ415" s="25" t="s">
        <v>24</v>
      </c>
      <c r="BK415" s="214">
        <f>ROUND(I415*H415,2)</f>
        <v>0</v>
      </c>
      <c r="BL415" s="25" t="s">
        <v>244</v>
      </c>
      <c r="BM415" s="25" t="s">
        <v>621</v>
      </c>
    </row>
    <row r="416" spans="2:47" s="1" customFormat="1" ht="40.5">
      <c r="B416" s="42"/>
      <c r="C416" s="64"/>
      <c r="D416" s="221" t="s">
        <v>246</v>
      </c>
      <c r="E416" s="64"/>
      <c r="F416" s="222" t="s">
        <v>622</v>
      </c>
      <c r="G416" s="64"/>
      <c r="H416" s="64"/>
      <c r="I416" s="173"/>
      <c r="J416" s="64"/>
      <c r="K416" s="64"/>
      <c r="L416" s="62"/>
      <c r="M416" s="223"/>
      <c r="N416" s="43"/>
      <c r="O416" s="43"/>
      <c r="P416" s="43"/>
      <c r="Q416" s="43"/>
      <c r="R416" s="43"/>
      <c r="S416" s="43"/>
      <c r="T416" s="79"/>
      <c r="AT416" s="25" t="s">
        <v>246</v>
      </c>
      <c r="AU416" s="25" t="s">
        <v>84</v>
      </c>
    </row>
    <row r="417" spans="2:51" s="12" customFormat="1" ht="13.5">
      <c r="B417" s="224"/>
      <c r="C417" s="225"/>
      <c r="D417" s="226" t="s">
        <v>248</v>
      </c>
      <c r="E417" s="227" t="s">
        <v>22</v>
      </c>
      <c r="F417" s="228" t="s">
        <v>607</v>
      </c>
      <c r="G417" s="225"/>
      <c r="H417" s="229">
        <v>3692.8</v>
      </c>
      <c r="I417" s="230"/>
      <c r="J417" s="225"/>
      <c r="K417" s="225"/>
      <c r="L417" s="231"/>
      <c r="M417" s="232"/>
      <c r="N417" s="233"/>
      <c r="O417" s="233"/>
      <c r="P417" s="233"/>
      <c r="Q417" s="233"/>
      <c r="R417" s="233"/>
      <c r="S417" s="233"/>
      <c r="T417" s="234"/>
      <c r="AT417" s="235" t="s">
        <v>248</v>
      </c>
      <c r="AU417" s="235" t="s">
        <v>84</v>
      </c>
      <c r="AV417" s="12" t="s">
        <v>84</v>
      </c>
      <c r="AW417" s="12" t="s">
        <v>39</v>
      </c>
      <c r="AX417" s="12" t="s">
        <v>24</v>
      </c>
      <c r="AY417" s="235" t="s">
        <v>145</v>
      </c>
    </row>
    <row r="418" spans="2:65" s="1" customFormat="1" ht="22.5" customHeight="1">
      <c r="B418" s="42"/>
      <c r="C418" s="203" t="s">
        <v>623</v>
      </c>
      <c r="D418" s="203" t="s">
        <v>148</v>
      </c>
      <c r="E418" s="204" t="s">
        <v>624</v>
      </c>
      <c r="F418" s="205" t="s">
        <v>625</v>
      </c>
      <c r="G418" s="206" t="s">
        <v>242</v>
      </c>
      <c r="H418" s="207">
        <v>276960</v>
      </c>
      <c r="I418" s="208"/>
      <c r="J418" s="209">
        <f>ROUND(I418*H418,2)</f>
        <v>0</v>
      </c>
      <c r="K418" s="205" t="s">
        <v>243</v>
      </c>
      <c r="L418" s="62"/>
      <c r="M418" s="210" t="s">
        <v>22</v>
      </c>
      <c r="N418" s="211" t="s">
        <v>46</v>
      </c>
      <c r="O418" s="43"/>
      <c r="P418" s="212">
        <f>O418*H418</f>
        <v>0</v>
      </c>
      <c r="Q418" s="212">
        <v>0</v>
      </c>
      <c r="R418" s="212">
        <f>Q418*H418</f>
        <v>0</v>
      </c>
      <c r="S418" s="212">
        <v>0</v>
      </c>
      <c r="T418" s="213">
        <f>S418*H418</f>
        <v>0</v>
      </c>
      <c r="AR418" s="25" t="s">
        <v>244</v>
      </c>
      <c r="AT418" s="25" t="s">
        <v>148</v>
      </c>
      <c r="AU418" s="25" t="s">
        <v>84</v>
      </c>
      <c r="AY418" s="25" t="s">
        <v>145</v>
      </c>
      <c r="BE418" s="214">
        <f>IF(N418="základní",J418,0)</f>
        <v>0</v>
      </c>
      <c r="BF418" s="214">
        <f>IF(N418="snížená",J418,0)</f>
        <v>0</v>
      </c>
      <c r="BG418" s="214">
        <f>IF(N418="zákl. přenesená",J418,0)</f>
        <v>0</v>
      </c>
      <c r="BH418" s="214">
        <f>IF(N418="sníž. přenesená",J418,0)</f>
        <v>0</v>
      </c>
      <c r="BI418" s="214">
        <f>IF(N418="nulová",J418,0)</f>
        <v>0</v>
      </c>
      <c r="BJ418" s="25" t="s">
        <v>24</v>
      </c>
      <c r="BK418" s="214">
        <f>ROUND(I418*H418,2)</f>
        <v>0</v>
      </c>
      <c r="BL418" s="25" t="s">
        <v>244</v>
      </c>
      <c r="BM418" s="25" t="s">
        <v>626</v>
      </c>
    </row>
    <row r="419" spans="2:47" s="1" customFormat="1" ht="40.5">
      <c r="B419" s="42"/>
      <c r="C419" s="64"/>
      <c r="D419" s="221" t="s">
        <v>246</v>
      </c>
      <c r="E419" s="64"/>
      <c r="F419" s="222" t="s">
        <v>622</v>
      </c>
      <c r="G419" s="64"/>
      <c r="H419" s="64"/>
      <c r="I419" s="173"/>
      <c r="J419" s="64"/>
      <c r="K419" s="64"/>
      <c r="L419" s="62"/>
      <c r="M419" s="223"/>
      <c r="N419" s="43"/>
      <c r="O419" s="43"/>
      <c r="P419" s="43"/>
      <c r="Q419" s="43"/>
      <c r="R419" s="43"/>
      <c r="S419" s="43"/>
      <c r="T419" s="79"/>
      <c r="AT419" s="25" t="s">
        <v>246</v>
      </c>
      <c r="AU419" s="25" t="s">
        <v>84</v>
      </c>
    </row>
    <row r="420" spans="2:51" s="12" customFormat="1" ht="13.5">
      <c r="B420" s="224"/>
      <c r="C420" s="225"/>
      <c r="D420" s="221" t="s">
        <v>248</v>
      </c>
      <c r="E420" s="236" t="s">
        <v>22</v>
      </c>
      <c r="F420" s="237" t="s">
        <v>607</v>
      </c>
      <c r="G420" s="225"/>
      <c r="H420" s="238">
        <v>3692.8</v>
      </c>
      <c r="I420" s="230"/>
      <c r="J420" s="225"/>
      <c r="K420" s="225"/>
      <c r="L420" s="231"/>
      <c r="M420" s="232"/>
      <c r="N420" s="233"/>
      <c r="O420" s="233"/>
      <c r="P420" s="233"/>
      <c r="Q420" s="233"/>
      <c r="R420" s="233"/>
      <c r="S420" s="233"/>
      <c r="T420" s="234"/>
      <c r="AT420" s="235" t="s">
        <v>248</v>
      </c>
      <c r="AU420" s="235" t="s">
        <v>84</v>
      </c>
      <c r="AV420" s="12" t="s">
        <v>84</v>
      </c>
      <c r="AW420" s="12" t="s">
        <v>39</v>
      </c>
      <c r="AX420" s="12" t="s">
        <v>24</v>
      </c>
      <c r="AY420" s="235" t="s">
        <v>145</v>
      </c>
    </row>
    <row r="421" spans="2:51" s="12" customFormat="1" ht="13.5">
      <c r="B421" s="224"/>
      <c r="C421" s="225"/>
      <c r="D421" s="226" t="s">
        <v>248</v>
      </c>
      <c r="E421" s="225"/>
      <c r="F421" s="228" t="s">
        <v>612</v>
      </c>
      <c r="G421" s="225"/>
      <c r="H421" s="229">
        <v>276960</v>
      </c>
      <c r="I421" s="230"/>
      <c r="J421" s="225"/>
      <c r="K421" s="225"/>
      <c r="L421" s="231"/>
      <c r="M421" s="232"/>
      <c r="N421" s="233"/>
      <c r="O421" s="233"/>
      <c r="P421" s="233"/>
      <c r="Q421" s="233"/>
      <c r="R421" s="233"/>
      <c r="S421" s="233"/>
      <c r="T421" s="234"/>
      <c r="AT421" s="235" t="s">
        <v>248</v>
      </c>
      <c r="AU421" s="235" t="s">
        <v>84</v>
      </c>
      <c r="AV421" s="12" t="s">
        <v>84</v>
      </c>
      <c r="AW421" s="12" t="s">
        <v>6</v>
      </c>
      <c r="AX421" s="12" t="s">
        <v>24</v>
      </c>
      <c r="AY421" s="235" t="s">
        <v>145</v>
      </c>
    </row>
    <row r="422" spans="2:65" s="1" customFormat="1" ht="22.5" customHeight="1">
      <c r="B422" s="42"/>
      <c r="C422" s="203" t="s">
        <v>627</v>
      </c>
      <c r="D422" s="203" t="s">
        <v>148</v>
      </c>
      <c r="E422" s="204" t="s">
        <v>628</v>
      </c>
      <c r="F422" s="205" t="s">
        <v>629</v>
      </c>
      <c r="G422" s="206" t="s">
        <v>242</v>
      </c>
      <c r="H422" s="207">
        <v>3692.8</v>
      </c>
      <c r="I422" s="208"/>
      <c r="J422" s="209">
        <f>ROUND(I422*H422,2)</f>
        <v>0</v>
      </c>
      <c r="K422" s="205" t="s">
        <v>243</v>
      </c>
      <c r="L422" s="62"/>
      <c r="M422" s="210" t="s">
        <v>22</v>
      </c>
      <c r="N422" s="211" t="s">
        <v>46</v>
      </c>
      <c r="O422" s="43"/>
      <c r="P422" s="212">
        <f>O422*H422</f>
        <v>0</v>
      </c>
      <c r="Q422" s="212">
        <v>0</v>
      </c>
      <c r="R422" s="212">
        <f>Q422*H422</f>
        <v>0</v>
      </c>
      <c r="S422" s="212">
        <v>0</v>
      </c>
      <c r="T422" s="213">
        <f>S422*H422</f>
        <v>0</v>
      </c>
      <c r="AR422" s="25" t="s">
        <v>244</v>
      </c>
      <c r="AT422" s="25" t="s">
        <v>148</v>
      </c>
      <c r="AU422" s="25" t="s">
        <v>84</v>
      </c>
      <c r="AY422" s="25" t="s">
        <v>145</v>
      </c>
      <c r="BE422" s="214">
        <f>IF(N422="základní",J422,0)</f>
        <v>0</v>
      </c>
      <c r="BF422" s="214">
        <f>IF(N422="snížená",J422,0)</f>
        <v>0</v>
      </c>
      <c r="BG422" s="214">
        <f>IF(N422="zákl. přenesená",J422,0)</f>
        <v>0</v>
      </c>
      <c r="BH422" s="214">
        <f>IF(N422="sníž. přenesená",J422,0)</f>
        <v>0</v>
      </c>
      <c r="BI422" s="214">
        <f>IF(N422="nulová",J422,0)</f>
        <v>0</v>
      </c>
      <c r="BJ422" s="25" t="s">
        <v>24</v>
      </c>
      <c r="BK422" s="214">
        <f>ROUND(I422*H422,2)</f>
        <v>0</v>
      </c>
      <c r="BL422" s="25" t="s">
        <v>244</v>
      </c>
      <c r="BM422" s="25" t="s">
        <v>630</v>
      </c>
    </row>
    <row r="423" spans="2:51" s="12" customFormat="1" ht="13.5">
      <c r="B423" s="224"/>
      <c r="C423" s="225"/>
      <c r="D423" s="226" t="s">
        <v>248</v>
      </c>
      <c r="E423" s="227" t="s">
        <v>22</v>
      </c>
      <c r="F423" s="228" t="s">
        <v>607</v>
      </c>
      <c r="G423" s="225"/>
      <c r="H423" s="229">
        <v>3692.8</v>
      </c>
      <c r="I423" s="230"/>
      <c r="J423" s="225"/>
      <c r="K423" s="225"/>
      <c r="L423" s="231"/>
      <c r="M423" s="232"/>
      <c r="N423" s="233"/>
      <c r="O423" s="233"/>
      <c r="P423" s="233"/>
      <c r="Q423" s="233"/>
      <c r="R423" s="233"/>
      <c r="S423" s="233"/>
      <c r="T423" s="234"/>
      <c r="AT423" s="235" t="s">
        <v>248</v>
      </c>
      <c r="AU423" s="235" t="s">
        <v>84</v>
      </c>
      <c r="AV423" s="12" t="s">
        <v>84</v>
      </c>
      <c r="AW423" s="12" t="s">
        <v>39</v>
      </c>
      <c r="AX423" s="12" t="s">
        <v>24</v>
      </c>
      <c r="AY423" s="235" t="s">
        <v>145</v>
      </c>
    </row>
    <row r="424" spans="2:65" s="1" customFormat="1" ht="31.5" customHeight="1">
      <c r="B424" s="42"/>
      <c r="C424" s="203" t="s">
        <v>631</v>
      </c>
      <c r="D424" s="203" t="s">
        <v>148</v>
      </c>
      <c r="E424" s="204" t="s">
        <v>632</v>
      </c>
      <c r="F424" s="205" t="s">
        <v>633</v>
      </c>
      <c r="G424" s="206" t="s">
        <v>242</v>
      </c>
      <c r="H424" s="207">
        <v>2600</v>
      </c>
      <c r="I424" s="208"/>
      <c r="J424" s="209">
        <f>ROUND(I424*H424,2)</f>
        <v>0</v>
      </c>
      <c r="K424" s="205" t="s">
        <v>243</v>
      </c>
      <c r="L424" s="62"/>
      <c r="M424" s="210" t="s">
        <v>22</v>
      </c>
      <c r="N424" s="211" t="s">
        <v>46</v>
      </c>
      <c r="O424" s="43"/>
      <c r="P424" s="212">
        <f>O424*H424</f>
        <v>0</v>
      </c>
      <c r="Q424" s="212">
        <v>0.00013</v>
      </c>
      <c r="R424" s="212">
        <f>Q424*H424</f>
        <v>0.33799999999999997</v>
      </c>
      <c r="S424" s="212">
        <v>0</v>
      </c>
      <c r="T424" s="213">
        <f>S424*H424</f>
        <v>0</v>
      </c>
      <c r="AR424" s="25" t="s">
        <v>244</v>
      </c>
      <c r="AT424" s="25" t="s">
        <v>148</v>
      </c>
      <c r="AU424" s="25" t="s">
        <v>84</v>
      </c>
      <c r="AY424" s="25" t="s">
        <v>145</v>
      </c>
      <c r="BE424" s="214">
        <f>IF(N424="základní",J424,0)</f>
        <v>0</v>
      </c>
      <c r="BF424" s="214">
        <f>IF(N424="snížená",J424,0)</f>
        <v>0</v>
      </c>
      <c r="BG424" s="214">
        <f>IF(N424="zákl. přenesená",J424,0)</f>
        <v>0</v>
      </c>
      <c r="BH424" s="214">
        <f>IF(N424="sníž. přenesená",J424,0)</f>
        <v>0</v>
      </c>
      <c r="BI424" s="214">
        <f>IF(N424="nulová",J424,0)</f>
        <v>0</v>
      </c>
      <c r="BJ424" s="25" t="s">
        <v>24</v>
      </c>
      <c r="BK424" s="214">
        <f>ROUND(I424*H424,2)</f>
        <v>0</v>
      </c>
      <c r="BL424" s="25" t="s">
        <v>244</v>
      </c>
      <c r="BM424" s="25" t="s">
        <v>634</v>
      </c>
    </row>
    <row r="425" spans="2:47" s="1" customFormat="1" ht="54">
      <c r="B425" s="42"/>
      <c r="C425" s="64"/>
      <c r="D425" s="221" t="s">
        <v>246</v>
      </c>
      <c r="E425" s="64"/>
      <c r="F425" s="222" t="s">
        <v>635</v>
      </c>
      <c r="G425" s="64"/>
      <c r="H425" s="64"/>
      <c r="I425" s="173"/>
      <c r="J425" s="64"/>
      <c r="K425" s="64"/>
      <c r="L425" s="62"/>
      <c r="M425" s="223"/>
      <c r="N425" s="43"/>
      <c r="O425" s="43"/>
      <c r="P425" s="43"/>
      <c r="Q425" s="43"/>
      <c r="R425" s="43"/>
      <c r="S425" s="43"/>
      <c r="T425" s="79"/>
      <c r="AT425" s="25" t="s">
        <v>246</v>
      </c>
      <c r="AU425" s="25" t="s">
        <v>84</v>
      </c>
    </row>
    <row r="426" spans="2:51" s="12" customFormat="1" ht="13.5">
      <c r="B426" s="224"/>
      <c r="C426" s="225"/>
      <c r="D426" s="226" t="s">
        <v>248</v>
      </c>
      <c r="E426" s="227" t="s">
        <v>22</v>
      </c>
      <c r="F426" s="228" t="s">
        <v>636</v>
      </c>
      <c r="G426" s="225"/>
      <c r="H426" s="229">
        <v>2600</v>
      </c>
      <c r="I426" s="230"/>
      <c r="J426" s="225"/>
      <c r="K426" s="225"/>
      <c r="L426" s="231"/>
      <c r="M426" s="232"/>
      <c r="N426" s="233"/>
      <c r="O426" s="233"/>
      <c r="P426" s="233"/>
      <c r="Q426" s="233"/>
      <c r="R426" s="233"/>
      <c r="S426" s="233"/>
      <c r="T426" s="234"/>
      <c r="AT426" s="235" t="s">
        <v>248</v>
      </c>
      <c r="AU426" s="235" t="s">
        <v>84</v>
      </c>
      <c r="AV426" s="12" t="s">
        <v>84</v>
      </c>
      <c r="AW426" s="12" t="s">
        <v>39</v>
      </c>
      <c r="AX426" s="12" t="s">
        <v>24</v>
      </c>
      <c r="AY426" s="235" t="s">
        <v>145</v>
      </c>
    </row>
    <row r="427" spans="2:65" s="1" customFormat="1" ht="22.5" customHeight="1">
      <c r="B427" s="42"/>
      <c r="C427" s="203" t="s">
        <v>637</v>
      </c>
      <c r="D427" s="203" t="s">
        <v>148</v>
      </c>
      <c r="E427" s="204" t="s">
        <v>638</v>
      </c>
      <c r="F427" s="205" t="s">
        <v>639</v>
      </c>
      <c r="G427" s="206" t="s">
        <v>242</v>
      </c>
      <c r="H427" s="207">
        <v>2600</v>
      </c>
      <c r="I427" s="208"/>
      <c r="J427" s="209">
        <f>ROUND(I427*H427,2)</f>
        <v>0</v>
      </c>
      <c r="K427" s="205" t="s">
        <v>243</v>
      </c>
      <c r="L427" s="62"/>
      <c r="M427" s="210" t="s">
        <v>22</v>
      </c>
      <c r="N427" s="211" t="s">
        <v>46</v>
      </c>
      <c r="O427" s="43"/>
      <c r="P427" s="212">
        <f>O427*H427</f>
        <v>0</v>
      </c>
      <c r="Q427" s="212">
        <v>2E-05</v>
      </c>
      <c r="R427" s="212">
        <f>Q427*H427</f>
        <v>0.052000000000000005</v>
      </c>
      <c r="S427" s="212">
        <v>0</v>
      </c>
      <c r="T427" s="213">
        <f>S427*H427</f>
        <v>0</v>
      </c>
      <c r="AR427" s="25" t="s">
        <v>244</v>
      </c>
      <c r="AT427" s="25" t="s">
        <v>148</v>
      </c>
      <c r="AU427" s="25" t="s">
        <v>84</v>
      </c>
      <c r="AY427" s="25" t="s">
        <v>145</v>
      </c>
      <c r="BE427" s="214">
        <f>IF(N427="základní",J427,0)</f>
        <v>0</v>
      </c>
      <c r="BF427" s="214">
        <f>IF(N427="snížená",J427,0)</f>
        <v>0</v>
      </c>
      <c r="BG427" s="214">
        <f>IF(N427="zákl. přenesená",J427,0)</f>
        <v>0</v>
      </c>
      <c r="BH427" s="214">
        <f>IF(N427="sníž. přenesená",J427,0)</f>
        <v>0</v>
      </c>
      <c r="BI427" s="214">
        <f>IF(N427="nulová",J427,0)</f>
        <v>0</v>
      </c>
      <c r="BJ427" s="25" t="s">
        <v>24</v>
      </c>
      <c r="BK427" s="214">
        <f>ROUND(I427*H427,2)</f>
        <v>0</v>
      </c>
      <c r="BL427" s="25" t="s">
        <v>244</v>
      </c>
      <c r="BM427" s="25" t="s">
        <v>640</v>
      </c>
    </row>
    <row r="428" spans="2:47" s="1" customFormat="1" ht="243">
      <c r="B428" s="42"/>
      <c r="C428" s="64"/>
      <c r="D428" s="221" t="s">
        <v>246</v>
      </c>
      <c r="E428" s="64"/>
      <c r="F428" s="222" t="s">
        <v>641</v>
      </c>
      <c r="G428" s="64"/>
      <c r="H428" s="64"/>
      <c r="I428" s="173"/>
      <c r="J428" s="64"/>
      <c r="K428" s="64"/>
      <c r="L428" s="62"/>
      <c r="M428" s="223"/>
      <c r="N428" s="43"/>
      <c r="O428" s="43"/>
      <c r="P428" s="43"/>
      <c r="Q428" s="43"/>
      <c r="R428" s="43"/>
      <c r="S428" s="43"/>
      <c r="T428" s="79"/>
      <c r="AT428" s="25" t="s">
        <v>246</v>
      </c>
      <c r="AU428" s="25" t="s">
        <v>84</v>
      </c>
    </row>
    <row r="429" spans="2:51" s="12" customFormat="1" ht="13.5">
      <c r="B429" s="224"/>
      <c r="C429" s="225"/>
      <c r="D429" s="226" t="s">
        <v>248</v>
      </c>
      <c r="E429" s="227" t="s">
        <v>22</v>
      </c>
      <c r="F429" s="228" t="s">
        <v>636</v>
      </c>
      <c r="G429" s="225"/>
      <c r="H429" s="229">
        <v>2600</v>
      </c>
      <c r="I429" s="230"/>
      <c r="J429" s="225"/>
      <c r="K429" s="225"/>
      <c r="L429" s="231"/>
      <c r="M429" s="232"/>
      <c r="N429" s="233"/>
      <c r="O429" s="233"/>
      <c r="P429" s="233"/>
      <c r="Q429" s="233"/>
      <c r="R429" s="233"/>
      <c r="S429" s="233"/>
      <c r="T429" s="234"/>
      <c r="AT429" s="235" t="s">
        <v>248</v>
      </c>
      <c r="AU429" s="235" t="s">
        <v>84</v>
      </c>
      <c r="AV429" s="12" t="s">
        <v>84</v>
      </c>
      <c r="AW429" s="12" t="s">
        <v>39</v>
      </c>
      <c r="AX429" s="12" t="s">
        <v>24</v>
      </c>
      <c r="AY429" s="235" t="s">
        <v>145</v>
      </c>
    </row>
    <row r="430" spans="2:65" s="1" customFormat="1" ht="31.5" customHeight="1">
      <c r="B430" s="42"/>
      <c r="C430" s="203" t="s">
        <v>642</v>
      </c>
      <c r="D430" s="203" t="s">
        <v>148</v>
      </c>
      <c r="E430" s="204" t="s">
        <v>643</v>
      </c>
      <c r="F430" s="205" t="s">
        <v>644</v>
      </c>
      <c r="G430" s="206" t="s">
        <v>242</v>
      </c>
      <c r="H430" s="207">
        <v>120</v>
      </c>
      <c r="I430" s="208"/>
      <c r="J430" s="209">
        <f>ROUND(I430*H430,2)</f>
        <v>0</v>
      </c>
      <c r="K430" s="205" t="s">
        <v>243</v>
      </c>
      <c r="L430" s="62"/>
      <c r="M430" s="210" t="s">
        <v>22</v>
      </c>
      <c r="N430" s="211" t="s">
        <v>46</v>
      </c>
      <c r="O430" s="43"/>
      <c r="P430" s="212">
        <f>O430*H430</f>
        <v>0</v>
      </c>
      <c r="Q430" s="212">
        <v>0</v>
      </c>
      <c r="R430" s="212">
        <f>Q430*H430</f>
        <v>0</v>
      </c>
      <c r="S430" s="212">
        <v>0</v>
      </c>
      <c r="T430" s="213">
        <f>S430*H430</f>
        <v>0</v>
      </c>
      <c r="AR430" s="25" t="s">
        <v>244</v>
      </c>
      <c r="AT430" s="25" t="s">
        <v>148</v>
      </c>
      <c r="AU430" s="25" t="s">
        <v>84</v>
      </c>
      <c r="AY430" s="25" t="s">
        <v>145</v>
      </c>
      <c r="BE430" s="214">
        <f>IF(N430="základní",J430,0)</f>
        <v>0</v>
      </c>
      <c r="BF430" s="214">
        <f>IF(N430="snížená",J430,0)</f>
        <v>0</v>
      </c>
      <c r="BG430" s="214">
        <f>IF(N430="zákl. přenesená",J430,0)</f>
        <v>0</v>
      </c>
      <c r="BH430" s="214">
        <f>IF(N430="sníž. přenesená",J430,0)</f>
        <v>0</v>
      </c>
      <c r="BI430" s="214">
        <f>IF(N430="nulová",J430,0)</f>
        <v>0</v>
      </c>
      <c r="BJ430" s="25" t="s">
        <v>24</v>
      </c>
      <c r="BK430" s="214">
        <f>ROUND(I430*H430,2)</f>
        <v>0</v>
      </c>
      <c r="BL430" s="25" t="s">
        <v>244</v>
      </c>
      <c r="BM430" s="25" t="s">
        <v>645</v>
      </c>
    </row>
    <row r="431" spans="2:47" s="1" customFormat="1" ht="243">
      <c r="B431" s="42"/>
      <c r="C431" s="64"/>
      <c r="D431" s="221" t="s">
        <v>246</v>
      </c>
      <c r="E431" s="64"/>
      <c r="F431" s="222" t="s">
        <v>641</v>
      </c>
      <c r="G431" s="64"/>
      <c r="H431" s="64"/>
      <c r="I431" s="173"/>
      <c r="J431" s="64"/>
      <c r="K431" s="64"/>
      <c r="L431" s="62"/>
      <c r="M431" s="223"/>
      <c r="N431" s="43"/>
      <c r="O431" s="43"/>
      <c r="P431" s="43"/>
      <c r="Q431" s="43"/>
      <c r="R431" s="43"/>
      <c r="S431" s="43"/>
      <c r="T431" s="79"/>
      <c r="AT431" s="25" t="s">
        <v>246</v>
      </c>
      <c r="AU431" s="25" t="s">
        <v>84</v>
      </c>
    </row>
    <row r="432" spans="2:51" s="12" customFormat="1" ht="13.5">
      <c r="B432" s="224"/>
      <c r="C432" s="225"/>
      <c r="D432" s="226" t="s">
        <v>248</v>
      </c>
      <c r="E432" s="227" t="s">
        <v>22</v>
      </c>
      <c r="F432" s="228" t="s">
        <v>646</v>
      </c>
      <c r="G432" s="225"/>
      <c r="H432" s="229">
        <v>120</v>
      </c>
      <c r="I432" s="230"/>
      <c r="J432" s="225"/>
      <c r="K432" s="225"/>
      <c r="L432" s="231"/>
      <c r="M432" s="232"/>
      <c r="N432" s="233"/>
      <c r="O432" s="233"/>
      <c r="P432" s="233"/>
      <c r="Q432" s="233"/>
      <c r="R432" s="233"/>
      <c r="S432" s="233"/>
      <c r="T432" s="234"/>
      <c r="AT432" s="235" t="s">
        <v>248</v>
      </c>
      <c r="AU432" s="235" t="s">
        <v>84</v>
      </c>
      <c r="AV432" s="12" t="s">
        <v>84</v>
      </c>
      <c r="AW432" s="12" t="s">
        <v>39</v>
      </c>
      <c r="AX432" s="12" t="s">
        <v>24</v>
      </c>
      <c r="AY432" s="235" t="s">
        <v>145</v>
      </c>
    </row>
    <row r="433" spans="2:65" s="1" customFormat="1" ht="31.5" customHeight="1">
      <c r="B433" s="42"/>
      <c r="C433" s="203" t="s">
        <v>647</v>
      </c>
      <c r="D433" s="203" t="s">
        <v>148</v>
      </c>
      <c r="E433" s="204" t="s">
        <v>648</v>
      </c>
      <c r="F433" s="205" t="s">
        <v>649</v>
      </c>
      <c r="G433" s="206" t="s">
        <v>265</v>
      </c>
      <c r="H433" s="207">
        <v>1.456</v>
      </c>
      <c r="I433" s="208"/>
      <c r="J433" s="209">
        <f>ROUND(I433*H433,2)</f>
        <v>0</v>
      </c>
      <c r="K433" s="205" t="s">
        <v>243</v>
      </c>
      <c r="L433" s="62"/>
      <c r="M433" s="210" t="s">
        <v>22</v>
      </c>
      <c r="N433" s="211" t="s">
        <v>46</v>
      </c>
      <c r="O433" s="43"/>
      <c r="P433" s="212">
        <f>O433*H433</f>
        <v>0</v>
      </c>
      <c r="Q433" s="212">
        <v>0</v>
      </c>
      <c r="R433" s="212">
        <f>Q433*H433</f>
        <v>0</v>
      </c>
      <c r="S433" s="212">
        <v>1.671</v>
      </c>
      <c r="T433" s="213">
        <f>S433*H433</f>
        <v>2.432976</v>
      </c>
      <c r="AR433" s="25" t="s">
        <v>244</v>
      </c>
      <c r="AT433" s="25" t="s">
        <v>148</v>
      </c>
      <c r="AU433" s="25" t="s">
        <v>84</v>
      </c>
      <c r="AY433" s="25" t="s">
        <v>145</v>
      </c>
      <c r="BE433" s="214">
        <f>IF(N433="základní",J433,0)</f>
        <v>0</v>
      </c>
      <c r="BF433" s="214">
        <f>IF(N433="snížená",J433,0)</f>
        <v>0</v>
      </c>
      <c r="BG433" s="214">
        <f>IF(N433="zákl. přenesená",J433,0)</f>
        <v>0</v>
      </c>
      <c r="BH433" s="214">
        <f>IF(N433="sníž. přenesená",J433,0)</f>
        <v>0</v>
      </c>
      <c r="BI433" s="214">
        <f>IF(N433="nulová",J433,0)</f>
        <v>0</v>
      </c>
      <c r="BJ433" s="25" t="s">
        <v>24</v>
      </c>
      <c r="BK433" s="214">
        <f>ROUND(I433*H433,2)</f>
        <v>0</v>
      </c>
      <c r="BL433" s="25" t="s">
        <v>244</v>
      </c>
      <c r="BM433" s="25" t="s">
        <v>650</v>
      </c>
    </row>
    <row r="434" spans="2:47" s="1" customFormat="1" ht="40.5">
      <c r="B434" s="42"/>
      <c r="C434" s="64"/>
      <c r="D434" s="221" t="s">
        <v>246</v>
      </c>
      <c r="E434" s="64"/>
      <c r="F434" s="222" t="s">
        <v>651</v>
      </c>
      <c r="G434" s="64"/>
      <c r="H434" s="64"/>
      <c r="I434" s="173"/>
      <c r="J434" s="64"/>
      <c r="K434" s="64"/>
      <c r="L434" s="62"/>
      <c r="M434" s="223"/>
      <c r="N434" s="43"/>
      <c r="O434" s="43"/>
      <c r="P434" s="43"/>
      <c r="Q434" s="43"/>
      <c r="R434" s="43"/>
      <c r="S434" s="43"/>
      <c r="T434" s="79"/>
      <c r="AT434" s="25" t="s">
        <v>246</v>
      </c>
      <c r="AU434" s="25" t="s">
        <v>84</v>
      </c>
    </row>
    <row r="435" spans="2:51" s="12" customFormat="1" ht="13.5">
      <c r="B435" s="224"/>
      <c r="C435" s="225"/>
      <c r="D435" s="226" t="s">
        <v>248</v>
      </c>
      <c r="E435" s="227" t="s">
        <v>22</v>
      </c>
      <c r="F435" s="228" t="s">
        <v>339</v>
      </c>
      <c r="G435" s="225"/>
      <c r="H435" s="229">
        <v>1.456</v>
      </c>
      <c r="I435" s="230"/>
      <c r="J435" s="225"/>
      <c r="K435" s="225"/>
      <c r="L435" s="231"/>
      <c r="M435" s="232"/>
      <c r="N435" s="233"/>
      <c r="O435" s="233"/>
      <c r="P435" s="233"/>
      <c r="Q435" s="233"/>
      <c r="R435" s="233"/>
      <c r="S435" s="233"/>
      <c r="T435" s="234"/>
      <c r="AT435" s="235" t="s">
        <v>248</v>
      </c>
      <c r="AU435" s="235" t="s">
        <v>84</v>
      </c>
      <c r="AV435" s="12" t="s">
        <v>84</v>
      </c>
      <c r="AW435" s="12" t="s">
        <v>39</v>
      </c>
      <c r="AX435" s="12" t="s">
        <v>24</v>
      </c>
      <c r="AY435" s="235" t="s">
        <v>145</v>
      </c>
    </row>
    <row r="436" spans="2:65" s="1" customFormat="1" ht="31.5" customHeight="1">
      <c r="B436" s="42"/>
      <c r="C436" s="203" t="s">
        <v>652</v>
      </c>
      <c r="D436" s="203" t="s">
        <v>148</v>
      </c>
      <c r="E436" s="204" t="s">
        <v>653</v>
      </c>
      <c r="F436" s="205" t="s">
        <v>654</v>
      </c>
      <c r="G436" s="206" t="s">
        <v>242</v>
      </c>
      <c r="H436" s="207">
        <v>0.72</v>
      </c>
      <c r="I436" s="208"/>
      <c r="J436" s="209">
        <f>ROUND(I436*H436,2)</f>
        <v>0</v>
      </c>
      <c r="K436" s="205" t="s">
        <v>243</v>
      </c>
      <c r="L436" s="62"/>
      <c r="M436" s="210" t="s">
        <v>22</v>
      </c>
      <c r="N436" s="211" t="s">
        <v>46</v>
      </c>
      <c r="O436" s="43"/>
      <c r="P436" s="212">
        <f>O436*H436</f>
        <v>0</v>
      </c>
      <c r="Q436" s="212">
        <v>0</v>
      </c>
      <c r="R436" s="212">
        <f>Q436*H436</f>
        <v>0</v>
      </c>
      <c r="S436" s="212">
        <v>0.122</v>
      </c>
      <c r="T436" s="213">
        <f>S436*H436</f>
        <v>0.08784</v>
      </c>
      <c r="AR436" s="25" t="s">
        <v>244</v>
      </c>
      <c r="AT436" s="25" t="s">
        <v>148</v>
      </c>
      <c r="AU436" s="25" t="s">
        <v>84</v>
      </c>
      <c r="AY436" s="25" t="s">
        <v>145</v>
      </c>
      <c r="BE436" s="214">
        <f>IF(N436="základní",J436,0)</f>
        <v>0</v>
      </c>
      <c r="BF436" s="214">
        <f>IF(N436="snížená",J436,0)</f>
        <v>0</v>
      </c>
      <c r="BG436" s="214">
        <f>IF(N436="zákl. přenesená",J436,0)</f>
        <v>0</v>
      </c>
      <c r="BH436" s="214">
        <f>IF(N436="sníž. přenesená",J436,0)</f>
        <v>0</v>
      </c>
      <c r="BI436" s="214">
        <f>IF(N436="nulová",J436,0)</f>
        <v>0</v>
      </c>
      <c r="BJ436" s="25" t="s">
        <v>24</v>
      </c>
      <c r="BK436" s="214">
        <f>ROUND(I436*H436,2)</f>
        <v>0</v>
      </c>
      <c r="BL436" s="25" t="s">
        <v>244</v>
      </c>
      <c r="BM436" s="25" t="s">
        <v>655</v>
      </c>
    </row>
    <row r="437" spans="2:51" s="12" customFormat="1" ht="13.5">
      <c r="B437" s="224"/>
      <c r="C437" s="225"/>
      <c r="D437" s="226" t="s">
        <v>248</v>
      </c>
      <c r="E437" s="227" t="s">
        <v>22</v>
      </c>
      <c r="F437" s="228" t="s">
        <v>656</v>
      </c>
      <c r="G437" s="225"/>
      <c r="H437" s="229">
        <v>0.72</v>
      </c>
      <c r="I437" s="230"/>
      <c r="J437" s="225"/>
      <c r="K437" s="225"/>
      <c r="L437" s="231"/>
      <c r="M437" s="232"/>
      <c r="N437" s="233"/>
      <c r="O437" s="233"/>
      <c r="P437" s="233"/>
      <c r="Q437" s="233"/>
      <c r="R437" s="233"/>
      <c r="S437" s="233"/>
      <c r="T437" s="234"/>
      <c r="AT437" s="235" t="s">
        <v>248</v>
      </c>
      <c r="AU437" s="235" t="s">
        <v>84</v>
      </c>
      <c r="AV437" s="12" t="s">
        <v>84</v>
      </c>
      <c r="AW437" s="12" t="s">
        <v>39</v>
      </c>
      <c r="AX437" s="12" t="s">
        <v>24</v>
      </c>
      <c r="AY437" s="235" t="s">
        <v>145</v>
      </c>
    </row>
    <row r="438" spans="2:65" s="1" customFormat="1" ht="44.25" customHeight="1">
      <c r="B438" s="42"/>
      <c r="C438" s="203" t="s">
        <v>657</v>
      </c>
      <c r="D438" s="203" t="s">
        <v>148</v>
      </c>
      <c r="E438" s="204" t="s">
        <v>658</v>
      </c>
      <c r="F438" s="205" t="s">
        <v>659</v>
      </c>
      <c r="G438" s="206" t="s">
        <v>317</v>
      </c>
      <c r="H438" s="207">
        <v>47.2</v>
      </c>
      <c r="I438" s="208"/>
      <c r="J438" s="209">
        <f>ROUND(I438*H438,2)</f>
        <v>0</v>
      </c>
      <c r="K438" s="205" t="s">
        <v>243</v>
      </c>
      <c r="L438" s="62"/>
      <c r="M438" s="210" t="s">
        <v>22</v>
      </c>
      <c r="N438" s="211" t="s">
        <v>46</v>
      </c>
      <c r="O438" s="43"/>
      <c r="P438" s="212">
        <f>O438*H438</f>
        <v>0</v>
      </c>
      <c r="Q438" s="212">
        <v>0</v>
      </c>
      <c r="R438" s="212">
        <f>Q438*H438</f>
        <v>0</v>
      </c>
      <c r="S438" s="212">
        <v>0.35</v>
      </c>
      <c r="T438" s="213">
        <f>S438*H438</f>
        <v>16.52</v>
      </c>
      <c r="AR438" s="25" t="s">
        <v>244</v>
      </c>
      <c r="AT438" s="25" t="s">
        <v>148</v>
      </c>
      <c r="AU438" s="25" t="s">
        <v>84</v>
      </c>
      <c r="AY438" s="25" t="s">
        <v>145</v>
      </c>
      <c r="BE438" s="214">
        <f>IF(N438="základní",J438,0)</f>
        <v>0</v>
      </c>
      <c r="BF438" s="214">
        <f>IF(N438="snížená",J438,0)</f>
        <v>0</v>
      </c>
      <c r="BG438" s="214">
        <f>IF(N438="zákl. přenesená",J438,0)</f>
        <v>0</v>
      </c>
      <c r="BH438" s="214">
        <f>IF(N438="sníž. přenesená",J438,0)</f>
        <v>0</v>
      </c>
      <c r="BI438" s="214">
        <f>IF(N438="nulová",J438,0)</f>
        <v>0</v>
      </c>
      <c r="BJ438" s="25" t="s">
        <v>24</v>
      </c>
      <c r="BK438" s="214">
        <f>ROUND(I438*H438,2)</f>
        <v>0</v>
      </c>
      <c r="BL438" s="25" t="s">
        <v>244</v>
      </c>
      <c r="BM438" s="25" t="s">
        <v>660</v>
      </c>
    </row>
    <row r="439" spans="2:47" s="1" customFormat="1" ht="67.5">
      <c r="B439" s="42"/>
      <c r="C439" s="64"/>
      <c r="D439" s="221" t="s">
        <v>246</v>
      </c>
      <c r="E439" s="64"/>
      <c r="F439" s="222" t="s">
        <v>661</v>
      </c>
      <c r="G439" s="64"/>
      <c r="H439" s="64"/>
      <c r="I439" s="173"/>
      <c r="J439" s="64"/>
      <c r="K439" s="64"/>
      <c r="L439" s="62"/>
      <c r="M439" s="223"/>
      <c r="N439" s="43"/>
      <c r="O439" s="43"/>
      <c r="P439" s="43"/>
      <c r="Q439" s="43"/>
      <c r="R439" s="43"/>
      <c r="S439" s="43"/>
      <c r="T439" s="79"/>
      <c r="AT439" s="25" t="s">
        <v>246</v>
      </c>
      <c r="AU439" s="25" t="s">
        <v>84</v>
      </c>
    </row>
    <row r="440" spans="2:51" s="12" customFormat="1" ht="13.5">
      <c r="B440" s="224"/>
      <c r="C440" s="225"/>
      <c r="D440" s="226" t="s">
        <v>248</v>
      </c>
      <c r="E440" s="227" t="s">
        <v>22</v>
      </c>
      <c r="F440" s="228" t="s">
        <v>384</v>
      </c>
      <c r="G440" s="225"/>
      <c r="H440" s="229">
        <v>47.2</v>
      </c>
      <c r="I440" s="230"/>
      <c r="J440" s="225"/>
      <c r="K440" s="225"/>
      <c r="L440" s="231"/>
      <c r="M440" s="232"/>
      <c r="N440" s="233"/>
      <c r="O440" s="233"/>
      <c r="P440" s="233"/>
      <c r="Q440" s="233"/>
      <c r="R440" s="233"/>
      <c r="S440" s="233"/>
      <c r="T440" s="234"/>
      <c r="AT440" s="235" t="s">
        <v>248</v>
      </c>
      <c r="AU440" s="235" t="s">
        <v>84</v>
      </c>
      <c r="AV440" s="12" t="s">
        <v>84</v>
      </c>
      <c r="AW440" s="12" t="s">
        <v>39</v>
      </c>
      <c r="AX440" s="12" t="s">
        <v>24</v>
      </c>
      <c r="AY440" s="235" t="s">
        <v>145</v>
      </c>
    </row>
    <row r="441" spans="2:65" s="1" customFormat="1" ht="31.5" customHeight="1">
      <c r="B441" s="42"/>
      <c r="C441" s="203" t="s">
        <v>662</v>
      </c>
      <c r="D441" s="203" t="s">
        <v>148</v>
      </c>
      <c r="E441" s="204" t="s">
        <v>663</v>
      </c>
      <c r="F441" s="205" t="s">
        <v>664</v>
      </c>
      <c r="G441" s="206" t="s">
        <v>242</v>
      </c>
      <c r="H441" s="207">
        <v>554.557</v>
      </c>
      <c r="I441" s="208"/>
      <c r="J441" s="209">
        <f>ROUND(I441*H441,2)</f>
        <v>0</v>
      </c>
      <c r="K441" s="205" t="s">
        <v>243</v>
      </c>
      <c r="L441" s="62"/>
      <c r="M441" s="210" t="s">
        <v>22</v>
      </c>
      <c r="N441" s="211" t="s">
        <v>46</v>
      </c>
      <c r="O441" s="43"/>
      <c r="P441" s="212">
        <f>O441*H441</f>
        <v>0</v>
      </c>
      <c r="Q441" s="212">
        <v>0</v>
      </c>
      <c r="R441" s="212">
        <f>Q441*H441</f>
        <v>0</v>
      </c>
      <c r="S441" s="212">
        <v>0.054</v>
      </c>
      <c r="T441" s="213">
        <f>S441*H441</f>
        <v>29.946078</v>
      </c>
      <c r="AR441" s="25" t="s">
        <v>244</v>
      </c>
      <c r="AT441" s="25" t="s">
        <v>148</v>
      </c>
      <c r="AU441" s="25" t="s">
        <v>84</v>
      </c>
      <c r="AY441" s="25" t="s">
        <v>145</v>
      </c>
      <c r="BE441" s="214">
        <f>IF(N441="základní",J441,0)</f>
        <v>0</v>
      </c>
      <c r="BF441" s="214">
        <f>IF(N441="snížená",J441,0)</f>
        <v>0</v>
      </c>
      <c r="BG441" s="214">
        <f>IF(N441="zákl. přenesená",J441,0)</f>
        <v>0</v>
      </c>
      <c r="BH441" s="214">
        <f>IF(N441="sníž. přenesená",J441,0)</f>
        <v>0</v>
      </c>
      <c r="BI441" s="214">
        <f>IF(N441="nulová",J441,0)</f>
        <v>0</v>
      </c>
      <c r="BJ441" s="25" t="s">
        <v>24</v>
      </c>
      <c r="BK441" s="214">
        <f>ROUND(I441*H441,2)</f>
        <v>0</v>
      </c>
      <c r="BL441" s="25" t="s">
        <v>244</v>
      </c>
      <c r="BM441" s="25" t="s">
        <v>665</v>
      </c>
    </row>
    <row r="442" spans="2:47" s="1" customFormat="1" ht="27">
      <c r="B442" s="42"/>
      <c r="C442" s="64"/>
      <c r="D442" s="221" t="s">
        <v>246</v>
      </c>
      <c r="E442" s="64"/>
      <c r="F442" s="222" t="s">
        <v>666</v>
      </c>
      <c r="G442" s="64"/>
      <c r="H442" s="64"/>
      <c r="I442" s="173"/>
      <c r="J442" s="64"/>
      <c r="K442" s="64"/>
      <c r="L442" s="62"/>
      <c r="M442" s="223"/>
      <c r="N442" s="43"/>
      <c r="O442" s="43"/>
      <c r="P442" s="43"/>
      <c r="Q442" s="43"/>
      <c r="R442" s="43"/>
      <c r="S442" s="43"/>
      <c r="T442" s="79"/>
      <c r="AT442" s="25" t="s">
        <v>246</v>
      </c>
      <c r="AU442" s="25" t="s">
        <v>84</v>
      </c>
    </row>
    <row r="443" spans="2:51" s="12" customFormat="1" ht="13.5">
      <c r="B443" s="224"/>
      <c r="C443" s="225"/>
      <c r="D443" s="221" t="s">
        <v>248</v>
      </c>
      <c r="E443" s="236" t="s">
        <v>22</v>
      </c>
      <c r="F443" s="237" t="s">
        <v>667</v>
      </c>
      <c r="G443" s="225"/>
      <c r="H443" s="238">
        <v>261.896</v>
      </c>
      <c r="I443" s="230"/>
      <c r="J443" s="225"/>
      <c r="K443" s="225"/>
      <c r="L443" s="231"/>
      <c r="M443" s="232"/>
      <c r="N443" s="233"/>
      <c r="O443" s="233"/>
      <c r="P443" s="233"/>
      <c r="Q443" s="233"/>
      <c r="R443" s="233"/>
      <c r="S443" s="233"/>
      <c r="T443" s="234"/>
      <c r="AT443" s="235" t="s">
        <v>248</v>
      </c>
      <c r="AU443" s="235" t="s">
        <v>84</v>
      </c>
      <c r="AV443" s="12" t="s">
        <v>84</v>
      </c>
      <c r="AW443" s="12" t="s">
        <v>39</v>
      </c>
      <c r="AX443" s="12" t="s">
        <v>75</v>
      </c>
      <c r="AY443" s="235" t="s">
        <v>145</v>
      </c>
    </row>
    <row r="444" spans="2:51" s="12" customFormat="1" ht="13.5">
      <c r="B444" s="224"/>
      <c r="C444" s="225"/>
      <c r="D444" s="221" t="s">
        <v>248</v>
      </c>
      <c r="E444" s="236" t="s">
        <v>22</v>
      </c>
      <c r="F444" s="237" t="s">
        <v>668</v>
      </c>
      <c r="G444" s="225"/>
      <c r="H444" s="238">
        <v>125.4</v>
      </c>
      <c r="I444" s="230"/>
      <c r="J444" s="225"/>
      <c r="K444" s="225"/>
      <c r="L444" s="231"/>
      <c r="M444" s="232"/>
      <c r="N444" s="233"/>
      <c r="O444" s="233"/>
      <c r="P444" s="233"/>
      <c r="Q444" s="233"/>
      <c r="R444" s="233"/>
      <c r="S444" s="233"/>
      <c r="T444" s="234"/>
      <c r="AT444" s="235" t="s">
        <v>248</v>
      </c>
      <c r="AU444" s="235" t="s">
        <v>84</v>
      </c>
      <c r="AV444" s="12" t="s">
        <v>84</v>
      </c>
      <c r="AW444" s="12" t="s">
        <v>39</v>
      </c>
      <c r="AX444" s="12" t="s">
        <v>75</v>
      </c>
      <c r="AY444" s="235" t="s">
        <v>145</v>
      </c>
    </row>
    <row r="445" spans="2:51" s="12" customFormat="1" ht="13.5">
      <c r="B445" s="224"/>
      <c r="C445" s="225"/>
      <c r="D445" s="221" t="s">
        <v>248</v>
      </c>
      <c r="E445" s="236" t="s">
        <v>22</v>
      </c>
      <c r="F445" s="237" t="s">
        <v>669</v>
      </c>
      <c r="G445" s="225"/>
      <c r="H445" s="238">
        <v>29.913</v>
      </c>
      <c r="I445" s="230"/>
      <c r="J445" s="225"/>
      <c r="K445" s="225"/>
      <c r="L445" s="231"/>
      <c r="M445" s="232"/>
      <c r="N445" s="233"/>
      <c r="O445" s="233"/>
      <c r="P445" s="233"/>
      <c r="Q445" s="233"/>
      <c r="R445" s="233"/>
      <c r="S445" s="233"/>
      <c r="T445" s="234"/>
      <c r="AT445" s="235" t="s">
        <v>248</v>
      </c>
      <c r="AU445" s="235" t="s">
        <v>84</v>
      </c>
      <c r="AV445" s="12" t="s">
        <v>84</v>
      </c>
      <c r="AW445" s="12" t="s">
        <v>39</v>
      </c>
      <c r="AX445" s="12" t="s">
        <v>75</v>
      </c>
      <c r="AY445" s="235" t="s">
        <v>145</v>
      </c>
    </row>
    <row r="446" spans="2:51" s="12" customFormat="1" ht="13.5">
      <c r="B446" s="224"/>
      <c r="C446" s="225"/>
      <c r="D446" s="221" t="s">
        <v>248</v>
      </c>
      <c r="E446" s="236" t="s">
        <v>22</v>
      </c>
      <c r="F446" s="237" t="s">
        <v>670</v>
      </c>
      <c r="G446" s="225"/>
      <c r="H446" s="238">
        <v>58.207</v>
      </c>
      <c r="I446" s="230"/>
      <c r="J446" s="225"/>
      <c r="K446" s="225"/>
      <c r="L446" s="231"/>
      <c r="M446" s="232"/>
      <c r="N446" s="233"/>
      <c r="O446" s="233"/>
      <c r="P446" s="233"/>
      <c r="Q446" s="233"/>
      <c r="R446" s="233"/>
      <c r="S446" s="233"/>
      <c r="T446" s="234"/>
      <c r="AT446" s="235" t="s">
        <v>248</v>
      </c>
      <c r="AU446" s="235" t="s">
        <v>84</v>
      </c>
      <c r="AV446" s="12" t="s">
        <v>84</v>
      </c>
      <c r="AW446" s="12" t="s">
        <v>39</v>
      </c>
      <c r="AX446" s="12" t="s">
        <v>75</v>
      </c>
      <c r="AY446" s="235" t="s">
        <v>145</v>
      </c>
    </row>
    <row r="447" spans="2:51" s="12" customFormat="1" ht="13.5">
      <c r="B447" s="224"/>
      <c r="C447" s="225"/>
      <c r="D447" s="221" t="s">
        <v>248</v>
      </c>
      <c r="E447" s="236" t="s">
        <v>22</v>
      </c>
      <c r="F447" s="237" t="s">
        <v>671</v>
      </c>
      <c r="G447" s="225"/>
      <c r="H447" s="238">
        <v>39.468</v>
      </c>
      <c r="I447" s="230"/>
      <c r="J447" s="225"/>
      <c r="K447" s="225"/>
      <c r="L447" s="231"/>
      <c r="M447" s="232"/>
      <c r="N447" s="233"/>
      <c r="O447" s="233"/>
      <c r="P447" s="233"/>
      <c r="Q447" s="233"/>
      <c r="R447" s="233"/>
      <c r="S447" s="233"/>
      <c r="T447" s="234"/>
      <c r="AT447" s="235" t="s">
        <v>248</v>
      </c>
      <c r="AU447" s="235" t="s">
        <v>84</v>
      </c>
      <c r="AV447" s="12" t="s">
        <v>84</v>
      </c>
      <c r="AW447" s="12" t="s">
        <v>39</v>
      </c>
      <c r="AX447" s="12" t="s">
        <v>75</v>
      </c>
      <c r="AY447" s="235" t="s">
        <v>145</v>
      </c>
    </row>
    <row r="448" spans="2:51" s="12" customFormat="1" ht="13.5">
      <c r="B448" s="224"/>
      <c r="C448" s="225"/>
      <c r="D448" s="221" t="s">
        <v>248</v>
      </c>
      <c r="E448" s="236" t="s">
        <v>22</v>
      </c>
      <c r="F448" s="237" t="s">
        <v>672</v>
      </c>
      <c r="G448" s="225"/>
      <c r="H448" s="238">
        <v>23.159</v>
      </c>
      <c r="I448" s="230"/>
      <c r="J448" s="225"/>
      <c r="K448" s="225"/>
      <c r="L448" s="231"/>
      <c r="M448" s="232"/>
      <c r="N448" s="233"/>
      <c r="O448" s="233"/>
      <c r="P448" s="233"/>
      <c r="Q448" s="233"/>
      <c r="R448" s="233"/>
      <c r="S448" s="233"/>
      <c r="T448" s="234"/>
      <c r="AT448" s="235" t="s">
        <v>248</v>
      </c>
      <c r="AU448" s="235" t="s">
        <v>84</v>
      </c>
      <c r="AV448" s="12" t="s">
        <v>84</v>
      </c>
      <c r="AW448" s="12" t="s">
        <v>39</v>
      </c>
      <c r="AX448" s="12" t="s">
        <v>75</v>
      </c>
      <c r="AY448" s="235" t="s">
        <v>145</v>
      </c>
    </row>
    <row r="449" spans="2:51" s="12" customFormat="1" ht="13.5">
      <c r="B449" s="224"/>
      <c r="C449" s="225"/>
      <c r="D449" s="221" t="s">
        <v>248</v>
      </c>
      <c r="E449" s="236" t="s">
        <v>22</v>
      </c>
      <c r="F449" s="237" t="s">
        <v>673</v>
      </c>
      <c r="G449" s="225"/>
      <c r="H449" s="238">
        <v>16.514</v>
      </c>
      <c r="I449" s="230"/>
      <c r="J449" s="225"/>
      <c r="K449" s="225"/>
      <c r="L449" s="231"/>
      <c r="M449" s="232"/>
      <c r="N449" s="233"/>
      <c r="O449" s="233"/>
      <c r="P449" s="233"/>
      <c r="Q449" s="233"/>
      <c r="R449" s="233"/>
      <c r="S449" s="233"/>
      <c r="T449" s="234"/>
      <c r="AT449" s="235" t="s">
        <v>248</v>
      </c>
      <c r="AU449" s="235" t="s">
        <v>84</v>
      </c>
      <c r="AV449" s="12" t="s">
        <v>84</v>
      </c>
      <c r="AW449" s="12" t="s">
        <v>39</v>
      </c>
      <c r="AX449" s="12" t="s">
        <v>75</v>
      </c>
      <c r="AY449" s="235" t="s">
        <v>145</v>
      </c>
    </row>
    <row r="450" spans="2:51" s="13" customFormat="1" ht="13.5">
      <c r="B450" s="239"/>
      <c r="C450" s="240"/>
      <c r="D450" s="226" t="s">
        <v>248</v>
      </c>
      <c r="E450" s="241" t="s">
        <v>22</v>
      </c>
      <c r="F450" s="242" t="s">
        <v>270</v>
      </c>
      <c r="G450" s="240"/>
      <c r="H450" s="243">
        <v>554.557</v>
      </c>
      <c r="I450" s="244"/>
      <c r="J450" s="240"/>
      <c r="K450" s="240"/>
      <c r="L450" s="245"/>
      <c r="M450" s="246"/>
      <c r="N450" s="247"/>
      <c r="O450" s="247"/>
      <c r="P450" s="247"/>
      <c r="Q450" s="247"/>
      <c r="R450" s="247"/>
      <c r="S450" s="247"/>
      <c r="T450" s="248"/>
      <c r="AT450" s="249" t="s">
        <v>248</v>
      </c>
      <c r="AU450" s="249" t="s">
        <v>84</v>
      </c>
      <c r="AV450" s="13" t="s">
        <v>244</v>
      </c>
      <c r="AW450" s="13" t="s">
        <v>39</v>
      </c>
      <c r="AX450" s="13" t="s">
        <v>24</v>
      </c>
      <c r="AY450" s="249" t="s">
        <v>145</v>
      </c>
    </row>
    <row r="451" spans="2:65" s="1" customFormat="1" ht="31.5" customHeight="1">
      <c r="B451" s="42"/>
      <c r="C451" s="203" t="s">
        <v>674</v>
      </c>
      <c r="D451" s="203" t="s">
        <v>148</v>
      </c>
      <c r="E451" s="204" t="s">
        <v>675</v>
      </c>
      <c r="F451" s="205" t="s">
        <v>676</v>
      </c>
      <c r="G451" s="206" t="s">
        <v>242</v>
      </c>
      <c r="H451" s="207">
        <v>1245.653</v>
      </c>
      <c r="I451" s="208"/>
      <c r="J451" s="209">
        <f>ROUND(I451*H451,2)</f>
        <v>0</v>
      </c>
      <c r="K451" s="205" t="s">
        <v>243</v>
      </c>
      <c r="L451" s="62"/>
      <c r="M451" s="210" t="s">
        <v>22</v>
      </c>
      <c r="N451" s="211" t="s">
        <v>46</v>
      </c>
      <c r="O451" s="43"/>
      <c r="P451" s="212">
        <f>O451*H451</f>
        <v>0</v>
      </c>
      <c r="Q451" s="212">
        <v>0</v>
      </c>
      <c r="R451" s="212">
        <f>Q451*H451</f>
        <v>0</v>
      </c>
      <c r="S451" s="212">
        <v>0.046</v>
      </c>
      <c r="T451" s="213">
        <f>S451*H451</f>
        <v>57.300038</v>
      </c>
      <c r="AR451" s="25" t="s">
        <v>244</v>
      </c>
      <c r="AT451" s="25" t="s">
        <v>148</v>
      </c>
      <c r="AU451" s="25" t="s">
        <v>84</v>
      </c>
      <c r="AY451" s="25" t="s">
        <v>145</v>
      </c>
      <c r="BE451" s="214">
        <f>IF(N451="základní",J451,0)</f>
        <v>0</v>
      </c>
      <c r="BF451" s="214">
        <f>IF(N451="snížená",J451,0)</f>
        <v>0</v>
      </c>
      <c r="BG451" s="214">
        <f>IF(N451="zákl. přenesená",J451,0)</f>
        <v>0</v>
      </c>
      <c r="BH451" s="214">
        <f>IF(N451="sníž. přenesená",J451,0)</f>
        <v>0</v>
      </c>
      <c r="BI451" s="214">
        <f>IF(N451="nulová",J451,0)</f>
        <v>0</v>
      </c>
      <c r="BJ451" s="25" t="s">
        <v>24</v>
      </c>
      <c r="BK451" s="214">
        <f>ROUND(I451*H451,2)</f>
        <v>0</v>
      </c>
      <c r="BL451" s="25" t="s">
        <v>244</v>
      </c>
      <c r="BM451" s="25" t="s">
        <v>677</v>
      </c>
    </row>
    <row r="452" spans="2:47" s="1" customFormat="1" ht="27">
      <c r="B452" s="42"/>
      <c r="C452" s="64"/>
      <c r="D452" s="221" t="s">
        <v>246</v>
      </c>
      <c r="E452" s="64"/>
      <c r="F452" s="222" t="s">
        <v>678</v>
      </c>
      <c r="G452" s="64"/>
      <c r="H452" s="64"/>
      <c r="I452" s="173"/>
      <c r="J452" s="64"/>
      <c r="K452" s="64"/>
      <c r="L452" s="62"/>
      <c r="M452" s="223"/>
      <c r="N452" s="43"/>
      <c r="O452" s="43"/>
      <c r="P452" s="43"/>
      <c r="Q452" s="43"/>
      <c r="R452" s="43"/>
      <c r="S452" s="43"/>
      <c r="T452" s="79"/>
      <c r="AT452" s="25" t="s">
        <v>246</v>
      </c>
      <c r="AU452" s="25" t="s">
        <v>84</v>
      </c>
    </row>
    <row r="453" spans="2:51" s="12" customFormat="1" ht="13.5">
      <c r="B453" s="224"/>
      <c r="C453" s="225"/>
      <c r="D453" s="221" t="s">
        <v>248</v>
      </c>
      <c r="E453" s="236" t="s">
        <v>22</v>
      </c>
      <c r="F453" s="237" t="s">
        <v>391</v>
      </c>
      <c r="G453" s="225"/>
      <c r="H453" s="238">
        <v>159.975</v>
      </c>
      <c r="I453" s="230"/>
      <c r="J453" s="225"/>
      <c r="K453" s="225"/>
      <c r="L453" s="231"/>
      <c r="M453" s="232"/>
      <c r="N453" s="233"/>
      <c r="O453" s="233"/>
      <c r="P453" s="233"/>
      <c r="Q453" s="233"/>
      <c r="R453" s="233"/>
      <c r="S453" s="233"/>
      <c r="T453" s="234"/>
      <c r="AT453" s="235" t="s">
        <v>248</v>
      </c>
      <c r="AU453" s="235" t="s">
        <v>84</v>
      </c>
      <c r="AV453" s="12" t="s">
        <v>84</v>
      </c>
      <c r="AW453" s="12" t="s">
        <v>39</v>
      </c>
      <c r="AX453" s="12" t="s">
        <v>75</v>
      </c>
      <c r="AY453" s="235" t="s">
        <v>145</v>
      </c>
    </row>
    <row r="454" spans="2:51" s="12" customFormat="1" ht="13.5">
      <c r="B454" s="224"/>
      <c r="C454" s="225"/>
      <c r="D454" s="221" t="s">
        <v>248</v>
      </c>
      <c r="E454" s="236" t="s">
        <v>22</v>
      </c>
      <c r="F454" s="237" t="s">
        <v>392</v>
      </c>
      <c r="G454" s="225"/>
      <c r="H454" s="238">
        <v>135.183</v>
      </c>
      <c r="I454" s="230"/>
      <c r="J454" s="225"/>
      <c r="K454" s="225"/>
      <c r="L454" s="231"/>
      <c r="M454" s="232"/>
      <c r="N454" s="233"/>
      <c r="O454" s="233"/>
      <c r="P454" s="233"/>
      <c r="Q454" s="233"/>
      <c r="R454" s="233"/>
      <c r="S454" s="233"/>
      <c r="T454" s="234"/>
      <c r="AT454" s="235" t="s">
        <v>248</v>
      </c>
      <c r="AU454" s="235" t="s">
        <v>84</v>
      </c>
      <c r="AV454" s="12" t="s">
        <v>84</v>
      </c>
      <c r="AW454" s="12" t="s">
        <v>39</v>
      </c>
      <c r="AX454" s="12" t="s">
        <v>75</v>
      </c>
      <c r="AY454" s="235" t="s">
        <v>145</v>
      </c>
    </row>
    <row r="455" spans="2:51" s="12" customFormat="1" ht="13.5">
      <c r="B455" s="224"/>
      <c r="C455" s="225"/>
      <c r="D455" s="221" t="s">
        <v>248</v>
      </c>
      <c r="E455" s="236" t="s">
        <v>22</v>
      </c>
      <c r="F455" s="237" t="s">
        <v>393</v>
      </c>
      <c r="G455" s="225"/>
      <c r="H455" s="238">
        <v>151.125</v>
      </c>
      <c r="I455" s="230"/>
      <c r="J455" s="225"/>
      <c r="K455" s="225"/>
      <c r="L455" s="231"/>
      <c r="M455" s="232"/>
      <c r="N455" s="233"/>
      <c r="O455" s="233"/>
      <c r="P455" s="233"/>
      <c r="Q455" s="233"/>
      <c r="R455" s="233"/>
      <c r="S455" s="233"/>
      <c r="T455" s="234"/>
      <c r="AT455" s="235" t="s">
        <v>248</v>
      </c>
      <c r="AU455" s="235" t="s">
        <v>84</v>
      </c>
      <c r="AV455" s="12" t="s">
        <v>84</v>
      </c>
      <c r="AW455" s="12" t="s">
        <v>39</v>
      </c>
      <c r="AX455" s="12" t="s">
        <v>75</v>
      </c>
      <c r="AY455" s="235" t="s">
        <v>145</v>
      </c>
    </row>
    <row r="456" spans="2:51" s="12" customFormat="1" ht="13.5">
      <c r="B456" s="224"/>
      <c r="C456" s="225"/>
      <c r="D456" s="221" t="s">
        <v>248</v>
      </c>
      <c r="E456" s="236" t="s">
        <v>22</v>
      </c>
      <c r="F456" s="237" t="s">
        <v>394</v>
      </c>
      <c r="G456" s="225"/>
      <c r="H456" s="238">
        <v>70.35</v>
      </c>
      <c r="I456" s="230"/>
      <c r="J456" s="225"/>
      <c r="K456" s="225"/>
      <c r="L456" s="231"/>
      <c r="M456" s="232"/>
      <c r="N456" s="233"/>
      <c r="O456" s="233"/>
      <c r="P456" s="233"/>
      <c r="Q456" s="233"/>
      <c r="R456" s="233"/>
      <c r="S456" s="233"/>
      <c r="T456" s="234"/>
      <c r="AT456" s="235" t="s">
        <v>248</v>
      </c>
      <c r="AU456" s="235" t="s">
        <v>84</v>
      </c>
      <c r="AV456" s="12" t="s">
        <v>84</v>
      </c>
      <c r="AW456" s="12" t="s">
        <v>39</v>
      </c>
      <c r="AX456" s="12" t="s">
        <v>75</v>
      </c>
      <c r="AY456" s="235" t="s">
        <v>145</v>
      </c>
    </row>
    <row r="457" spans="2:51" s="12" customFormat="1" ht="13.5">
      <c r="B457" s="224"/>
      <c r="C457" s="225"/>
      <c r="D457" s="221" t="s">
        <v>248</v>
      </c>
      <c r="E457" s="236" t="s">
        <v>22</v>
      </c>
      <c r="F457" s="237" t="s">
        <v>395</v>
      </c>
      <c r="G457" s="225"/>
      <c r="H457" s="238">
        <v>73.5</v>
      </c>
      <c r="I457" s="230"/>
      <c r="J457" s="225"/>
      <c r="K457" s="225"/>
      <c r="L457" s="231"/>
      <c r="M457" s="232"/>
      <c r="N457" s="233"/>
      <c r="O457" s="233"/>
      <c r="P457" s="233"/>
      <c r="Q457" s="233"/>
      <c r="R457" s="233"/>
      <c r="S457" s="233"/>
      <c r="T457" s="234"/>
      <c r="AT457" s="235" t="s">
        <v>248</v>
      </c>
      <c r="AU457" s="235" t="s">
        <v>84</v>
      </c>
      <c r="AV457" s="12" t="s">
        <v>84</v>
      </c>
      <c r="AW457" s="12" t="s">
        <v>39</v>
      </c>
      <c r="AX457" s="12" t="s">
        <v>75</v>
      </c>
      <c r="AY457" s="235" t="s">
        <v>145</v>
      </c>
    </row>
    <row r="458" spans="2:51" s="12" customFormat="1" ht="13.5">
      <c r="B458" s="224"/>
      <c r="C458" s="225"/>
      <c r="D458" s="221" t="s">
        <v>248</v>
      </c>
      <c r="E458" s="236" t="s">
        <v>22</v>
      </c>
      <c r="F458" s="237" t="s">
        <v>396</v>
      </c>
      <c r="G458" s="225"/>
      <c r="H458" s="238">
        <v>69</v>
      </c>
      <c r="I458" s="230"/>
      <c r="J458" s="225"/>
      <c r="K458" s="225"/>
      <c r="L458" s="231"/>
      <c r="M458" s="232"/>
      <c r="N458" s="233"/>
      <c r="O458" s="233"/>
      <c r="P458" s="233"/>
      <c r="Q458" s="233"/>
      <c r="R458" s="233"/>
      <c r="S458" s="233"/>
      <c r="T458" s="234"/>
      <c r="AT458" s="235" t="s">
        <v>248</v>
      </c>
      <c r="AU458" s="235" t="s">
        <v>84</v>
      </c>
      <c r="AV458" s="12" t="s">
        <v>84</v>
      </c>
      <c r="AW458" s="12" t="s">
        <v>39</v>
      </c>
      <c r="AX458" s="12" t="s">
        <v>75</v>
      </c>
      <c r="AY458" s="235" t="s">
        <v>145</v>
      </c>
    </row>
    <row r="459" spans="2:51" s="12" customFormat="1" ht="13.5">
      <c r="B459" s="224"/>
      <c r="C459" s="225"/>
      <c r="D459" s="221" t="s">
        <v>248</v>
      </c>
      <c r="E459" s="236" t="s">
        <v>22</v>
      </c>
      <c r="F459" s="237" t="s">
        <v>679</v>
      </c>
      <c r="G459" s="225"/>
      <c r="H459" s="238">
        <v>119.4</v>
      </c>
      <c r="I459" s="230"/>
      <c r="J459" s="225"/>
      <c r="K459" s="225"/>
      <c r="L459" s="231"/>
      <c r="M459" s="232"/>
      <c r="N459" s="233"/>
      <c r="O459" s="233"/>
      <c r="P459" s="233"/>
      <c r="Q459" s="233"/>
      <c r="R459" s="233"/>
      <c r="S459" s="233"/>
      <c r="T459" s="234"/>
      <c r="AT459" s="235" t="s">
        <v>248</v>
      </c>
      <c r="AU459" s="235" t="s">
        <v>84</v>
      </c>
      <c r="AV459" s="12" t="s">
        <v>84</v>
      </c>
      <c r="AW459" s="12" t="s">
        <v>39</v>
      </c>
      <c r="AX459" s="12" t="s">
        <v>75</v>
      </c>
      <c r="AY459" s="235" t="s">
        <v>145</v>
      </c>
    </row>
    <row r="460" spans="2:51" s="12" customFormat="1" ht="13.5">
      <c r="B460" s="224"/>
      <c r="C460" s="225"/>
      <c r="D460" s="221" t="s">
        <v>248</v>
      </c>
      <c r="E460" s="236" t="s">
        <v>22</v>
      </c>
      <c r="F460" s="237" t="s">
        <v>398</v>
      </c>
      <c r="G460" s="225"/>
      <c r="H460" s="238">
        <v>83</v>
      </c>
      <c r="I460" s="230"/>
      <c r="J460" s="225"/>
      <c r="K460" s="225"/>
      <c r="L460" s="231"/>
      <c r="M460" s="232"/>
      <c r="N460" s="233"/>
      <c r="O460" s="233"/>
      <c r="P460" s="233"/>
      <c r="Q460" s="233"/>
      <c r="R460" s="233"/>
      <c r="S460" s="233"/>
      <c r="T460" s="234"/>
      <c r="AT460" s="235" t="s">
        <v>248</v>
      </c>
      <c r="AU460" s="235" t="s">
        <v>84</v>
      </c>
      <c r="AV460" s="12" t="s">
        <v>84</v>
      </c>
      <c r="AW460" s="12" t="s">
        <v>39</v>
      </c>
      <c r="AX460" s="12" t="s">
        <v>75</v>
      </c>
      <c r="AY460" s="235" t="s">
        <v>145</v>
      </c>
    </row>
    <row r="461" spans="2:51" s="12" customFormat="1" ht="13.5">
      <c r="B461" s="224"/>
      <c r="C461" s="225"/>
      <c r="D461" s="221" t="s">
        <v>248</v>
      </c>
      <c r="E461" s="236" t="s">
        <v>22</v>
      </c>
      <c r="F461" s="237" t="s">
        <v>399</v>
      </c>
      <c r="G461" s="225"/>
      <c r="H461" s="238">
        <v>69.75</v>
      </c>
      <c r="I461" s="230"/>
      <c r="J461" s="225"/>
      <c r="K461" s="225"/>
      <c r="L461" s="231"/>
      <c r="M461" s="232"/>
      <c r="N461" s="233"/>
      <c r="O461" s="233"/>
      <c r="P461" s="233"/>
      <c r="Q461" s="233"/>
      <c r="R461" s="233"/>
      <c r="S461" s="233"/>
      <c r="T461" s="234"/>
      <c r="AT461" s="235" t="s">
        <v>248</v>
      </c>
      <c r="AU461" s="235" t="s">
        <v>84</v>
      </c>
      <c r="AV461" s="12" t="s">
        <v>84</v>
      </c>
      <c r="AW461" s="12" t="s">
        <v>39</v>
      </c>
      <c r="AX461" s="12" t="s">
        <v>75</v>
      </c>
      <c r="AY461" s="235" t="s">
        <v>145</v>
      </c>
    </row>
    <row r="462" spans="2:51" s="12" customFormat="1" ht="13.5">
      <c r="B462" s="224"/>
      <c r="C462" s="225"/>
      <c r="D462" s="221" t="s">
        <v>248</v>
      </c>
      <c r="E462" s="236" t="s">
        <v>22</v>
      </c>
      <c r="F462" s="237" t="s">
        <v>400</v>
      </c>
      <c r="G462" s="225"/>
      <c r="H462" s="238">
        <v>65.625</v>
      </c>
      <c r="I462" s="230"/>
      <c r="J462" s="225"/>
      <c r="K462" s="225"/>
      <c r="L462" s="231"/>
      <c r="M462" s="232"/>
      <c r="N462" s="233"/>
      <c r="O462" s="233"/>
      <c r="P462" s="233"/>
      <c r="Q462" s="233"/>
      <c r="R462" s="233"/>
      <c r="S462" s="233"/>
      <c r="T462" s="234"/>
      <c r="AT462" s="235" t="s">
        <v>248</v>
      </c>
      <c r="AU462" s="235" t="s">
        <v>84</v>
      </c>
      <c r="AV462" s="12" t="s">
        <v>84</v>
      </c>
      <c r="AW462" s="12" t="s">
        <v>39</v>
      </c>
      <c r="AX462" s="12" t="s">
        <v>75</v>
      </c>
      <c r="AY462" s="235" t="s">
        <v>145</v>
      </c>
    </row>
    <row r="463" spans="2:51" s="12" customFormat="1" ht="13.5">
      <c r="B463" s="224"/>
      <c r="C463" s="225"/>
      <c r="D463" s="221" t="s">
        <v>248</v>
      </c>
      <c r="E463" s="236" t="s">
        <v>22</v>
      </c>
      <c r="F463" s="237" t="s">
        <v>401</v>
      </c>
      <c r="G463" s="225"/>
      <c r="H463" s="238">
        <v>52.125</v>
      </c>
      <c r="I463" s="230"/>
      <c r="J463" s="225"/>
      <c r="K463" s="225"/>
      <c r="L463" s="231"/>
      <c r="M463" s="232"/>
      <c r="N463" s="233"/>
      <c r="O463" s="233"/>
      <c r="P463" s="233"/>
      <c r="Q463" s="233"/>
      <c r="R463" s="233"/>
      <c r="S463" s="233"/>
      <c r="T463" s="234"/>
      <c r="AT463" s="235" t="s">
        <v>248</v>
      </c>
      <c r="AU463" s="235" t="s">
        <v>84</v>
      </c>
      <c r="AV463" s="12" t="s">
        <v>84</v>
      </c>
      <c r="AW463" s="12" t="s">
        <v>39</v>
      </c>
      <c r="AX463" s="12" t="s">
        <v>75</v>
      </c>
      <c r="AY463" s="235" t="s">
        <v>145</v>
      </c>
    </row>
    <row r="464" spans="2:51" s="12" customFormat="1" ht="13.5">
      <c r="B464" s="224"/>
      <c r="C464" s="225"/>
      <c r="D464" s="221" t="s">
        <v>248</v>
      </c>
      <c r="E464" s="236" t="s">
        <v>22</v>
      </c>
      <c r="F464" s="237" t="s">
        <v>402</v>
      </c>
      <c r="G464" s="225"/>
      <c r="H464" s="238">
        <v>35.5</v>
      </c>
      <c r="I464" s="230"/>
      <c r="J464" s="225"/>
      <c r="K464" s="225"/>
      <c r="L464" s="231"/>
      <c r="M464" s="232"/>
      <c r="N464" s="233"/>
      <c r="O464" s="233"/>
      <c r="P464" s="233"/>
      <c r="Q464" s="233"/>
      <c r="R464" s="233"/>
      <c r="S464" s="233"/>
      <c r="T464" s="234"/>
      <c r="AT464" s="235" t="s">
        <v>248</v>
      </c>
      <c r="AU464" s="235" t="s">
        <v>84</v>
      </c>
      <c r="AV464" s="12" t="s">
        <v>84</v>
      </c>
      <c r="AW464" s="12" t="s">
        <v>39</v>
      </c>
      <c r="AX464" s="12" t="s">
        <v>75</v>
      </c>
      <c r="AY464" s="235" t="s">
        <v>145</v>
      </c>
    </row>
    <row r="465" spans="2:51" s="12" customFormat="1" ht="13.5">
      <c r="B465" s="224"/>
      <c r="C465" s="225"/>
      <c r="D465" s="221" t="s">
        <v>248</v>
      </c>
      <c r="E465" s="236" t="s">
        <v>22</v>
      </c>
      <c r="F465" s="237" t="s">
        <v>403</v>
      </c>
      <c r="G465" s="225"/>
      <c r="H465" s="238">
        <v>60.62</v>
      </c>
      <c r="I465" s="230"/>
      <c r="J465" s="225"/>
      <c r="K465" s="225"/>
      <c r="L465" s="231"/>
      <c r="M465" s="232"/>
      <c r="N465" s="233"/>
      <c r="O465" s="233"/>
      <c r="P465" s="233"/>
      <c r="Q465" s="233"/>
      <c r="R465" s="233"/>
      <c r="S465" s="233"/>
      <c r="T465" s="234"/>
      <c r="AT465" s="235" t="s">
        <v>248</v>
      </c>
      <c r="AU465" s="235" t="s">
        <v>84</v>
      </c>
      <c r="AV465" s="12" t="s">
        <v>84</v>
      </c>
      <c r="AW465" s="12" t="s">
        <v>39</v>
      </c>
      <c r="AX465" s="12" t="s">
        <v>75</v>
      </c>
      <c r="AY465" s="235" t="s">
        <v>145</v>
      </c>
    </row>
    <row r="466" spans="2:51" s="12" customFormat="1" ht="13.5">
      <c r="B466" s="224"/>
      <c r="C466" s="225"/>
      <c r="D466" s="221" t="s">
        <v>248</v>
      </c>
      <c r="E466" s="236" t="s">
        <v>22</v>
      </c>
      <c r="F466" s="237" t="s">
        <v>680</v>
      </c>
      <c r="G466" s="225"/>
      <c r="H466" s="238">
        <v>100.5</v>
      </c>
      <c r="I466" s="230"/>
      <c r="J466" s="225"/>
      <c r="K466" s="225"/>
      <c r="L466" s="231"/>
      <c r="M466" s="232"/>
      <c r="N466" s="233"/>
      <c r="O466" s="233"/>
      <c r="P466" s="233"/>
      <c r="Q466" s="233"/>
      <c r="R466" s="233"/>
      <c r="S466" s="233"/>
      <c r="T466" s="234"/>
      <c r="AT466" s="235" t="s">
        <v>248</v>
      </c>
      <c r="AU466" s="235" t="s">
        <v>84</v>
      </c>
      <c r="AV466" s="12" t="s">
        <v>84</v>
      </c>
      <c r="AW466" s="12" t="s">
        <v>39</v>
      </c>
      <c r="AX466" s="12" t="s">
        <v>75</v>
      </c>
      <c r="AY466" s="235" t="s">
        <v>145</v>
      </c>
    </row>
    <row r="467" spans="2:51" s="13" customFormat="1" ht="13.5">
      <c r="B467" s="239"/>
      <c r="C467" s="240"/>
      <c r="D467" s="226" t="s">
        <v>248</v>
      </c>
      <c r="E467" s="241" t="s">
        <v>22</v>
      </c>
      <c r="F467" s="242" t="s">
        <v>270</v>
      </c>
      <c r="G467" s="240"/>
      <c r="H467" s="243">
        <v>1245.653</v>
      </c>
      <c r="I467" s="244"/>
      <c r="J467" s="240"/>
      <c r="K467" s="240"/>
      <c r="L467" s="245"/>
      <c r="M467" s="246"/>
      <c r="N467" s="247"/>
      <c r="O467" s="247"/>
      <c r="P467" s="247"/>
      <c r="Q467" s="247"/>
      <c r="R467" s="247"/>
      <c r="S467" s="247"/>
      <c r="T467" s="248"/>
      <c r="AT467" s="249" t="s">
        <v>248</v>
      </c>
      <c r="AU467" s="249" t="s">
        <v>84</v>
      </c>
      <c r="AV467" s="13" t="s">
        <v>244</v>
      </c>
      <c r="AW467" s="13" t="s">
        <v>39</v>
      </c>
      <c r="AX467" s="13" t="s">
        <v>24</v>
      </c>
      <c r="AY467" s="249" t="s">
        <v>145</v>
      </c>
    </row>
    <row r="468" spans="2:65" s="1" customFormat="1" ht="31.5" customHeight="1">
      <c r="B468" s="42"/>
      <c r="C468" s="203" t="s">
        <v>681</v>
      </c>
      <c r="D468" s="203" t="s">
        <v>148</v>
      </c>
      <c r="E468" s="204" t="s">
        <v>682</v>
      </c>
      <c r="F468" s="205" t="s">
        <v>683</v>
      </c>
      <c r="G468" s="206" t="s">
        <v>242</v>
      </c>
      <c r="H468" s="207">
        <v>3179.439</v>
      </c>
      <c r="I468" s="208"/>
      <c r="J468" s="209">
        <f>ROUND(I468*H468,2)</f>
        <v>0</v>
      </c>
      <c r="K468" s="205" t="s">
        <v>243</v>
      </c>
      <c r="L468" s="62"/>
      <c r="M468" s="210" t="s">
        <v>22</v>
      </c>
      <c r="N468" s="211" t="s">
        <v>46</v>
      </c>
      <c r="O468" s="43"/>
      <c r="P468" s="212">
        <f>O468*H468</f>
        <v>0</v>
      </c>
      <c r="Q468" s="212">
        <v>0</v>
      </c>
      <c r="R468" s="212">
        <f>Q468*H468</f>
        <v>0</v>
      </c>
      <c r="S468" s="212">
        <v>0.014</v>
      </c>
      <c r="T468" s="213">
        <f>S468*H468</f>
        <v>44.512146</v>
      </c>
      <c r="AR468" s="25" t="s">
        <v>244</v>
      </c>
      <c r="AT468" s="25" t="s">
        <v>148</v>
      </c>
      <c r="AU468" s="25" t="s">
        <v>84</v>
      </c>
      <c r="AY468" s="25" t="s">
        <v>145</v>
      </c>
      <c r="BE468" s="214">
        <f>IF(N468="základní",J468,0)</f>
        <v>0</v>
      </c>
      <c r="BF468" s="214">
        <f>IF(N468="snížená",J468,0)</f>
        <v>0</v>
      </c>
      <c r="BG468" s="214">
        <f>IF(N468="zákl. přenesená",J468,0)</f>
        <v>0</v>
      </c>
      <c r="BH468" s="214">
        <f>IF(N468="sníž. přenesená",J468,0)</f>
        <v>0</v>
      </c>
      <c r="BI468" s="214">
        <f>IF(N468="nulová",J468,0)</f>
        <v>0</v>
      </c>
      <c r="BJ468" s="25" t="s">
        <v>24</v>
      </c>
      <c r="BK468" s="214">
        <f>ROUND(I468*H468,2)</f>
        <v>0</v>
      </c>
      <c r="BL468" s="25" t="s">
        <v>244</v>
      </c>
      <c r="BM468" s="25" t="s">
        <v>684</v>
      </c>
    </row>
    <row r="469" spans="2:51" s="12" customFormat="1" ht="13.5">
      <c r="B469" s="224"/>
      <c r="C469" s="225"/>
      <c r="D469" s="221" t="s">
        <v>248</v>
      </c>
      <c r="E469" s="236" t="s">
        <v>22</v>
      </c>
      <c r="F469" s="237" t="s">
        <v>22</v>
      </c>
      <c r="G469" s="225"/>
      <c r="H469" s="238">
        <v>0</v>
      </c>
      <c r="I469" s="230"/>
      <c r="J469" s="225"/>
      <c r="K469" s="225"/>
      <c r="L469" s="231"/>
      <c r="M469" s="232"/>
      <c r="N469" s="233"/>
      <c r="O469" s="233"/>
      <c r="P469" s="233"/>
      <c r="Q469" s="233"/>
      <c r="R469" s="233"/>
      <c r="S469" s="233"/>
      <c r="T469" s="234"/>
      <c r="AT469" s="235" t="s">
        <v>248</v>
      </c>
      <c r="AU469" s="235" t="s">
        <v>84</v>
      </c>
      <c r="AV469" s="12" t="s">
        <v>84</v>
      </c>
      <c r="AW469" s="12" t="s">
        <v>39</v>
      </c>
      <c r="AX469" s="12" t="s">
        <v>75</v>
      </c>
      <c r="AY469" s="235" t="s">
        <v>145</v>
      </c>
    </row>
    <row r="470" spans="2:51" s="12" customFormat="1" ht="27">
      <c r="B470" s="224"/>
      <c r="C470" s="225"/>
      <c r="D470" s="221" t="s">
        <v>248</v>
      </c>
      <c r="E470" s="236" t="s">
        <v>22</v>
      </c>
      <c r="F470" s="237" t="s">
        <v>685</v>
      </c>
      <c r="G470" s="225"/>
      <c r="H470" s="238">
        <v>769.852</v>
      </c>
      <c r="I470" s="230"/>
      <c r="J470" s="225"/>
      <c r="K470" s="225"/>
      <c r="L470" s="231"/>
      <c r="M470" s="232"/>
      <c r="N470" s="233"/>
      <c r="O470" s="233"/>
      <c r="P470" s="233"/>
      <c r="Q470" s="233"/>
      <c r="R470" s="233"/>
      <c r="S470" s="233"/>
      <c r="T470" s="234"/>
      <c r="AT470" s="235" t="s">
        <v>248</v>
      </c>
      <c r="AU470" s="235" t="s">
        <v>84</v>
      </c>
      <c r="AV470" s="12" t="s">
        <v>84</v>
      </c>
      <c r="AW470" s="12" t="s">
        <v>39</v>
      </c>
      <c r="AX470" s="12" t="s">
        <v>75</v>
      </c>
      <c r="AY470" s="235" t="s">
        <v>145</v>
      </c>
    </row>
    <row r="471" spans="2:51" s="12" customFormat="1" ht="27">
      <c r="B471" s="224"/>
      <c r="C471" s="225"/>
      <c r="D471" s="221" t="s">
        <v>248</v>
      </c>
      <c r="E471" s="236" t="s">
        <v>22</v>
      </c>
      <c r="F471" s="237" t="s">
        <v>524</v>
      </c>
      <c r="G471" s="225"/>
      <c r="H471" s="238">
        <v>652.455</v>
      </c>
      <c r="I471" s="230"/>
      <c r="J471" s="225"/>
      <c r="K471" s="225"/>
      <c r="L471" s="231"/>
      <c r="M471" s="232"/>
      <c r="N471" s="233"/>
      <c r="O471" s="233"/>
      <c r="P471" s="233"/>
      <c r="Q471" s="233"/>
      <c r="R471" s="233"/>
      <c r="S471" s="233"/>
      <c r="T471" s="234"/>
      <c r="AT471" s="235" t="s">
        <v>248</v>
      </c>
      <c r="AU471" s="235" t="s">
        <v>84</v>
      </c>
      <c r="AV471" s="12" t="s">
        <v>84</v>
      </c>
      <c r="AW471" s="12" t="s">
        <v>39</v>
      </c>
      <c r="AX471" s="12" t="s">
        <v>75</v>
      </c>
      <c r="AY471" s="235" t="s">
        <v>145</v>
      </c>
    </row>
    <row r="472" spans="2:51" s="12" customFormat="1" ht="27">
      <c r="B472" s="224"/>
      <c r="C472" s="225"/>
      <c r="D472" s="221" t="s">
        <v>248</v>
      </c>
      <c r="E472" s="236" t="s">
        <v>22</v>
      </c>
      <c r="F472" s="237" t="s">
        <v>489</v>
      </c>
      <c r="G472" s="225"/>
      <c r="H472" s="238">
        <v>218.093</v>
      </c>
      <c r="I472" s="230"/>
      <c r="J472" s="225"/>
      <c r="K472" s="225"/>
      <c r="L472" s="231"/>
      <c r="M472" s="232"/>
      <c r="N472" s="233"/>
      <c r="O472" s="233"/>
      <c r="P472" s="233"/>
      <c r="Q472" s="233"/>
      <c r="R472" s="233"/>
      <c r="S472" s="233"/>
      <c r="T472" s="234"/>
      <c r="AT472" s="235" t="s">
        <v>248</v>
      </c>
      <c r="AU472" s="235" t="s">
        <v>84</v>
      </c>
      <c r="AV472" s="12" t="s">
        <v>84</v>
      </c>
      <c r="AW472" s="12" t="s">
        <v>39</v>
      </c>
      <c r="AX472" s="12" t="s">
        <v>75</v>
      </c>
      <c r="AY472" s="235" t="s">
        <v>145</v>
      </c>
    </row>
    <row r="473" spans="2:51" s="12" customFormat="1" ht="27">
      <c r="B473" s="224"/>
      <c r="C473" s="225"/>
      <c r="D473" s="221" t="s">
        <v>248</v>
      </c>
      <c r="E473" s="236" t="s">
        <v>22</v>
      </c>
      <c r="F473" s="237" t="s">
        <v>686</v>
      </c>
      <c r="G473" s="225"/>
      <c r="H473" s="238">
        <v>812.48</v>
      </c>
      <c r="I473" s="230"/>
      <c r="J473" s="225"/>
      <c r="K473" s="225"/>
      <c r="L473" s="231"/>
      <c r="M473" s="232"/>
      <c r="N473" s="233"/>
      <c r="O473" s="233"/>
      <c r="P473" s="233"/>
      <c r="Q473" s="233"/>
      <c r="R473" s="233"/>
      <c r="S473" s="233"/>
      <c r="T473" s="234"/>
      <c r="AT473" s="235" t="s">
        <v>248</v>
      </c>
      <c r="AU473" s="235" t="s">
        <v>84</v>
      </c>
      <c r="AV473" s="12" t="s">
        <v>84</v>
      </c>
      <c r="AW473" s="12" t="s">
        <v>39</v>
      </c>
      <c r="AX473" s="12" t="s">
        <v>75</v>
      </c>
      <c r="AY473" s="235" t="s">
        <v>145</v>
      </c>
    </row>
    <row r="474" spans="2:51" s="12" customFormat="1" ht="13.5">
      <c r="B474" s="224"/>
      <c r="C474" s="225"/>
      <c r="D474" s="221" t="s">
        <v>248</v>
      </c>
      <c r="E474" s="236" t="s">
        <v>22</v>
      </c>
      <c r="F474" s="237" t="s">
        <v>491</v>
      </c>
      <c r="G474" s="225"/>
      <c r="H474" s="238">
        <v>32.316</v>
      </c>
      <c r="I474" s="230"/>
      <c r="J474" s="225"/>
      <c r="K474" s="225"/>
      <c r="L474" s="231"/>
      <c r="M474" s="232"/>
      <c r="N474" s="233"/>
      <c r="O474" s="233"/>
      <c r="P474" s="233"/>
      <c r="Q474" s="233"/>
      <c r="R474" s="233"/>
      <c r="S474" s="233"/>
      <c r="T474" s="234"/>
      <c r="AT474" s="235" t="s">
        <v>248</v>
      </c>
      <c r="AU474" s="235" t="s">
        <v>84</v>
      </c>
      <c r="AV474" s="12" t="s">
        <v>84</v>
      </c>
      <c r="AW474" s="12" t="s">
        <v>39</v>
      </c>
      <c r="AX474" s="12" t="s">
        <v>75</v>
      </c>
      <c r="AY474" s="235" t="s">
        <v>145</v>
      </c>
    </row>
    <row r="475" spans="2:51" s="12" customFormat="1" ht="27">
      <c r="B475" s="224"/>
      <c r="C475" s="225"/>
      <c r="D475" s="221" t="s">
        <v>248</v>
      </c>
      <c r="E475" s="236" t="s">
        <v>22</v>
      </c>
      <c r="F475" s="237" t="s">
        <v>526</v>
      </c>
      <c r="G475" s="225"/>
      <c r="H475" s="238">
        <v>475.961</v>
      </c>
      <c r="I475" s="230"/>
      <c r="J475" s="225"/>
      <c r="K475" s="225"/>
      <c r="L475" s="231"/>
      <c r="M475" s="232"/>
      <c r="N475" s="233"/>
      <c r="O475" s="233"/>
      <c r="P475" s="233"/>
      <c r="Q475" s="233"/>
      <c r="R475" s="233"/>
      <c r="S475" s="233"/>
      <c r="T475" s="234"/>
      <c r="AT475" s="235" t="s">
        <v>248</v>
      </c>
      <c r="AU475" s="235" t="s">
        <v>84</v>
      </c>
      <c r="AV475" s="12" t="s">
        <v>84</v>
      </c>
      <c r="AW475" s="12" t="s">
        <v>39</v>
      </c>
      <c r="AX475" s="12" t="s">
        <v>75</v>
      </c>
      <c r="AY475" s="235" t="s">
        <v>145</v>
      </c>
    </row>
    <row r="476" spans="2:51" s="12" customFormat="1" ht="13.5">
      <c r="B476" s="224"/>
      <c r="C476" s="225"/>
      <c r="D476" s="221" t="s">
        <v>248</v>
      </c>
      <c r="E476" s="236" t="s">
        <v>22</v>
      </c>
      <c r="F476" s="237" t="s">
        <v>687</v>
      </c>
      <c r="G476" s="225"/>
      <c r="H476" s="238">
        <v>218.282</v>
      </c>
      <c r="I476" s="230"/>
      <c r="J476" s="225"/>
      <c r="K476" s="225"/>
      <c r="L476" s="231"/>
      <c r="M476" s="232"/>
      <c r="N476" s="233"/>
      <c r="O476" s="233"/>
      <c r="P476" s="233"/>
      <c r="Q476" s="233"/>
      <c r="R476" s="233"/>
      <c r="S476" s="233"/>
      <c r="T476" s="234"/>
      <c r="AT476" s="235" t="s">
        <v>248</v>
      </c>
      <c r="AU476" s="235" t="s">
        <v>84</v>
      </c>
      <c r="AV476" s="12" t="s">
        <v>84</v>
      </c>
      <c r="AW476" s="12" t="s">
        <v>39</v>
      </c>
      <c r="AX476" s="12" t="s">
        <v>75</v>
      </c>
      <c r="AY476" s="235" t="s">
        <v>145</v>
      </c>
    </row>
    <row r="477" spans="2:51" s="13" customFormat="1" ht="13.5">
      <c r="B477" s="239"/>
      <c r="C477" s="240"/>
      <c r="D477" s="226" t="s">
        <v>248</v>
      </c>
      <c r="E477" s="241" t="s">
        <v>22</v>
      </c>
      <c r="F477" s="242" t="s">
        <v>270</v>
      </c>
      <c r="G477" s="240"/>
      <c r="H477" s="243">
        <v>3179.439</v>
      </c>
      <c r="I477" s="244"/>
      <c r="J477" s="240"/>
      <c r="K477" s="240"/>
      <c r="L477" s="245"/>
      <c r="M477" s="246"/>
      <c r="N477" s="247"/>
      <c r="O477" s="247"/>
      <c r="P477" s="247"/>
      <c r="Q477" s="247"/>
      <c r="R477" s="247"/>
      <c r="S477" s="247"/>
      <c r="T477" s="248"/>
      <c r="AT477" s="249" t="s">
        <v>248</v>
      </c>
      <c r="AU477" s="249" t="s">
        <v>84</v>
      </c>
      <c r="AV477" s="13" t="s">
        <v>244</v>
      </c>
      <c r="AW477" s="13" t="s">
        <v>39</v>
      </c>
      <c r="AX477" s="13" t="s">
        <v>24</v>
      </c>
      <c r="AY477" s="249" t="s">
        <v>145</v>
      </c>
    </row>
    <row r="478" spans="2:65" s="1" customFormat="1" ht="44.25" customHeight="1">
      <c r="B478" s="42"/>
      <c r="C478" s="203" t="s">
        <v>688</v>
      </c>
      <c r="D478" s="203" t="s">
        <v>148</v>
      </c>
      <c r="E478" s="204" t="s">
        <v>689</v>
      </c>
      <c r="F478" s="205" t="s">
        <v>690</v>
      </c>
      <c r="G478" s="206" t="s">
        <v>242</v>
      </c>
      <c r="H478" s="207">
        <v>3335.887</v>
      </c>
      <c r="I478" s="208"/>
      <c r="J478" s="209">
        <f>ROUND(I478*H478,2)</f>
        <v>0</v>
      </c>
      <c r="K478" s="205" t="s">
        <v>22</v>
      </c>
      <c r="L478" s="62"/>
      <c r="M478" s="210" t="s">
        <v>22</v>
      </c>
      <c r="N478" s="211" t="s">
        <v>46</v>
      </c>
      <c r="O478" s="43"/>
      <c r="P478" s="212">
        <f>O478*H478</f>
        <v>0</v>
      </c>
      <c r="Q478" s="212">
        <v>0</v>
      </c>
      <c r="R478" s="212">
        <f>Q478*H478</f>
        <v>0</v>
      </c>
      <c r="S478" s="212">
        <v>0</v>
      </c>
      <c r="T478" s="213">
        <f>S478*H478</f>
        <v>0</v>
      </c>
      <c r="AR478" s="25" t="s">
        <v>244</v>
      </c>
      <c r="AT478" s="25" t="s">
        <v>148</v>
      </c>
      <c r="AU478" s="25" t="s">
        <v>84</v>
      </c>
      <c r="AY478" s="25" t="s">
        <v>145</v>
      </c>
      <c r="BE478" s="214">
        <f>IF(N478="základní",J478,0)</f>
        <v>0</v>
      </c>
      <c r="BF478" s="214">
        <f>IF(N478="snížená",J478,0)</f>
        <v>0</v>
      </c>
      <c r="BG478" s="214">
        <f>IF(N478="zákl. přenesená",J478,0)</f>
        <v>0</v>
      </c>
      <c r="BH478" s="214">
        <f>IF(N478="sníž. přenesená",J478,0)</f>
        <v>0</v>
      </c>
      <c r="BI478" s="214">
        <f>IF(N478="nulová",J478,0)</f>
        <v>0</v>
      </c>
      <c r="BJ478" s="25" t="s">
        <v>24</v>
      </c>
      <c r="BK478" s="214">
        <f>ROUND(I478*H478,2)</f>
        <v>0</v>
      </c>
      <c r="BL478" s="25" t="s">
        <v>244</v>
      </c>
      <c r="BM478" s="25" t="s">
        <v>691</v>
      </c>
    </row>
    <row r="479" spans="2:51" s="12" customFormat="1" ht="13.5">
      <c r="B479" s="224"/>
      <c r="C479" s="225"/>
      <c r="D479" s="221" t="s">
        <v>248</v>
      </c>
      <c r="E479" s="236" t="s">
        <v>22</v>
      </c>
      <c r="F479" s="237" t="s">
        <v>22</v>
      </c>
      <c r="G479" s="225"/>
      <c r="H479" s="238">
        <v>0</v>
      </c>
      <c r="I479" s="230"/>
      <c r="J479" s="225"/>
      <c r="K479" s="225"/>
      <c r="L479" s="231"/>
      <c r="M479" s="232"/>
      <c r="N479" s="233"/>
      <c r="O479" s="233"/>
      <c r="P479" s="233"/>
      <c r="Q479" s="233"/>
      <c r="R479" s="233"/>
      <c r="S479" s="233"/>
      <c r="T479" s="234"/>
      <c r="AT479" s="235" t="s">
        <v>248</v>
      </c>
      <c r="AU479" s="235" t="s">
        <v>84</v>
      </c>
      <c r="AV479" s="12" t="s">
        <v>84</v>
      </c>
      <c r="AW479" s="12" t="s">
        <v>39</v>
      </c>
      <c r="AX479" s="12" t="s">
        <v>75</v>
      </c>
      <c r="AY479" s="235" t="s">
        <v>145</v>
      </c>
    </row>
    <row r="480" spans="2:51" s="12" customFormat="1" ht="27">
      <c r="B480" s="224"/>
      <c r="C480" s="225"/>
      <c r="D480" s="221" t="s">
        <v>248</v>
      </c>
      <c r="E480" s="236" t="s">
        <v>22</v>
      </c>
      <c r="F480" s="237" t="s">
        <v>487</v>
      </c>
      <c r="G480" s="225"/>
      <c r="H480" s="238">
        <v>843.352</v>
      </c>
      <c r="I480" s="230"/>
      <c r="J480" s="225"/>
      <c r="K480" s="225"/>
      <c r="L480" s="231"/>
      <c r="M480" s="232"/>
      <c r="N480" s="233"/>
      <c r="O480" s="233"/>
      <c r="P480" s="233"/>
      <c r="Q480" s="233"/>
      <c r="R480" s="233"/>
      <c r="S480" s="233"/>
      <c r="T480" s="234"/>
      <c r="AT480" s="235" t="s">
        <v>248</v>
      </c>
      <c r="AU480" s="235" t="s">
        <v>84</v>
      </c>
      <c r="AV480" s="12" t="s">
        <v>84</v>
      </c>
      <c r="AW480" s="12" t="s">
        <v>39</v>
      </c>
      <c r="AX480" s="12" t="s">
        <v>75</v>
      </c>
      <c r="AY480" s="235" t="s">
        <v>145</v>
      </c>
    </row>
    <row r="481" spans="2:51" s="12" customFormat="1" ht="27">
      <c r="B481" s="224"/>
      <c r="C481" s="225"/>
      <c r="D481" s="221" t="s">
        <v>248</v>
      </c>
      <c r="E481" s="236" t="s">
        <v>22</v>
      </c>
      <c r="F481" s="237" t="s">
        <v>524</v>
      </c>
      <c r="G481" s="225"/>
      <c r="H481" s="238">
        <v>652.455</v>
      </c>
      <c r="I481" s="230"/>
      <c r="J481" s="225"/>
      <c r="K481" s="225"/>
      <c r="L481" s="231"/>
      <c r="M481" s="232"/>
      <c r="N481" s="233"/>
      <c r="O481" s="233"/>
      <c r="P481" s="233"/>
      <c r="Q481" s="233"/>
      <c r="R481" s="233"/>
      <c r="S481" s="233"/>
      <c r="T481" s="234"/>
      <c r="AT481" s="235" t="s">
        <v>248</v>
      </c>
      <c r="AU481" s="235" t="s">
        <v>84</v>
      </c>
      <c r="AV481" s="12" t="s">
        <v>84</v>
      </c>
      <c r="AW481" s="12" t="s">
        <v>39</v>
      </c>
      <c r="AX481" s="12" t="s">
        <v>75</v>
      </c>
      <c r="AY481" s="235" t="s">
        <v>145</v>
      </c>
    </row>
    <row r="482" spans="2:51" s="12" customFormat="1" ht="27">
      <c r="B482" s="224"/>
      <c r="C482" s="225"/>
      <c r="D482" s="221" t="s">
        <v>248</v>
      </c>
      <c r="E482" s="236" t="s">
        <v>22</v>
      </c>
      <c r="F482" s="237" t="s">
        <v>489</v>
      </c>
      <c r="G482" s="225"/>
      <c r="H482" s="238">
        <v>218.093</v>
      </c>
      <c r="I482" s="230"/>
      <c r="J482" s="225"/>
      <c r="K482" s="225"/>
      <c r="L482" s="231"/>
      <c r="M482" s="232"/>
      <c r="N482" s="233"/>
      <c r="O482" s="233"/>
      <c r="P482" s="233"/>
      <c r="Q482" s="233"/>
      <c r="R482" s="233"/>
      <c r="S482" s="233"/>
      <c r="T482" s="234"/>
      <c r="AT482" s="235" t="s">
        <v>248</v>
      </c>
      <c r="AU482" s="235" t="s">
        <v>84</v>
      </c>
      <c r="AV482" s="12" t="s">
        <v>84</v>
      </c>
      <c r="AW482" s="12" t="s">
        <v>39</v>
      </c>
      <c r="AX482" s="12" t="s">
        <v>75</v>
      </c>
      <c r="AY482" s="235" t="s">
        <v>145</v>
      </c>
    </row>
    <row r="483" spans="2:51" s="12" customFormat="1" ht="27">
      <c r="B483" s="224"/>
      <c r="C483" s="225"/>
      <c r="D483" s="221" t="s">
        <v>248</v>
      </c>
      <c r="E483" s="236" t="s">
        <v>22</v>
      </c>
      <c r="F483" s="237" t="s">
        <v>490</v>
      </c>
      <c r="G483" s="225"/>
      <c r="H483" s="238">
        <v>854.48</v>
      </c>
      <c r="I483" s="230"/>
      <c r="J483" s="225"/>
      <c r="K483" s="225"/>
      <c r="L483" s="231"/>
      <c r="M483" s="232"/>
      <c r="N483" s="233"/>
      <c r="O483" s="233"/>
      <c r="P483" s="233"/>
      <c r="Q483" s="233"/>
      <c r="R483" s="233"/>
      <c r="S483" s="233"/>
      <c r="T483" s="234"/>
      <c r="AT483" s="235" t="s">
        <v>248</v>
      </c>
      <c r="AU483" s="235" t="s">
        <v>84</v>
      </c>
      <c r="AV483" s="12" t="s">
        <v>84</v>
      </c>
      <c r="AW483" s="12" t="s">
        <v>39</v>
      </c>
      <c r="AX483" s="12" t="s">
        <v>75</v>
      </c>
      <c r="AY483" s="235" t="s">
        <v>145</v>
      </c>
    </row>
    <row r="484" spans="2:51" s="12" customFormat="1" ht="13.5">
      <c r="B484" s="224"/>
      <c r="C484" s="225"/>
      <c r="D484" s="221" t="s">
        <v>248</v>
      </c>
      <c r="E484" s="236" t="s">
        <v>22</v>
      </c>
      <c r="F484" s="237" t="s">
        <v>525</v>
      </c>
      <c r="G484" s="225"/>
      <c r="H484" s="238">
        <v>31.264</v>
      </c>
      <c r="I484" s="230"/>
      <c r="J484" s="225"/>
      <c r="K484" s="225"/>
      <c r="L484" s="231"/>
      <c r="M484" s="232"/>
      <c r="N484" s="233"/>
      <c r="O484" s="233"/>
      <c r="P484" s="233"/>
      <c r="Q484" s="233"/>
      <c r="R484" s="233"/>
      <c r="S484" s="233"/>
      <c r="T484" s="234"/>
      <c r="AT484" s="235" t="s">
        <v>248</v>
      </c>
      <c r="AU484" s="235" t="s">
        <v>84</v>
      </c>
      <c r="AV484" s="12" t="s">
        <v>84</v>
      </c>
      <c r="AW484" s="12" t="s">
        <v>39</v>
      </c>
      <c r="AX484" s="12" t="s">
        <v>75</v>
      </c>
      <c r="AY484" s="235" t="s">
        <v>145</v>
      </c>
    </row>
    <row r="485" spans="2:51" s="12" customFormat="1" ht="27">
      <c r="B485" s="224"/>
      <c r="C485" s="225"/>
      <c r="D485" s="221" t="s">
        <v>248</v>
      </c>
      <c r="E485" s="236" t="s">
        <v>22</v>
      </c>
      <c r="F485" s="237" t="s">
        <v>526</v>
      </c>
      <c r="G485" s="225"/>
      <c r="H485" s="238">
        <v>475.961</v>
      </c>
      <c r="I485" s="230"/>
      <c r="J485" s="225"/>
      <c r="K485" s="225"/>
      <c r="L485" s="231"/>
      <c r="M485" s="232"/>
      <c r="N485" s="233"/>
      <c r="O485" s="233"/>
      <c r="P485" s="233"/>
      <c r="Q485" s="233"/>
      <c r="R485" s="233"/>
      <c r="S485" s="233"/>
      <c r="T485" s="234"/>
      <c r="AT485" s="235" t="s">
        <v>248</v>
      </c>
      <c r="AU485" s="235" t="s">
        <v>84</v>
      </c>
      <c r="AV485" s="12" t="s">
        <v>84</v>
      </c>
      <c r="AW485" s="12" t="s">
        <v>39</v>
      </c>
      <c r="AX485" s="12" t="s">
        <v>75</v>
      </c>
      <c r="AY485" s="235" t="s">
        <v>145</v>
      </c>
    </row>
    <row r="486" spans="2:51" s="12" customFormat="1" ht="13.5">
      <c r="B486" s="224"/>
      <c r="C486" s="225"/>
      <c r="D486" s="221" t="s">
        <v>248</v>
      </c>
      <c r="E486" s="236" t="s">
        <v>22</v>
      </c>
      <c r="F486" s="237" t="s">
        <v>493</v>
      </c>
      <c r="G486" s="225"/>
      <c r="H486" s="238">
        <v>260.282</v>
      </c>
      <c r="I486" s="230"/>
      <c r="J486" s="225"/>
      <c r="K486" s="225"/>
      <c r="L486" s="231"/>
      <c r="M486" s="232"/>
      <c r="N486" s="233"/>
      <c r="O486" s="233"/>
      <c r="P486" s="233"/>
      <c r="Q486" s="233"/>
      <c r="R486" s="233"/>
      <c r="S486" s="233"/>
      <c r="T486" s="234"/>
      <c r="AT486" s="235" t="s">
        <v>248</v>
      </c>
      <c r="AU486" s="235" t="s">
        <v>84</v>
      </c>
      <c r="AV486" s="12" t="s">
        <v>84</v>
      </c>
      <c r="AW486" s="12" t="s">
        <v>39</v>
      </c>
      <c r="AX486" s="12" t="s">
        <v>75</v>
      </c>
      <c r="AY486" s="235" t="s">
        <v>145</v>
      </c>
    </row>
    <row r="487" spans="2:51" s="15" customFormat="1" ht="13.5">
      <c r="B487" s="271"/>
      <c r="C487" s="272"/>
      <c r="D487" s="221" t="s">
        <v>248</v>
      </c>
      <c r="E487" s="273" t="s">
        <v>22</v>
      </c>
      <c r="F487" s="274" t="s">
        <v>437</v>
      </c>
      <c r="G487" s="272"/>
      <c r="H487" s="275">
        <v>3335.887</v>
      </c>
      <c r="I487" s="276"/>
      <c r="J487" s="272"/>
      <c r="K487" s="272"/>
      <c r="L487" s="277"/>
      <c r="M487" s="278"/>
      <c r="N487" s="279"/>
      <c r="O487" s="279"/>
      <c r="P487" s="279"/>
      <c r="Q487" s="279"/>
      <c r="R487" s="279"/>
      <c r="S487" s="279"/>
      <c r="T487" s="280"/>
      <c r="AT487" s="281" t="s">
        <v>248</v>
      </c>
      <c r="AU487" s="281" t="s">
        <v>84</v>
      </c>
      <c r="AV487" s="15" t="s">
        <v>158</v>
      </c>
      <c r="AW487" s="15" t="s">
        <v>39</v>
      </c>
      <c r="AX487" s="15" t="s">
        <v>75</v>
      </c>
      <c r="AY487" s="281" t="s">
        <v>145</v>
      </c>
    </row>
    <row r="488" spans="2:51" s="13" customFormat="1" ht="13.5">
      <c r="B488" s="239"/>
      <c r="C488" s="240"/>
      <c r="D488" s="226" t="s">
        <v>248</v>
      </c>
      <c r="E488" s="241" t="s">
        <v>22</v>
      </c>
      <c r="F488" s="242" t="s">
        <v>270</v>
      </c>
      <c r="G488" s="240"/>
      <c r="H488" s="243">
        <v>3335.887</v>
      </c>
      <c r="I488" s="244"/>
      <c r="J488" s="240"/>
      <c r="K488" s="240"/>
      <c r="L488" s="245"/>
      <c r="M488" s="246"/>
      <c r="N488" s="247"/>
      <c r="O488" s="247"/>
      <c r="P488" s="247"/>
      <c r="Q488" s="247"/>
      <c r="R488" s="247"/>
      <c r="S488" s="247"/>
      <c r="T488" s="248"/>
      <c r="AT488" s="249" t="s">
        <v>248</v>
      </c>
      <c r="AU488" s="249" t="s">
        <v>84</v>
      </c>
      <c r="AV488" s="13" t="s">
        <v>244</v>
      </c>
      <c r="AW488" s="13" t="s">
        <v>39</v>
      </c>
      <c r="AX488" s="13" t="s">
        <v>24</v>
      </c>
      <c r="AY488" s="249" t="s">
        <v>145</v>
      </c>
    </row>
    <row r="489" spans="2:65" s="1" customFormat="1" ht="31.5" customHeight="1">
      <c r="B489" s="42"/>
      <c r="C489" s="203" t="s">
        <v>692</v>
      </c>
      <c r="D489" s="203" t="s">
        <v>148</v>
      </c>
      <c r="E489" s="204" t="s">
        <v>693</v>
      </c>
      <c r="F489" s="205" t="s">
        <v>694</v>
      </c>
      <c r="G489" s="206" t="s">
        <v>242</v>
      </c>
      <c r="H489" s="207">
        <v>1668.47</v>
      </c>
      <c r="I489" s="208"/>
      <c r="J489" s="209">
        <f>ROUND(I489*H489,2)</f>
        <v>0</v>
      </c>
      <c r="K489" s="205" t="s">
        <v>152</v>
      </c>
      <c r="L489" s="62"/>
      <c r="M489" s="210" t="s">
        <v>22</v>
      </c>
      <c r="N489" s="211" t="s">
        <v>46</v>
      </c>
      <c r="O489" s="43"/>
      <c r="P489" s="212">
        <f>O489*H489</f>
        <v>0</v>
      </c>
      <c r="Q489" s="212">
        <v>0</v>
      </c>
      <c r="R489" s="212">
        <f>Q489*H489</f>
        <v>0</v>
      </c>
      <c r="S489" s="212">
        <v>0</v>
      </c>
      <c r="T489" s="213">
        <f>S489*H489</f>
        <v>0</v>
      </c>
      <c r="AR489" s="25" t="s">
        <v>244</v>
      </c>
      <c r="AT489" s="25" t="s">
        <v>148</v>
      </c>
      <c r="AU489" s="25" t="s">
        <v>84</v>
      </c>
      <c r="AY489" s="25" t="s">
        <v>145</v>
      </c>
      <c r="BE489" s="214">
        <f>IF(N489="základní",J489,0)</f>
        <v>0</v>
      </c>
      <c r="BF489" s="214">
        <f>IF(N489="snížená",J489,0)</f>
        <v>0</v>
      </c>
      <c r="BG489" s="214">
        <f>IF(N489="zákl. přenesená",J489,0)</f>
        <v>0</v>
      </c>
      <c r="BH489" s="214">
        <f>IF(N489="sníž. přenesená",J489,0)</f>
        <v>0</v>
      </c>
      <c r="BI489" s="214">
        <f>IF(N489="nulová",J489,0)</f>
        <v>0</v>
      </c>
      <c r="BJ489" s="25" t="s">
        <v>24</v>
      </c>
      <c r="BK489" s="214">
        <f>ROUND(I489*H489,2)</f>
        <v>0</v>
      </c>
      <c r="BL489" s="25" t="s">
        <v>244</v>
      </c>
      <c r="BM489" s="25" t="s">
        <v>695</v>
      </c>
    </row>
    <row r="490" spans="2:51" s="12" customFormat="1" ht="13.5">
      <c r="B490" s="224"/>
      <c r="C490" s="225"/>
      <c r="D490" s="221" t="s">
        <v>248</v>
      </c>
      <c r="E490" s="236" t="s">
        <v>22</v>
      </c>
      <c r="F490" s="237" t="s">
        <v>22</v>
      </c>
      <c r="G490" s="225"/>
      <c r="H490" s="238">
        <v>0</v>
      </c>
      <c r="I490" s="230"/>
      <c r="J490" s="225"/>
      <c r="K490" s="225"/>
      <c r="L490" s="231"/>
      <c r="M490" s="232"/>
      <c r="N490" s="233"/>
      <c r="O490" s="233"/>
      <c r="P490" s="233"/>
      <c r="Q490" s="233"/>
      <c r="R490" s="233"/>
      <c r="S490" s="233"/>
      <c r="T490" s="234"/>
      <c r="AT490" s="235" t="s">
        <v>248</v>
      </c>
      <c r="AU490" s="235" t="s">
        <v>84</v>
      </c>
      <c r="AV490" s="12" t="s">
        <v>84</v>
      </c>
      <c r="AW490" s="12" t="s">
        <v>39</v>
      </c>
      <c r="AX490" s="12" t="s">
        <v>75</v>
      </c>
      <c r="AY490" s="235" t="s">
        <v>145</v>
      </c>
    </row>
    <row r="491" spans="2:51" s="12" customFormat="1" ht="27">
      <c r="B491" s="224"/>
      <c r="C491" s="225"/>
      <c r="D491" s="221" t="s">
        <v>248</v>
      </c>
      <c r="E491" s="236" t="s">
        <v>22</v>
      </c>
      <c r="F491" s="237" t="s">
        <v>502</v>
      </c>
      <c r="G491" s="225"/>
      <c r="H491" s="238">
        <v>421.676</v>
      </c>
      <c r="I491" s="230"/>
      <c r="J491" s="225"/>
      <c r="K491" s="225"/>
      <c r="L491" s="231"/>
      <c r="M491" s="232"/>
      <c r="N491" s="233"/>
      <c r="O491" s="233"/>
      <c r="P491" s="233"/>
      <c r="Q491" s="233"/>
      <c r="R491" s="233"/>
      <c r="S491" s="233"/>
      <c r="T491" s="234"/>
      <c r="AT491" s="235" t="s">
        <v>248</v>
      </c>
      <c r="AU491" s="235" t="s">
        <v>84</v>
      </c>
      <c r="AV491" s="12" t="s">
        <v>84</v>
      </c>
      <c r="AW491" s="12" t="s">
        <v>39</v>
      </c>
      <c r="AX491" s="12" t="s">
        <v>75</v>
      </c>
      <c r="AY491" s="235" t="s">
        <v>145</v>
      </c>
    </row>
    <row r="492" spans="2:51" s="12" customFormat="1" ht="27">
      <c r="B492" s="224"/>
      <c r="C492" s="225"/>
      <c r="D492" s="221" t="s">
        <v>248</v>
      </c>
      <c r="E492" s="236" t="s">
        <v>22</v>
      </c>
      <c r="F492" s="237" t="s">
        <v>503</v>
      </c>
      <c r="G492" s="225"/>
      <c r="H492" s="238">
        <v>326.228</v>
      </c>
      <c r="I492" s="230"/>
      <c r="J492" s="225"/>
      <c r="K492" s="225"/>
      <c r="L492" s="231"/>
      <c r="M492" s="232"/>
      <c r="N492" s="233"/>
      <c r="O492" s="233"/>
      <c r="P492" s="233"/>
      <c r="Q492" s="233"/>
      <c r="R492" s="233"/>
      <c r="S492" s="233"/>
      <c r="T492" s="234"/>
      <c r="AT492" s="235" t="s">
        <v>248</v>
      </c>
      <c r="AU492" s="235" t="s">
        <v>84</v>
      </c>
      <c r="AV492" s="12" t="s">
        <v>84</v>
      </c>
      <c r="AW492" s="12" t="s">
        <v>39</v>
      </c>
      <c r="AX492" s="12" t="s">
        <v>75</v>
      </c>
      <c r="AY492" s="235" t="s">
        <v>145</v>
      </c>
    </row>
    <row r="493" spans="2:51" s="12" customFormat="1" ht="27">
      <c r="B493" s="224"/>
      <c r="C493" s="225"/>
      <c r="D493" s="221" t="s">
        <v>248</v>
      </c>
      <c r="E493" s="236" t="s">
        <v>22</v>
      </c>
      <c r="F493" s="237" t="s">
        <v>504</v>
      </c>
      <c r="G493" s="225"/>
      <c r="H493" s="238">
        <v>109.047</v>
      </c>
      <c r="I493" s="230"/>
      <c r="J493" s="225"/>
      <c r="K493" s="225"/>
      <c r="L493" s="231"/>
      <c r="M493" s="232"/>
      <c r="N493" s="233"/>
      <c r="O493" s="233"/>
      <c r="P493" s="233"/>
      <c r="Q493" s="233"/>
      <c r="R493" s="233"/>
      <c r="S493" s="233"/>
      <c r="T493" s="234"/>
      <c r="AT493" s="235" t="s">
        <v>248</v>
      </c>
      <c r="AU493" s="235" t="s">
        <v>84</v>
      </c>
      <c r="AV493" s="12" t="s">
        <v>84</v>
      </c>
      <c r="AW493" s="12" t="s">
        <v>39</v>
      </c>
      <c r="AX493" s="12" t="s">
        <v>75</v>
      </c>
      <c r="AY493" s="235" t="s">
        <v>145</v>
      </c>
    </row>
    <row r="494" spans="2:51" s="12" customFormat="1" ht="27">
      <c r="B494" s="224"/>
      <c r="C494" s="225"/>
      <c r="D494" s="221" t="s">
        <v>248</v>
      </c>
      <c r="E494" s="236" t="s">
        <v>22</v>
      </c>
      <c r="F494" s="237" t="s">
        <v>505</v>
      </c>
      <c r="G494" s="225"/>
      <c r="H494" s="238">
        <v>427.24</v>
      </c>
      <c r="I494" s="230"/>
      <c r="J494" s="225"/>
      <c r="K494" s="225"/>
      <c r="L494" s="231"/>
      <c r="M494" s="232"/>
      <c r="N494" s="233"/>
      <c r="O494" s="233"/>
      <c r="P494" s="233"/>
      <c r="Q494" s="233"/>
      <c r="R494" s="233"/>
      <c r="S494" s="233"/>
      <c r="T494" s="234"/>
      <c r="AT494" s="235" t="s">
        <v>248</v>
      </c>
      <c r="AU494" s="235" t="s">
        <v>84</v>
      </c>
      <c r="AV494" s="12" t="s">
        <v>84</v>
      </c>
      <c r="AW494" s="12" t="s">
        <v>39</v>
      </c>
      <c r="AX494" s="12" t="s">
        <v>75</v>
      </c>
      <c r="AY494" s="235" t="s">
        <v>145</v>
      </c>
    </row>
    <row r="495" spans="2:51" s="12" customFormat="1" ht="13.5">
      <c r="B495" s="224"/>
      <c r="C495" s="225"/>
      <c r="D495" s="221" t="s">
        <v>248</v>
      </c>
      <c r="E495" s="236" t="s">
        <v>22</v>
      </c>
      <c r="F495" s="237" t="s">
        <v>461</v>
      </c>
      <c r="G495" s="225"/>
      <c r="H495" s="238">
        <v>16.158</v>
      </c>
      <c r="I495" s="230"/>
      <c r="J495" s="225"/>
      <c r="K495" s="225"/>
      <c r="L495" s="231"/>
      <c r="M495" s="232"/>
      <c r="N495" s="233"/>
      <c r="O495" s="233"/>
      <c r="P495" s="233"/>
      <c r="Q495" s="233"/>
      <c r="R495" s="233"/>
      <c r="S495" s="233"/>
      <c r="T495" s="234"/>
      <c r="AT495" s="235" t="s">
        <v>248</v>
      </c>
      <c r="AU495" s="235" t="s">
        <v>84</v>
      </c>
      <c r="AV495" s="12" t="s">
        <v>84</v>
      </c>
      <c r="AW495" s="12" t="s">
        <v>39</v>
      </c>
      <c r="AX495" s="12" t="s">
        <v>75</v>
      </c>
      <c r="AY495" s="235" t="s">
        <v>145</v>
      </c>
    </row>
    <row r="496" spans="2:51" s="12" customFormat="1" ht="27">
      <c r="B496" s="224"/>
      <c r="C496" s="225"/>
      <c r="D496" s="221" t="s">
        <v>248</v>
      </c>
      <c r="E496" s="236" t="s">
        <v>22</v>
      </c>
      <c r="F496" s="237" t="s">
        <v>506</v>
      </c>
      <c r="G496" s="225"/>
      <c r="H496" s="238">
        <v>237.98</v>
      </c>
      <c r="I496" s="230"/>
      <c r="J496" s="225"/>
      <c r="K496" s="225"/>
      <c r="L496" s="231"/>
      <c r="M496" s="232"/>
      <c r="N496" s="233"/>
      <c r="O496" s="233"/>
      <c r="P496" s="233"/>
      <c r="Q496" s="233"/>
      <c r="R496" s="233"/>
      <c r="S496" s="233"/>
      <c r="T496" s="234"/>
      <c r="AT496" s="235" t="s">
        <v>248</v>
      </c>
      <c r="AU496" s="235" t="s">
        <v>84</v>
      </c>
      <c r="AV496" s="12" t="s">
        <v>84</v>
      </c>
      <c r="AW496" s="12" t="s">
        <v>39</v>
      </c>
      <c r="AX496" s="12" t="s">
        <v>75</v>
      </c>
      <c r="AY496" s="235" t="s">
        <v>145</v>
      </c>
    </row>
    <row r="497" spans="2:51" s="12" customFormat="1" ht="13.5">
      <c r="B497" s="224"/>
      <c r="C497" s="225"/>
      <c r="D497" s="221" t="s">
        <v>248</v>
      </c>
      <c r="E497" s="236" t="s">
        <v>22</v>
      </c>
      <c r="F497" s="237" t="s">
        <v>507</v>
      </c>
      <c r="G497" s="225"/>
      <c r="H497" s="238">
        <v>130.141</v>
      </c>
      <c r="I497" s="230"/>
      <c r="J497" s="225"/>
      <c r="K497" s="225"/>
      <c r="L497" s="231"/>
      <c r="M497" s="232"/>
      <c r="N497" s="233"/>
      <c r="O497" s="233"/>
      <c r="P497" s="233"/>
      <c r="Q497" s="233"/>
      <c r="R497" s="233"/>
      <c r="S497" s="233"/>
      <c r="T497" s="234"/>
      <c r="AT497" s="235" t="s">
        <v>248</v>
      </c>
      <c r="AU497" s="235" t="s">
        <v>84</v>
      </c>
      <c r="AV497" s="12" t="s">
        <v>84</v>
      </c>
      <c r="AW497" s="12" t="s">
        <v>39</v>
      </c>
      <c r="AX497" s="12" t="s">
        <v>75</v>
      </c>
      <c r="AY497" s="235" t="s">
        <v>145</v>
      </c>
    </row>
    <row r="498" spans="2:51" s="13" customFormat="1" ht="13.5">
      <c r="B498" s="239"/>
      <c r="C498" s="240"/>
      <c r="D498" s="226" t="s">
        <v>248</v>
      </c>
      <c r="E498" s="241" t="s">
        <v>22</v>
      </c>
      <c r="F498" s="242" t="s">
        <v>270</v>
      </c>
      <c r="G498" s="240"/>
      <c r="H498" s="243">
        <v>1668.47</v>
      </c>
      <c r="I498" s="244"/>
      <c r="J498" s="240"/>
      <c r="K498" s="240"/>
      <c r="L498" s="245"/>
      <c r="M498" s="246"/>
      <c r="N498" s="247"/>
      <c r="O498" s="247"/>
      <c r="P498" s="247"/>
      <c r="Q498" s="247"/>
      <c r="R498" s="247"/>
      <c r="S498" s="247"/>
      <c r="T498" s="248"/>
      <c r="AT498" s="249" t="s">
        <v>248</v>
      </c>
      <c r="AU498" s="249" t="s">
        <v>84</v>
      </c>
      <c r="AV498" s="13" t="s">
        <v>244</v>
      </c>
      <c r="AW498" s="13" t="s">
        <v>39</v>
      </c>
      <c r="AX498" s="13" t="s">
        <v>24</v>
      </c>
      <c r="AY498" s="249" t="s">
        <v>145</v>
      </c>
    </row>
    <row r="499" spans="2:65" s="1" customFormat="1" ht="22.5" customHeight="1">
      <c r="B499" s="42"/>
      <c r="C499" s="203" t="s">
        <v>696</v>
      </c>
      <c r="D499" s="203" t="s">
        <v>148</v>
      </c>
      <c r="E499" s="204" t="s">
        <v>697</v>
      </c>
      <c r="F499" s="205" t="s">
        <v>698</v>
      </c>
      <c r="G499" s="206" t="s">
        <v>242</v>
      </c>
      <c r="H499" s="207">
        <v>9.726</v>
      </c>
      <c r="I499" s="208"/>
      <c r="J499" s="209">
        <f>ROUND(I499*H499,2)</f>
        <v>0</v>
      </c>
      <c r="K499" s="205" t="s">
        <v>243</v>
      </c>
      <c r="L499" s="62"/>
      <c r="M499" s="210" t="s">
        <v>22</v>
      </c>
      <c r="N499" s="211" t="s">
        <v>46</v>
      </c>
      <c r="O499" s="43"/>
      <c r="P499" s="212">
        <f>O499*H499</f>
        <v>0</v>
      </c>
      <c r="Q499" s="212">
        <v>0</v>
      </c>
      <c r="R499" s="212">
        <f>Q499*H499</f>
        <v>0</v>
      </c>
      <c r="S499" s="212">
        <v>0</v>
      </c>
      <c r="T499" s="213">
        <f>S499*H499</f>
        <v>0</v>
      </c>
      <c r="AR499" s="25" t="s">
        <v>244</v>
      </c>
      <c r="AT499" s="25" t="s">
        <v>148</v>
      </c>
      <c r="AU499" s="25" t="s">
        <v>84</v>
      </c>
      <c r="AY499" s="25" t="s">
        <v>145</v>
      </c>
      <c r="BE499" s="214">
        <f>IF(N499="základní",J499,0)</f>
        <v>0</v>
      </c>
      <c r="BF499" s="214">
        <f>IF(N499="snížená",J499,0)</f>
        <v>0</v>
      </c>
      <c r="BG499" s="214">
        <f>IF(N499="zákl. přenesená",J499,0)</f>
        <v>0</v>
      </c>
      <c r="BH499" s="214">
        <f>IF(N499="sníž. přenesená",J499,0)</f>
        <v>0</v>
      </c>
      <c r="BI499" s="214">
        <f>IF(N499="nulová",J499,0)</f>
        <v>0</v>
      </c>
      <c r="BJ499" s="25" t="s">
        <v>24</v>
      </c>
      <c r="BK499" s="214">
        <f>ROUND(I499*H499,2)</f>
        <v>0</v>
      </c>
      <c r="BL499" s="25" t="s">
        <v>244</v>
      </c>
      <c r="BM499" s="25" t="s">
        <v>699</v>
      </c>
    </row>
    <row r="500" spans="2:47" s="1" customFormat="1" ht="67.5">
      <c r="B500" s="42"/>
      <c r="C500" s="64"/>
      <c r="D500" s="221" t="s">
        <v>246</v>
      </c>
      <c r="E500" s="64"/>
      <c r="F500" s="222" t="s">
        <v>700</v>
      </c>
      <c r="G500" s="64"/>
      <c r="H500" s="64"/>
      <c r="I500" s="173"/>
      <c r="J500" s="64"/>
      <c r="K500" s="64"/>
      <c r="L500" s="62"/>
      <c r="M500" s="223"/>
      <c r="N500" s="43"/>
      <c r="O500" s="43"/>
      <c r="P500" s="43"/>
      <c r="Q500" s="43"/>
      <c r="R500" s="43"/>
      <c r="S500" s="43"/>
      <c r="T500" s="79"/>
      <c r="AT500" s="25" t="s">
        <v>246</v>
      </c>
      <c r="AU500" s="25" t="s">
        <v>84</v>
      </c>
    </row>
    <row r="501" spans="2:51" s="12" customFormat="1" ht="27">
      <c r="B501" s="224"/>
      <c r="C501" s="225"/>
      <c r="D501" s="221" t="s">
        <v>248</v>
      </c>
      <c r="E501" s="236" t="s">
        <v>22</v>
      </c>
      <c r="F501" s="237" t="s">
        <v>701</v>
      </c>
      <c r="G501" s="225"/>
      <c r="H501" s="238">
        <v>4.521</v>
      </c>
      <c r="I501" s="230"/>
      <c r="J501" s="225"/>
      <c r="K501" s="225"/>
      <c r="L501" s="231"/>
      <c r="M501" s="232"/>
      <c r="N501" s="233"/>
      <c r="O501" s="233"/>
      <c r="P501" s="233"/>
      <c r="Q501" s="233"/>
      <c r="R501" s="233"/>
      <c r="S501" s="233"/>
      <c r="T501" s="234"/>
      <c r="AT501" s="235" t="s">
        <v>248</v>
      </c>
      <c r="AU501" s="235" t="s">
        <v>84</v>
      </c>
      <c r="AV501" s="12" t="s">
        <v>84</v>
      </c>
      <c r="AW501" s="12" t="s">
        <v>39</v>
      </c>
      <c r="AX501" s="12" t="s">
        <v>75</v>
      </c>
      <c r="AY501" s="235" t="s">
        <v>145</v>
      </c>
    </row>
    <row r="502" spans="2:51" s="12" customFormat="1" ht="13.5">
      <c r="B502" s="224"/>
      <c r="C502" s="225"/>
      <c r="D502" s="221" t="s">
        <v>248</v>
      </c>
      <c r="E502" s="236" t="s">
        <v>22</v>
      </c>
      <c r="F502" s="237" t="s">
        <v>702</v>
      </c>
      <c r="G502" s="225"/>
      <c r="H502" s="238">
        <v>5.205</v>
      </c>
      <c r="I502" s="230"/>
      <c r="J502" s="225"/>
      <c r="K502" s="225"/>
      <c r="L502" s="231"/>
      <c r="M502" s="232"/>
      <c r="N502" s="233"/>
      <c r="O502" s="233"/>
      <c r="P502" s="233"/>
      <c r="Q502" s="233"/>
      <c r="R502" s="233"/>
      <c r="S502" s="233"/>
      <c r="T502" s="234"/>
      <c r="AT502" s="235" t="s">
        <v>248</v>
      </c>
      <c r="AU502" s="235" t="s">
        <v>84</v>
      </c>
      <c r="AV502" s="12" t="s">
        <v>84</v>
      </c>
      <c r="AW502" s="12" t="s">
        <v>39</v>
      </c>
      <c r="AX502" s="12" t="s">
        <v>75</v>
      </c>
      <c r="AY502" s="235" t="s">
        <v>145</v>
      </c>
    </row>
    <row r="503" spans="2:51" s="13" customFormat="1" ht="13.5">
      <c r="B503" s="239"/>
      <c r="C503" s="240"/>
      <c r="D503" s="226" t="s">
        <v>248</v>
      </c>
      <c r="E503" s="241" t="s">
        <v>22</v>
      </c>
      <c r="F503" s="242" t="s">
        <v>270</v>
      </c>
      <c r="G503" s="240"/>
      <c r="H503" s="243">
        <v>9.726</v>
      </c>
      <c r="I503" s="244"/>
      <c r="J503" s="240"/>
      <c r="K503" s="240"/>
      <c r="L503" s="245"/>
      <c r="M503" s="246"/>
      <c r="N503" s="247"/>
      <c r="O503" s="247"/>
      <c r="P503" s="247"/>
      <c r="Q503" s="247"/>
      <c r="R503" s="247"/>
      <c r="S503" s="247"/>
      <c r="T503" s="248"/>
      <c r="AT503" s="249" t="s">
        <v>248</v>
      </c>
      <c r="AU503" s="249" t="s">
        <v>84</v>
      </c>
      <c r="AV503" s="13" t="s">
        <v>244</v>
      </c>
      <c r="AW503" s="13" t="s">
        <v>39</v>
      </c>
      <c r="AX503" s="13" t="s">
        <v>24</v>
      </c>
      <c r="AY503" s="249" t="s">
        <v>145</v>
      </c>
    </row>
    <row r="504" spans="2:65" s="1" customFormat="1" ht="22.5" customHeight="1">
      <c r="B504" s="42"/>
      <c r="C504" s="203" t="s">
        <v>703</v>
      </c>
      <c r="D504" s="203" t="s">
        <v>148</v>
      </c>
      <c r="E504" s="204" t="s">
        <v>704</v>
      </c>
      <c r="F504" s="205" t="s">
        <v>705</v>
      </c>
      <c r="G504" s="206" t="s">
        <v>242</v>
      </c>
      <c r="H504" s="207">
        <v>3402.992</v>
      </c>
      <c r="I504" s="208"/>
      <c r="J504" s="209">
        <f>ROUND(I504*H504,2)</f>
        <v>0</v>
      </c>
      <c r="K504" s="205" t="s">
        <v>243</v>
      </c>
      <c r="L504" s="62"/>
      <c r="M504" s="210" t="s">
        <v>22</v>
      </c>
      <c r="N504" s="211" t="s">
        <v>46</v>
      </c>
      <c r="O504" s="43"/>
      <c r="P504" s="212">
        <f>O504*H504</f>
        <v>0</v>
      </c>
      <c r="Q504" s="212">
        <v>0</v>
      </c>
      <c r="R504" s="212">
        <f>Q504*H504</f>
        <v>0</v>
      </c>
      <c r="S504" s="212">
        <v>0</v>
      </c>
      <c r="T504" s="213">
        <f>S504*H504</f>
        <v>0</v>
      </c>
      <c r="AR504" s="25" t="s">
        <v>244</v>
      </c>
      <c r="AT504" s="25" t="s">
        <v>148</v>
      </c>
      <c r="AU504" s="25" t="s">
        <v>84</v>
      </c>
      <c r="AY504" s="25" t="s">
        <v>145</v>
      </c>
      <c r="BE504" s="214">
        <f>IF(N504="základní",J504,0)</f>
        <v>0</v>
      </c>
      <c r="BF504" s="214">
        <f>IF(N504="snížená",J504,0)</f>
        <v>0</v>
      </c>
      <c r="BG504" s="214">
        <f>IF(N504="zákl. přenesená",J504,0)</f>
        <v>0</v>
      </c>
      <c r="BH504" s="214">
        <f>IF(N504="sníž. přenesená",J504,0)</f>
        <v>0</v>
      </c>
      <c r="BI504" s="214">
        <f>IF(N504="nulová",J504,0)</f>
        <v>0</v>
      </c>
      <c r="BJ504" s="25" t="s">
        <v>24</v>
      </c>
      <c r="BK504" s="214">
        <f>ROUND(I504*H504,2)</f>
        <v>0</v>
      </c>
      <c r="BL504" s="25" t="s">
        <v>244</v>
      </c>
      <c r="BM504" s="25" t="s">
        <v>706</v>
      </c>
    </row>
    <row r="505" spans="2:47" s="1" customFormat="1" ht="67.5">
      <c r="B505" s="42"/>
      <c r="C505" s="64"/>
      <c r="D505" s="221" t="s">
        <v>246</v>
      </c>
      <c r="E505" s="64"/>
      <c r="F505" s="222" t="s">
        <v>700</v>
      </c>
      <c r="G505" s="64"/>
      <c r="H505" s="64"/>
      <c r="I505" s="173"/>
      <c r="J505" s="64"/>
      <c r="K505" s="64"/>
      <c r="L505" s="62"/>
      <c r="M505" s="223"/>
      <c r="N505" s="43"/>
      <c r="O505" s="43"/>
      <c r="P505" s="43"/>
      <c r="Q505" s="43"/>
      <c r="R505" s="43"/>
      <c r="S505" s="43"/>
      <c r="T505" s="79"/>
      <c r="AT505" s="25" t="s">
        <v>246</v>
      </c>
      <c r="AU505" s="25" t="s">
        <v>84</v>
      </c>
    </row>
    <row r="506" spans="2:51" s="12" customFormat="1" ht="27">
      <c r="B506" s="224"/>
      <c r="C506" s="225"/>
      <c r="D506" s="221" t="s">
        <v>248</v>
      </c>
      <c r="E506" s="236" t="s">
        <v>22</v>
      </c>
      <c r="F506" s="237" t="s">
        <v>701</v>
      </c>
      <c r="G506" s="225"/>
      <c r="H506" s="238">
        <v>4.521</v>
      </c>
      <c r="I506" s="230"/>
      <c r="J506" s="225"/>
      <c r="K506" s="225"/>
      <c r="L506" s="231"/>
      <c r="M506" s="232"/>
      <c r="N506" s="233"/>
      <c r="O506" s="233"/>
      <c r="P506" s="233"/>
      <c r="Q506" s="233"/>
      <c r="R506" s="233"/>
      <c r="S506" s="233"/>
      <c r="T506" s="234"/>
      <c r="AT506" s="235" t="s">
        <v>248</v>
      </c>
      <c r="AU506" s="235" t="s">
        <v>84</v>
      </c>
      <c r="AV506" s="12" t="s">
        <v>84</v>
      </c>
      <c r="AW506" s="12" t="s">
        <v>39</v>
      </c>
      <c r="AX506" s="12" t="s">
        <v>75</v>
      </c>
      <c r="AY506" s="235" t="s">
        <v>145</v>
      </c>
    </row>
    <row r="507" spans="2:51" s="12" customFormat="1" ht="13.5">
      <c r="B507" s="224"/>
      <c r="C507" s="225"/>
      <c r="D507" s="221" t="s">
        <v>248</v>
      </c>
      <c r="E507" s="236" t="s">
        <v>22</v>
      </c>
      <c r="F507" s="237" t="s">
        <v>702</v>
      </c>
      <c r="G507" s="225"/>
      <c r="H507" s="238">
        <v>5.205</v>
      </c>
      <c r="I507" s="230"/>
      <c r="J507" s="225"/>
      <c r="K507" s="225"/>
      <c r="L507" s="231"/>
      <c r="M507" s="232"/>
      <c r="N507" s="233"/>
      <c r="O507" s="233"/>
      <c r="P507" s="233"/>
      <c r="Q507" s="233"/>
      <c r="R507" s="233"/>
      <c r="S507" s="233"/>
      <c r="T507" s="234"/>
      <c r="AT507" s="235" t="s">
        <v>248</v>
      </c>
      <c r="AU507" s="235" t="s">
        <v>84</v>
      </c>
      <c r="AV507" s="12" t="s">
        <v>84</v>
      </c>
      <c r="AW507" s="12" t="s">
        <v>39</v>
      </c>
      <c r="AX507" s="12" t="s">
        <v>75</v>
      </c>
      <c r="AY507" s="235" t="s">
        <v>145</v>
      </c>
    </row>
    <row r="508" spans="2:51" s="12" customFormat="1" ht="27">
      <c r="B508" s="224"/>
      <c r="C508" s="225"/>
      <c r="D508" s="221" t="s">
        <v>248</v>
      </c>
      <c r="E508" s="236" t="s">
        <v>22</v>
      </c>
      <c r="F508" s="237" t="s">
        <v>685</v>
      </c>
      <c r="G508" s="225"/>
      <c r="H508" s="238">
        <v>769.852</v>
      </c>
      <c r="I508" s="230"/>
      <c r="J508" s="225"/>
      <c r="K508" s="225"/>
      <c r="L508" s="231"/>
      <c r="M508" s="232"/>
      <c r="N508" s="233"/>
      <c r="O508" s="233"/>
      <c r="P508" s="233"/>
      <c r="Q508" s="233"/>
      <c r="R508" s="233"/>
      <c r="S508" s="233"/>
      <c r="T508" s="234"/>
      <c r="AT508" s="235" t="s">
        <v>248</v>
      </c>
      <c r="AU508" s="235" t="s">
        <v>84</v>
      </c>
      <c r="AV508" s="12" t="s">
        <v>84</v>
      </c>
      <c r="AW508" s="12" t="s">
        <v>39</v>
      </c>
      <c r="AX508" s="12" t="s">
        <v>75</v>
      </c>
      <c r="AY508" s="235" t="s">
        <v>145</v>
      </c>
    </row>
    <row r="509" spans="2:51" s="12" customFormat="1" ht="27">
      <c r="B509" s="224"/>
      <c r="C509" s="225"/>
      <c r="D509" s="221" t="s">
        <v>248</v>
      </c>
      <c r="E509" s="236" t="s">
        <v>22</v>
      </c>
      <c r="F509" s="237" t="s">
        <v>524</v>
      </c>
      <c r="G509" s="225"/>
      <c r="H509" s="238">
        <v>652.455</v>
      </c>
      <c r="I509" s="230"/>
      <c r="J509" s="225"/>
      <c r="K509" s="225"/>
      <c r="L509" s="231"/>
      <c r="M509" s="232"/>
      <c r="N509" s="233"/>
      <c r="O509" s="233"/>
      <c r="P509" s="233"/>
      <c r="Q509" s="233"/>
      <c r="R509" s="233"/>
      <c r="S509" s="233"/>
      <c r="T509" s="234"/>
      <c r="AT509" s="235" t="s">
        <v>248</v>
      </c>
      <c r="AU509" s="235" t="s">
        <v>84</v>
      </c>
      <c r="AV509" s="12" t="s">
        <v>84</v>
      </c>
      <c r="AW509" s="12" t="s">
        <v>39</v>
      </c>
      <c r="AX509" s="12" t="s">
        <v>75</v>
      </c>
      <c r="AY509" s="235" t="s">
        <v>145</v>
      </c>
    </row>
    <row r="510" spans="2:51" s="12" customFormat="1" ht="27">
      <c r="B510" s="224"/>
      <c r="C510" s="225"/>
      <c r="D510" s="221" t="s">
        <v>248</v>
      </c>
      <c r="E510" s="236" t="s">
        <v>22</v>
      </c>
      <c r="F510" s="237" t="s">
        <v>489</v>
      </c>
      <c r="G510" s="225"/>
      <c r="H510" s="238">
        <v>218.093</v>
      </c>
      <c r="I510" s="230"/>
      <c r="J510" s="225"/>
      <c r="K510" s="225"/>
      <c r="L510" s="231"/>
      <c r="M510" s="232"/>
      <c r="N510" s="233"/>
      <c r="O510" s="233"/>
      <c r="P510" s="233"/>
      <c r="Q510" s="233"/>
      <c r="R510" s="233"/>
      <c r="S510" s="233"/>
      <c r="T510" s="234"/>
      <c r="AT510" s="235" t="s">
        <v>248</v>
      </c>
      <c r="AU510" s="235" t="s">
        <v>84</v>
      </c>
      <c r="AV510" s="12" t="s">
        <v>84</v>
      </c>
      <c r="AW510" s="12" t="s">
        <v>39</v>
      </c>
      <c r="AX510" s="12" t="s">
        <v>75</v>
      </c>
      <c r="AY510" s="235" t="s">
        <v>145</v>
      </c>
    </row>
    <row r="511" spans="2:51" s="12" customFormat="1" ht="27">
      <c r="B511" s="224"/>
      <c r="C511" s="225"/>
      <c r="D511" s="221" t="s">
        <v>248</v>
      </c>
      <c r="E511" s="236" t="s">
        <v>22</v>
      </c>
      <c r="F511" s="237" t="s">
        <v>686</v>
      </c>
      <c r="G511" s="225"/>
      <c r="H511" s="238">
        <v>812.48</v>
      </c>
      <c r="I511" s="230"/>
      <c r="J511" s="225"/>
      <c r="K511" s="225"/>
      <c r="L511" s="231"/>
      <c r="M511" s="232"/>
      <c r="N511" s="233"/>
      <c r="O511" s="233"/>
      <c r="P511" s="233"/>
      <c r="Q511" s="233"/>
      <c r="R511" s="233"/>
      <c r="S511" s="233"/>
      <c r="T511" s="234"/>
      <c r="AT511" s="235" t="s">
        <v>248</v>
      </c>
      <c r="AU511" s="235" t="s">
        <v>84</v>
      </c>
      <c r="AV511" s="12" t="s">
        <v>84</v>
      </c>
      <c r="AW511" s="12" t="s">
        <v>39</v>
      </c>
      <c r="AX511" s="12" t="s">
        <v>75</v>
      </c>
      <c r="AY511" s="235" t="s">
        <v>145</v>
      </c>
    </row>
    <row r="512" spans="2:51" s="12" customFormat="1" ht="13.5">
      <c r="B512" s="224"/>
      <c r="C512" s="225"/>
      <c r="D512" s="221" t="s">
        <v>248</v>
      </c>
      <c r="E512" s="236" t="s">
        <v>22</v>
      </c>
      <c r="F512" s="237" t="s">
        <v>491</v>
      </c>
      <c r="G512" s="225"/>
      <c r="H512" s="238">
        <v>32.316</v>
      </c>
      <c r="I512" s="230"/>
      <c r="J512" s="225"/>
      <c r="K512" s="225"/>
      <c r="L512" s="231"/>
      <c r="M512" s="232"/>
      <c r="N512" s="233"/>
      <c r="O512" s="233"/>
      <c r="P512" s="233"/>
      <c r="Q512" s="233"/>
      <c r="R512" s="233"/>
      <c r="S512" s="233"/>
      <c r="T512" s="234"/>
      <c r="AT512" s="235" t="s">
        <v>248</v>
      </c>
      <c r="AU512" s="235" t="s">
        <v>84</v>
      </c>
      <c r="AV512" s="12" t="s">
        <v>84</v>
      </c>
      <c r="AW512" s="12" t="s">
        <v>39</v>
      </c>
      <c r="AX512" s="12" t="s">
        <v>75</v>
      </c>
      <c r="AY512" s="235" t="s">
        <v>145</v>
      </c>
    </row>
    <row r="513" spans="2:51" s="12" customFormat="1" ht="27">
      <c r="B513" s="224"/>
      <c r="C513" s="225"/>
      <c r="D513" s="221" t="s">
        <v>248</v>
      </c>
      <c r="E513" s="236" t="s">
        <v>22</v>
      </c>
      <c r="F513" s="237" t="s">
        <v>526</v>
      </c>
      <c r="G513" s="225"/>
      <c r="H513" s="238">
        <v>475.961</v>
      </c>
      <c r="I513" s="230"/>
      <c r="J513" s="225"/>
      <c r="K513" s="225"/>
      <c r="L513" s="231"/>
      <c r="M513" s="232"/>
      <c r="N513" s="233"/>
      <c r="O513" s="233"/>
      <c r="P513" s="233"/>
      <c r="Q513" s="233"/>
      <c r="R513" s="233"/>
      <c r="S513" s="233"/>
      <c r="T513" s="234"/>
      <c r="AT513" s="235" t="s">
        <v>248</v>
      </c>
      <c r="AU513" s="235" t="s">
        <v>84</v>
      </c>
      <c r="AV513" s="12" t="s">
        <v>84</v>
      </c>
      <c r="AW513" s="12" t="s">
        <v>39</v>
      </c>
      <c r="AX513" s="12" t="s">
        <v>75</v>
      </c>
      <c r="AY513" s="235" t="s">
        <v>145</v>
      </c>
    </row>
    <row r="514" spans="2:51" s="12" customFormat="1" ht="13.5">
      <c r="B514" s="224"/>
      <c r="C514" s="225"/>
      <c r="D514" s="221" t="s">
        <v>248</v>
      </c>
      <c r="E514" s="236" t="s">
        <v>22</v>
      </c>
      <c r="F514" s="237" t="s">
        <v>687</v>
      </c>
      <c r="G514" s="225"/>
      <c r="H514" s="238">
        <v>218.282</v>
      </c>
      <c r="I514" s="230"/>
      <c r="J514" s="225"/>
      <c r="K514" s="225"/>
      <c r="L514" s="231"/>
      <c r="M514" s="232"/>
      <c r="N514" s="233"/>
      <c r="O514" s="233"/>
      <c r="P514" s="233"/>
      <c r="Q514" s="233"/>
      <c r="R514" s="233"/>
      <c r="S514" s="233"/>
      <c r="T514" s="234"/>
      <c r="AT514" s="235" t="s">
        <v>248</v>
      </c>
      <c r="AU514" s="235" t="s">
        <v>84</v>
      </c>
      <c r="AV514" s="12" t="s">
        <v>84</v>
      </c>
      <c r="AW514" s="12" t="s">
        <v>39</v>
      </c>
      <c r="AX514" s="12" t="s">
        <v>75</v>
      </c>
      <c r="AY514" s="235" t="s">
        <v>145</v>
      </c>
    </row>
    <row r="515" spans="2:51" s="12" customFormat="1" ht="40.5">
      <c r="B515" s="224"/>
      <c r="C515" s="225"/>
      <c r="D515" s="221" t="s">
        <v>248</v>
      </c>
      <c r="E515" s="236" t="s">
        <v>22</v>
      </c>
      <c r="F515" s="237" t="s">
        <v>707</v>
      </c>
      <c r="G515" s="225"/>
      <c r="H515" s="238">
        <v>58.202</v>
      </c>
      <c r="I515" s="230"/>
      <c r="J515" s="225"/>
      <c r="K515" s="225"/>
      <c r="L515" s="231"/>
      <c r="M515" s="232"/>
      <c r="N515" s="233"/>
      <c r="O515" s="233"/>
      <c r="P515" s="233"/>
      <c r="Q515" s="233"/>
      <c r="R515" s="233"/>
      <c r="S515" s="233"/>
      <c r="T515" s="234"/>
      <c r="AT515" s="235" t="s">
        <v>248</v>
      </c>
      <c r="AU515" s="235" t="s">
        <v>84</v>
      </c>
      <c r="AV515" s="12" t="s">
        <v>84</v>
      </c>
      <c r="AW515" s="12" t="s">
        <v>39</v>
      </c>
      <c r="AX515" s="12" t="s">
        <v>75</v>
      </c>
      <c r="AY515" s="235" t="s">
        <v>145</v>
      </c>
    </row>
    <row r="516" spans="2:51" s="12" customFormat="1" ht="13.5">
      <c r="B516" s="224"/>
      <c r="C516" s="225"/>
      <c r="D516" s="221" t="s">
        <v>248</v>
      </c>
      <c r="E516" s="236" t="s">
        <v>22</v>
      </c>
      <c r="F516" s="237" t="s">
        <v>708</v>
      </c>
      <c r="G516" s="225"/>
      <c r="H516" s="238">
        <v>11.397</v>
      </c>
      <c r="I516" s="230"/>
      <c r="J516" s="225"/>
      <c r="K516" s="225"/>
      <c r="L516" s="231"/>
      <c r="M516" s="232"/>
      <c r="N516" s="233"/>
      <c r="O516" s="233"/>
      <c r="P516" s="233"/>
      <c r="Q516" s="233"/>
      <c r="R516" s="233"/>
      <c r="S516" s="233"/>
      <c r="T516" s="234"/>
      <c r="AT516" s="235" t="s">
        <v>248</v>
      </c>
      <c r="AU516" s="235" t="s">
        <v>84</v>
      </c>
      <c r="AV516" s="12" t="s">
        <v>84</v>
      </c>
      <c r="AW516" s="12" t="s">
        <v>39</v>
      </c>
      <c r="AX516" s="12" t="s">
        <v>75</v>
      </c>
      <c r="AY516" s="235" t="s">
        <v>145</v>
      </c>
    </row>
    <row r="517" spans="2:51" s="12" customFormat="1" ht="13.5">
      <c r="B517" s="224"/>
      <c r="C517" s="225"/>
      <c r="D517" s="221" t="s">
        <v>248</v>
      </c>
      <c r="E517" s="236" t="s">
        <v>22</v>
      </c>
      <c r="F517" s="237" t="s">
        <v>709</v>
      </c>
      <c r="G517" s="225"/>
      <c r="H517" s="238">
        <v>37.026</v>
      </c>
      <c r="I517" s="230"/>
      <c r="J517" s="225"/>
      <c r="K517" s="225"/>
      <c r="L517" s="231"/>
      <c r="M517" s="232"/>
      <c r="N517" s="233"/>
      <c r="O517" s="233"/>
      <c r="P517" s="233"/>
      <c r="Q517" s="233"/>
      <c r="R517" s="233"/>
      <c r="S517" s="233"/>
      <c r="T517" s="234"/>
      <c r="AT517" s="235" t="s">
        <v>248</v>
      </c>
      <c r="AU517" s="235" t="s">
        <v>84</v>
      </c>
      <c r="AV517" s="12" t="s">
        <v>84</v>
      </c>
      <c r="AW517" s="12" t="s">
        <v>39</v>
      </c>
      <c r="AX517" s="12" t="s">
        <v>75</v>
      </c>
      <c r="AY517" s="235" t="s">
        <v>145</v>
      </c>
    </row>
    <row r="518" spans="2:51" s="12" customFormat="1" ht="13.5">
      <c r="B518" s="224"/>
      <c r="C518" s="225"/>
      <c r="D518" s="221" t="s">
        <v>248</v>
      </c>
      <c r="E518" s="236" t="s">
        <v>22</v>
      </c>
      <c r="F518" s="237" t="s">
        <v>710</v>
      </c>
      <c r="G518" s="225"/>
      <c r="H518" s="238">
        <v>11.961</v>
      </c>
      <c r="I518" s="230"/>
      <c r="J518" s="225"/>
      <c r="K518" s="225"/>
      <c r="L518" s="231"/>
      <c r="M518" s="232"/>
      <c r="N518" s="233"/>
      <c r="O518" s="233"/>
      <c r="P518" s="233"/>
      <c r="Q518" s="233"/>
      <c r="R518" s="233"/>
      <c r="S518" s="233"/>
      <c r="T518" s="234"/>
      <c r="AT518" s="235" t="s">
        <v>248</v>
      </c>
      <c r="AU518" s="235" t="s">
        <v>84</v>
      </c>
      <c r="AV518" s="12" t="s">
        <v>84</v>
      </c>
      <c r="AW518" s="12" t="s">
        <v>39</v>
      </c>
      <c r="AX518" s="12" t="s">
        <v>75</v>
      </c>
      <c r="AY518" s="235" t="s">
        <v>145</v>
      </c>
    </row>
    <row r="519" spans="2:51" s="12" customFormat="1" ht="13.5">
      <c r="B519" s="224"/>
      <c r="C519" s="225"/>
      <c r="D519" s="221" t="s">
        <v>248</v>
      </c>
      <c r="E519" s="236" t="s">
        <v>22</v>
      </c>
      <c r="F519" s="237" t="s">
        <v>711</v>
      </c>
      <c r="G519" s="225"/>
      <c r="H519" s="238">
        <v>48.321</v>
      </c>
      <c r="I519" s="230"/>
      <c r="J519" s="225"/>
      <c r="K519" s="225"/>
      <c r="L519" s="231"/>
      <c r="M519" s="232"/>
      <c r="N519" s="233"/>
      <c r="O519" s="233"/>
      <c r="P519" s="233"/>
      <c r="Q519" s="233"/>
      <c r="R519" s="233"/>
      <c r="S519" s="233"/>
      <c r="T519" s="234"/>
      <c r="AT519" s="235" t="s">
        <v>248</v>
      </c>
      <c r="AU519" s="235" t="s">
        <v>84</v>
      </c>
      <c r="AV519" s="12" t="s">
        <v>84</v>
      </c>
      <c r="AW519" s="12" t="s">
        <v>39</v>
      </c>
      <c r="AX519" s="12" t="s">
        <v>75</v>
      </c>
      <c r="AY519" s="235" t="s">
        <v>145</v>
      </c>
    </row>
    <row r="520" spans="2:51" s="12" customFormat="1" ht="13.5">
      <c r="B520" s="224"/>
      <c r="C520" s="225"/>
      <c r="D520" s="221" t="s">
        <v>248</v>
      </c>
      <c r="E520" s="236" t="s">
        <v>22</v>
      </c>
      <c r="F520" s="237" t="s">
        <v>712</v>
      </c>
      <c r="G520" s="225"/>
      <c r="H520" s="238">
        <v>33.68</v>
      </c>
      <c r="I520" s="230"/>
      <c r="J520" s="225"/>
      <c r="K520" s="225"/>
      <c r="L520" s="231"/>
      <c r="M520" s="232"/>
      <c r="N520" s="233"/>
      <c r="O520" s="233"/>
      <c r="P520" s="233"/>
      <c r="Q520" s="233"/>
      <c r="R520" s="233"/>
      <c r="S520" s="233"/>
      <c r="T520" s="234"/>
      <c r="AT520" s="235" t="s">
        <v>248</v>
      </c>
      <c r="AU520" s="235" t="s">
        <v>84</v>
      </c>
      <c r="AV520" s="12" t="s">
        <v>84</v>
      </c>
      <c r="AW520" s="12" t="s">
        <v>39</v>
      </c>
      <c r="AX520" s="12" t="s">
        <v>75</v>
      </c>
      <c r="AY520" s="235" t="s">
        <v>145</v>
      </c>
    </row>
    <row r="521" spans="2:51" s="12" customFormat="1" ht="13.5">
      <c r="B521" s="224"/>
      <c r="C521" s="225"/>
      <c r="D521" s="221" t="s">
        <v>248</v>
      </c>
      <c r="E521" s="236" t="s">
        <v>22</v>
      </c>
      <c r="F521" s="237" t="s">
        <v>713</v>
      </c>
      <c r="G521" s="225"/>
      <c r="H521" s="238">
        <v>13.24</v>
      </c>
      <c r="I521" s="230"/>
      <c r="J521" s="225"/>
      <c r="K521" s="225"/>
      <c r="L521" s="231"/>
      <c r="M521" s="232"/>
      <c r="N521" s="233"/>
      <c r="O521" s="233"/>
      <c r="P521" s="233"/>
      <c r="Q521" s="233"/>
      <c r="R521" s="233"/>
      <c r="S521" s="233"/>
      <c r="T521" s="234"/>
      <c r="AT521" s="235" t="s">
        <v>248</v>
      </c>
      <c r="AU521" s="235" t="s">
        <v>84</v>
      </c>
      <c r="AV521" s="12" t="s">
        <v>84</v>
      </c>
      <c r="AW521" s="12" t="s">
        <v>39</v>
      </c>
      <c r="AX521" s="12" t="s">
        <v>75</v>
      </c>
      <c r="AY521" s="235" t="s">
        <v>145</v>
      </c>
    </row>
    <row r="522" spans="2:51" s="13" customFormat="1" ht="13.5">
      <c r="B522" s="239"/>
      <c r="C522" s="240"/>
      <c r="D522" s="226" t="s">
        <v>248</v>
      </c>
      <c r="E522" s="241" t="s">
        <v>22</v>
      </c>
      <c r="F522" s="242" t="s">
        <v>270</v>
      </c>
      <c r="G522" s="240"/>
      <c r="H522" s="243">
        <v>3402.992</v>
      </c>
      <c r="I522" s="244"/>
      <c r="J522" s="240"/>
      <c r="K522" s="240"/>
      <c r="L522" s="245"/>
      <c r="M522" s="246"/>
      <c r="N522" s="247"/>
      <c r="O522" s="247"/>
      <c r="P522" s="247"/>
      <c r="Q522" s="247"/>
      <c r="R522" s="247"/>
      <c r="S522" s="247"/>
      <c r="T522" s="248"/>
      <c r="AT522" s="249" t="s">
        <v>248</v>
      </c>
      <c r="AU522" s="249" t="s">
        <v>84</v>
      </c>
      <c r="AV522" s="13" t="s">
        <v>244</v>
      </c>
      <c r="AW522" s="13" t="s">
        <v>39</v>
      </c>
      <c r="AX522" s="13" t="s">
        <v>24</v>
      </c>
      <c r="AY522" s="249" t="s">
        <v>145</v>
      </c>
    </row>
    <row r="523" spans="2:65" s="1" customFormat="1" ht="31.5" customHeight="1">
      <c r="B523" s="42"/>
      <c r="C523" s="203" t="s">
        <v>714</v>
      </c>
      <c r="D523" s="203" t="s">
        <v>148</v>
      </c>
      <c r="E523" s="204" t="s">
        <v>715</v>
      </c>
      <c r="F523" s="205" t="s">
        <v>716</v>
      </c>
      <c r="G523" s="206" t="s">
        <v>242</v>
      </c>
      <c r="H523" s="207">
        <v>2.918</v>
      </c>
      <c r="I523" s="208"/>
      <c r="J523" s="209">
        <f>ROUND(I523*H523,2)</f>
        <v>0</v>
      </c>
      <c r="K523" s="205" t="s">
        <v>243</v>
      </c>
      <c r="L523" s="62"/>
      <c r="M523" s="210" t="s">
        <v>22</v>
      </c>
      <c r="N523" s="211" t="s">
        <v>46</v>
      </c>
      <c r="O523" s="43"/>
      <c r="P523" s="212">
        <f>O523*H523</f>
        <v>0</v>
      </c>
      <c r="Q523" s="212">
        <v>0.0399</v>
      </c>
      <c r="R523" s="212">
        <f>Q523*H523</f>
        <v>0.1164282</v>
      </c>
      <c r="S523" s="212">
        <v>0</v>
      </c>
      <c r="T523" s="213">
        <f>S523*H523</f>
        <v>0</v>
      </c>
      <c r="AR523" s="25" t="s">
        <v>244</v>
      </c>
      <c r="AT523" s="25" t="s">
        <v>148</v>
      </c>
      <c r="AU523" s="25" t="s">
        <v>84</v>
      </c>
      <c r="AY523" s="25" t="s">
        <v>145</v>
      </c>
      <c r="BE523" s="214">
        <f>IF(N523="základní",J523,0)</f>
        <v>0</v>
      </c>
      <c r="BF523" s="214">
        <f>IF(N523="snížená",J523,0)</f>
        <v>0</v>
      </c>
      <c r="BG523" s="214">
        <f>IF(N523="zákl. přenesená",J523,0)</f>
        <v>0</v>
      </c>
      <c r="BH523" s="214">
        <f>IF(N523="sníž. přenesená",J523,0)</f>
        <v>0</v>
      </c>
      <c r="BI523" s="214">
        <f>IF(N523="nulová",J523,0)</f>
        <v>0</v>
      </c>
      <c r="BJ523" s="25" t="s">
        <v>24</v>
      </c>
      <c r="BK523" s="214">
        <f>ROUND(I523*H523,2)</f>
        <v>0</v>
      </c>
      <c r="BL523" s="25" t="s">
        <v>244</v>
      </c>
      <c r="BM523" s="25" t="s">
        <v>717</v>
      </c>
    </row>
    <row r="524" spans="2:47" s="1" customFormat="1" ht="135">
      <c r="B524" s="42"/>
      <c r="C524" s="64"/>
      <c r="D524" s="221" t="s">
        <v>246</v>
      </c>
      <c r="E524" s="64"/>
      <c r="F524" s="222" t="s">
        <v>718</v>
      </c>
      <c r="G524" s="64"/>
      <c r="H524" s="64"/>
      <c r="I524" s="173"/>
      <c r="J524" s="64"/>
      <c r="K524" s="64"/>
      <c r="L524" s="62"/>
      <c r="M524" s="223"/>
      <c r="N524" s="43"/>
      <c r="O524" s="43"/>
      <c r="P524" s="43"/>
      <c r="Q524" s="43"/>
      <c r="R524" s="43"/>
      <c r="S524" s="43"/>
      <c r="T524" s="79"/>
      <c r="AT524" s="25" t="s">
        <v>246</v>
      </c>
      <c r="AU524" s="25" t="s">
        <v>84</v>
      </c>
    </row>
    <row r="525" spans="2:51" s="12" customFormat="1" ht="27">
      <c r="B525" s="224"/>
      <c r="C525" s="225"/>
      <c r="D525" s="221" t="s">
        <v>248</v>
      </c>
      <c r="E525" s="236" t="s">
        <v>22</v>
      </c>
      <c r="F525" s="237" t="s">
        <v>719</v>
      </c>
      <c r="G525" s="225"/>
      <c r="H525" s="238">
        <v>1.356</v>
      </c>
      <c r="I525" s="230"/>
      <c r="J525" s="225"/>
      <c r="K525" s="225"/>
      <c r="L525" s="231"/>
      <c r="M525" s="232"/>
      <c r="N525" s="233"/>
      <c r="O525" s="233"/>
      <c r="P525" s="233"/>
      <c r="Q525" s="233"/>
      <c r="R525" s="233"/>
      <c r="S525" s="233"/>
      <c r="T525" s="234"/>
      <c r="AT525" s="235" t="s">
        <v>248</v>
      </c>
      <c r="AU525" s="235" t="s">
        <v>84</v>
      </c>
      <c r="AV525" s="12" t="s">
        <v>84</v>
      </c>
      <c r="AW525" s="12" t="s">
        <v>39</v>
      </c>
      <c r="AX525" s="12" t="s">
        <v>75</v>
      </c>
      <c r="AY525" s="235" t="s">
        <v>145</v>
      </c>
    </row>
    <row r="526" spans="2:51" s="12" customFormat="1" ht="27">
      <c r="B526" s="224"/>
      <c r="C526" s="225"/>
      <c r="D526" s="221" t="s">
        <v>248</v>
      </c>
      <c r="E526" s="236" t="s">
        <v>22</v>
      </c>
      <c r="F526" s="237" t="s">
        <v>720</v>
      </c>
      <c r="G526" s="225"/>
      <c r="H526" s="238">
        <v>1.562</v>
      </c>
      <c r="I526" s="230"/>
      <c r="J526" s="225"/>
      <c r="K526" s="225"/>
      <c r="L526" s="231"/>
      <c r="M526" s="232"/>
      <c r="N526" s="233"/>
      <c r="O526" s="233"/>
      <c r="P526" s="233"/>
      <c r="Q526" s="233"/>
      <c r="R526" s="233"/>
      <c r="S526" s="233"/>
      <c r="T526" s="234"/>
      <c r="AT526" s="235" t="s">
        <v>248</v>
      </c>
      <c r="AU526" s="235" t="s">
        <v>84</v>
      </c>
      <c r="AV526" s="12" t="s">
        <v>84</v>
      </c>
      <c r="AW526" s="12" t="s">
        <v>39</v>
      </c>
      <c r="AX526" s="12" t="s">
        <v>75</v>
      </c>
      <c r="AY526" s="235" t="s">
        <v>145</v>
      </c>
    </row>
    <row r="527" spans="2:51" s="13" customFormat="1" ht="13.5">
      <c r="B527" s="239"/>
      <c r="C527" s="240"/>
      <c r="D527" s="226" t="s">
        <v>248</v>
      </c>
      <c r="E527" s="241" t="s">
        <v>22</v>
      </c>
      <c r="F527" s="242" t="s">
        <v>270</v>
      </c>
      <c r="G527" s="240"/>
      <c r="H527" s="243">
        <v>2.918</v>
      </c>
      <c r="I527" s="244"/>
      <c r="J527" s="240"/>
      <c r="K527" s="240"/>
      <c r="L527" s="245"/>
      <c r="M527" s="246"/>
      <c r="N527" s="247"/>
      <c r="O527" s="247"/>
      <c r="P527" s="247"/>
      <c r="Q527" s="247"/>
      <c r="R527" s="247"/>
      <c r="S527" s="247"/>
      <c r="T527" s="248"/>
      <c r="AT527" s="249" t="s">
        <v>248</v>
      </c>
      <c r="AU527" s="249" t="s">
        <v>84</v>
      </c>
      <c r="AV527" s="13" t="s">
        <v>244</v>
      </c>
      <c r="AW527" s="13" t="s">
        <v>39</v>
      </c>
      <c r="AX527" s="13" t="s">
        <v>24</v>
      </c>
      <c r="AY527" s="249" t="s">
        <v>145</v>
      </c>
    </row>
    <row r="528" spans="2:65" s="1" customFormat="1" ht="22.5" customHeight="1">
      <c r="B528" s="42"/>
      <c r="C528" s="203" t="s">
        <v>721</v>
      </c>
      <c r="D528" s="203" t="s">
        <v>148</v>
      </c>
      <c r="E528" s="204" t="s">
        <v>722</v>
      </c>
      <c r="F528" s="205" t="s">
        <v>723</v>
      </c>
      <c r="G528" s="206" t="s">
        <v>242</v>
      </c>
      <c r="H528" s="207">
        <v>9.726</v>
      </c>
      <c r="I528" s="208"/>
      <c r="J528" s="209">
        <f>ROUND(I528*H528,2)</f>
        <v>0</v>
      </c>
      <c r="K528" s="205" t="s">
        <v>243</v>
      </c>
      <c r="L528" s="62"/>
      <c r="M528" s="210" t="s">
        <v>22</v>
      </c>
      <c r="N528" s="211" t="s">
        <v>46</v>
      </c>
      <c r="O528" s="43"/>
      <c r="P528" s="212">
        <f>O528*H528</f>
        <v>0</v>
      </c>
      <c r="Q528" s="212">
        <v>0.00356</v>
      </c>
      <c r="R528" s="212">
        <f>Q528*H528</f>
        <v>0.03462456</v>
      </c>
      <c r="S528" s="212">
        <v>0</v>
      </c>
      <c r="T528" s="213">
        <f>S528*H528</f>
        <v>0</v>
      </c>
      <c r="AR528" s="25" t="s">
        <v>244</v>
      </c>
      <c r="AT528" s="25" t="s">
        <v>148</v>
      </c>
      <c r="AU528" s="25" t="s">
        <v>84</v>
      </c>
      <c r="AY528" s="25" t="s">
        <v>145</v>
      </c>
      <c r="BE528" s="214">
        <f>IF(N528="základní",J528,0)</f>
        <v>0</v>
      </c>
      <c r="BF528" s="214">
        <f>IF(N528="snížená",J528,0)</f>
        <v>0</v>
      </c>
      <c r="BG528" s="214">
        <f>IF(N528="zákl. přenesená",J528,0)</f>
        <v>0</v>
      </c>
      <c r="BH528" s="214">
        <f>IF(N528="sníž. přenesená",J528,0)</f>
        <v>0</v>
      </c>
      <c r="BI528" s="214">
        <f>IF(N528="nulová",J528,0)</f>
        <v>0</v>
      </c>
      <c r="BJ528" s="25" t="s">
        <v>24</v>
      </c>
      <c r="BK528" s="214">
        <f>ROUND(I528*H528,2)</f>
        <v>0</v>
      </c>
      <c r="BL528" s="25" t="s">
        <v>244</v>
      </c>
      <c r="BM528" s="25" t="s">
        <v>724</v>
      </c>
    </row>
    <row r="529" spans="2:47" s="1" customFormat="1" ht="40.5">
      <c r="B529" s="42"/>
      <c r="C529" s="64"/>
      <c r="D529" s="221" t="s">
        <v>246</v>
      </c>
      <c r="E529" s="64"/>
      <c r="F529" s="222" t="s">
        <v>725</v>
      </c>
      <c r="G529" s="64"/>
      <c r="H529" s="64"/>
      <c r="I529" s="173"/>
      <c r="J529" s="64"/>
      <c r="K529" s="64"/>
      <c r="L529" s="62"/>
      <c r="M529" s="223"/>
      <c r="N529" s="43"/>
      <c r="O529" s="43"/>
      <c r="P529" s="43"/>
      <c r="Q529" s="43"/>
      <c r="R529" s="43"/>
      <c r="S529" s="43"/>
      <c r="T529" s="79"/>
      <c r="AT529" s="25" t="s">
        <v>246</v>
      </c>
      <c r="AU529" s="25" t="s">
        <v>84</v>
      </c>
    </row>
    <row r="530" spans="2:51" s="12" customFormat="1" ht="27">
      <c r="B530" s="224"/>
      <c r="C530" s="225"/>
      <c r="D530" s="221" t="s">
        <v>248</v>
      </c>
      <c r="E530" s="236" t="s">
        <v>22</v>
      </c>
      <c r="F530" s="237" t="s">
        <v>701</v>
      </c>
      <c r="G530" s="225"/>
      <c r="H530" s="238">
        <v>4.521</v>
      </c>
      <c r="I530" s="230"/>
      <c r="J530" s="225"/>
      <c r="K530" s="225"/>
      <c r="L530" s="231"/>
      <c r="M530" s="232"/>
      <c r="N530" s="233"/>
      <c r="O530" s="233"/>
      <c r="P530" s="233"/>
      <c r="Q530" s="233"/>
      <c r="R530" s="233"/>
      <c r="S530" s="233"/>
      <c r="T530" s="234"/>
      <c r="AT530" s="235" t="s">
        <v>248</v>
      </c>
      <c r="AU530" s="235" t="s">
        <v>84</v>
      </c>
      <c r="AV530" s="12" t="s">
        <v>84</v>
      </c>
      <c r="AW530" s="12" t="s">
        <v>39</v>
      </c>
      <c r="AX530" s="12" t="s">
        <v>75</v>
      </c>
      <c r="AY530" s="235" t="s">
        <v>145</v>
      </c>
    </row>
    <row r="531" spans="2:51" s="12" customFormat="1" ht="13.5">
      <c r="B531" s="224"/>
      <c r="C531" s="225"/>
      <c r="D531" s="221" t="s">
        <v>248</v>
      </c>
      <c r="E531" s="236" t="s">
        <v>22</v>
      </c>
      <c r="F531" s="237" t="s">
        <v>702</v>
      </c>
      <c r="G531" s="225"/>
      <c r="H531" s="238">
        <v>5.205</v>
      </c>
      <c r="I531" s="230"/>
      <c r="J531" s="225"/>
      <c r="K531" s="225"/>
      <c r="L531" s="231"/>
      <c r="M531" s="232"/>
      <c r="N531" s="233"/>
      <c r="O531" s="233"/>
      <c r="P531" s="233"/>
      <c r="Q531" s="233"/>
      <c r="R531" s="233"/>
      <c r="S531" s="233"/>
      <c r="T531" s="234"/>
      <c r="AT531" s="235" t="s">
        <v>248</v>
      </c>
      <c r="AU531" s="235" t="s">
        <v>84</v>
      </c>
      <c r="AV531" s="12" t="s">
        <v>84</v>
      </c>
      <c r="AW531" s="12" t="s">
        <v>39</v>
      </c>
      <c r="AX531" s="12" t="s">
        <v>75</v>
      </c>
      <c r="AY531" s="235" t="s">
        <v>145</v>
      </c>
    </row>
    <row r="532" spans="2:51" s="13" customFormat="1" ht="13.5">
      <c r="B532" s="239"/>
      <c r="C532" s="240"/>
      <c r="D532" s="226" t="s">
        <v>248</v>
      </c>
      <c r="E532" s="241" t="s">
        <v>22</v>
      </c>
      <c r="F532" s="242" t="s">
        <v>270</v>
      </c>
      <c r="G532" s="240"/>
      <c r="H532" s="243">
        <v>9.726</v>
      </c>
      <c r="I532" s="244"/>
      <c r="J532" s="240"/>
      <c r="K532" s="240"/>
      <c r="L532" s="245"/>
      <c r="M532" s="246"/>
      <c r="N532" s="247"/>
      <c r="O532" s="247"/>
      <c r="P532" s="247"/>
      <c r="Q532" s="247"/>
      <c r="R532" s="247"/>
      <c r="S532" s="247"/>
      <c r="T532" s="248"/>
      <c r="AT532" s="249" t="s">
        <v>248</v>
      </c>
      <c r="AU532" s="249" t="s">
        <v>84</v>
      </c>
      <c r="AV532" s="13" t="s">
        <v>244</v>
      </c>
      <c r="AW532" s="13" t="s">
        <v>39</v>
      </c>
      <c r="AX532" s="13" t="s">
        <v>24</v>
      </c>
      <c r="AY532" s="249" t="s">
        <v>145</v>
      </c>
    </row>
    <row r="533" spans="2:65" s="1" customFormat="1" ht="22.5" customHeight="1">
      <c r="B533" s="42"/>
      <c r="C533" s="203" t="s">
        <v>726</v>
      </c>
      <c r="D533" s="203" t="s">
        <v>148</v>
      </c>
      <c r="E533" s="204" t="s">
        <v>727</v>
      </c>
      <c r="F533" s="205" t="s">
        <v>728</v>
      </c>
      <c r="G533" s="206" t="s">
        <v>242</v>
      </c>
      <c r="H533" s="207">
        <v>9.726</v>
      </c>
      <c r="I533" s="208"/>
      <c r="J533" s="209">
        <f>ROUND(I533*H533,2)</f>
        <v>0</v>
      </c>
      <c r="K533" s="205" t="s">
        <v>243</v>
      </c>
      <c r="L533" s="62"/>
      <c r="M533" s="210" t="s">
        <v>22</v>
      </c>
      <c r="N533" s="211" t="s">
        <v>46</v>
      </c>
      <c r="O533" s="43"/>
      <c r="P533" s="212">
        <f>O533*H533</f>
        <v>0</v>
      </c>
      <c r="Q533" s="212">
        <v>0.0004</v>
      </c>
      <c r="R533" s="212">
        <f>Q533*H533</f>
        <v>0.0038904000000000005</v>
      </c>
      <c r="S533" s="212">
        <v>0</v>
      </c>
      <c r="T533" s="213">
        <f>S533*H533</f>
        <v>0</v>
      </c>
      <c r="AR533" s="25" t="s">
        <v>244</v>
      </c>
      <c r="AT533" s="25" t="s">
        <v>148</v>
      </c>
      <c r="AU533" s="25" t="s">
        <v>84</v>
      </c>
      <c r="AY533" s="25" t="s">
        <v>145</v>
      </c>
      <c r="BE533" s="214">
        <f>IF(N533="základní",J533,0)</f>
        <v>0</v>
      </c>
      <c r="BF533" s="214">
        <f>IF(N533="snížená",J533,0)</f>
        <v>0</v>
      </c>
      <c r="BG533" s="214">
        <f>IF(N533="zákl. přenesená",J533,0)</f>
        <v>0</v>
      </c>
      <c r="BH533" s="214">
        <f>IF(N533="sníž. přenesená",J533,0)</f>
        <v>0</v>
      </c>
      <c r="BI533" s="214">
        <f>IF(N533="nulová",J533,0)</f>
        <v>0</v>
      </c>
      <c r="BJ533" s="25" t="s">
        <v>24</v>
      </c>
      <c r="BK533" s="214">
        <f>ROUND(I533*H533,2)</f>
        <v>0</v>
      </c>
      <c r="BL533" s="25" t="s">
        <v>244</v>
      </c>
      <c r="BM533" s="25" t="s">
        <v>729</v>
      </c>
    </row>
    <row r="534" spans="2:51" s="12" customFormat="1" ht="27">
      <c r="B534" s="224"/>
      <c r="C534" s="225"/>
      <c r="D534" s="221" t="s">
        <v>248</v>
      </c>
      <c r="E534" s="236" t="s">
        <v>22</v>
      </c>
      <c r="F534" s="237" t="s">
        <v>701</v>
      </c>
      <c r="G534" s="225"/>
      <c r="H534" s="238">
        <v>4.521</v>
      </c>
      <c r="I534" s="230"/>
      <c r="J534" s="225"/>
      <c r="K534" s="225"/>
      <c r="L534" s="231"/>
      <c r="M534" s="232"/>
      <c r="N534" s="233"/>
      <c r="O534" s="233"/>
      <c r="P534" s="233"/>
      <c r="Q534" s="233"/>
      <c r="R534" s="233"/>
      <c r="S534" s="233"/>
      <c r="T534" s="234"/>
      <c r="AT534" s="235" t="s">
        <v>248</v>
      </c>
      <c r="AU534" s="235" t="s">
        <v>84</v>
      </c>
      <c r="AV534" s="12" t="s">
        <v>84</v>
      </c>
      <c r="AW534" s="12" t="s">
        <v>39</v>
      </c>
      <c r="AX534" s="12" t="s">
        <v>75</v>
      </c>
      <c r="AY534" s="235" t="s">
        <v>145</v>
      </c>
    </row>
    <row r="535" spans="2:51" s="12" customFormat="1" ht="13.5">
      <c r="B535" s="224"/>
      <c r="C535" s="225"/>
      <c r="D535" s="221" t="s">
        <v>248</v>
      </c>
      <c r="E535" s="236" t="s">
        <v>22</v>
      </c>
      <c r="F535" s="237" t="s">
        <v>702</v>
      </c>
      <c r="G535" s="225"/>
      <c r="H535" s="238">
        <v>5.205</v>
      </c>
      <c r="I535" s="230"/>
      <c r="J535" s="225"/>
      <c r="K535" s="225"/>
      <c r="L535" s="231"/>
      <c r="M535" s="232"/>
      <c r="N535" s="233"/>
      <c r="O535" s="233"/>
      <c r="P535" s="233"/>
      <c r="Q535" s="233"/>
      <c r="R535" s="233"/>
      <c r="S535" s="233"/>
      <c r="T535" s="234"/>
      <c r="AT535" s="235" t="s">
        <v>248</v>
      </c>
      <c r="AU535" s="235" t="s">
        <v>84</v>
      </c>
      <c r="AV535" s="12" t="s">
        <v>84</v>
      </c>
      <c r="AW535" s="12" t="s">
        <v>39</v>
      </c>
      <c r="AX535" s="12" t="s">
        <v>75</v>
      </c>
      <c r="AY535" s="235" t="s">
        <v>145</v>
      </c>
    </row>
    <row r="536" spans="2:51" s="13" customFormat="1" ht="13.5">
      <c r="B536" s="239"/>
      <c r="C536" s="240"/>
      <c r="D536" s="226" t="s">
        <v>248</v>
      </c>
      <c r="E536" s="241" t="s">
        <v>22</v>
      </c>
      <c r="F536" s="242" t="s">
        <v>270</v>
      </c>
      <c r="G536" s="240"/>
      <c r="H536" s="243">
        <v>9.726</v>
      </c>
      <c r="I536" s="244"/>
      <c r="J536" s="240"/>
      <c r="K536" s="240"/>
      <c r="L536" s="245"/>
      <c r="M536" s="246"/>
      <c r="N536" s="247"/>
      <c r="O536" s="247"/>
      <c r="P536" s="247"/>
      <c r="Q536" s="247"/>
      <c r="R536" s="247"/>
      <c r="S536" s="247"/>
      <c r="T536" s="248"/>
      <c r="AT536" s="249" t="s">
        <v>248</v>
      </c>
      <c r="AU536" s="249" t="s">
        <v>84</v>
      </c>
      <c r="AV536" s="13" t="s">
        <v>244</v>
      </c>
      <c r="AW536" s="13" t="s">
        <v>39</v>
      </c>
      <c r="AX536" s="13" t="s">
        <v>24</v>
      </c>
      <c r="AY536" s="249" t="s">
        <v>145</v>
      </c>
    </row>
    <row r="537" spans="2:65" s="1" customFormat="1" ht="31.5" customHeight="1">
      <c r="B537" s="42"/>
      <c r="C537" s="203" t="s">
        <v>730</v>
      </c>
      <c r="D537" s="203" t="s">
        <v>148</v>
      </c>
      <c r="E537" s="204" t="s">
        <v>731</v>
      </c>
      <c r="F537" s="205" t="s">
        <v>732</v>
      </c>
      <c r="G537" s="206" t="s">
        <v>242</v>
      </c>
      <c r="H537" s="207">
        <v>21.383</v>
      </c>
      <c r="I537" s="208"/>
      <c r="J537" s="209">
        <f>ROUND(I537*H537,2)</f>
        <v>0</v>
      </c>
      <c r="K537" s="205" t="s">
        <v>152</v>
      </c>
      <c r="L537" s="62"/>
      <c r="M537" s="210" t="s">
        <v>22</v>
      </c>
      <c r="N537" s="211" t="s">
        <v>46</v>
      </c>
      <c r="O537" s="43"/>
      <c r="P537" s="212">
        <f>O537*H537</f>
        <v>0</v>
      </c>
      <c r="Q537" s="212">
        <v>0.00276</v>
      </c>
      <c r="R537" s="212">
        <f>Q537*H537</f>
        <v>0.05901707999999999</v>
      </c>
      <c r="S537" s="212">
        <v>0</v>
      </c>
      <c r="T537" s="213">
        <f>S537*H537</f>
        <v>0</v>
      </c>
      <c r="AR537" s="25" t="s">
        <v>244</v>
      </c>
      <c r="AT537" s="25" t="s">
        <v>148</v>
      </c>
      <c r="AU537" s="25" t="s">
        <v>84</v>
      </c>
      <c r="AY537" s="25" t="s">
        <v>145</v>
      </c>
      <c r="BE537" s="214">
        <f>IF(N537="základní",J537,0)</f>
        <v>0</v>
      </c>
      <c r="BF537" s="214">
        <f>IF(N537="snížená",J537,0)</f>
        <v>0</v>
      </c>
      <c r="BG537" s="214">
        <f>IF(N537="zákl. přenesená",J537,0)</f>
        <v>0</v>
      </c>
      <c r="BH537" s="214">
        <f>IF(N537="sníž. přenesená",J537,0)</f>
        <v>0</v>
      </c>
      <c r="BI537" s="214">
        <f>IF(N537="nulová",J537,0)</f>
        <v>0</v>
      </c>
      <c r="BJ537" s="25" t="s">
        <v>24</v>
      </c>
      <c r="BK537" s="214">
        <f>ROUND(I537*H537,2)</f>
        <v>0</v>
      </c>
      <c r="BL537" s="25" t="s">
        <v>244</v>
      </c>
      <c r="BM537" s="25" t="s">
        <v>733</v>
      </c>
    </row>
    <row r="538" spans="2:51" s="12" customFormat="1" ht="40.5">
      <c r="B538" s="224"/>
      <c r="C538" s="225"/>
      <c r="D538" s="221" t="s">
        <v>248</v>
      </c>
      <c r="E538" s="236" t="s">
        <v>22</v>
      </c>
      <c r="F538" s="237" t="s">
        <v>734</v>
      </c>
      <c r="G538" s="225"/>
      <c r="H538" s="238">
        <v>5.82</v>
      </c>
      <c r="I538" s="230"/>
      <c r="J538" s="225"/>
      <c r="K538" s="225"/>
      <c r="L538" s="231"/>
      <c r="M538" s="232"/>
      <c r="N538" s="233"/>
      <c r="O538" s="233"/>
      <c r="P538" s="233"/>
      <c r="Q538" s="233"/>
      <c r="R538" s="233"/>
      <c r="S538" s="233"/>
      <c r="T538" s="234"/>
      <c r="AT538" s="235" t="s">
        <v>248</v>
      </c>
      <c r="AU538" s="235" t="s">
        <v>84</v>
      </c>
      <c r="AV538" s="12" t="s">
        <v>84</v>
      </c>
      <c r="AW538" s="12" t="s">
        <v>39</v>
      </c>
      <c r="AX538" s="12" t="s">
        <v>75</v>
      </c>
      <c r="AY538" s="235" t="s">
        <v>145</v>
      </c>
    </row>
    <row r="539" spans="2:51" s="12" customFormat="1" ht="13.5">
      <c r="B539" s="224"/>
      <c r="C539" s="225"/>
      <c r="D539" s="221" t="s">
        <v>248</v>
      </c>
      <c r="E539" s="236" t="s">
        <v>22</v>
      </c>
      <c r="F539" s="237" t="s">
        <v>735</v>
      </c>
      <c r="G539" s="225"/>
      <c r="H539" s="238">
        <v>1.14</v>
      </c>
      <c r="I539" s="230"/>
      <c r="J539" s="225"/>
      <c r="K539" s="225"/>
      <c r="L539" s="231"/>
      <c r="M539" s="232"/>
      <c r="N539" s="233"/>
      <c r="O539" s="233"/>
      <c r="P539" s="233"/>
      <c r="Q539" s="233"/>
      <c r="R539" s="233"/>
      <c r="S539" s="233"/>
      <c r="T539" s="234"/>
      <c r="AT539" s="235" t="s">
        <v>248</v>
      </c>
      <c r="AU539" s="235" t="s">
        <v>84</v>
      </c>
      <c r="AV539" s="12" t="s">
        <v>84</v>
      </c>
      <c r="AW539" s="12" t="s">
        <v>39</v>
      </c>
      <c r="AX539" s="12" t="s">
        <v>75</v>
      </c>
      <c r="AY539" s="235" t="s">
        <v>145</v>
      </c>
    </row>
    <row r="540" spans="2:51" s="12" customFormat="1" ht="13.5">
      <c r="B540" s="224"/>
      <c r="C540" s="225"/>
      <c r="D540" s="221" t="s">
        <v>248</v>
      </c>
      <c r="E540" s="236" t="s">
        <v>22</v>
      </c>
      <c r="F540" s="237" t="s">
        <v>736</v>
      </c>
      <c r="G540" s="225"/>
      <c r="H540" s="238">
        <v>3.703</v>
      </c>
      <c r="I540" s="230"/>
      <c r="J540" s="225"/>
      <c r="K540" s="225"/>
      <c r="L540" s="231"/>
      <c r="M540" s="232"/>
      <c r="N540" s="233"/>
      <c r="O540" s="233"/>
      <c r="P540" s="233"/>
      <c r="Q540" s="233"/>
      <c r="R540" s="233"/>
      <c r="S540" s="233"/>
      <c r="T540" s="234"/>
      <c r="AT540" s="235" t="s">
        <v>248</v>
      </c>
      <c r="AU540" s="235" t="s">
        <v>84</v>
      </c>
      <c r="AV540" s="12" t="s">
        <v>84</v>
      </c>
      <c r="AW540" s="12" t="s">
        <v>39</v>
      </c>
      <c r="AX540" s="12" t="s">
        <v>75</v>
      </c>
      <c r="AY540" s="235" t="s">
        <v>145</v>
      </c>
    </row>
    <row r="541" spans="2:51" s="12" customFormat="1" ht="13.5">
      <c r="B541" s="224"/>
      <c r="C541" s="225"/>
      <c r="D541" s="221" t="s">
        <v>248</v>
      </c>
      <c r="E541" s="236" t="s">
        <v>22</v>
      </c>
      <c r="F541" s="237" t="s">
        <v>737</v>
      </c>
      <c r="G541" s="225"/>
      <c r="H541" s="238">
        <v>1.196</v>
      </c>
      <c r="I541" s="230"/>
      <c r="J541" s="225"/>
      <c r="K541" s="225"/>
      <c r="L541" s="231"/>
      <c r="M541" s="232"/>
      <c r="N541" s="233"/>
      <c r="O541" s="233"/>
      <c r="P541" s="233"/>
      <c r="Q541" s="233"/>
      <c r="R541" s="233"/>
      <c r="S541" s="233"/>
      <c r="T541" s="234"/>
      <c r="AT541" s="235" t="s">
        <v>248</v>
      </c>
      <c r="AU541" s="235" t="s">
        <v>84</v>
      </c>
      <c r="AV541" s="12" t="s">
        <v>84</v>
      </c>
      <c r="AW541" s="12" t="s">
        <v>39</v>
      </c>
      <c r="AX541" s="12" t="s">
        <v>75</v>
      </c>
      <c r="AY541" s="235" t="s">
        <v>145</v>
      </c>
    </row>
    <row r="542" spans="2:51" s="12" customFormat="1" ht="13.5">
      <c r="B542" s="224"/>
      <c r="C542" s="225"/>
      <c r="D542" s="221" t="s">
        <v>248</v>
      </c>
      <c r="E542" s="236" t="s">
        <v>22</v>
      </c>
      <c r="F542" s="237" t="s">
        <v>738</v>
      </c>
      <c r="G542" s="225"/>
      <c r="H542" s="238">
        <v>4.832</v>
      </c>
      <c r="I542" s="230"/>
      <c r="J542" s="225"/>
      <c r="K542" s="225"/>
      <c r="L542" s="231"/>
      <c r="M542" s="232"/>
      <c r="N542" s="233"/>
      <c r="O542" s="233"/>
      <c r="P542" s="233"/>
      <c r="Q542" s="233"/>
      <c r="R542" s="233"/>
      <c r="S542" s="233"/>
      <c r="T542" s="234"/>
      <c r="AT542" s="235" t="s">
        <v>248</v>
      </c>
      <c r="AU542" s="235" t="s">
        <v>84</v>
      </c>
      <c r="AV542" s="12" t="s">
        <v>84</v>
      </c>
      <c r="AW542" s="12" t="s">
        <v>39</v>
      </c>
      <c r="AX542" s="12" t="s">
        <v>75</v>
      </c>
      <c r="AY542" s="235" t="s">
        <v>145</v>
      </c>
    </row>
    <row r="543" spans="2:51" s="12" customFormat="1" ht="13.5">
      <c r="B543" s="224"/>
      <c r="C543" s="225"/>
      <c r="D543" s="221" t="s">
        <v>248</v>
      </c>
      <c r="E543" s="236" t="s">
        <v>22</v>
      </c>
      <c r="F543" s="237" t="s">
        <v>739</v>
      </c>
      <c r="G543" s="225"/>
      <c r="H543" s="238">
        <v>3.368</v>
      </c>
      <c r="I543" s="230"/>
      <c r="J543" s="225"/>
      <c r="K543" s="225"/>
      <c r="L543" s="231"/>
      <c r="M543" s="232"/>
      <c r="N543" s="233"/>
      <c r="O543" s="233"/>
      <c r="P543" s="233"/>
      <c r="Q543" s="233"/>
      <c r="R543" s="233"/>
      <c r="S543" s="233"/>
      <c r="T543" s="234"/>
      <c r="AT543" s="235" t="s">
        <v>248</v>
      </c>
      <c r="AU543" s="235" t="s">
        <v>84</v>
      </c>
      <c r="AV543" s="12" t="s">
        <v>84</v>
      </c>
      <c r="AW543" s="12" t="s">
        <v>39</v>
      </c>
      <c r="AX543" s="12" t="s">
        <v>75</v>
      </c>
      <c r="AY543" s="235" t="s">
        <v>145</v>
      </c>
    </row>
    <row r="544" spans="2:51" s="12" customFormat="1" ht="13.5">
      <c r="B544" s="224"/>
      <c r="C544" s="225"/>
      <c r="D544" s="221" t="s">
        <v>248</v>
      </c>
      <c r="E544" s="236" t="s">
        <v>22</v>
      </c>
      <c r="F544" s="237" t="s">
        <v>740</v>
      </c>
      <c r="G544" s="225"/>
      <c r="H544" s="238">
        <v>1.324</v>
      </c>
      <c r="I544" s="230"/>
      <c r="J544" s="225"/>
      <c r="K544" s="225"/>
      <c r="L544" s="231"/>
      <c r="M544" s="232"/>
      <c r="N544" s="233"/>
      <c r="O544" s="233"/>
      <c r="P544" s="233"/>
      <c r="Q544" s="233"/>
      <c r="R544" s="233"/>
      <c r="S544" s="233"/>
      <c r="T544" s="234"/>
      <c r="AT544" s="235" t="s">
        <v>248</v>
      </c>
      <c r="AU544" s="235" t="s">
        <v>84</v>
      </c>
      <c r="AV544" s="12" t="s">
        <v>84</v>
      </c>
      <c r="AW544" s="12" t="s">
        <v>39</v>
      </c>
      <c r="AX544" s="12" t="s">
        <v>75</v>
      </c>
      <c r="AY544" s="235" t="s">
        <v>145</v>
      </c>
    </row>
    <row r="545" spans="2:51" s="13" customFormat="1" ht="13.5">
      <c r="B545" s="239"/>
      <c r="C545" s="240"/>
      <c r="D545" s="226" t="s">
        <v>248</v>
      </c>
      <c r="E545" s="241" t="s">
        <v>22</v>
      </c>
      <c r="F545" s="242" t="s">
        <v>270</v>
      </c>
      <c r="G545" s="240"/>
      <c r="H545" s="243">
        <v>21.383</v>
      </c>
      <c r="I545" s="244"/>
      <c r="J545" s="240"/>
      <c r="K545" s="240"/>
      <c r="L545" s="245"/>
      <c r="M545" s="246"/>
      <c r="N545" s="247"/>
      <c r="O545" s="247"/>
      <c r="P545" s="247"/>
      <c r="Q545" s="247"/>
      <c r="R545" s="247"/>
      <c r="S545" s="247"/>
      <c r="T545" s="248"/>
      <c r="AT545" s="249" t="s">
        <v>248</v>
      </c>
      <c r="AU545" s="249" t="s">
        <v>84</v>
      </c>
      <c r="AV545" s="13" t="s">
        <v>244</v>
      </c>
      <c r="AW545" s="13" t="s">
        <v>39</v>
      </c>
      <c r="AX545" s="13" t="s">
        <v>24</v>
      </c>
      <c r="AY545" s="249" t="s">
        <v>145</v>
      </c>
    </row>
    <row r="546" spans="2:65" s="1" customFormat="1" ht="22.5" customHeight="1">
      <c r="B546" s="42"/>
      <c r="C546" s="203" t="s">
        <v>741</v>
      </c>
      <c r="D546" s="203" t="s">
        <v>148</v>
      </c>
      <c r="E546" s="204" t="s">
        <v>742</v>
      </c>
      <c r="F546" s="205" t="s">
        <v>743</v>
      </c>
      <c r="G546" s="206" t="s">
        <v>242</v>
      </c>
      <c r="H546" s="207">
        <v>245.327</v>
      </c>
      <c r="I546" s="208"/>
      <c r="J546" s="209">
        <f>ROUND(I546*H546,2)</f>
        <v>0</v>
      </c>
      <c r="K546" s="205" t="s">
        <v>152</v>
      </c>
      <c r="L546" s="62"/>
      <c r="M546" s="210" t="s">
        <v>22</v>
      </c>
      <c r="N546" s="211" t="s">
        <v>46</v>
      </c>
      <c r="O546" s="43"/>
      <c r="P546" s="212">
        <f>O546*H546</f>
        <v>0</v>
      </c>
      <c r="Q546" s="212">
        <v>0.00276</v>
      </c>
      <c r="R546" s="212">
        <f>Q546*H546</f>
        <v>0.6771025199999999</v>
      </c>
      <c r="S546" s="212">
        <v>0</v>
      </c>
      <c r="T546" s="213">
        <f>S546*H546</f>
        <v>0</v>
      </c>
      <c r="AR546" s="25" t="s">
        <v>244</v>
      </c>
      <c r="AT546" s="25" t="s">
        <v>148</v>
      </c>
      <c r="AU546" s="25" t="s">
        <v>84</v>
      </c>
      <c r="AY546" s="25" t="s">
        <v>145</v>
      </c>
      <c r="BE546" s="214">
        <f>IF(N546="základní",J546,0)</f>
        <v>0</v>
      </c>
      <c r="BF546" s="214">
        <f>IF(N546="snížená",J546,0)</f>
        <v>0</v>
      </c>
      <c r="BG546" s="214">
        <f>IF(N546="zákl. přenesená",J546,0)</f>
        <v>0</v>
      </c>
      <c r="BH546" s="214">
        <f>IF(N546="sníž. přenesená",J546,0)</f>
        <v>0</v>
      </c>
      <c r="BI546" s="214">
        <f>IF(N546="nulová",J546,0)</f>
        <v>0</v>
      </c>
      <c r="BJ546" s="25" t="s">
        <v>24</v>
      </c>
      <c r="BK546" s="214">
        <f>ROUND(I546*H546,2)</f>
        <v>0</v>
      </c>
      <c r="BL546" s="25" t="s">
        <v>244</v>
      </c>
      <c r="BM546" s="25" t="s">
        <v>744</v>
      </c>
    </row>
    <row r="547" spans="2:51" s="12" customFormat="1" ht="40.5">
      <c r="B547" s="224"/>
      <c r="C547" s="225"/>
      <c r="D547" s="221" t="s">
        <v>248</v>
      </c>
      <c r="E547" s="236" t="s">
        <v>22</v>
      </c>
      <c r="F547" s="237" t="s">
        <v>745</v>
      </c>
      <c r="G547" s="225"/>
      <c r="H547" s="238">
        <v>69.702</v>
      </c>
      <c r="I547" s="230"/>
      <c r="J547" s="225"/>
      <c r="K547" s="225"/>
      <c r="L547" s="231"/>
      <c r="M547" s="232"/>
      <c r="N547" s="233"/>
      <c r="O547" s="233"/>
      <c r="P547" s="233"/>
      <c r="Q547" s="233"/>
      <c r="R547" s="233"/>
      <c r="S547" s="233"/>
      <c r="T547" s="234"/>
      <c r="AT547" s="235" t="s">
        <v>248</v>
      </c>
      <c r="AU547" s="235" t="s">
        <v>84</v>
      </c>
      <c r="AV547" s="12" t="s">
        <v>84</v>
      </c>
      <c r="AW547" s="12" t="s">
        <v>39</v>
      </c>
      <c r="AX547" s="12" t="s">
        <v>75</v>
      </c>
      <c r="AY547" s="235" t="s">
        <v>145</v>
      </c>
    </row>
    <row r="548" spans="2:51" s="12" customFormat="1" ht="13.5">
      <c r="B548" s="224"/>
      <c r="C548" s="225"/>
      <c r="D548" s="221" t="s">
        <v>248</v>
      </c>
      <c r="E548" s="236" t="s">
        <v>22</v>
      </c>
      <c r="F548" s="237" t="s">
        <v>708</v>
      </c>
      <c r="G548" s="225"/>
      <c r="H548" s="238">
        <v>11.397</v>
      </c>
      <c r="I548" s="230"/>
      <c r="J548" s="225"/>
      <c r="K548" s="225"/>
      <c r="L548" s="231"/>
      <c r="M548" s="232"/>
      <c r="N548" s="233"/>
      <c r="O548" s="233"/>
      <c r="P548" s="233"/>
      <c r="Q548" s="233"/>
      <c r="R548" s="233"/>
      <c r="S548" s="233"/>
      <c r="T548" s="234"/>
      <c r="AT548" s="235" t="s">
        <v>248</v>
      </c>
      <c r="AU548" s="235" t="s">
        <v>84</v>
      </c>
      <c r="AV548" s="12" t="s">
        <v>84</v>
      </c>
      <c r="AW548" s="12" t="s">
        <v>39</v>
      </c>
      <c r="AX548" s="12" t="s">
        <v>75</v>
      </c>
      <c r="AY548" s="235" t="s">
        <v>145</v>
      </c>
    </row>
    <row r="549" spans="2:51" s="12" customFormat="1" ht="13.5">
      <c r="B549" s="224"/>
      <c r="C549" s="225"/>
      <c r="D549" s="221" t="s">
        <v>248</v>
      </c>
      <c r="E549" s="236" t="s">
        <v>22</v>
      </c>
      <c r="F549" s="237" t="s">
        <v>746</v>
      </c>
      <c r="G549" s="225"/>
      <c r="H549" s="238">
        <v>48.026</v>
      </c>
      <c r="I549" s="230"/>
      <c r="J549" s="225"/>
      <c r="K549" s="225"/>
      <c r="L549" s="231"/>
      <c r="M549" s="232"/>
      <c r="N549" s="233"/>
      <c r="O549" s="233"/>
      <c r="P549" s="233"/>
      <c r="Q549" s="233"/>
      <c r="R549" s="233"/>
      <c r="S549" s="233"/>
      <c r="T549" s="234"/>
      <c r="AT549" s="235" t="s">
        <v>248</v>
      </c>
      <c r="AU549" s="235" t="s">
        <v>84</v>
      </c>
      <c r="AV549" s="12" t="s">
        <v>84</v>
      </c>
      <c r="AW549" s="12" t="s">
        <v>39</v>
      </c>
      <c r="AX549" s="12" t="s">
        <v>75</v>
      </c>
      <c r="AY549" s="235" t="s">
        <v>145</v>
      </c>
    </row>
    <row r="550" spans="2:51" s="12" customFormat="1" ht="13.5">
      <c r="B550" s="224"/>
      <c r="C550" s="225"/>
      <c r="D550" s="221" t="s">
        <v>248</v>
      </c>
      <c r="E550" s="236" t="s">
        <v>22</v>
      </c>
      <c r="F550" s="237" t="s">
        <v>710</v>
      </c>
      <c r="G550" s="225"/>
      <c r="H550" s="238">
        <v>11.961</v>
      </c>
      <c r="I550" s="230"/>
      <c r="J550" s="225"/>
      <c r="K550" s="225"/>
      <c r="L550" s="231"/>
      <c r="M550" s="232"/>
      <c r="N550" s="233"/>
      <c r="O550" s="233"/>
      <c r="P550" s="233"/>
      <c r="Q550" s="233"/>
      <c r="R550" s="233"/>
      <c r="S550" s="233"/>
      <c r="T550" s="234"/>
      <c r="AT550" s="235" t="s">
        <v>248</v>
      </c>
      <c r="AU550" s="235" t="s">
        <v>84</v>
      </c>
      <c r="AV550" s="12" t="s">
        <v>84</v>
      </c>
      <c r="AW550" s="12" t="s">
        <v>39</v>
      </c>
      <c r="AX550" s="12" t="s">
        <v>75</v>
      </c>
      <c r="AY550" s="235" t="s">
        <v>145</v>
      </c>
    </row>
    <row r="551" spans="2:51" s="12" customFormat="1" ht="13.5">
      <c r="B551" s="224"/>
      <c r="C551" s="225"/>
      <c r="D551" s="221" t="s">
        <v>248</v>
      </c>
      <c r="E551" s="236" t="s">
        <v>22</v>
      </c>
      <c r="F551" s="237" t="s">
        <v>747</v>
      </c>
      <c r="G551" s="225"/>
      <c r="H551" s="238">
        <v>57.321</v>
      </c>
      <c r="I551" s="230"/>
      <c r="J551" s="225"/>
      <c r="K551" s="225"/>
      <c r="L551" s="231"/>
      <c r="M551" s="232"/>
      <c r="N551" s="233"/>
      <c r="O551" s="233"/>
      <c r="P551" s="233"/>
      <c r="Q551" s="233"/>
      <c r="R551" s="233"/>
      <c r="S551" s="233"/>
      <c r="T551" s="234"/>
      <c r="AT551" s="235" t="s">
        <v>248</v>
      </c>
      <c r="AU551" s="235" t="s">
        <v>84</v>
      </c>
      <c r="AV551" s="12" t="s">
        <v>84</v>
      </c>
      <c r="AW551" s="12" t="s">
        <v>39</v>
      </c>
      <c r="AX551" s="12" t="s">
        <v>75</v>
      </c>
      <c r="AY551" s="235" t="s">
        <v>145</v>
      </c>
    </row>
    <row r="552" spans="2:51" s="12" customFormat="1" ht="13.5">
      <c r="B552" s="224"/>
      <c r="C552" s="225"/>
      <c r="D552" s="221" t="s">
        <v>248</v>
      </c>
      <c r="E552" s="236" t="s">
        <v>22</v>
      </c>
      <c r="F552" s="237" t="s">
        <v>712</v>
      </c>
      <c r="G552" s="225"/>
      <c r="H552" s="238">
        <v>33.68</v>
      </c>
      <c r="I552" s="230"/>
      <c r="J552" s="225"/>
      <c r="K552" s="225"/>
      <c r="L552" s="231"/>
      <c r="M552" s="232"/>
      <c r="N552" s="233"/>
      <c r="O552" s="233"/>
      <c r="P552" s="233"/>
      <c r="Q552" s="233"/>
      <c r="R552" s="233"/>
      <c r="S552" s="233"/>
      <c r="T552" s="234"/>
      <c r="AT552" s="235" t="s">
        <v>248</v>
      </c>
      <c r="AU552" s="235" t="s">
        <v>84</v>
      </c>
      <c r="AV552" s="12" t="s">
        <v>84</v>
      </c>
      <c r="AW552" s="12" t="s">
        <v>39</v>
      </c>
      <c r="AX552" s="12" t="s">
        <v>75</v>
      </c>
      <c r="AY552" s="235" t="s">
        <v>145</v>
      </c>
    </row>
    <row r="553" spans="2:51" s="12" customFormat="1" ht="13.5">
      <c r="B553" s="224"/>
      <c r="C553" s="225"/>
      <c r="D553" s="221" t="s">
        <v>248</v>
      </c>
      <c r="E553" s="236" t="s">
        <v>22</v>
      </c>
      <c r="F553" s="237" t="s">
        <v>713</v>
      </c>
      <c r="G553" s="225"/>
      <c r="H553" s="238">
        <v>13.24</v>
      </c>
      <c r="I553" s="230"/>
      <c r="J553" s="225"/>
      <c r="K553" s="225"/>
      <c r="L553" s="231"/>
      <c r="M553" s="232"/>
      <c r="N553" s="233"/>
      <c r="O553" s="233"/>
      <c r="P553" s="233"/>
      <c r="Q553" s="233"/>
      <c r="R553" s="233"/>
      <c r="S553" s="233"/>
      <c r="T553" s="234"/>
      <c r="AT553" s="235" t="s">
        <v>248</v>
      </c>
      <c r="AU553" s="235" t="s">
        <v>84</v>
      </c>
      <c r="AV553" s="12" t="s">
        <v>84</v>
      </c>
      <c r="AW553" s="12" t="s">
        <v>39</v>
      </c>
      <c r="AX553" s="12" t="s">
        <v>75</v>
      </c>
      <c r="AY553" s="235" t="s">
        <v>145</v>
      </c>
    </row>
    <row r="554" spans="2:51" s="13" customFormat="1" ht="13.5">
      <c r="B554" s="239"/>
      <c r="C554" s="240"/>
      <c r="D554" s="226" t="s">
        <v>248</v>
      </c>
      <c r="E554" s="241" t="s">
        <v>22</v>
      </c>
      <c r="F554" s="242" t="s">
        <v>270</v>
      </c>
      <c r="G554" s="240"/>
      <c r="H554" s="243">
        <v>245.327</v>
      </c>
      <c r="I554" s="244"/>
      <c r="J554" s="240"/>
      <c r="K554" s="240"/>
      <c r="L554" s="245"/>
      <c r="M554" s="246"/>
      <c r="N554" s="247"/>
      <c r="O554" s="247"/>
      <c r="P554" s="247"/>
      <c r="Q554" s="247"/>
      <c r="R554" s="247"/>
      <c r="S554" s="247"/>
      <c r="T554" s="248"/>
      <c r="AT554" s="249" t="s">
        <v>248</v>
      </c>
      <c r="AU554" s="249" t="s">
        <v>84</v>
      </c>
      <c r="AV554" s="13" t="s">
        <v>244</v>
      </c>
      <c r="AW554" s="13" t="s">
        <v>39</v>
      </c>
      <c r="AX554" s="13" t="s">
        <v>24</v>
      </c>
      <c r="AY554" s="249" t="s">
        <v>145</v>
      </c>
    </row>
    <row r="555" spans="2:65" s="1" customFormat="1" ht="22.5" customHeight="1">
      <c r="B555" s="42"/>
      <c r="C555" s="203" t="s">
        <v>748</v>
      </c>
      <c r="D555" s="203" t="s">
        <v>148</v>
      </c>
      <c r="E555" s="204" t="s">
        <v>749</v>
      </c>
      <c r="F555" s="205" t="s">
        <v>750</v>
      </c>
      <c r="G555" s="206" t="s">
        <v>242</v>
      </c>
      <c r="H555" s="207">
        <v>23.633</v>
      </c>
      <c r="I555" s="208"/>
      <c r="J555" s="209">
        <f>ROUND(I555*H555,2)</f>
        <v>0</v>
      </c>
      <c r="K555" s="205" t="s">
        <v>152</v>
      </c>
      <c r="L555" s="62"/>
      <c r="M555" s="210" t="s">
        <v>22</v>
      </c>
      <c r="N555" s="211" t="s">
        <v>46</v>
      </c>
      <c r="O555" s="43"/>
      <c r="P555" s="212">
        <f>O555*H555</f>
        <v>0</v>
      </c>
      <c r="Q555" s="212">
        <v>0.00276</v>
      </c>
      <c r="R555" s="212">
        <f>Q555*H555</f>
        <v>0.06522707999999999</v>
      </c>
      <c r="S555" s="212">
        <v>0</v>
      </c>
      <c r="T555" s="213">
        <f>S555*H555</f>
        <v>0</v>
      </c>
      <c r="AR555" s="25" t="s">
        <v>244</v>
      </c>
      <c r="AT555" s="25" t="s">
        <v>148</v>
      </c>
      <c r="AU555" s="25" t="s">
        <v>84</v>
      </c>
      <c r="AY555" s="25" t="s">
        <v>145</v>
      </c>
      <c r="BE555" s="214">
        <f>IF(N555="základní",J555,0)</f>
        <v>0</v>
      </c>
      <c r="BF555" s="214">
        <f>IF(N555="snížená",J555,0)</f>
        <v>0</v>
      </c>
      <c r="BG555" s="214">
        <f>IF(N555="zákl. přenesená",J555,0)</f>
        <v>0</v>
      </c>
      <c r="BH555" s="214">
        <f>IF(N555="sníž. přenesená",J555,0)</f>
        <v>0</v>
      </c>
      <c r="BI555" s="214">
        <f>IF(N555="nulová",J555,0)</f>
        <v>0</v>
      </c>
      <c r="BJ555" s="25" t="s">
        <v>24</v>
      </c>
      <c r="BK555" s="214">
        <f>ROUND(I555*H555,2)</f>
        <v>0</v>
      </c>
      <c r="BL555" s="25" t="s">
        <v>244</v>
      </c>
      <c r="BM555" s="25" t="s">
        <v>751</v>
      </c>
    </row>
    <row r="556" spans="2:51" s="12" customFormat="1" ht="40.5">
      <c r="B556" s="224"/>
      <c r="C556" s="225"/>
      <c r="D556" s="221" t="s">
        <v>248</v>
      </c>
      <c r="E556" s="236" t="s">
        <v>22</v>
      </c>
      <c r="F556" s="237" t="s">
        <v>752</v>
      </c>
      <c r="G556" s="225"/>
      <c r="H556" s="238">
        <v>6.97</v>
      </c>
      <c r="I556" s="230"/>
      <c r="J556" s="225"/>
      <c r="K556" s="225"/>
      <c r="L556" s="231"/>
      <c r="M556" s="232"/>
      <c r="N556" s="233"/>
      <c r="O556" s="233"/>
      <c r="P556" s="233"/>
      <c r="Q556" s="233"/>
      <c r="R556" s="233"/>
      <c r="S556" s="233"/>
      <c r="T556" s="234"/>
      <c r="AT556" s="235" t="s">
        <v>248</v>
      </c>
      <c r="AU556" s="235" t="s">
        <v>84</v>
      </c>
      <c r="AV556" s="12" t="s">
        <v>84</v>
      </c>
      <c r="AW556" s="12" t="s">
        <v>39</v>
      </c>
      <c r="AX556" s="12" t="s">
        <v>75</v>
      </c>
      <c r="AY556" s="235" t="s">
        <v>145</v>
      </c>
    </row>
    <row r="557" spans="2:51" s="12" customFormat="1" ht="13.5">
      <c r="B557" s="224"/>
      <c r="C557" s="225"/>
      <c r="D557" s="221" t="s">
        <v>248</v>
      </c>
      <c r="E557" s="236" t="s">
        <v>22</v>
      </c>
      <c r="F557" s="237" t="s">
        <v>735</v>
      </c>
      <c r="G557" s="225"/>
      <c r="H557" s="238">
        <v>1.14</v>
      </c>
      <c r="I557" s="230"/>
      <c r="J557" s="225"/>
      <c r="K557" s="225"/>
      <c r="L557" s="231"/>
      <c r="M557" s="232"/>
      <c r="N557" s="233"/>
      <c r="O557" s="233"/>
      <c r="P557" s="233"/>
      <c r="Q557" s="233"/>
      <c r="R557" s="233"/>
      <c r="S557" s="233"/>
      <c r="T557" s="234"/>
      <c r="AT557" s="235" t="s">
        <v>248</v>
      </c>
      <c r="AU557" s="235" t="s">
        <v>84</v>
      </c>
      <c r="AV557" s="12" t="s">
        <v>84</v>
      </c>
      <c r="AW557" s="12" t="s">
        <v>39</v>
      </c>
      <c r="AX557" s="12" t="s">
        <v>75</v>
      </c>
      <c r="AY557" s="235" t="s">
        <v>145</v>
      </c>
    </row>
    <row r="558" spans="2:51" s="12" customFormat="1" ht="13.5">
      <c r="B558" s="224"/>
      <c r="C558" s="225"/>
      <c r="D558" s="221" t="s">
        <v>248</v>
      </c>
      <c r="E558" s="236" t="s">
        <v>22</v>
      </c>
      <c r="F558" s="237" t="s">
        <v>753</v>
      </c>
      <c r="G558" s="225"/>
      <c r="H558" s="238">
        <v>4.803</v>
      </c>
      <c r="I558" s="230"/>
      <c r="J558" s="225"/>
      <c r="K558" s="225"/>
      <c r="L558" s="231"/>
      <c r="M558" s="232"/>
      <c r="N558" s="233"/>
      <c r="O558" s="233"/>
      <c r="P558" s="233"/>
      <c r="Q558" s="233"/>
      <c r="R558" s="233"/>
      <c r="S558" s="233"/>
      <c r="T558" s="234"/>
      <c r="AT558" s="235" t="s">
        <v>248</v>
      </c>
      <c r="AU558" s="235" t="s">
        <v>84</v>
      </c>
      <c r="AV558" s="12" t="s">
        <v>84</v>
      </c>
      <c r="AW558" s="12" t="s">
        <v>39</v>
      </c>
      <c r="AX558" s="12" t="s">
        <v>75</v>
      </c>
      <c r="AY558" s="235" t="s">
        <v>145</v>
      </c>
    </row>
    <row r="559" spans="2:51" s="12" customFormat="1" ht="13.5">
      <c r="B559" s="224"/>
      <c r="C559" s="225"/>
      <c r="D559" s="221" t="s">
        <v>248</v>
      </c>
      <c r="E559" s="236" t="s">
        <v>22</v>
      </c>
      <c r="F559" s="237" t="s">
        <v>737</v>
      </c>
      <c r="G559" s="225"/>
      <c r="H559" s="238">
        <v>1.196</v>
      </c>
      <c r="I559" s="230"/>
      <c r="J559" s="225"/>
      <c r="K559" s="225"/>
      <c r="L559" s="231"/>
      <c r="M559" s="232"/>
      <c r="N559" s="233"/>
      <c r="O559" s="233"/>
      <c r="P559" s="233"/>
      <c r="Q559" s="233"/>
      <c r="R559" s="233"/>
      <c r="S559" s="233"/>
      <c r="T559" s="234"/>
      <c r="AT559" s="235" t="s">
        <v>248</v>
      </c>
      <c r="AU559" s="235" t="s">
        <v>84</v>
      </c>
      <c r="AV559" s="12" t="s">
        <v>84</v>
      </c>
      <c r="AW559" s="12" t="s">
        <v>39</v>
      </c>
      <c r="AX559" s="12" t="s">
        <v>75</v>
      </c>
      <c r="AY559" s="235" t="s">
        <v>145</v>
      </c>
    </row>
    <row r="560" spans="2:51" s="12" customFormat="1" ht="13.5">
      <c r="B560" s="224"/>
      <c r="C560" s="225"/>
      <c r="D560" s="221" t="s">
        <v>248</v>
      </c>
      <c r="E560" s="236" t="s">
        <v>22</v>
      </c>
      <c r="F560" s="237" t="s">
        <v>738</v>
      </c>
      <c r="G560" s="225"/>
      <c r="H560" s="238">
        <v>4.832</v>
      </c>
      <c r="I560" s="230"/>
      <c r="J560" s="225"/>
      <c r="K560" s="225"/>
      <c r="L560" s="231"/>
      <c r="M560" s="232"/>
      <c r="N560" s="233"/>
      <c r="O560" s="233"/>
      <c r="P560" s="233"/>
      <c r="Q560" s="233"/>
      <c r="R560" s="233"/>
      <c r="S560" s="233"/>
      <c r="T560" s="234"/>
      <c r="AT560" s="235" t="s">
        <v>248</v>
      </c>
      <c r="AU560" s="235" t="s">
        <v>84</v>
      </c>
      <c r="AV560" s="12" t="s">
        <v>84</v>
      </c>
      <c r="AW560" s="12" t="s">
        <v>39</v>
      </c>
      <c r="AX560" s="12" t="s">
        <v>75</v>
      </c>
      <c r="AY560" s="235" t="s">
        <v>145</v>
      </c>
    </row>
    <row r="561" spans="2:51" s="12" customFormat="1" ht="13.5">
      <c r="B561" s="224"/>
      <c r="C561" s="225"/>
      <c r="D561" s="221" t="s">
        <v>248</v>
      </c>
      <c r="E561" s="236" t="s">
        <v>22</v>
      </c>
      <c r="F561" s="237" t="s">
        <v>739</v>
      </c>
      <c r="G561" s="225"/>
      <c r="H561" s="238">
        <v>3.368</v>
      </c>
      <c r="I561" s="230"/>
      <c r="J561" s="225"/>
      <c r="K561" s="225"/>
      <c r="L561" s="231"/>
      <c r="M561" s="232"/>
      <c r="N561" s="233"/>
      <c r="O561" s="233"/>
      <c r="P561" s="233"/>
      <c r="Q561" s="233"/>
      <c r="R561" s="233"/>
      <c r="S561" s="233"/>
      <c r="T561" s="234"/>
      <c r="AT561" s="235" t="s">
        <v>248</v>
      </c>
      <c r="AU561" s="235" t="s">
        <v>84</v>
      </c>
      <c r="AV561" s="12" t="s">
        <v>84</v>
      </c>
      <c r="AW561" s="12" t="s">
        <v>39</v>
      </c>
      <c r="AX561" s="12" t="s">
        <v>75</v>
      </c>
      <c r="AY561" s="235" t="s">
        <v>145</v>
      </c>
    </row>
    <row r="562" spans="2:51" s="12" customFormat="1" ht="13.5">
      <c r="B562" s="224"/>
      <c r="C562" s="225"/>
      <c r="D562" s="221" t="s">
        <v>248</v>
      </c>
      <c r="E562" s="236" t="s">
        <v>22</v>
      </c>
      <c r="F562" s="237" t="s">
        <v>740</v>
      </c>
      <c r="G562" s="225"/>
      <c r="H562" s="238">
        <v>1.324</v>
      </c>
      <c r="I562" s="230"/>
      <c r="J562" s="225"/>
      <c r="K562" s="225"/>
      <c r="L562" s="231"/>
      <c r="M562" s="232"/>
      <c r="N562" s="233"/>
      <c r="O562" s="233"/>
      <c r="P562" s="233"/>
      <c r="Q562" s="233"/>
      <c r="R562" s="233"/>
      <c r="S562" s="233"/>
      <c r="T562" s="234"/>
      <c r="AT562" s="235" t="s">
        <v>248</v>
      </c>
      <c r="AU562" s="235" t="s">
        <v>84</v>
      </c>
      <c r="AV562" s="12" t="s">
        <v>84</v>
      </c>
      <c r="AW562" s="12" t="s">
        <v>39</v>
      </c>
      <c r="AX562" s="12" t="s">
        <v>75</v>
      </c>
      <c r="AY562" s="235" t="s">
        <v>145</v>
      </c>
    </row>
    <row r="563" spans="2:51" s="13" customFormat="1" ht="13.5">
      <c r="B563" s="239"/>
      <c r="C563" s="240"/>
      <c r="D563" s="226" t="s">
        <v>248</v>
      </c>
      <c r="E563" s="241" t="s">
        <v>22</v>
      </c>
      <c r="F563" s="242" t="s">
        <v>270</v>
      </c>
      <c r="G563" s="240"/>
      <c r="H563" s="243">
        <v>23.633</v>
      </c>
      <c r="I563" s="244"/>
      <c r="J563" s="240"/>
      <c r="K563" s="240"/>
      <c r="L563" s="245"/>
      <c r="M563" s="246"/>
      <c r="N563" s="247"/>
      <c r="O563" s="247"/>
      <c r="P563" s="247"/>
      <c r="Q563" s="247"/>
      <c r="R563" s="247"/>
      <c r="S563" s="247"/>
      <c r="T563" s="248"/>
      <c r="AT563" s="249" t="s">
        <v>248</v>
      </c>
      <c r="AU563" s="249" t="s">
        <v>84</v>
      </c>
      <c r="AV563" s="13" t="s">
        <v>244</v>
      </c>
      <c r="AW563" s="13" t="s">
        <v>39</v>
      </c>
      <c r="AX563" s="13" t="s">
        <v>24</v>
      </c>
      <c r="AY563" s="249" t="s">
        <v>145</v>
      </c>
    </row>
    <row r="564" spans="2:65" s="1" customFormat="1" ht="22.5" customHeight="1">
      <c r="B564" s="42"/>
      <c r="C564" s="203" t="s">
        <v>754</v>
      </c>
      <c r="D564" s="203" t="s">
        <v>148</v>
      </c>
      <c r="E564" s="204" t="s">
        <v>755</v>
      </c>
      <c r="F564" s="205" t="s">
        <v>756</v>
      </c>
      <c r="G564" s="206" t="s">
        <v>242</v>
      </c>
      <c r="H564" s="207">
        <v>236.327</v>
      </c>
      <c r="I564" s="208"/>
      <c r="J564" s="209">
        <f>ROUND(I564*H564,2)</f>
        <v>0</v>
      </c>
      <c r="K564" s="205" t="s">
        <v>152</v>
      </c>
      <c r="L564" s="62"/>
      <c r="M564" s="210" t="s">
        <v>22</v>
      </c>
      <c r="N564" s="211" t="s">
        <v>46</v>
      </c>
      <c r="O564" s="43"/>
      <c r="P564" s="212">
        <f>O564*H564</f>
        <v>0</v>
      </c>
      <c r="Q564" s="212">
        <v>0.00276</v>
      </c>
      <c r="R564" s="212">
        <f>Q564*H564</f>
        <v>0.65226252</v>
      </c>
      <c r="S564" s="212">
        <v>0</v>
      </c>
      <c r="T564" s="213">
        <f>S564*H564</f>
        <v>0</v>
      </c>
      <c r="AR564" s="25" t="s">
        <v>244</v>
      </c>
      <c r="AT564" s="25" t="s">
        <v>148</v>
      </c>
      <c r="AU564" s="25" t="s">
        <v>84</v>
      </c>
      <c r="AY564" s="25" t="s">
        <v>145</v>
      </c>
      <c r="BE564" s="214">
        <f>IF(N564="základní",J564,0)</f>
        <v>0</v>
      </c>
      <c r="BF564" s="214">
        <f>IF(N564="snížená",J564,0)</f>
        <v>0</v>
      </c>
      <c r="BG564" s="214">
        <f>IF(N564="zákl. přenesená",J564,0)</f>
        <v>0</v>
      </c>
      <c r="BH564" s="214">
        <f>IF(N564="sníž. přenesená",J564,0)</f>
        <v>0</v>
      </c>
      <c r="BI564" s="214">
        <f>IF(N564="nulová",J564,0)</f>
        <v>0</v>
      </c>
      <c r="BJ564" s="25" t="s">
        <v>24</v>
      </c>
      <c r="BK564" s="214">
        <f>ROUND(I564*H564,2)</f>
        <v>0</v>
      </c>
      <c r="BL564" s="25" t="s">
        <v>244</v>
      </c>
      <c r="BM564" s="25" t="s">
        <v>757</v>
      </c>
    </row>
    <row r="565" spans="2:51" s="14" customFormat="1" ht="13.5">
      <c r="B565" s="260"/>
      <c r="C565" s="261"/>
      <c r="D565" s="221" t="s">
        <v>248</v>
      </c>
      <c r="E565" s="262" t="s">
        <v>22</v>
      </c>
      <c r="F565" s="263" t="s">
        <v>758</v>
      </c>
      <c r="G565" s="261"/>
      <c r="H565" s="264" t="s">
        <v>22</v>
      </c>
      <c r="I565" s="265"/>
      <c r="J565" s="261"/>
      <c r="K565" s="261"/>
      <c r="L565" s="266"/>
      <c r="M565" s="267"/>
      <c r="N565" s="268"/>
      <c r="O565" s="268"/>
      <c r="P565" s="268"/>
      <c r="Q565" s="268"/>
      <c r="R565" s="268"/>
      <c r="S565" s="268"/>
      <c r="T565" s="269"/>
      <c r="AT565" s="270" t="s">
        <v>248</v>
      </c>
      <c r="AU565" s="270" t="s">
        <v>84</v>
      </c>
      <c r="AV565" s="14" t="s">
        <v>24</v>
      </c>
      <c r="AW565" s="14" t="s">
        <v>39</v>
      </c>
      <c r="AX565" s="14" t="s">
        <v>75</v>
      </c>
      <c r="AY565" s="270" t="s">
        <v>145</v>
      </c>
    </row>
    <row r="566" spans="2:51" s="12" customFormat="1" ht="13.5">
      <c r="B566" s="224"/>
      <c r="C566" s="225"/>
      <c r="D566" s="221" t="s">
        <v>248</v>
      </c>
      <c r="E566" s="236" t="s">
        <v>22</v>
      </c>
      <c r="F566" s="237" t="s">
        <v>759</v>
      </c>
      <c r="G566" s="225"/>
      <c r="H566" s="238">
        <v>135.6</v>
      </c>
      <c r="I566" s="230"/>
      <c r="J566" s="225"/>
      <c r="K566" s="225"/>
      <c r="L566" s="231"/>
      <c r="M566" s="232"/>
      <c r="N566" s="233"/>
      <c r="O566" s="233"/>
      <c r="P566" s="233"/>
      <c r="Q566" s="233"/>
      <c r="R566" s="233"/>
      <c r="S566" s="233"/>
      <c r="T566" s="234"/>
      <c r="AT566" s="235" t="s">
        <v>248</v>
      </c>
      <c r="AU566" s="235" t="s">
        <v>84</v>
      </c>
      <c r="AV566" s="12" t="s">
        <v>84</v>
      </c>
      <c r="AW566" s="12" t="s">
        <v>39</v>
      </c>
      <c r="AX566" s="12" t="s">
        <v>75</v>
      </c>
      <c r="AY566" s="235" t="s">
        <v>145</v>
      </c>
    </row>
    <row r="567" spans="2:51" s="12" customFormat="1" ht="13.5">
      <c r="B567" s="224"/>
      <c r="C567" s="225"/>
      <c r="D567" s="221" t="s">
        <v>248</v>
      </c>
      <c r="E567" s="236" t="s">
        <v>22</v>
      </c>
      <c r="F567" s="237" t="s">
        <v>760</v>
      </c>
      <c r="G567" s="225"/>
      <c r="H567" s="238">
        <v>37.5</v>
      </c>
      <c r="I567" s="230"/>
      <c r="J567" s="225"/>
      <c r="K567" s="225"/>
      <c r="L567" s="231"/>
      <c r="M567" s="232"/>
      <c r="N567" s="233"/>
      <c r="O567" s="233"/>
      <c r="P567" s="233"/>
      <c r="Q567" s="233"/>
      <c r="R567" s="233"/>
      <c r="S567" s="233"/>
      <c r="T567" s="234"/>
      <c r="AT567" s="235" t="s">
        <v>248</v>
      </c>
      <c r="AU567" s="235" t="s">
        <v>84</v>
      </c>
      <c r="AV567" s="12" t="s">
        <v>84</v>
      </c>
      <c r="AW567" s="12" t="s">
        <v>39</v>
      </c>
      <c r="AX567" s="12" t="s">
        <v>75</v>
      </c>
      <c r="AY567" s="235" t="s">
        <v>145</v>
      </c>
    </row>
    <row r="568" spans="2:51" s="13" customFormat="1" ht="13.5">
      <c r="B568" s="239"/>
      <c r="C568" s="240"/>
      <c r="D568" s="221" t="s">
        <v>248</v>
      </c>
      <c r="E568" s="283" t="s">
        <v>22</v>
      </c>
      <c r="F568" s="284" t="s">
        <v>270</v>
      </c>
      <c r="G568" s="240"/>
      <c r="H568" s="285">
        <v>173.1</v>
      </c>
      <c r="I568" s="244"/>
      <c r="J568" s="240"/>
      <c r="K568" s="240"/>
      <c r="L568" s="245"/>
      <c r="M568" s="246"/>
      <c r="N568" s="247"/>
      <c r="O568" s="247"/>
      <c r="P568" s="247"/>
      <c r="Q568" s="247"/>
      <c r="R568" s="247"/>
      <c r="S568" s="247"/>
      <c r="T568" s="248"/>
      <c r="AT568" s="249" t="s">
        <v>248</v>
      </c>
      <c r="AU568" s="249" t="s">
        <v>84</v>
      </c>
      <c r="AV568" s="13" t="s">
        <v>244</v>
      </c>
      <c r="AW568" s="13" t="s">
        <v>39</v>
      </c>
      <c r="AX568" s="13" t="s">
        <v>75</v>
      </c>
      <c r="AY568" s="249" t="s">
        <v>145</v>
      </c>
    </row>
    <row r="569" spans="2:51" s="12" customFormat="1" ht="40.5">
      <c r="B569" s="224"/>
      <c r="C569" s="225"/>
      <c r="D569" s="221" t="s">
        <v>248</v>
      </c>
      <c r="E569" s="236" t="s">
        <v>22</v>
      </c>
      <c r="F569" s="237" t="s">
        <v>745</v>
      </c>
      <c r="G569" s="225"/>
      <c r="H569" s="238">
        <v>69.702</v>
      </c>
      <c r="I569" s="230"/>
      <c r="J569" s="225"/>
      <c r="K569" s="225"/>
      <c r="L569" s="231"/>
      <c r="M569" s="232"/>
      <c r="N569" s="233"/>
      <c r="O569" s="233"/>
      <c r="P569" s="233"/>
      <c r="Q569" s="233"/>
      <c r="R569" s="233"/>
      <c r="S569" s="233"/>
      <c r="T569" s="234"/>
      <c r="AT569" s="235" t="s">
        <v>248</v>
      </c>
      <c r="AU569" s="235" t="s">
        <v>84</v>
      </c>
      <c r="AV569" s="12" t="s">
        <v>84</v>
      </c>
      <c r="AW569" s="12" t="s">
        <v>39</v>
      </c>
      <c r="AX569" s="12" t="s">
        <v>75</v>
      </c>
      <c r="AY569" s="235" t="s">
        <v>145</v>
      </c>
    </row>
    <row r="570" spans="2:51" s="12" customFormat="1" ht="13.5">
      <c r="B570" s="224"/>
      <c r="C570" s="225"/>
      <c r="D570" s="221" t="s">
        <v>248</v>
      </c>
      <c r="E570" s="236" t="s">
        <v>22</v>
      </c>
      <c r="F570" s="237" t="s">
        <v>708</v>
      </c>
      <c r="G570" s="225"/>
      <c r="H570" s="238">
        <v>11.397</v>
      </c>
      <c r="I570" s="230"/>
      <c r="J570" s="225"/>
      <c r="K570" s="225"/>
      <c r="L570" s="231"/>
      <c r="M570" s="232"/>
      <c r="N570" s="233"/>
      <c r="O570" s="233"/>
      <c r="P570" s="233"/>
      <c r="Q570" s="233"/>
      <c r="R570" s="233"/>
      <c r="S570" s="233"/>
      <c r="T570" s="234"/>
      <c r="AT570" s="235" t="s">
        <v>248</v>
      </c>
      <c r="AU570" s="235" t="s">
        <v>84</v>
      </c>
      <c r="AV570" s="12" t="s">
        <v>84</v>
      </c>
      <c r="AW570" s="12" t="s">
        <v>39</v>
      </c>
      <c r="AX570" s="12" t="s">
        <v>75</v>
      </c>
      <c r="AY570" s="235" t="s">
        <v>145</v>
      </c>
    </row>
    <row r="571" spans="2:51" s="12" customFormat="1" ht="13.5">
      <c r="B571" s="224"/>
      <c r="C571" s="225"/>
      <c r="D571" s="221" t="s">
        <v>248</v>
      </c>
      <c r="E571" s="236" t="s">
        <v>22</v>
      </c>
      <c r="F571" s="237" t="s">
        <v>746</v>
      </c>
      <c r="G571" s="225"/>
      <c r="H571" s="238">
        <v>48.026</v>
      </c>
      <c r="I571" s="230"/>
      <c r="J571" s="225"/>
      <c r="K571" s="225"/>
      <c r="L571" s="231"/>
      <c r="M571" s="232"/>
      <c r="N571" s="233"/>
      <c r="O571" s="233"/>
      <c r="P571" s="233"/>
      <c r="Q571" s="233"/>
      <c r="R571" s="233"/>
      <c r="S571" s="233"/>
      <c r="T571" s="234"/>
      <c r="AT571" s="235" t="s">
        <v>248</v>
      </c>
      <c r="AU571" s="235" t="s">
        <v>84</v>
      </c>
      <c r="AV571" s="12" t="s">
        <v>84</v>
      </c>
      <c r="AW571" s="12" t="s">
        <v>39</v>
      </c>
      <c r="AX571" s="12" t="s">
        <v>75</v>
      </c>
      <c r="AY571" s="235" t="s">
        <v>145</v>
      </c>
    </row>
    <row r="572" spans="2:51" s="12" customFormat="1" ht="13.5">
      <c r="B572" s="224"/>
      <c r="C572" s="225"/>
      <c r="D572" s="221" t="s">
        <v>248</v>
      </c>
      <c r="E572" s="236" t="s">
        <v>22</v>
      </c>
      <c r="F572" s="237" t="s">
        <v>710</v>
      </c>
      <c r="G572" s="225"/>
      <c r="H572" s="238">
        <v>11.961</v>
      </c>
      <c r="I572" s="230"/>
      <c r="J572" s="225"/>
      <c r="K572" s="225"/>
      <c r="L572" s="231"/>
      <c r="M572" s="232"/>
      <c r="N572" s="233"/>
      <c r="O572" s="233"/>
      <c r="P572" s="233"/>
      <c r="Q572" s="233"/>
      <c r="R572" s="233"/>
      <c r="S572" s="233"/>
      <c r="T572" s="234"/>
      <c r="AT572" s="235" t="s">
        <v>248</v>
      </c>
      <c r="AU572" s="235" t="s">
        <v>84</v>
      </c>
      <c r="AV572" s="12" t="s">
        <v>84</v>
      </c>
      <c r="AW572" s="12" t="s">
        <v>39</v>
      </c>
      <c r="AX572" s="12" t="s">
        <v>75</v>
      </c>
      <c r="AY572" s="235" t="s">
        <v>145</v>
      </c>
    </row>
    <row r="573" spans="2:51" s="12" customFormat="1" ht="13.5">
      <c r="B573" s="224"/>
      <c r="C573" s="225"/>
      <c r="D573" s="221" t="s">
        <v>248</v>
      </c>
      <c r="E573" s="236" t="s">
        <v>22</v>
      </c>
      <c r="F573" s="237" t="s">
        <v>711</v>
      </c>
      <c r="G573" s="225"/>
      <c r="H573" s="238">
        <v>48.321</v>
      </c>
      <c r="I573" s="230"/>
      <c r="J573" s="225"/>
      <c r="K573" s="225"/>
      <c r="L573" s="231"/>
      <c r="M573" s="232"/>
      <c r="N573" s="233"/>
      <c r="O573" s="233"/>
      <c r="P573" s="233"/>
      <c r="Q573" s="233"/>
      <c r="R573" s="233"/>
      <c r="S573" s="233"/>
      <c r="T573" s="234"/>
      <c r="AT573" s="235" t="s">
        <v>248</v>
      </c>
      <c r="AU573" s="235" t="s">
        <v>84</v>
      </c>
      <c r="AV573" s="12" t="s">
        <v>84</v>
      </c>
      <c r="AW573" s="12" t="s">
        <v>39</v>
      </c>
      <c r="AX573" s="12" t="s">
        <v>75</v>
      </c>
      <c r="AY573" s="235" t="s">
        <v>145</v>
      </c>
    </row>
    <row r="574" spans="2:51" s="12" customFormat="1" ht="13.5">
      <c r="B574" s="224"/>
      <c r="C574" s="225"/>
      <c r="D574" s="221" t="s">
        <v>248</v>
      </c>
      <c r="E574" s="236" t="s">
        <v>22</v>
      </c>
      <c r="F574" s="237" t="s">
        <v>712</v>
      </c>
      <c r="G574" s="225"/>
      <c r="H574" s="238">
        <v>33.68</v>
      </c>
      <c r="I574" s="230"/>
      <c r="J574" s="225"/>
      <c r="K574" s="225"/>
      <c r="L574" s="231"/>
      <c r="M574" s="232"/>
      <c r="N574" s="233"/>
      <c r="O574" s="233"/>
      <c r="P574" s="233"/>
      <c r="Q574" s="233"/>
      <c r="R574" s="233"/>
      <c r="S574" s="233"/>
      <c r="T574" s="234"/>
      <c r="AT574" s="235" t="s">
        <v>248</v>
      </c>
      <c r="AU574" s="235" t="s">
        <v>84</v>
      </c>
      <c r="AV574" s="12" t="s">
        <v>84</v>
      </c>
      <c r="AW574" s="12" t="s">
        <v>39</v>
      </c>
      <c r="AX574" s="12" t="s">
        <v>75</v>
      </c>
      <c r="AY574" s="235" t="s">
        <v>145</v>
      </c>
    </row>
    <row r="575" spans="2:51" s="12" customFormat="1" ht="13.5">
      <c r="B575" s="224"/>
      <c r="C575" s="225"/>
      <c r="D575" s="221" t="s">
        <v>248</v>
      </c>
      <c r="E575" s="236" t="s">
        <v>22</v>
      </c>
      <c r="F575" s="237" t="s">
        <v>713</v>
      </c>
      <c r="G575" s="225"/>
      <c r="H575" s="238">
        <v>13.24</v>
      </c>
      <c r="I575" s="230"/>
      <c r="J575" s="225"/>
      <c r="K575" s="225"/>
      <c r="L575" s="231"/>
      <c r="M575" s="232"/>
      <c r="N575" s="233"/>
      <c r="O575" s="233"/>
      <c r="P575" s="233"/>
      <c r="Q575" s="233"/>
      <c r="R575" s="233"/>
      <c r="S575" s="233"/>
      <c r="T575" s="234"/>
      <c r="AT575" s="235" t="s">
        <v>248</v>
      </c>
      <c r="AU575" s="235" t="s">
        <v>84</v>
      </c>
      <c r="AV575" s="12" t="s">
        <v>84</v>
      </c>
      <c r="AW575" s="12" t="s">
        <v>39</v>
      </c>
      <c r="AX575" s="12" t="s">
        <v>75</v>
      </c>
      <c r="AY575" s="235" t="s">
        <v>145</v>
      </c>
    </row>
    <row r="576" spans="2:51" s="13" customFormat="1" ht="13.5">
      <c r="B576" s="239"/>
      <c r="C576" s="240"/>
      <c r="D576" s="226" t="s">
        <v>248</v>
      </c>
      <c r="E576" s="241" t="s">
        <v>22</v>
      </c>
      <c r="F576" s="242" t="s">
        <v>270</v>
      </c>
      <c r="G576" s="240"/>
      <c r="H576" s="243">
        <v>236.327</v>
      </c>
      <c r="I576" s="244"/>
      <c r="J576" s="240"/>
      <c r="K576" s="240"/>
      <c r="L576" s="245"/>
      <c r="M576" s="246"/>
      <c r="N576" s="247"/>
      <c r="O576" s="247"/>
      <c r="P576" s="247"/>
      <c r="Q576" s="247"/>
      <c r="R576" s="247"/>
      <c r="S576" s="247"/>
      <c r="T576" s="248"/>
      <c r="AT576" s="249" t="s">
        <v>248</v>
      </c>
      <c r="AU576" s="249" t="s">
        <v>84</v>
      </c>
      <c r="AV576" s="13" t="s">
        <v>244</v>
      </c>
      <c r="AW576" s="13" t="s">
        <v>39</v>
      </c>
      <c r="AX576" s="13" t="s">
        <v>24</v>
      </c>
      <c r="AY576" s="249" t="s">
        <v>145</v>
      </c>
    </row>
    <row r="577" spans="2:65" s="1" customFormat="1" ht="22.5" customHeight="1">
      <c r="B577" s="42"/>
      <c r="C577" s="203" t="s">
        <v>761</v>
      </c>
      <c r="D577" s="203" t="s">
        <v>148</v>
      </c>
      <c r="E577" s="204" t="s">
        <v>762</v>
      </c>
      <c r="F577" s="205" t="s">
        <v>763</v>
      </c>
      <c r="G577" s="206" t="s">
        <v>242</v>
      </c>
      <c r="H577" s="207">
        <v>23.633</v>
      </c>
      <c r="I577" s="208"/>
      <c r="J577" s="209">
        <f>ROUND(I577*H577,2)</f>
        <v>0</v>
      </c>
      <c r="K577" s="205" t="s">
        <v>152</v>
      </c>
      <c r="L577" s="62"/>
      <c r="M577" s="210" t="s">
        <v>22</v>
      </c>
      <c r="N577" s="211" t="s">
        <v>46</v>
      </c>
      <c r="O577" s="43"/>
      <c r="P577" s="212">
        <f>O577*H577</f>
        <v>0</v>
      </c>
      <c r="Q577" s="212">
        <v>0.00276</v>
      </c>
      <c r="R577" s="212">
        <f>Q577*H577</f>
        <v>0.06522707999999999</v>
      </c>
      <c r="S577" s="212">
        <v>0</v>
      </c>
      <c r="T577" s="213">
        <f>S577*H577</f>
        <v>0</v>
      </c>
      <c r="AR577" s="25" t="s">
        <v>244</v>
      </c>
      <c r="AT577" s="25" t="s">
        <v>148</v>
      </c>
      <c r="AU577" s="25" t="s">
        <v>84</v>
      </c>
      <c r="AY577" s="25" t="s">
        <v>145</v>
      </c>
      <c r="BE577" s="214">
        <f>IF(N577="základní",J577,0)</f>
        <v>0</v>
      </c>
      <c r="BF577" s="214">
        <f>IF(N577="snížená",J577,0)</f>
        <v>0</v>
      </c>
      <c r="BG577" s="214">
        <f>IF(N577="zákl. přenesená",J577,0)</f>
        <v>0</v>
      </c>
      <c r="BH577" s="214">
        <f>IF(N577="sníž. přenesená",J577,0)</f>
        <v>0</v>
      </c>
      <c r="BI577" s="214">
        <f>IF(N577="nulová",J577,0)</f>
        <v>0</v>
      </c>
      <c r="BJ577" s="25" t="s">
        <v>24</v>
      </c>
      <c r="BK577" s="214">
        <f>ROUND(I577*H577,2)</f>
        <v>0</v>
      </c>
      <c r="BL577" s="25" t="s">
        <v>244</v>
      </c>
      <c r="BM577" s="25" t="s">
        <v>764</v>
      </c>
    </row>
    <row r="578" spans="2:51" s="14" customFormat="1" ht="13.5">
      <c r="B578" s="260"/>
      <c r="C578" s="261"/>
      <c r="D578" s="221" t="s">
        <v>248</v>
      </c>
      <c r="E578" s="262" t="s">
        <v>22</v>
      </c>
      <c r="F578" s="263" t="s">
        <v>758</v>
      </c>
      <c r="G578" s="261"/>
      <c r="H578" s="264" t="s">
        <v>22</v>
      </c>
      <c r="I578" s="265"/>
      <c r="J578" s="261"/>
      <c r="K578" s="261"/>
      <c r="L578" s="266"/>
      <c r="M578" s="267"/>
      <c r="N578" s="268"/>
      <c r="O578" s="268"/>
      <c r="P578" s="268"/>
      <c r="Q578" s="268"/>
      <c r="R578" s="268"/>
      <c r="S578" s="268"/>
      <c r="T578" s="269"/>
      <c r="AT578" s="270" t="s">
        <v>248</v>
      </c>
      <c r="AU578" s="270" t="s">
        <v>84</v>
      </c>
      <c r="AV578" s="14" t="s">
        <v>24</v>
      </c>
      <c r="AW578" s="14" t="s">
        <v>39</v>
      </c>
      <c r="AX578" s="14" t="s">
        <v>75</v>
      </c>
      <c r="AY578" s="270" t="s">
        <v>145</v>
      </c>
    </row>
    <row r="579" spans="2:51" s="12" customFormat="1" ht="40.5">
      <c r="B579" s="224"/>
      <c r="C579" s="225"/>
      <c r="D579" s="221" t="s">
        <v>248</v>
      </c>
      <c r="E579" s="236" t="s">
        <v>22</v>
      </c>
      <c r="F579" s="237" t="s">
        <v>752</v>
      </c>
      <c r="G579" s="225"/>
      <c r="H579" s="238">
        <v>6.97</v>
      </c>
      <c r="I579" s="230"/>
      <c r="J579" s="225"/>
      <c r="K579" s="225"/>
      <c r="L579" s="231"/>
      <c r="M579" s="232"/>
      <c r="N579" s="233"/>
      <c r="O579" s="233"/>
      <c r="P579" s="233"/>
      <c r="Q579" s="233"/>
      <c r="R579" s="233"/>
      <c r="S579" s="233"/>
      <c r="T579" s="234"/>
      <c r="AT579" s="235" t="s">
        <v>248</v>
      </c>
      <c r="AU579" s="235" t="s">
        <v>84</v>
      </c>
      <c r="AV579" s="12" t="s">
        <v>84</v>
      </c>
      <c r="AW579" s="12" t="s">
        <v>39</v>
      </c>
      <c r="AX579" s="12" t="s">
        <v>75</v>
      </c>
      <c r="AY579" s="235" t="s">
        <v>145</v>
      </c>
    </row>
    <row r="580" spans="2:51" s="12" customFormat="1" ht="13.5">
      <c r="B580" s="224"/>
      <c r="C580" s="225"/>
      <c r="D580" s="221" t="s">
        <v>248</v>
      </c>
      <c r="E580" s="236" t="s">
        <v>22</v>
      </c>
      <c r="F580" s="237" t="s">
        <v>735</v>
      </c>
      <c r="G580" s="225"/>
      <c r="H580" s="238">
        <v>1.14</v>
      </c>
      <c r="I580" s="230"/>
      <c r="J580" s="225"/>
      <c r="K580" s="225"/>
      <c r="L580" s="231"/>
      <c r="M580" s="232"/>
      <c r="N580" s="233"/>
      <c r="O580" s="233"/>
      <c r="P580" s="233"/>
      <c r="Q580" s="233"/>
      <c r="R580" s="233"/>
      <c r="S580" s="233"/>
      <c r="T580" s="234"/>
      <c r="AT580" s="235" t="s">
        <v>248</v>
      </c>
      <c r="AU580" s="235" t="s">
        <v>84</v>
      </c>
      <c r="AV580" s="12" t="s">
        <v>84</v>
      </c>
      <c r="AW580" s="12" t="s">
        <v>39</v>
      </c>
      <c r="AX580" s="12" t="s">
        <v>75</v>
      </c>
      <c r="AY580" s="235" t="s">
        <v>145</v>
      </c>
    </row>
    <row r="581" spans="2:51" s="12" customFormat="1" ht="13.5">
      <c r="B581" s="224"/>
      <c r="C581" s="225"/>
      <c r="D581" s="221" t="s">
        <v>248</v>
      </c>
      <c r="E581" s="236" t="s">
        <v>22</v>
      </c>
      <c r="F581" s="237" t="s">
        <v>753</v>
      </c>
      <c r="G581" s="225"/>
      <c r="H581" s="238">
        <v>4.803</v>
      </c>
      <c r="I581" s="230"/>
      <c r="J581" s="225"/>
      <c r="K581" s="225"/>
      <c r="L581" s="231"/>
      <c r="M581" s="232"/>
      <c r="N581" s="233"/>
      <c r="O581" s="233"/>
      <c r="P581" s="233"/>
      <c r="Q581" s="233"/>
      <c r="R581" s="233"/>
      <c r="S581" s="233"/>
      <c r="T581" s="234"/>
      <c r="AT581" s="235" t="s">
        <v>248</v>
      </c>
      <c r="AU581" s="235" t="s">
        <v>84</v>
      </c>
      <c r="AV581" s="12" t="s">
        <v>84</v>
      </c>
      <c r="AW581" s="12" t="s">
        <v>39</v>
      </c>
      <c r="AX581" s="12" t="s">
        <v>75</v>
      </c>
      <c r="AY581" s="235" t="s">
        <v>145</v>
      </c>
    </row>
    <row r="582" spans="2:51" s="12" customFormat="1" ht="13.5">
      <c r="B582" s="224"/>
      <c r="C582" s="225"/>
      <c r="D582" s="221" t="s">
        <v>248</v>
      </c>
      <c r="E582" s="236" t="s">
        <v>22</v>
      </c>
      <c r="F582" s="237" t="s">
        <v>737</v>
      </c>
      <c r="G582" s="225"/>
      <c r="H582" s="238">
        <v>1.196</v>
      </c>
      <c r="I582" s="230"/>
      <c r="J582" s="225"/>
      <c r="K582" s="225"/>
      <c r="L582" s="231"/>
      <c r="M582" s="232"/>
      <c r="N582" s="233"/>
      <c r="O582" s="233"/>
      <c r="P582" s="233"/>
      <c r="Q582" s="233"/>
      <c r="R582" s="233"/>
      <c r="S582" s="233"/>
      <c r="T582" s="234"/>
      <c r="AT582" s="235" t="s">
        <v>248</v>
      </c>
      <c r="AU582" s="235" t="s">
        <v>84</v>
      </c>
      <c r="AV582" s="12" t="s">
        <v>84</v>
      </c>
      <c r="AW582" s="12" t="s">
        <v>39</v>
      </c>
      <c r="AX582" s="12" t="s">
        <v>75</v>
      </c>
      <c r="AY582" s="235" t="s">
        <v>145</v>
      </c>
    </row>
    <row r="583" spans="2:51" s="12" customFormat="1" ht="13.5">
      <c r="B583" s="224"/>
      <c r="C583" s="225"/>
      <c r="D583" s="221" t="s">
        <v>248</v>
      </c>
      <c r="E583" s="236" t="s">
        <v>22</v>
      </c>
      <c r="F583" s="237" t="s">
        <v>738</v>
      </c>
      <c r="G583" s="225"/>
      <c r="H583" s="238">
        <v>4.832</v>
      </c>
      <c r="I583" s="230"/>
      <c r="J583" s="225"/>
      <c r="K583" s="225"/>
      <c r="L583" s="231"/>
      <c r="M583" s="232"/>
      <c r="N583" s="233"/>
      <c r="O583" s="233"/>
      <c r="P583" s="233"/>
      <c r="Q583" s="233"/>
      <c r="R583" s="233"/>
      <c r="S583" s="233"/>
      <c r="T583" s="234"/>
      <c r="AT583" s="235" t="s">
        <v>248</v>
      </c>
      <c r="AU583" s="235" t="s">
        <v>84</v>
      </c>
      <c r="AV583" s="12" t="s">
        <v>84</v>
      </c>
      <c r="AW583" s="12" t="s">
        <v>39</v>
      </c>
      <c r="AX583" s="12" t="s">
        <v>75</v>
      </c>
      <c r="AY583" s="235" t="s">
        <v>145</v>
      </c>
    </row>
    <row r="584" spans="2:51" s="12" customFormat="1" ht="13.5">
      <c r="B584" s="224"/>
      <c r="C584" s="225"/>
      <c r="D584" s="221" t="s">
        <v>248</v>
      </c>
      <c r="E584" s="236" t="s">
        <v>22</v>
      </c>
      <c r="F584" s="237" t="s">
        <v>739</v>
      </c>
      <c r="G584" s="225"/>
      <c r="H584" s="238">
        <v>3.368</v>
      </c>
      <c r="I584" s="230"/>
      <c r="J584" s="225"/>
      <c r="K584" s="225"/>
      <c r="L584" s="231"/>
      <c r="M584" s="232"/>
      <c r="N584" s="233"/>
      <c r="O584" s="233"/>
      <c r="P584" s="233"/>
      <c r="Q584" s="233"/>
      <c r="R584" s="233"/>
      <c r="S584" s="233"/>
      <c r="T584" s="234"/>
      <c r="AT584" s="235" t="s">
        <v>248</v>
      </c>
      <c r="AU584" s="235" t="s">
        <v>84</v>
      </c>
      <c r="AV584" s="12" t="s">
        <v>84</v>
      </c>
      <c r="AW584" s="12" t="s">
        <v>39</v>
      </c>
      <c r="AX584" s="12" t="s">
        <v>75</v>
      </c>
      <c r="AY584" s="235" t="s">
        <v>145</v>
      </c>
    </row>
    <row r="585" spans="2:51" s="12" customFormat="1" ht="13.5">
      <c r="B585" s="224"/>
      <c r="C585" s="225"/>
      <c r="D585" s="221" t="s">
        <v>248</v>
      </c>
      <c r="E585" s="236" t="s">
        <v>22</v>
      </c>
      <c r="F585" s="237" t="s">
        <v>740</v>
      </c>
      <c r="G585" s="225"/>
      <c r="H585" s="238">
        <v>1.324</v>
      </c>
      <c r="I585" s="230"/>
      <c r="J585" s="225"/>
      <c r="K585" s="225"/>
      <c r="L585" s="231"/>
      <c r="M585" s="232"/>
      <c r="N585" s="233"/>
      <c r="O585" s="233"/>
      <c r="P585" s="233"/>
      <c r="Q585" s="233"/>
      <c r="R585" s="233"/>
      <c r="S585" s="233"/>
      <c r="T585" s="234"/>
      <c r="AT585" s="235" t="s">
        <v>248</v>
      </c>
      <c r="AU585" s="235" t="s">
        <v>84</v>
      </c>
      <c r="AV585" s="12" t="s">
        <v>84</v>
      </c>
      <c r="AW585" s="12" t="s">
        <v>39</v>
      </c>
      <c r="AX585" s="12" t="s">
        <v>75</v>
      </c>
      <c r="AY585" s="235" t="s">
        <v>145</v>
      </c>
    </row>
    <row r="586" spans="2:51" s="13" customFormat="1" ht="13.5">
      <c r="B586" s="239"/>
      <c r="C586" s="240"/>
      <c r="D586" s="226" t="s">
        <v>248</v>
      </c>
      <c r="E586" s="241" t="s">
        <v>22</v>
      </c>
      <c r="F586" s="242" t="s">
        <v>270</v>
      </c>
      <c r="G586" s="240"/>
      <c r="H586" s="243">
        <v>23.633</v>
      </c>
      <c r="I586" s="244"/>
      <c r="J586" s="240"/>
      <c r="K586" s="240"/>
      <c r="L586" s="245"/>
      <c r="M586" s="246"/>
      <c r="N586" s="247"/>
      <c r="O586" s="247"/>
      <c r="P586" s="247"/>
      <c r="Q586" s="247"/>
      <c r="R586" s="247"/>
      <c r="S586" s="247"/>
      <c r="T586" s="248"/>
      <c r="AT586" s="249" t="s">
        <v>248</v>
      </c>
      <c r="AU586" s="249" t="s">
        <v>84</v>
      </c>
      <c r="AV586" s="13" t="s">
        <v>244</v>
      </c>
      <c r="AW586" s="13" t="s">
        <v>39</v>
      </c>
      <c r="AX586" s="13" t="s">
        <v>24</v>
      </c>
      <c r="AY586" s="249" t="s">
        <v>145</v>
      </c>
    </row>
    <row r="587" spans="2:65" s="1" customFormat="1" ht="22.5" customHeight="1">
      <c r="B587" s="42"/>
      <c r="C587" s="203" t="s">
        <v>765</v>
      </c>
      <c r="D587" s="203" t="s">
        <v>148</v>
      </c>
      <c r="E587" s="204" t="s">
        <v>766</v>
      </c>
      <c r="F587" s="205" t="s">
        <v>767</v>
      </c>
      <c r="G587" s="206" t="s">
        <v>242</v>
      </c>
      <c r="H587" s="207">
        <v>236.327</v>
      </c>
      <c r="I587" s="208"/>
      <c r="J587" s="209">
        <f>ROUND(I587*H587,2)</f>
        <v>0</v>
      </c>
      <c r="K587" s="205" t="s">
        <v>152</v>
      </c>
      <c r="L587" s="62"/>
      <c r="M587" s="210" t="s">
        <v>22</v>
      </c>
      <c r="N587" s="211" t="s">
        <v>46</v>
      </c>
      <c r="O587" s="43"/>
      <c r="P587" s="212">
        <f>O587*H587</f>
        <v>0</v>
      </c>
      <c r="Q587" s="212">
        <v>0.00276</v>
      </c>
      <c r="R587" s="212">
        <f>Q587*H587</f>
        <v>0.65226252</v>
      </c>
      <c r="S587" s="212">
        <v>0</v>
      </c>
      <c r="T587" s="213">
        <f>S587*H587</f>
        <v>0</v>
      </c>
      <c r="AR587" s="25" t="s">
        <v>244</v>
      </c>
      <c r="AT587" s="25" t="s">
        <v>148</v>
      </c>
      <c r="AU587" s="25" t="s">
        <v>84</v>
      </c>
      <c r="AY587" s="25" t="s">
        <v>145</v>
      </c>
      <c r="BE587" s="214">
        <f>IF(N587="základní",J587,0)</f>
        <v>0</v>
      </c>
      <c r="BF587" s="214">
        <f>IF(N587="snížená",J587,0)</f>
        <v>0</v>
      </c>
      <c r="BG587" s="214">
        <f>IF(N587="zákl. přenesená",J587,0)</f>
        <v>0</v>
      </c>
      <c r="BH587" s="214">
        <f>IF(N587="sníž. přenesená",J587,0)</f>
        <v>0</v>
      </c>
      <c r="BI587" s="214">
        <f>IF(N587="nulová",J587,0)</f>
        <v>0</v>
      </c>
      <c r="BJ587" s="25" t="s">
        <v>24</v>
      </c>
      <c r="BK587" s="214">
        <f>ROUND(I587*H587,2)</f>
        <v>0</v>
      </c>
      <c r="BL587" s="25" t="s">
        <v>244</v>
      </c>
      <c r="BM587" s="25" t="s">
        <v>768</v>
      </c>
    </row>
    <row r="588" spans="2:51" s="12" customFormat="1" ht="40.5">
      <c r="B588" s="224"/>
      <c r="C588" s="225"/>
      <c r="D588" s="221" t="s">
        <v>248</v>
      </c>
      <c r="E588" s="236" t="s">
        <v>22</v>
      </c>
      <c r="F588" s="237" t="s">
        <v>745</v>
      </c>
      <c r="G588" s="225"/>
      <c r="H588" s="238">
        <v>69.702</v>
      </c>
      <c r="I588" s="230"/>
      <c r="J588" s="225"/>
      <c r="K588" s="225"/>
      <c r="L588" s="231"/>
      <c r="M588" s="232"/>
      <c r="N588" s="233"/>
      <c r="O588" s="233"/>
      <c r="P588" s="233"/>
      <c r="Q588" s="233"/>
      <c r="R588" s="233"/>
      <c r="S588" s="233"/>
      <c r="T588" s="234"/>
      <c r="AT588" s="235" t="s">
        <v>248</v>
      </c>
      <c r="AU588" s="235" t="s">
        <v>84</v>
      </c>
      <c r="AV588" s="12" t="s">
        <v>84</v>
      </c>
      <c r="AW588" s="12" t="s">
        <v>39</v>
      </c>
      <c r="AX588" s="12" t="s">
        <v>75</v>
      </c>
      <c r="AY588" s="235" t="s">
        <v>145</v>
      </c>
    </row>
    <row r="589" spans="2:51" s="12" customFormat="1" ht="13.5">
      <c r="B589" s="224"/>
      <c r="C589" s="225"/>
      <c r="D589" s="221" t="s">
        <v>248</v>
      </c>
      <c r="E589" s="236" t="s">
        <v>22</v>
      </c>
      <c r="F589" s="237" t="s">
        <v>708</v>
      </c>
      <c r="G589" s="225"/>
      <c r="H589" s="238">
        <v>11.397</v>
      </c>
      <c r="I589" s="230"/>
      <c r="J589" s="225"/>
      <c r="K589" s="225"/>
      <c r="L589" s="231"/>
      <c r="M589" s="232"/>
      <c r="N589" s="233"/>
      <c r="O589" s="233"/>
      <c r="P589" s="233"/>
      <c r="Q589" s="233"/>
      <c r="R589" s="233"/>
      <c r="S589" s="233"/>
      <c r="T589" s="234"/>
      <c r="AT589" s="235" t="s">
        <v>248</v>
      </c>
      <c r="AU589" s="235" t="s">
        <v>84</v>
      </c>
      <c r="AV589" s="12" t="s">
        <v>84</v>
      </c>
      <c r="AW589" s="12" t="s">
        <v>39</v>
      </c>
      <c r="AX589" s="12" t="s">
        <v>75</v>
      </c>
      <c r="AY589" s="235" t="s">
        <v>145</v>
      </c>
    </row>
    <row r="590" spans="2:51" s="12" customFormat="1" ht="13.5">
      <c r="B590" s="224"/>
      <c r="C590" s="225"/>
      <c r="D590" s="221" t="s">
        <v>248</v>
      </c>
      <c r="E590" s="236" t="s">
        <v>22</v>
      </c>
      <c r="F590" s="237" t="s">
        <v>746</v>
      </c>
      <c r="G590" s="225"/>
      <c r="H590" s="238">
        <v>48.026</v>
      </c>
      <c r="I590" s="230"/>
      <c r="J590" s="225"/>
      <c r="K590" s="225"/>
      <c r="L590" s="231"/>
      <c r="M590" s="232"/>
      <c r="N590" s="233"/>
      <c r="O590" s="233"/>
      <c r="P590" s="233"/>
      <c r="Q590" s="233"/>
      <c r="R590" s="233"/>
      <c r="S590" s="233"/>
      <c r="T590" s="234"/>
      <c r="AT590" s="235" t="s">
        <v>248</v>
      </c>
      <c r="AU590" s="235" t="s">
        <v>84</v>
      </c>
      <c r="AV590" s="12" t="s">
        <v>84</v>
      </c>
      <c r="AW590" s="12" t="s">
        <v>39</v>
      </c>
      <c r="AX590" s="12" t="s">
        <v>75</v>
      </c>
      <c r="AY590" s="235" t="s">
        <v>145</v>
      </c>
    </row>
    <row r="591" spans="2:51" s="12" customFormat="1" ht="13.5">
      <c r="B591" s="224"/>
      <c r="C591" s="225"/>
      <c r="D591" s="221" t="s">
        <v>248</v>
      </c>
      <c r="E591" s="236" t="s">
        <v>22</v>
      </c>
      <c r="F591" s="237" t="s">
        <v>710</v>
      </c>
      <c r="G591" s="225"/>
      <c r="H591" s="238">
        <v>11.961</v>
      </c>
      <c r="I591" s="230"/>
      <c r="J591" s="225"/>
      <c r="K591" s="225"/>
      <c r="L591" s="231"/>
      <c r="M591" s="232"/>
      <c r="N591" s="233"/>
      <c r="O591" s="233"/>
      <c r="P591" s="233"/>
      <c r="Q591" s="233"/>
      <c r="R591" s="233"/>
      <c r="S591" s="233"/>
      <c r="T591" s="234"/>
      <c r="AT591" s="235" t="s">
        <v>248</v>
      </c>
      <c r="AU591" s="235" t="s">
        <v>84</v>
      </c>
      <c r="AV591" s="12" t="s">
        <v>84</v>
      </c>
      <c r="AW591" s="12" t="s">
        <v>39</v>
      </c>
      <c r="AX591" s="12" t="s">
        <v>75</v>
      </c>
      <c r="AY591" s="235" t="s">
        <v>145</v>
      </c>
    </row>
    <row r="592" spans="2:51" s="12" customFormat="1" ht="13.5">
      <c r="B592" s="224"/>
      <c r="C592" s="225"/>
      <c r="D592" s="221" t="s">
        <v>248</v>
      </c>
      <c r="E592" s="236" t="s">
        <v>22</v>
      </c>
      <c r="F592" s="237" t="s">
        <v>711</v>
      </c>
      <c r="G592" s="225"/>
      <c r="H592" s="238">
        <v>48.321</v>
      </c>
      <c r="I592" s="230"/>
      <c r="J592" s="225"/>
      <c r="K592" s="225"/>
      <c r="L592" s="231"/>
      <c r="M592" s="232"/>
      <c r="N592" s="233"/>
      <c r="O592" s="233"/>
      <c r="P592" s="233"/>
      <c r="Q592" s="233"/>
      <c r="R592" s="233"/>
      <c r="S592" s="233"/>
      <c r="T592" s="234"/>
      <c r="AT592" s="235" t="s">
        <v>248</v>
      </c>
      <c r="AU592" s="235" t="s">
        <v>84</v>
      </c>
      <c r="AV592" s="12" t="s">
        <v>84</v>
      </c>
      <c r="AW592" s="12" t="s">
        <v>39</v>
      </c>
      <c r="AX592" s="12" t="s">
        <v>75</v>
      </c>
      <c r="AY592" s="235" t="s">
        <v>145</v>
      </c>
    </row>
    <row r="593" spans="2:51" s="12" customFormat="1" ht="13.5">
      <c r="B593" s="224"/>
      <c r="C593" s="225"/>
      <c r="D593" s="221" t="s">
        <v>248</v>
      </c>
      <c r="E593" s="236" t="s">
        <v>22</v>
      </c>
      <c r="F593" s="237" t="s">
        <v>712</v>
      </c>
      <c r="G593" s="225"/>
      <c r="H593" s="238">
        <v>33.68</v>
      </c>
      <c r="I593" s="230"/>
      <c r="J593" s="225"/>
      <c r="K593" s="225"/>
      <c r="L593" s="231"/>
      <c r="M593" s="232"/>
      <c r="N593" s="233"/>
      <c r="O593" s="233"/>
      <c r="P593" s="233"/>
      <c r="Q593" s="233"/>
      <c r="R593" s="233"/>
      <c r="S593" s="233"/>
      <c r="T593" s="234"/>
      <c r="AT593" s="235" t="s">
        <v>248</v>
      </c>
      <c r="AU593" s="235" t="s">
        <v>84</v>
      </c>
      <c r="AV593" s="12" t="s">
        <v>84</v>
      </c>
      <c r="AW593" s="12" t="s">
        <v>39</v>
      </c>
      <c r="AX593" s="12" t="s">
        <v>75</v>
      </c>
      <c r="AY593" s="235" t="s">
        <v>145</v>
      </c>
    </row>
    <row r="594" spans="2:51" s="12" customFormat="1" ht="13.5">
      <c r="B594" s="224"/>
      <c r="C594" s="225"/>
      <c r="D594" s="221" t="s">
        <v>248</v>
      </c>
      <c r="E594" s="236" t="s">
        <v>22</v>
      </c>
      <c r="F594" s="237" t="s">
        <v>713</v>
      </c>
      <c r="G594" s="225"/>
      <c r="H594" s="238">
        <v>13.24</v>
      </c>
      <c r="I594" s="230"/>
      <c r="J594" s="225"/>
      <c r="K594" s="225"/>
      <c r="L594" s="231"/>
      <c r="M594" s="232"/>
      <c r="N594" s="233"/>
      <c r="O594" s="233"/>
      <c r="P594" s="233"/>
      <c r="Q594" s="233"/>
      <c r="R594" s="233"/>
      <c r="S594" s="233"/>
      <c r="T594" s="234"/>
      <c r="AT594" s="235" t="s">
        <v>248</v>
      </c>
      <c r="AU594" s="235" t="s">
        <v>84</v>
      </c>
      <c r="AV594" s="12" t="s">
        <v>84</v>
      </c>
      <c r="AW594" s="12" t="s">
        <v>39</v>
      </c>
      <c r="AX594" s="12" t="s">
        <v>75</v>
      </c>
      <c r="AY594" s="235" t="s">
        <v>145</v>
      </c>
    </row>
    <row r="595" spans="2:51" s="13" customFormat="1" ht="13.5">
      <c r="B595" s="239"/>
      <c r="C595" s="240"/>
      <c r="D595" s="221" t="s">
        <v>248</v>
      </c>
      <c r="E595" s="283" t="s">
        <v>22</v>
      </c>
      <c r="F595" s="284" t="s">
        <v>270</v>
      </c>
      <c r="G595" s="240"/>
      <c r="H595" s="285">
        <v>236.327</v>
      </c>
      <c r="I595" s="244"/>
      <c r="J595" s="240"/>
      <c r="K595" s="240"/>
      <c r="L595" s="245"/>
      <c r="M595" s="246"/>
      <c r="N595" s="247"/>
      <c r="O595" s="247"/>
      <c r="P595" s="247"/>
      <c r="Q595" s="247"/>
      <c r="R595" s="247"/>
      <c r="S595" s="247"/>
      <c r="T595" s="248"/>
      <c r="AT595" s="249" t="s">
        <v>248</v>
      </c>
      <c r="AU595" s="249" t="s">
        <v>84</v>
      </c>
      <c r="AV595" s="13" t="s">
        <v>244</v>
      </c>
      <c r="AW595" s="13" t="s">
        <v>39</v>
      </c>
      <c r="AX595" s="13" t="s">
        <v>24</v>
      </c>
      <c r="AY595" s="249" t="s">
        <v>145</v>
      </c>
    </row>
    <row r="596" spans="2:63" s="11" customFormat="1" ht="29.85" customHeight="1">
      <c r="B596" s="186"/>
      <c r="C596" s="187"/>
      <c r="D596" s="200" t="s">
        <v>74</v>
      </c>
      <c r="E596" s="201" t="s">
        <v>769</v>
      </c>
      <c r="F596" s="201" t="s">
        <v>770</v>
      </c>
      <c r="G596" s="187"/>
      <c r="H596" s="187"/>
      <c r="I596" s="190"/>
      <c r="J596" s="202">
        <f>BK596</f>
        <v>0</v>
      </c>
      <c r="K596" s="187"/>
      <c r="L596" s="192"/>
      <c r="M596" s="193"/>
      <c r="N596" s="194"/>
      <c r="O596" s="194"/>
      <c r="P596" s="195">
        <f>SUM(P597:P614)</f>
        <v>0</v>
      </c>
      <c r="Q596" s="194"/>
      <c r="R596" s="195">
        <f>SUM(R597:R614)</f>
        <v>0</v>
      </c>
      <c r="S596" s="194"/>
      <c r="T596" s="196">
        <f>SUM(T597:T614)</f>
        <v>3</v>
      </c>
      <c r="AR596" s="197" t="s">
        <v>24</v>
      </c>
      <c r="AT596" s="198" t="s">
        <v>74</v>
      </c>
      <c r="AU596" s="198" t="s">
        <v>24</v>
      </c>
      <c r="AY596" s="197" t="s">
        <v>145</v>
      </c>
      <c r="BK596" s="199">
        <f>SUM(BK597:BK614)</f>
        <v>0</v>
      </c>
    </row>
    <row r="597" spans="2:65" s="1" customFormat="1" ht="44.25" customHeight="1">
      <c r="B597" s="42"/>
      <c r="C597" s="203" t="s">
        <v>771</v>
      </c>
      <c r="D597" s="203" t="s">
        <v>148</v>
      </c>
      <c r="E597" s="204" t="s">
        <v>772</v>
      </c>
      <c r="F597" s="205" t="s">
        <v>773</v>
      </c>
      <c r="G597" s="206" t="s">
        <v>265</v>
      </c>
      <c r="H597" s="207">
        <v>2</v>
      </c>
      <c r="I597" s="208"/>
      <c r="J597" s="209">
        <f>ROUND(I597*H597,2)</f>
        <v>0</v>
      </c>
      <c r="K597" s="205" t="s">
        <v>243</v>
      </c>
      <c r="L597" s="62"/>
      <c r="M597" s="210" t="s">
        <v>22</v>
      </c>
      <c r="N597" s="211" t="s">
        <v>46</v>
      </c>
      <c r="O597" s="43"/>
      <c r="P597" s="212">
        <f>O597*H597</f>
        <v>0</v>
      </c>
      <c r="Q597" s="212">
        <v>0</v>
      </c>
      <c r="R597" s="212">
        <f>Q597*H597</f>
        <v>0</v>
      </c>
      <c r="S597" s="212">
        <v>1.5</v>
      </c>
      <c r="T597" s="213">
        <f>S597*H597</f>
        <v>3</v>
      </c>
      <c r="AR597" s="25" t="s">
        <v>244</v>
      </c>
      <c r="AT597" s="25" t="s">
        <v>148</v>
      </c>
      <c r="AU597" s="25" t="s">
        <v>84</v>
      </c>
      <c r="AY597" s="25" t="s">
        <v>145</v>
      </c>
      <c r="BE597" s="214">
        <f>IF(N597="základní",J597,0)</f>
        <v>0</v>
      </c>
      <c r="BF597" s="214">
        <f>IF(N597="snížená",J597,0)</f>
        <v>0</v>
      </c>
      <c r="BG597" s="214">
        <f>IF(N597="zákl. přenesená",J597,0)</f>
        <v>0</v>
      </c>
      <c r="BH597" s="214">
        <f>IF(N597="sníž. přenesená",J597,0)</f>
        <v>0</v>
      </c>
      <c r="BI597" s="214">
        <f>IF(N597="nulová",J597,0)</f>
        <v>0</v>
      </c>
      <c r="BJ597" s="25" t="s">
        <v>24</v>
      </c>
      <c r="BK597" s="214">
        <f>ROUND(I597*H597,2)</f>
        <v>0</v>
      </c>
      <c r="BL597" s="25" t="s">
        <v>244</v>
      </c>
      <c r="BM597" s="25" t="s">
        <v>774</v>
      </c>
    </row>
    <row r="598" spans="2:47" s="1" customFormat="1" ht="81">
      <c r="B598" s="42"/>
      <c r="C598" s="64"/>
      <c r="D598" s="221" t="s">
        <v>246</v>
      </c>
      <c r="E598" s="64"/>
      <c r="F598" s="222" t="s">
        <v>775</v>
      </c>
      <c r="G598" s="64"/>
      <c r="H598" s="64"/>
      <c r="I598" s="173"/>
      <c r="J598" s="64"/>
      <c r="K598" s="64"/>
      <c r="L598" s="62"/>
      <c r="M598" s="223"/>
      <c r="N598" s="43"/>
      <c r="O598" s="43"/>
      <c r="P598" s="43"/>
      <c r="Q598" s="43"/>
      <c r="R598" s="43"/>
      <c r="S598" s="43"/>
      <c r="T598" s="79"/>
      <c r="AT598" s="25" t="s">
        <v>246</v>
      </c>
      <c r="AU598" s="25" t="s">
        <v>84</v>
      </c>
    </row>
    <row r="599" spans="2:51" s="12" customFormat="1" ht="13.5">
      <c r="B599" s="224"/>
      <c r="C599" s="225"/>
      <c r="D599" s="226" t="s">
        <v>248</v>
      </c>
      <c r="E599" s="227" t="s">
        <v>22</v>
      </c>
      <c r="F599" s="228" t="s">
        <v>776</v>
      </c>
      <c r="G599" s="225"/>
      <c r="H599" s="229">
        <v>2</v>
      </c>
      <c r="I599" s="230"/>
      <c r="J599" s="225"/>
      <c r="K599" s="225"/>
      <c r="L599" s="231"/>
      <c r="M599" s="232"/>
      <c r="N599" s="233"/>
      <c r="O599" s="233"/>
      <c r="P599" s="233"/>
      <c r="Q599" s="233"/>
      <c r="R599" s="233"/>
      <c r="S599" s="233"/>
      <c r="T599" s="234"/>
      <c r="AT599" s="235" t="s">
        <v>248</v>
      </c>
      <c r="AU599" s="235" t="s">
        <v>84</v>
      </c>
      <c r="AV599" s="12" t="s">
        <v>84</v>
      </c>
      <c r="AW599" s="12" t="s">
        <v>39</v>
      </c>
      <c r="AX599" s="12" t="s">
        <v>24</v>
      </c>
      <c r="AY599" s="235" t="s">
        <v>145</v>
      </c>
    </row>
    <row r="600" spans="2:65" s="1" customFormat="1" ht="31.5" customHeight="1">
      <c r="B600" s="42"/>
      <c r="C600" s="203" t="s">
        <v>777</v>
      </c>
      <c r="D600" s="203" t="s">
        <v>148</v>
      </c>
      <c r="E600" s="204" t="s">
        <v>778</v>
      </c>
      <c r="F600" s="205" t="s">
        <v>779</v>
      </c>
      <c r="G600" s="206" t="s">
        <v>780</v>
      </c>
      <c r="H600" s="207">
        <v>193.831</v>
      </c>
      <c r="I600" s="208"/>
      <c r="J600" s="209">
        <f>ROUND(I600*H600,2)</f>
        <v>0</v>
      </c>
      <c r="K600" s="205" t="s">
        <v>243</v>
      </c>
      <c r="L600" s="62"/>
      <c r="M600" s="210" t="s">
        <v>22</v>
      </c>
      <c r="N600" s="211" t="s">
        <v>46</v>
      </c>
      <c r="O600" s="43"/>
      <c r="P600" s="212">
        <f>O600*H600</f>
        <v>0</v>
      </c>
      <c r="Q600" s="212">
        <v>0</v>
      </c>
      <c r="R600" s="212">
        <f>Q600*H600</f>
        <v>0</v>
      </c>
      <c r="S600" s="212">
        <v>0</v>
      </c>
      <c r="T600" s="213">
        <f>S600*H600</f>
        <v>0</v>
      </c>
      <c r="AR600" s="25" t="s">
        <v>244</v>
      </c>
      <c r="AT600" s="25" t="s">
        <v>148</v>
      </c>
      <c r="AU600" s="25" t="s">
        <v>84</v>
      </c>
      <c r="AY600" s="25" t="s">
        <v>145</v>
      </c>
      <c r="BE600" s="214">
        <f>IF(N600="základní",J600,0)</f>
        <v>0</v>
      </c>
      <c r="BF600" s="214">
        <f>IF(N600="snížená",J600,0)</f>
        <v>0</v>
      </c>
      <c r="BG600" s="214">
        <f>IF(N600="zákl. přenesená",J600,0)</f>
        <v>0</v>
      </c>
      <c r="BH600" s="214">
        <f>IF(N600="sníž. přenesená",J600,0)</f>
        <v>0</v>
      </c>
      <c r="BI600" s="214">
        <f>IF(N600="nulová",J600,0)</f>
        <v>0</v>
      </c>
      <c r="BJ600" s="25" t="s">
        <v>24</v>
      </c>
      <c r="BK600" s="214">
        <f>ROUND(I600*H600,2)</f>
        <v>0</v>
      </c>
      <c r="BL600" s="25" t="s">
        <v>244</v>
      </c>
      <c r="BM600" s="25" t="s">
        <v>781</v>
      </c>
    </row>
    <row r="601" spans="2:47" s="1" customFormat="1" ht="94.5">
      <c r="B601" s="42"/>
      <c r="C601" s="64"/>
      <c r="D601" s="226" t="s">
        <v>246</v>
      </c>
      <c r="E601" s="64"/>
      <c r="F601" s="282" t="s">
        <v>782</v>
      </c>
      <c r="G601" s="64"/>
      <c r="H601" s="64"/>
      <c r="I601" s="173"/>
      <c r="J601" s="64"/>
      <c r="K601" s="64"/>
      <c r="L601" s="62"/>
      <c r="M601" s="223"/>
      <c r="N601" s="43"/>
      <c r="O601" s="43"/>
      <c r="P601" s="43"/>
      <c r="Q601" s="43"/>
      <c r="R601" s="43"/>
      <c r="S601" s="43"/>
      <c r="T601" s="79"/>
      <c r="AT601" s="25" t="s">
        <v>246</v>
      </c>
      <c r="AU601" s="25" t="s">
        <v>84</v>
      </c>
    </row>
    <row r="602" spans="2:65" s="1" customFormat="1" ht="31.5" customHeight="1">
      <c r="B602" s="42"/>
      <c r="C602" s="203" t="s">
        <v>783</v>
      </c>
      <c r="D602" s="203" t="s">
        <v>148</v>
      </c>
      <c r="E602" s="204" t="s">
        <v>784</v>
      </c>
      <c r="F602" s="205" t="s">
        <v>785</v>
      </c>
      <c r="G602" s="206" t="s">
        <v>780</v>
      </c>
      <c r="H602" s="207">
        <v>193.831</v>
      </c>
      <c r="I602" s="208"/>
      <c r="J602" s="209">
        <f>ROUND(I602*H602,2)</f>
        <v>0</v>
      </c>
      <c r="K602" s="205" t="s">
        <v>243</v>
      </c>
      <c r="L602" s="62"/>
      <c r="M602" s="210" t="s">
        <v>22</v>
      </c>
      <c r="N602" s="211" t="s">
        <v>46</v>
      </c>
      <c r="O602" s="43"/>
      <c r="P602" s="212">
        <f>O602*H602</f>
        <v>0</v>
      </c>
      <c r="Q602" s="212">
        <v>0</v>
      </c>
      <c r="R602" s="212">
        <f>Q602*H602</f>
        <v>0</v>
      </c>
      <c r="S602" s="212">
        <v>0</v>
      </c>
      <c r="T602" s="213">
        <f>S602*H602</f>
        <v>0</v>
      </c>
      <c r="AR602" s="25" t="s">
        <v>244</v>
      </c>
      <c r="AT602" s="25" t="s">
        <v>148</v>
      </c>
      <c r="AU602" s="25" t="s">
        <v>84</v>
      </c>
      <c r="AY602" s="25" t="s">
        <v>145</v>
      </c>
      <c r="BE602" s="214">
        <f>IF(N602="základní",J602,0)</f>
        <v>0</v>
      </c>
      <c r="BF602" s="214">
        <f>IF(N602="snížená",J602,0)</f>
        <v>0</v>
      </c>
      <c r="BG602" s="214">
        <f>IF(N602="zákl. přenesená",J602,0)</f>
        <v>0</v>
      </c>
      <c r="BH602" s="214">
        <f>IF(N602="sníž. přenesená",J602,0)</f>
        <v>0</v>
      </c>
      <c r="BI602" s="214">
        <f>IF(N602="nulová",J602,0)</f>
        <v>0</v>
      </c>
      <c r="BJ602" s="25" t="s">
        <v>24</v>
      </c>
      <c r="BK602" s="214">
        <f>ROUND(I602*H602,2)</f>
        <v>0</v>
      </c>
      <c r="BL602" s="25" t="s">
        <v>244</v>
      </c>
      <c r="BM602" s="25" t="s">
        <v>786</v>
      </c>
    </row>
    <row r="603" spans="2:47" s="1" customFormat="1" ht="81">
      <c r="B603" s="42"/>
      <c r="C603" s="64"/>
      <c r="D603" s="226" t="s">
        <v>246</v>
      </c>
      <c r="E603" s="64"/>
      <c r="F603" s="282" t="s">
        <v>787</v>
      </c>
      <c r="G603" s="64"/>
      <c r="H603" s="64"/>
      <c r="I603" s="173"/>
      <c r="J603" s="64"/>
      <c r="K603" s="64"/>
      <c r="L603" s="62"/>
      <c r="M603" s="223"/>
      <c r="N603" s="43"/>
      <c r="O603" s="43"/>
      <c r="P603" s="43"/>
      <c r="Q603" s="43"/>
      <c r="R603" s="43"/>
      <c r="S603" s="43"/>
      <c r="T603" s="79"/>
      <c r="AT603" s="25" t="s">
        <v>246</v>
      </c>
      <c r="AU603" s="25" t="s">
        <v>84</v>
      </c>
    </row>
    <row r="604" spans="2:65" s="1" customFormat="1" ht="31.5" customHeight="1">
      <c r="B604" s="42"/>
      <c r="C604" s="203" t="s">
        <v>788</v>
      </c>
      <c r="D604" s="203" t="s">
        <v>148</v>
      </c>
      <c r="E604" s="204" t="s">
        <v>789</v>
      </c>
      <c r="F604" s="205" t="s">
        <v>790</v>
      </c>
      <c r="G604" s="206" t="s">
        <v>780</v>
      </c>
      <c r="H604" s="207">
        <v>5814.93</v>
      </c>
      <c r="I604" s="208"/>
      <c r="J604" s="209">
        <f>ROUND(I604*H604,2)</f>
        <v>0</v>
      </c>
      <c r="K604" s="205" t="s">
        <v>243</v>
      </c>
      <c r="L604" s="62"/>
      <c r="M604" s="210" t="s">
        <v>22</v>
      </c>
      <c r="N604" s="211" t="s">
        <v>46</v>
      </c>
      <c r="O604" s="43"/>
      <c r="P604" s="212">
        <f>O604*H604</f>
        <v>0</v>
      </c>
      <c r="Q604" s="212">
        <v>0</v>
      </c>
      <c r="R604" s="212">
        <f>Q604*H604</f>
        <v>0</v>
      </c>
      <c r="S604" s="212">
        <v>0</v>
      </c>
      <c r="T604" s="213">
        <f>S604*H604</f>
        <v>0</v>
      </c>
      <c r="AR604" s="25" t="s">
        <v>244</v>
      </c>
      <c r="AT604" s="25" t="s">
        <v>148</v>
      </c>
      <c r="AU604" s="25" t="s">
        <v>84</v>
      </c>
      <c r="AY604" s="25" t="s">
        <v>145</v>
      </c>
      <c r="BE604" s="214">
        <f>IF(N604="základní",J604,0)</f>
        <v>0</v>
      </c>
      <c r="BF604" s="214">
        <f>IF(N604="snížená",J604,0)</f>
        <v>0</v>
      </c>
      <c r="BG604" s="214">
        <f>IF(N604="zákl. přenesená",J604,0)</f>
        <v>0</v>
      </c>
      <c r="BH604" s="214">
        <f>IF(N604="sníž. přenesená",J604,0)</f>
        <v>0</v>
      </c>
      <c r="BI604" s="214">
        <f>IF(N604="nulová",J604,0)</f>
        <v>0</v>
      </c>
      <c r="BJ604" s="25" t="s">
        <v>24</v>
      </c>
      <c r="BK604" s="214">
        <f>ROUND(I604*H604,2)</f>
        <v>0</v>
      </c>
      <c r="BL604" s="25" t="s">
        <v>244</v>
      </c>
      <c r="BM604" s="25" t="s">
        <v>791</v>
      </c>
    </row>
    <row r="605" spans="2:47" s="1" customFormat="1" ht="81">
      <c r="B605" s="42"/>
      <c r="C605" s="64"/>
      <c r="D605" s="221" t="s">
        <v>246</v>
      </c>
      <c r="E605" s="64"/>
      <c r="F605" s="222" t="s">
        <v>787</v>
      </c>
      <c r="G605" s="64"/>
      <c r="H605" s="64"/>
      <c r="I605" s="173"/>
      <c r="J605" s="64"/>
      <c r="K605" s="64"/>
      <c r="L605" s="62"/>
      <c r="M605" s="223"/>
      <c r="N605" s="43"/>
      <c r="O605" s="43"/>
      <c r="P605" s="43"/>
      <c r="Q605" s="43"/>
      <c r="R605" s="43"/>
      <c r="S605" s="43"/>
      <c r="T605" s="79"/>
      <c r="AT605" s="25" t="s">
        <v>246</v>
      </c>
      <c r="AU605" s="25" t="s">
        <v>84</v>
      </c>
    </row>
    <row r="606" spans="2:51" s="12" customFormat="1" ht="13.5">
      <c r="B606" s="224"/>
      <c r="C606" s="225"/>
      <c r="D606" s="226" t="s">
        <v>248</v>
      </c>
      <c r="E606" s="225"/>
      <c r="F606" s="228" t="s">
        <v>792</v>
      </c>
      <c r="G606" s="225"/>
      <c r="H606" s="229">
        <v>5814.93</v>
      </c>
      <c r="I606" s="230"/>
      <c r="J606" s="225"/>
      <c r="K606" s="225"/>
      <c r="L606" s="231"/>
      <c r="M606" s="232"/>
      <c r="N606" s="233"/>
      <c r="O606" s="233"/>
      <c r="P606" s="233"/>
      <c r="Q606" s="233"/>
      <c r="R606" s="233"/>
      <c r="S606" s="233"/>
      <c r="T606" s="234"/>
      <c r="AT606" s="235" t="s">
        <v>248</v>
      </c>
      <c r="AU606" s="235" t="s">
        <v>84</v>
      </c>
      <c r="AV606" s="12" t="s">
        <v>84</v>
      </c>
      <c r="AW606" s="12" t="s">
        <v>6</v>
      </c>
      <c r="AX606" s="12" t="s">
        <v>24</v>
      </c>
      <c r="AY606" s="235" t="s">
        <v>145</v>
      </c>
    </row>
    <row r="607" spans="2:65" s="1" customFormat="1" ht="22.5" customHeight="1">
      <c r="B607" s="42"/>
      <c r="C607" s="203" t="s">
        <v>793</v>
      </c>
      <c r="D607" s="203" t="s">
        <v>148</v>
      </c>
      <c r="E607" s="204" t="s">
        <v>794</v>
      </c>
      <c r="F607" s="205" t="s">
        <v>795</v>
      </c>
      <c r="G607" s="206" t="s">
        <v>780</v>
      </c>
      <c r="H607" s="207">
        <v>154.96</v>
      </c>
      <c r="I607" s="208"/>
      <c r="J607" s="209">
        <f>ROUND(I607*H607,2)</f>
        <v>0</v>
      </c>
      <c r="K607" s="205" t="s">
        <v>243</v>
      </c>
      <c r="L607" s="62"/>
      <c r="M607" s="210" t="s">
        <v>22</v>
      </c>
      <c r="N607" s="211" t="s">
        <v>46</v>
      </c>
      <c r="O607" s="43"/>
      <c r="P607" s="212">
        <f>O607*H607</f>
        <v>0</v>
      </c>
      <c r="Q607" s="212">
        <v>0</v>
      </c>
      <c r="R607" s="212">
        <f>Q607*H607</f>
        <v>0</v>
      </c>
      <c r="S607" s="212">
        <v>0</v>
      </c>
      <c r="T607" s="213">
        <f>S607*H607</f>
        <v>0</v>
      </c>
      <c r="AR607" s="25" t="s">
        <v>244</v>
      </c>
      <c r="AT607" s="25" t="s">
        <v>148</v>
      </c>
      <c r="AU607" s="25" t="s">
        <v>84</v>
      </c>
      <c r="AY607" s="25" t="s">
        <v>145</v>
      </c>
      <c r="BE607" s="214">
        <f>IF(N607="základní",J607,0)</f>
        <v>0</v>
      </c>
      <c r="BF607" s="214">
        <f>IF(N607="snížená",J607,0)</f>
        <v>0</v>
      </c>
      <c r="BG607" s="214">
        <f>IF(N607="zákl. přenesená",J607,0)</f>
        <v>0</v>
      </c>
      <c r="BH607" s="214">
        <f>IF(N607="sníž. přenesená",J607,0)</f>
        <v>0</v>
      </c>
      <c r="BI607" s="214">
        <f>IF(N607="nulová",J607,0)</f>
        <v>0</v>
      </c>
      <c r="BJ607" s="25" t="s">
        <v>24</v>
      </c>
      <c r="BK607" s="214">
        <f>ROUND(I607*H607,2)</f>
        <v>0</v>
      </c>
      <c r="BL607" s="25" t="s">
        <v>244</v>
      </c>
      <c r="BM607" s="25" t="s">
        <v>796</v>
      </c>
    </row>
    <row r="608" spans="2:47" s="1" customFormat="1" ht="67.5">
      <c r="B608" s="42"/>
      <c r="C608" s="64"/>
      <c r="D608" s="226" t="s">
        <v>246</v>
      </c>
      <c r="E608" s="64"/>
      <c r="F608" s="282" t="s">
        <v>797</v>
      </c>
      <c r="G608" s="64"/>
      <c r="H608" s="64"/>
      <c r="I608" s="173"/>
      <c r="J608" s="64"/>
      <c r="K608" s="64"/>
      <c r="L608" s="62"/>
      <c r="M608" s="223"/>
      <c r="N608" s="43"/>
      <c r="O608" s="43"/>
      <c r="P608" s="43"/>
      <c r="Q608" s="43"/>
      <c r="R608" s="43"/>
      <c r="S608" s="43"/>
      <c r="T608" s="79"/>
      <c r="AT608" s="25" t="s">
        <v>246</v>
      </c>
      <c r="AU608" s="25" t="s">
        <v>84</v>
      </c>
    </row>
    <row r="609" spans="2:65" s="1" customFormat="1" ht="22.5" customHeight="1">
      <c r="B609" s="42"/>
      <c r="C609" s="203" t="s">
        <v>798</v>
      </c>
      <c r="D609" s="203" t="s">
        <v>148</v>
      </c>
      <c r="E609" s="204" t="s">
        <v>799</v>
      </c>
      <c r="F609" s="205" t="s">
        <v>800</v>
      </c>
      <c r="G609" s="206" t="s">
        <v>780</v>
      </c>
      <c r="H609" s="207">
        <v>18.23</v>
      </c>
      <c r="I609" s="208"/>
      <c r="J609" s="209">
        <f>ROUND(I609*H609,2)</f>
        <v>0</v>
      </c>
      <c r="K609" s="205" t="s">
        <v>243</v>
      </c>
      <c r="L609" s="62"/>
      <c r="M609" s="210" t="s">
        <v>22</v>
      </c>
      <c r="N609" s="211" t="s">
        <v>46</v>
      </c>
      <c r="O609" s="43"/>
      <c r="P609" s="212">
        <f>O609*H609</f>
        <v>0</v>
      </c>
      <c r="Q609" s="212">
        <v>0</v>
      </c>
      <c r="R609" s="212">
        <f>Q609*H609</f>
        <v>0</v>
      </c>
      <c r="S609" s="212">
        <v>0</v>
      </c>
      <c r="T609" s="213">
        <f>S609*H609</f>
        <v>0</v>
      </c>
      <c r="AR609" s="25" t="s">
        <v>244</v>
      </c>
      <c r="AT609" s="25" t="s">
        <v>148</v>
      </c>
      <c r="AU609" s="25" t="s">
        <v>84</v>
      </c>
      <c r="AY609" s="25" t="s">
        <v>145</v>
      </c>
      <c r="BE609" s="214">
        <f>IF(N609="základní",J609,0)</f>
        <v>0</v>
      </c>
      <c r="BF609" s="214">
        <f>IF(N609="snížená",J609,0)</f>
        <v>0</v>
      </c>
      <c r="BG609" s="214">
        <f>IF(N609="zákl. přenesená",J609,0)</f>
        <v>0</v>
      </c>
      <c r="BH609" s="214">
        <f>IF(N609="sníž. přenesená",J609,0)</f>
        <v>0</v>
      </c>
      <c r="BI609" s="214">
        <f>IF(N609="nulová",J609,0)</f>
        <v>0</v>
      </c>
      <c r="BJ609" s="25" t="s">
        <v>24</v>
      </c>
      <c r="BK609" s="214">
        <f>ROUND(I609*H609,2)</f>
        <v>0</v>
      </c>
      <c r="BL609" s="25" t="s">
        <v>244</v>
      </c>
      <c r="BM609" s="25" t="s">
        <v>801</v>
      </c>
    </row>
    <row r="610" spans="2:47" s="1" customFormat="1" ht="67.5">
      <c r="B610" s="42"/>
      <c r="C610" s="64"/>
      <c r="D610" s="226" t="s">
        <v>246</v>
      </c>
      <c r="E610" s="64"/>
      <c r="F610" s="282" t="s">
        <v>797</v>
      </c>
      <c r="G610" s="64"/>
      <c r="H610" s="64"/>
      <c r="I610" s="173"/>
      <c r="J610" s="64"/>
      <c r="K610" s="64"/>
      <c r="L610" s="62"/>
      <c r="M610" s="223"/>
      <c r="N610" s="43"/>
      <c r="O610" s="43"/>
      <c r="P610" s="43"/>
      <c r="Q610" s="43"/>
      <c r="R610" s="43"/>
      <c r="S610" s="43"/>
      <c r="T610" s="79"/>
      <c r="AT610" s="25" t="s">
        <v>246</v>
      </c>
      <c r="AU610" s="25" t="s">
        <v>84</v>
      </c>
    </row>
    <row r="611" spans="2:65" s="1" customFormat="1" ht="22.5" customHeight="1">
      <c r="B611" s="42"/>
      <c r="C611" s="203" t="s">
        <v>802</v>
      </c>
      <c r="D611" s="203" t="s">
        <v>148</v>
      </c>
      <c r="E611" s="204" t="s">
        <v>803</v>
      </c>
      <c r="F611" s="205" t="s">
        <v>804</v>
      </c>
      <c r="G611" s="206" t="s">
        <v>780</v>
      </c>
      <c r="H611" s="207">
        <v>13.9</v>
      </c>
      <c r="I611" s="208"/>
      <c r="J611" s="209">
        <f>ROUND(I611*H611,2)</f>
        <v>0</v>
      </c>
      <c r="K611" s="205" t="s">
        <v>243</v>
      </c>
      <c r="L611" s="62"/>
      <c r="M611" s="210" t="s">
        <v>22</v>
      </c>
      <c r="N611" s="211" t="s">
        <v>46</v>
      </c>
      <c r="O611" s="43"/>
      <c r="P611" s="212">
        <f>O611*H611</f>
        <v>0</v>
      </c>
      <c r="Q611" s="212">
        <v>0</v>
      </c>
      <c r="R611" s="212">
        <f>Q611*H611</f>
        <v>0</v>
      </c>
      <c r="S611" s="212">
        <v>0</v>
      </c>
      <c r="T611" s="213">
        <f>S611*H611</f>
        <v>0</v>
      </c>
      <c r="AR611" s="25" t="s">
        <v>244</v>
      </c>
      <c r="AT611" s="25" t="s">
        <v>148</v>
      </c>
      <c r="AU611" s="25" t="s">
        <v>84</v>
      </c>
      <c r="AY611" s="25" t="s">
        <v>145</v>
      </c>
      <c r="BE611" s="214">
        <f>IF(N611="základní",J611,0)</f>
        <v>0</v>
      </c>
      <c r="BF611" s="214">
        <f>IF(N611="snížená",J611,0)</f>
        <v>0</v>
      </c>
      <c r="BG611" s="214">
        <f>IF(N611="zákl. přenesená",J611,0)</f>
        <v>0</v>
      </c>
      <c r="BH611" s="214">
        <f>IF(N611="sníž. přenesená",J611,0)</f>
        <v>0</v>
      </c>
      <c r="BI611" s="214">
        <f>IF(N611="nulová",J611,0)</f>
        <v>0</v>
      </c>
      <c r="BJ611" s="25" t="s">
        <v>24</v>
      </c>
      <c r="BK611" s="214">
        <f>ROUND(I611*H611,2)</f>
        <v>0</v>
      </c>
      <c r="BL611" s="25" t="s">
        <v>244</v>
      </c>
      <c r="BM611" s="25" t="s">
        <v>805</v>
      </c>
    </row>
    <row r="612" spans="2:47" s="1" customFormat="1" ht="67.5">
      <c r="B612" s="42"/>
      <c r="C612" s="64"/>
      <c r="D612" s="226" t="s">
        <v>246</v>
      </c>
      <c r="E612" s="64"/>
      <c r="F612" s="282" t="s">
        <v>797</v>
      </c>
      <c r="G612" s="64"/>
      <c r="H612" s="64"/>
      <c r="I612" s="173"/>
      <c r="J612" s="64"/>
      <c r="K612" s="64"/>
      <c r="L612" s="62"/>
      <c r="M612" s="223"/>
      <c r="N612" s="43"/>
      <c r="O612" s="43"/>
      <c r="P612" s="43"/>
      <c r="Q612" s="43"/>
      <c r="R612" s="43"/>
      <c r="S612" s="43"/>
      <c r="T612" s="79"/>
      <c r="AT612" s="25" t="s">
        <v>246</v>
      </c>
      <c r="AU612" s="25" t="s">
        <v>84</v>
      </c>
    </row>
    <row r="613" spans="2:65" s="1" customFormat="1" ht="22.5" customHeight="1">
      <c r="B613" s="42"/>
      <c r="C613" s="203" t="s">
        <v>806</v>
      </c>
      <c r="D613" s="203" t="s">
        <v>148</v>
      </c>
      <c r="E613" s="204" t="s">
        <v>807</v>
      </c>
      <c r="F613" s="205" t="s">
        <v>808</v>
      </c>
      <c r="G613" s="206" t="s">
        <v>780</v>
      </c>
      <c r="H613" s="207">
        <v>6.74</v>
      </c>
      <c r="I613" s="208"/>
      <c r="J613" s="209">
        <f>ROUND(I613*H613,2)</f>
        <v>0</v>
      </c>
      <c r="K613" s="205" t="s">
        <v>243</v>
      </c>
      <c r="L613" s="62"/>
      <c r="M613" s="210" t="s">
        <v>22</v>
      </c>
      <c r="N613" s="211" t="s">
        <v>46</v>
      </c>
      <c r="O613" s="43"/>
      <c r="P613" s="212">
        <f>O613*H613</f>
        <v>0</v>
      </c>
      <c r="Q613" s="212">
        <v>0</v>
      </c>
      <c r="R613" s="212">
        <f>Q613*H613</f>
        <v>0</v>
      </c>
      <c r="S613" s="212">
        <v>0</v>
      </c>
      <c r="T613" s="213">
        <f>S613*H613</f>
        <v>0</v>
      </c>
      <c r="AR613" s="25" t="s">
        <v>244</v>
      </c>
      <c r="AT613" s="25" t="s">
        <v>148</v>
      </c>
      <c r="AU613" s="25" t="s">
        <v>84</v>
      </c>
      <c r="AY613" s="25" t="s">
        <v>145</v>
      </c>
      <c r="BE613" s="214">
        <f>IF(N613="základní",J613,0)</f>
        <v>0</v>
      </c>
      <c r="BF613" s="214">
        <f>IF(N613="snížená",J613,0)</f>
        <v>0</v>
      </c>
      <c r="BG613" s="214">
        <f>IF(N613="zákl. přenesená",J613,0)</f>
        <v>0</v>
      </c>
      <c r="BH613" s="214">
        <f>IF(N613="sníž. přenesená",J613,0)</f>
        <v>0</v>
      </c>
      <c r="BI613" s="214">
        <f>IF(N613="nulová",J613,0)</f>
        <v>0</v>
      </c>
      <c r="BJ613" s="25" t="s">
        <v>24</v>
      </c>
      <c r="BK613" s="214">
        <f>ROUND(I613*H613,2)</f>
        <v>0</v>
      </c>
      <c r="BL613" s="25" t="s">
        <v>244</v>
      </c>
      <c r="BM613" s="25" t="s">
        <v>809</v>
      </c>
    </row>
    <row r="614" spans="2:47" s="1" customFormat="1" ht="67.5">
      <c r="B614" s="42"/>
      <c r="C614" s="64"/>
      <c r="D614" s="221" t="s">
        <v>246</v>
      </c>
      <c r="E614" s="64"/>
      <c r="F614" s="222" t="s">
        <v>797</v>
      </c>
      <c r="G614" s="64"/>
      <c r="H614" s="64"/>
      <c r="I614" s="173"/>
      <c r="J614" s="64"/>
      <c r="K614" s="64"/>
      <c r="L614" s="62"/>
      <c r="M614" s="223"/>
      <c r="N614" s="43"/>
      <c r="O614" s="43"/>
      <c r="P614" s="43"/>
      <c r="Q614" s="43"/>
      <c r="R614" s="43"/>
      <c r="S614" s="43"/>
      <c r="T614" s="79"/>
      <c r="AT614" s="25" t="s">
        <v>246</v>
      </c>
      <c r="AU614" s="25" t="s">
        <v>84</v>
      </c>
    </row>
    <row r="615" spans="2:63" s="11" customFormat="1" ht="29.85" customHeight="1">
      <c r="B615" s="186"/>
      <c r="C615" s="187"/>
      <c r="D615" s="200" t="s">
        <v>74</v>
      </c>
      <c r="E615" s="201" t="s">
        <v>810</v>
      </c>
      <c r="F615" s="201" t="s">
        <v>811</v>
      </c>
      <c r="G615" s="187"/>
      <c r="H615" s="187"/>
      <c r="I615" s="190"/>
      <c r="J615" s="202">
        <f>BK615</f>
        <v>0</v>
      </c>
      <c r="K615" s="187"/>
      <c r="L615" s="192"/>
      <c r="M615" s="193"/>
      <c r="N615" s="194"/>
      <c r="O615" s="194"/>
      <c r="P615" s="195">
        <f>SUM(P616:P617)</f>
        <v>0</v>
      </c>
      <c r="Q615" s="194"/>
      <c r="R615" s="195">
        <f>SUM(R616:R617)</f>
        <v>0</v>
      </c>
      <c r="S615" s="194"/>
      <c r="T615" s="196">
        <f>SUM(T616:T617)</f>
        <v>0</v>
      </c>
      <c r="AR615" s="197" t="s">
        <v>24</v>
      </c>
      <c r="AT615" s="198" t="s">
        <v>74</v>
      </c>
      <c r="AU615" s="198" t="s">
        <v>24</v>
      </c>
      <c r="AY615" s="197" t="s">
        <v>145</v>
      </c>
      <c r="BK615" s="199">
        <f>SUM(BK616:BK617)</f>
        <v>0</v>
      </c>
    </row>
    <row r="616" spans="2:65" s="1" customFormat="1" ht="44.25" customHeight="1">
      <c r="B616" s="42"/>
      <c r="C616" s="203" t="s">
        <v>812</v>
      </c>
      <c r="D616" s="203" t="s">
        <v>148</v>
      </c>
      <c r="E616" s="204" t="s">
        <v>813</v>
      </c>
      <c r="F616" s="205" t="s">
        <v>814</v>
      </c>
      <c r="G616" s="206" t="s">
        <v>780</v>
      </c>
      <c r="H616" s="207">
        <v>257.209</v>
      </c>
      <c r="I616" s="208"/>
      <c r="J616" s="209">
        <f>ROUND(I616*H616,2)</f>
        <v>0</v>
      </c>
      <c r="K616" s="205" t="s">
        <v>243</v>
      </c>
      <c r="L616" s="62"/>
      <c r="M616" s="210" t="s">
        <v>22</v>
      </c>
      <c r="N616" s="211" t="s">
        <v>46</v>
      </c>
      <c r="O616" s="43"/>
      <c r="P616" s="212">
        <f>O616*H616</f>
        <v>0</v>
      </c>
      <c r="Q616" s="212">
        <v>0</v>
      </c>
      <c r="R616" s="212">
        <f>Q616*H616</f>
        <v>0</v>
      </c>
      <c r="S616" s="212">
        <v>0</v>
      </c>
      <c r="T616" s="213">
        <f>S616*H616</f>
        <v>0</v>
      </c>
      <c r="AR616" s="25" t="s">
        <v>244</v>
      </c>
      <c r="AT616" s="25" t="s">
        <v>148</v>
      </c>
      <c r="AU616" s="25" t="s">
        <v>84</v>
      </c>
      <c r="AY616" s="25" t="s">
        <v>145</v>
      </c>
      <c r="BE616" s="214">
        <f>IF(N616="základní",J616,0)</f>
        <v>0</v>
      </c>
      <c r="BF616" s="214">
        <f>IF(N616="snížená",J616,0)</f>
        <v>0</v>
      </c>
      <c r="BG616" s="214">
        <f>IF(N616="zákl. přenesená",J616,0)</f>
        <v>0</v>
      </c>
      <c r="BH616" s="214">
        <f>IF(N616="sníž. přenesená",J616,0)</f>
        <v>0</v>
      </c>
      <c r="BI616" s="214">
        <f>IF(N616="nulová",J616,0)</f>
        <v>0</v>
      </c>
      <c r="BJ616" s="25" t="s">
        <v>24</v>
      </c>
      <c r="BK616" s="214">
        <f>ROUND(I616*H616,2)</f>
        <v>0</v>
      </c>
      <c r="BL616" s="25" t="s">
        <v>244</v>
      </c>
      <c r="BM616" s="25" t="s">
        <v>815</v>
      </c>
    </row>
    <row r="617" spans="2:47" s="1" customFormat="1" ht="81">
      <c r="B617" s="42"/>
      <c r="C617" s="64"/>
      <c r="D617" s="221" t="s">
        <v>246</v>
      </c>
      <c r="E617" s="64"/>
      <c r="F617" s="222" t="s">
        <v>816</v>
      </c>
      <c r="G617" s="64"/>
      <c r="H617" s="64"/>
      <c r="I617" s="173"/>
      <c r="J617" s="64"/>
      <c r="K617" s="64"/>
      <c r="L617" s="62"/>
      <c r="M617" s="223"/>
      <c r="N617" s="43"/>
      <c r="O617" s="43"/>
      <c r="P617" s="43"/>
      <c r="Q617" s="43"/>
      <c r="R617" s="43"/>
      <c r="S617" s="43"/>
      <c r="T617" s="79"/>
      <c r="AT617" s="25" t="s">
        <v>246</v>
      </c>
      <c r="AU617" s="25" t="s">
        <v>84</v>
      </c>
    </row>
    <row r="618" spans="2:63" s="11" customFormat="1" ht="37.35" customHeight="1">
      <c r="B618" s="186"/>
      <c r="C618" s="187"/>
      <c r="D618" s="188" t="s">
        <v>74</v>
      </c>
      <c r="E618" s="189" t="s">
        <v>817</v>
      </c>
      <c r="F618" s="189" t="s">
        <v>818</v>
      </c>
      <c r="G618" s="187"/>
      <c r="H618" s="187"/>
      <c r="I618" s="190"/>
      <c r="J618" s="191">
        <f>BK618</f>
        <v>0</v>
      </c>
      <c r="K618" s="187"/>
      <c r="L618" s="192"/>
      <c r="M618" s="193"/>
      <c r="N618" s="194"/>
      <c r="O618" s="194"/>
      <c r="P618" s="195">
        <f>P619+P626+P649+P665+P696+P722+P758+P780+P903+P970+P983+P1128+P1191</f>
        <v>0</v>
      </c>
      <c r="Q618" s="194"/>
      <c r="R618" s="195">
        <f>R619+R626+R649+R665+R696+R722+R758+R780+R903+R970+R983+R1128+R1191</f>
        <v>36.14926182999999</v>
      </c>
      <c r="S618" s="194"/>
      <c r="T618" s="196">
        <f>T619+T626+T649+T665+T696+T722+T758+T780+T903+T970+T983+T1128+T1191</f>
        <v>10.5574578</v>
      </c>
      <c r="AR618" s="197" t="s">
        <v>84</v>
      </c>
      <c r="AT618" s="198" t="s">
        <v>74</v>
      </c>
      <c r="AU618" s="198" t="s">
        <v>75</v>
      </c>
      <c r="AY618" s="197" t="s">
        <v>145</v>
      </c>
      <c r="BK618" s="199">
        <f>BK619+BK626+BK649+BK665+BK696+BK722+BK758+BK780+BK903+BK970+BK983+BK1128+BK1191</f>
        <v>0</v>
      </c>
    </row>
    <row r="619" spans="2:63" s="11" customFormat="1" ht="19.9" customHeight="1">
      <c r="B619" s="186"/>
      <c r="C619" s="187"/>
      <c r="D619" s="200" t="s">
        <v>74</v>
      </c>
      <c r="E619" s="201" t="s">
        <v>819</v>
      </c>
      <c r="F619" s="201" t="s">
        <v>820</v>
      </c>
      <c r="G619" s="187"/>
      <c r="H619" s="187"/>
      <c r="I619" s="190"/>
      <c r="J619" s="202">
        <f>BK619</f>
        <v>0</v>
      </c>
      <c r="K619" s="187"/>
      <c r="L619" s="192"/>
      <c r="M619" s="193"/>
      <c r="N619" s="194"/>
      <c r="O619" s="194"/>
      <c r="P619" s="195">
        <f>SUM(P620:P625)</f>
        <v>0</v>
      </c>
      <c r="Q619" s="194"/>
      <c r="R619" s="195">
        <f>SUM(R620:R625)</f>
        <v>0.0228</v>
      </c>
      <c r="S619" s="194"/>
      <c r="T619" s="196">
        <f>SUM(T620:T625)</f>
        <v>0</v>
      </c>
      <c r="AR619" s="197" t="s">
        <v>84</v>
      </c>
      <c r="AT619" s="198" t="s">
        <v>74</v>
      </c>
      <c r="AU619" s="198" t="s">
        <v>24</v>
      </c>
      <c r="AY619" s="197" t="s">
        <v>145</v>
      </c>
      <c r="BK619" s="199">
        <f>SUM(BK620:BK625)</f>
        <v>0</v>
      </c>
    </row>
    <row r="620" spans="2:65" s="1" customFormat="1" ht="31.5" customHeight="1">
      <c r="B620" s="42"/>
      <c r="C620" s="203" t="s">
        <v>821</v>
      </c>
      <c r="D620" s="203" t="s">
        <v>148</v>
      </c>
      <c r="E620" s="204" t="s">
        <v>822</v>
      </c>
      <c r="F620" s="205" t="s">
        <v>823</v>
      </c>
      <c r="G620" s="206" t="s">
        <v>242</v>
      </c>
      <c r="H620" s="207">
        <v>120</v>
      </c>
      <c r="I620" s="208"/>
      <c r="J620" s="209">
        <f>ROUND(I620*H620,2)</f>
        <v>0</v>
      </c>
      <c r="K620" s="205" t="s">
        <v>243</v>
      </c>
      <c r="L620" s="62"/>
      <c r="M620" s="210" t="s">
        <v>22</v>
      </c>
      <c r="N620" s="211" t="s">
        <v>46</v>
      </c>
      <c r="O620" s="43"/>
      <c r="P620" s="212">
        <f>O620*H620</f>
        <v>0</v>
      </c>
      <c r="Q620" s="212">
        <v>0.00019</v>
      </c>
      <c r="R620" s="212">
        <f>Q620*H620</f>
        <v>0.0228</v>
      </c>
      <c r="S620" s="212">
        <v>0</v>
      </c>
      <c r="T620" s="213">
        <f>S620*H620</f>
        <v>0</v>
      </c>
      <c r="AR620" s="25" t="s">
        <v>326</v>
      </c>
      <c r="AT620" s="25" t="s">
        <v>148</v>
      </c>
      <c r="AU620" s="25" t="s">
        <v>84</v>
      </c>
      <c r="AY620" s="25" t="s">
        <v>145</v>
      </c>
      <c r="BE620" s="214">
        <f>IF(N620="základní",J620,0)</f>
        <v>0</v>
      </c>
      <c r="BF620" s="214">
        <f>IF(N620="snížená",J620,0)</f>
        <v>0</v>
      </c>
      <c r="BG620" s="214">
        <f>IF(N620="zákl. přenesená",J620,0)</f>
        <v>0</v>
      </c>
      <c r="BH620" s="214">
        <f>IF(N620="sníž. přenesená",J620,0)</f>
        <v>0</v>
      </c>
      <c r="BI620" s="214">
        <f>IF(N620="nulová",J620,0)</f>
        <v>0</v>
      </c>
      <c r="BJ620" s="25" t="s">
        <v>24</v>
      </c>
      <c r="BK620" s="214">
        <f>ROUND(I620*H620,2)</f>
        <v>0</v>
      </c>
      <c r="BL620" s="25" t="s">
        <v>326</v>
      </c>
      <c r="BM620" s="25" t="s">
        <v>824</v>
      </c>
    </row>
    <row r="621" spans="2:47" s="1" customFormat="1" ht="40.5">
      <c r="B621" s="42"/>
      <c r="C621" s="64"/>
      <c r="D621" s="221" t="s">
        <v>246</v>
      </c>
      <c r="E621" s="64"/>
      <c r="F621" s="222" t="s">
        <v>825</v>
      </c>
      <c r="G621" s="64"/>
      <c r="H621" s="64"/>
      <c r="I621" s="173"/>
      <c r="J621" s="64"/>
      <c r="K621" s="64"/>
      <c r="L621" s="62"/>
      <c r="M621" s="223"/>
      <c r="N621" s="43"/>
      <c r="O621" s="43"/>
      <c r="P621" s="43"/>
      <c r="Q621" s="43"/>
      <c r="R621" s="43"/>
      <c r="S621" s="43"/>
      <c r="T621" s="79"/>
      <c r="AT621" s="25" t="s">
        <v>246</v>
      </c>
      <c r="AU621" s="25" t="s">
        <v>84</v>
      </c>
    </row>
    <row r="622" spans="2:51" s="12" customFormat="1" ht="13.5">
      <c r="B622" s="224"/>
      <c r="C622" s="225"/>
      <c r="D622" s="226" t="s">
        <v>248</v>
      </c>
      <c r="E622" s="227" t="s">
        <v>22</v>
      </c>
      <c r="F622" s="228" t="s">
        <v>646</v>
      </c>
      <c r="G622" s="225"/>
      <c r="H622" s="229">
        <v>120</v>
      </c>
      <c r="I622" s="230"/>
      <c r="J622" s="225"/>
      <c r="K622" s="225"/>
      <c r="L622" s="231"/>
      <c r="M622" s="232"/>
      <c r="N622" s="233"/>
      <c r="O622" s="233"/>
      <c r="P622" s="233"/>
      <c r="Q622" s="233"/>
      <c r="R622" s="233"/>
      <c r="S622" s="233"/>
      <c r="T622" s="234"/>
      <c r="AT622" s="235" t="s">
        <v>248</v>
      </c>
      <c r="AU622" s="235" t="s">
        <v>84</v>
      </c>
      <c r="AV622" s="12" t="s">
        <v>84</v>
      </c>
      <c r="AW622" s="12" t="s">
        <v>39</v>
      </c>
      <c r="AX622" s="12" t="s">
        <v>24</v>
      </c>
      <c r="AY622" s="235" t="s">
        <v>145</v>
      </c>
    </row>
    <row r="623" spans="2:65" s="1" customFormat="1" ht="22.5" customHeight="1">
      <c r="B623" s="42"/>
      <c r="C623" s="250" t="s">
        <v>826</v>
      </c>
      <c r="D623" s="250" t="s">
        <v>304</v>
      </c>
      <c r="E623" s="251" t="s">
        <v>827</v>
      </c>
      <c r="F623" s="252" t="s">
        <v>828</v>
      </c>
      <c r="G623" s="253" t="s">
        <v>242</v>
      </c>
      <c r="H623" s="254">
        <v>120</v>
      </c>
      <c r="I623" s="255"/>
      <c r="J623" s="256">
        <f>ROUND(I623*H623,2)</f>
        <v>0</v>
      </c>
      <c r="K623" s="252" t="s">
        <v>152</v>
      </c>
      <c r="L623" s="257"/>
      <c r="M623" s="258" t="s">
        <v>22</v>
      </c>
      <c r="N623" s="259" t="s">
        <v>46</v>
      </c>
      <c r="O623" s="43"/>
      <c r="P623" s="212">
        <f>O623*H623</f>
        <v>0</v>
      </c>
      <c r="Q623" s="212">
        <v>0</v>
      </c>
      <c r="R623" s="212">
        <f>Q623*H623</f>
        <v>0</v>
      </c>
      <c r="S623" s="212">
        <v>0</v>
      </c>
      <c r="T623" s="213">
        <f>S623*H623</f>
        <v>0</v>
      </c>
      <c r="AR623" s="25" t="s">
        <v>438</v>
      </c>
      <c r="AT623" s="25" t="s">
        <v>304</v>
      </c>
      <c r="AU623" s="25" t="s">
        <v>84</v>
      </c>
      <c r="AY623" s="25" t="s">
        <v>145</v>
      </c>
      <c r="BE623" s="214">
        <f>IF(N623="základní",J623,0)</f>
        <v>0</v>
      </c>
      <c r="BF623" s="214">
        <f>IF(N623="snížená",J623,0)</f>
        <v>0</v>
      </c>
      <c r="BG623" s="214">
        <f>IF(N623="zákl. přenesená",J623,0)</f>
        <v>0</v>
      </c>
      <c r="BH623" s="214">
        <f>IF(N623="sníž. přenesená",J623,0)</f>
        <v>0</v>
      </c>
      <c r="BI623" s="214">
        <f>IF(N623="nulová",J623,0)</f>
        <v>0</v>
      </c>
      <c r="BJ623" s="25" t="s">
        <v>24</v>
      </c>
      <c r="BK623" s="214">
        <f>ROUND(I623*H623,2)</f>
        <v>0</v>
      </c>
      <c r="BL623" s="25" t="s">
        <v>326</v>
      </c>
      <c r="BM623" s="25" t="s">
        <v>829</v>
      </c>
    </row>
    <row r="624" spans="2:65" s="1" customFormat="1" ht="31.5" customHeight="1">
      <c r="B624" s="42"/>
      <c r="C624" s="203" t="s">
        <v>830</v>
      </c>
      <c r="D624" s="203" t="s">
        <v>148</v>
      </c>
      <c r="E624" s="204" t="s">
        <v>831</v>
      </c>
      <c r="F624" s="205" t="s">
        <v>832</v>
      </c>
      <c r="G624" s="206" t="s">
        <v>780</v>
      </c>
      <c r="H624" s="207">
        <v>0.023</v>
      </c>
      <c r="I624" s="208"/>
      <c r="J624" s="209">
        <f>ROUND(I624*H624,2)</f>
        <v>0</v>
      </c>
      <c r="K624" s="205" t="s">
        <v>243</v>
      </c>
      <c r="L624" s="62"/>
      <c r="M624" s="210" t="s">
        <v>22</v>
      </c>
      <c r="N624" s="211" t="s">
        <v>46</v>
      </c>
      <c r="O624" s="43"/>
      <c r="P624" s="212">
        <f>O624*H624</f>
        <v>0</v>
      </c>
      <c r="Q624" s="212">
        <v>0</v>
      </c>
      <c r="R624" s="212">
        <f>Q624*H624</f>
        <v>0</v>
      </c>
      <c r="S624" s="212">
        <v>0</v>
      </c>
      <c r="T624" s="213">
        <f>S624*H624</f>
        <v>0</v>
      </c>
      <c r="AR624" s="25" t="s">
        <v>326</v>
      </c>
      <c r="AT624" s="25" t="s">
        <v>148</v>
      </c>
      <c r="AU624" s="25" t="s">
        <v>84</v>
      </c>
      <c r="AY624" s="25" t="s">
        <v>145</v>
      </c>
      <c r="BE624" s="214">
        <f>IF(N624="základní",J624,0)</f>
        <v>0</v>
      </c>
      <c r="BF624" s="214">
        <f>IF(N624="snížená",J624,0)</f>
        <v>0</v>
      </c>
      <c r="BG624" s="214">
        <f>IF(N624="zákl. přenesená",J624,0)</f>
        <v>0</v>
      </c>
      <c r="BH624" s="214">
        <f>IF(N624="sníž. přenesená",J624,0)</f>
        <v>0</v>
      </c>
      <c r="BI624" s="214">
        <f>IF(N624="nulová",J624,0)</f>
        <v>0</v>
      </c>
      <c r="BJ624" s="25" t="s">
        <v>24</v>
      </c>
      <c r="BK624" s="214">
        <f>ROUND(I624*H624,2)</f>
        <v>0</v>
      </c>
      <c r="BL624" s="25" t="s">
        <v>326</v>
      </c>
      <c r="BM624" s="25" t="s">
        <v>833</v>
      </c>
    </row>
    <row r="625" spans="2:47" s="1" customFormat="1" ht="121.5">
      <c r="B625" s="42"/>
      <c r="C625" s="64"/>
      <c r="D625" s="221" t="s">
        <v>246</v>
      </c>
      <c r="E625" s="64"/>
      <c r="F625" s="222" t="s">
        <v>834</v>
      </c>
      <c r="G625" s="64"/>
      <c r="H625" s="64"/>
      <c r="I625" s="173"/>
      <c r="J625" s="64"/>
      <c r="K625" s="64"/>
      <c r="L625" s="62"/>
      <c r="M625" s="223"/>
      <c r="N625" s="43"/>
      <c r="O625" s="43"/>
      <c r="P625" s="43"/>
      <c r="Q625" s="43"/>
      <c r="R625" s="43"/>
      <c r="S625" s="43"/>
      <c r="T625" s="79"/>
      <c r="AT625" s="25" t="s">
        <v>246</v>
      </c>
      <c r="AU625" s="25" t="s">
        <v>84</v>
      </c>
    </row>
    <row r="626" spans="2:63" s="11" customFormat="1" ht="29.85" customHeight="1">
      <c r="B626" s="186"/>
      <c r="C626" s="187"/>
      <c r="D626" s="200" t="s">
        <v>74</v>
      </c>
      <c r="E626" s="201" t="s">
        <v>835</v>
      </c>
      <c r="F626" s="201" t="s">
        <v>836</v>
      </c>
      <c r="G626" s="187"/>
      <c r="H626" s="187"/>
      <c r="I626" s="190"/>
      <c r="J626" s="202">
        <f>BK626</f>
        <v>0</v>
      </c>
      <c r="K626" s="187"/>
      <c r="L626" s="192"/>
      <c r="M626" s="193"/>
      <c r="N626" s="194"/>
      <c r="O626" s="194"/>
      <c r="P626" s="195">
        <f>SUM(P627:P648)</f>
        <v>0</v>
      </c>
      <c r="Q626" s="194"/>
      <c r="R626" s="195">
        <f>SUM(R627:R648)</f>
        <v>5.0503112</v>
      </c>
      <c r="S626" s="194"/>
      <c r="T626" s="196">
        <f>SUM(T627:T648)</f>
        <v>2.36</v>
      </c>
      <c r="AR626" s="197" t="s">
        <v>84</v>
      </c>
      <c r="AT626" s="198" t="s">
        <v>74</v>
      </c>
      <c r="AU626" s="198" t="s">
        <v>24</v>
      </c>
      <c r="AY626" s="197" t="s">
        <v>145</v>
      </c>
      <c r="BK626" s="199">
        <f>SUM(BK627:BK648)</f>
        <v>0</v>
      </c>
    </row>
    <row r="627" spans="2:65" s="1" customFormat="1" ht="31.5" customHeight="1">
      <c r="B627" s="42"/>
      <c r="C627" s="203" t="s">
        <v>30</v>
      </c>
      <c r="D627" s="203" t="s">
        <v>148</v>
      </c>
      <c r="E627" s="204" t="s">
        <v>837</v>
      </c>
      <c r="F627" s="205" t="s">
        <v>838</v>
      </c>
      <c r="G627" s="206" t="s">
        <v>242</v>
      </c>
      <c r="H627" s="207">
        <v>830</v>
      </c>
      <c r="I627" s="208"/>
      <c r="J627" s="209">
        <f>ROUND(I627*H627,2)</f>
        <v>0</v>
      </c>
      <c r="K627" s="205" t="s">
        <v>243</v>
      </c>
      <c r="L627" s="62"/>
      <c r="M627" s="210" t="s">
        <v>22</v>
      </c>
      <c r="N627" s="211" t="s">
        <v>46</v>
      </c>
      <c r="O627" s="43"/>
      <c r="P627" s="212">
        <f>O627*H627</f>
        <v>0</v>
      </c>
      <c r="Q627" s="212">
        <v>0</v>
      </c>
      <c r="R627" s="212">
        <f>Q627*H627</f>
        <v>0</v>
      </c>
      <c r="S627" s="212">
        <v>0</v>
      </c>
      <c r="T627" s="213">
        <f>S627*H627</f>
        <v>0</v>
      </c>
      <c r="AR627" s="25" t="s">
        <v>326</v>
      </c>
      <c r="AT627" s="25" t="s">
        <v>148</v>
      </c>
      <c r="AU627" s="25" t="s">
        <v>84</v>
      </c>
      <c r="AY627" s="25" t="s">
        <v>145</v>
      </c>
      <c r="BE627" s="214">
        <f>IF(N627="základní",J627,0)</f>
        <v>0</v>
      </c>
      <c r="BF627" s="214">
        <f>IF(N627="snížená",J627,0)</f>
        <v>0</v>
      </c>
      <c r="BG627" s="214">
        <f>IF(N627="zákl. přenesená",J627,0)</f>
        <v>0</v>
      </c>
      <c r="BH627" s="214">
        <f>IF(N627="sníž. přenesená",J627,0)</f>
        <v>0</v>
      </c>
      <c r="BI627" s="214">
        <f>IF(N627="nulová",J627,0)</f>
        <v>0</v>
      </c>
      <c r="BJ627" s="25" t="s">
        <v>24</v>
      </c>
      <c r="BK627" s="214">
        <f>ROUND(I627*H627,2)</f>
        <v>0</v>
      </c>
      <c r="BL627" s="25" t="s">
        <v>326</v>
      </c>
      <c r="BM627" s="25" t="s">
        <v>839</v>
      </c>
    </row>
    <row r="628" spans="2:65" s="1" customFormat="1" ht="22.5" customHeight="1">
      <c r="B628" s="42"/>
      <c r="C628" s="250" t="s">
        <v>840</v>
      </c>
      <c r="D628" s="250" t="s">
        <v>304</v>
      </c>
      <c r="E628" s="251" t="s">
        <v>841</v>
      </c>
      <c r="F628" s="252" t="s">
        <v>842</v>
      </c>
      <c r="G628" s="253" t="s">
        <v>242</v>
      </c>
      <c r="H628" s="254">
        <v>846.6</v>
      </c>
      <c r="I628" s="255"/>
      <c r="J628" s="256">
        <f>ROUND(I628*H628,2)</f>
        <v>0</v>
      </c>
      <c r="K628" s="252" t="s">
        <v>243</v>
      </c>
      <c r="L628" s="257"/>
      <c r="M628" s="258" t="s">
        <v>22</v>
      </c>
      <c r="N628" s="259" t="s">
        <v>46</v>
      </c>
      <c r="O628" s="43"/>
      <c r="P628" s="212">
        <f>O628*H628</f>
        <v>0</v>
      </c>
      <c r="Q628" s="212">
        <v>0.0058</v>
      </c>
      <c r="R628" s="212">
        <f>Q628*H628</f>
        <v>4.91028</v>
      </c>
      <c r="S628" s="212">
        <v>0</v>
      </c>
      <c r="T628" s="213">
        <f>S628*H628</f>
        <v>0</v>
      </c>
      <c r="AR628" s="25" t="s">
        <v>438</v>
      </c>
      <c r="AT628" s="25" t="s">
        <v>304</v>
      </c>
      <c r="AU628" s="25" t="s">
        <v>84</v>
      </c>
      <c r="AY628" s="25" t="s">
        <v>145</v>
      </c>
      <c r="BE628" s="214">
        <f>IF(N628="základní",J628,0)</f>
        <v>0</v>
      </c>
      <c r="BF628" s="214">
        <f>IF(N628="snížená",J628,0)</f>
        <v>0</v>
      </c>
      <c r="BG628" s="214">
        <f>IF(N628="zákl. přenesená",J628,0)</f>
        <v>0</v>
      </c>
      <c r="BH628" s="214">
        <f>IF(N628="sníž. přenesená",J628,0)</f>
        <v>0</v>
      </c>
      <c r="BI628" s="214">
        <f>IF(N628="nulová",J628,0)</f>
        <v>0</v>
      </c>
      <c r="BJ628" s="25" t="s">
        <v>24</v>
      </c>
      <c r="BK628" s="214">
        <f>ROUND(I628*H628,2)</f>
        <v>0</v>
      </c>
      <c r="BL628" s="25" t="s">
        <v>326</v>
      </c>
      <c r="BM628" s="25" t="s">
        <v>843</v>
      </c>
    </row>
    <row r="629" spans="2:51" s="12" customFormat="1" ht="13.5">
      <c r="B629" s="224"/>
      <c r="C629" s="225"/>
      <c r="D629" s="221" t="s">
        <v>248</v>
      </c>
      <c r="E629" s="236" t="s">
        <v>22</v>
      </c>
      <c r="F629" s="237" t="s">
        <v>844</v>
      </c>
      <c r="G629" s="225"/>
      <c r="H629" s="238">
        <v>590</v>
      </c>
      <c r="I629" s="230"/>
      <c r="J629" s="225"/>
      <c r="K629" s="225"/>
      <c r="L629" s="231"/>
      <c r="M629" s="232"/>
      <c r="N629" s="233"/>
      <c r="O629" s="233"/>
      <c r="P629" s="233"/>
      <c r="Q629" s="233"/>
      <c r="R629" s="233"/>
      <c r="S629" s="233"/>
      <c r="T629" s="234"/>
      <c r="AT629" s="235" t="s">
        <v>248</v>
      </c>
      <c r="AU629" s="235" t="s">
        <v>84</v>
      </c>
      <c r="AV629" s="12" t="s">
        <v>84</v>
      </c>
      <c r="AW629" s="12" t="s">
        <v>39</v>
      </c>
      <c r="AX629" s="12" t="s">
        <v>75</v>
      </c>
      <c r="AY629" s="235" t="s">
        <v>145</v>
      </c>
    </row>
    <row r="630" spans="2:51" s="12" customFormat="1" ht="13.5">
      <c r="B630" s="224"/>
      <c r="C630" s="225"/>
      <c r="D630" s="221" t="s">
        <v>248</v>
      </c>
      <c r="E630" s="236" t="s">
        <v>22</v>
      </c>
      <c r="F630" s="237" t="s">
        <v>845</v>
      </c>
      <c r="G630" s="225"/>
      <c r="H630" s="238">
        <v>240</v>
      </c>
      <c r="I630" s="230"/>
      <c r="J630" s="225"/>
      <c r="K630" s="225"/>
      <c r="L630" s="231"/>
      <c r="M630" s="232"/>
      <c r="N630" s="233"/>
      <c r="O630" s="233"/>
      <c r="P630" s="233"/>
      <c r="Q630" s="233"/>
      <c r="R630" s="233"/>
      <c r="S630" s="233"/>
      <c r="T630" s="234"/>
      <c r="AT630" s="235" t="s">
        <v>248</v>
      </c>
      <c r="AU630" s="235" t="s">
        <v>84</v>
      </c>
      <c r="AV630" s="12" t="s">
        <v>84</v>
      </c>
      <c r="AW630" s="12" t="s">
        <v>39</v>
      </c>
      <c r="AX630" s="12" t="s">
        <v>75</v>
      </c>
      <c r="AY630" s="235" t="s">
        <v>145</v>
      </c>
    </row>
    <row r="631" spans="2:51" s="13" customFormat="1" ht="13.5">
      <c r="B631" s="239"/>
      <c r="C631" s="240"/>
      <c r="D631" s="221" t="s">
        <v>248</v>
      </c>
      <c r="E631" s="283" t="s">
        <v>22</v>
      </c>
      <c r="F631" s="284" t="s">
        <v>270</v>
      </c>
      <c r="G631" s="240"/>
      <c r="H631" s="285">
        <v>830</v>
      </c>
      <c r="I631" s="244"/>
      <c r="J631" s="240"/>
      <c r="K631" s="240"/>
      <c r="L631" s="245"/>
      <c r="M631" s="246"/>
      <c r="N631" s="247"/>
      <c r="O631" s="247"/>
      <c r="P631" s="247"/>
      <c r="Q631" s="247"/>
      <c r="R631" s="247"/>
      <c r="S631" s="247"/>
      <c r="T631" s="248"/>
      <c r="AT631" s="249" t="s">
        <v>248</v>
      </c>
      <c r="AU631" s="249" t="s">
        <v>84</v>
      </c>
      <c r="AV631" s="13" t="s">
        <v>244</v>
      </c>
      <c r="AW631" s="13" t="s">
        <v>39</v>
      </c>
      <c r="AX631" s="13" t="s">
        <v>24</v>
      </c>
      <c r="AY631" s="249" t="s">
        <v>145</v>
      </c>
    </row>
    <row r="632" spans="2:51" s="12" customFormat="1" ht="13.5">
      <c r="B632" s="224"/>
      <c r="C632" s="225"/>
      <c r="D632" s="226" t="s">
        <v>248</v>
      </c>
      <c r="E632" s="225"/>
      <c r="F632" s="228" t="s">
        <v>846</v>
      </c>
      <c r="G632" s="225"/>
      <c r="H632" s="229">
        <v>846.6</v>
      </c>
      <c r="I632" s="230"/>
      <c r="J632" s="225"/>
      <c r="K632" s="225"/>
      <c r="L632" s="231"/>
      <c r="M632" s="232"/>
      <c r="N632" s="233"/>
      <c r="O632" s="233"/>
      <c r="P632" s="233"/>
      <c r="Q632" s="233"/>
      <c r="R632" s="233"/>
      <c r="S632" s="233"/>
      <c r="T632" s="234"/>
      <c r="AT632" s="235" t="s">
        <v>248</v>
      </c>
      <c r="AU632" s="235" t="s">
        <v>84</v>
      </c>
      <c r="AV632" s="12" t="s">
        <v>84</v>
      </c>
      <c r="AW632" s="12" t="s">
        <v>6</v>
      </c>
      <c r="AX632" s="12" t="s">
        <v>24</v>
      </c>
      <c r="AY632" s="235" t="s">
        <v>145</v>
      </c>
    </row>
    <row r="633" spans="2:65" s="1" customFormat="1" ht="31.5" customHeight="1">
      <c r="B633" s="42"/>
      <c r="C633" s="203" t="s">
        <v>847</v>
      </c>
      <c r="D633" s="203" t="s">
        <v>148</v>
      </c>
      <c r="E633" s="204" t="s">
        <v>848</v>
      </c>
      <c r="F633" s="205" t="s">
        <v>849</v>
      </c>
      <c r="G633" s="206" t="s">
        <v>242</v>
      </c>
      <c r="H633" s="207">
        <v>24.5</v>
      </c>
      <c r="I633" s="208"/>
      <c r="J633" s="209">
        <f>ROUND(I633*H633,2)</f>
        <v>0</v>
      </c>
      <c r="K633" s="205" t="s">
        <v>243</v>
      </c>
      <c r="L633" s="62"/>
      <c r="M633" s="210" t="s">
        <v>22</v>
      </c>
      <c r="N633" s="211" t="s">
        <v>46</v>
      </c>
      <c r="O633" s="43"/>
      <c r="P633" s="212">
        <f>O633*H633</f>
        <v>0</v>
      </c>
      <c r="Q633" s="212">
        <v>0</v>
      </c>
      <c r="R633" s="212">
        <f>Q633*H633</f>
        <v>0</v>
      </c>
      <c r="S633" s="212">
        <v>0</v>
      </c>
      <c r="T633" s="213">
        <f>S633*H633</f>
        <v>0</v>
      </c>
      <c r="AR633" s="25" t="s">
        <v>326</v>
      </c>
      <c r="AT633" s="25" t="s">
        <v>148</v>
      </c>
      <c r="AU633" s="25" t="s">
        <v>84</v>
      </c>
      <c r="AY633" s="25" t="s">
        <v>145</v>
      </c>
      <c r="BE633" s="214">
        <f>IF(N633="základní",J633,0)</f>
        <v>0</v>
      </c>
      <c r="BF633" s="214">
        <f>IF(N633="snížená",J633,0)</f>
        <v>0</v>
      </c>
      <c r="BG633" s="214">
        <f>IF(N633="zákl. přenesená",J633,0)</f>
        <v>0</v>
      </c>
      <c r="BH633" s="214">
        <f>IF(N633="sníž. přenesená",J633,0)</f>
        <v>0</v>
      </c>
      <c r="BI633" s="214">
        <f>IF(N633="nulová",J633,0)</f>
        <v>0</v>
      </c>
      <c r="BJ633" s="25" t="s">
        <v>24</v>
      </c>
      <c r="BK633" s="214">
        <f>ROUND(I633*H633,2)</f>
        <v>0</v>
      </c>
      <c r="BL633" s="25" t="s">
        <v>326</v>
      </c>
      <c r="BM633" s="25" t="s">
        <v>850</v>
      </c>
    </row>
    <row r="634" spans="2:47" s="1" customFormat="1" ht="81">
      <c r="B634" s="42"/>
      <c r="C634" s="64"/>
      <c r="D634" s="226" t="s">
        <v>246</v>
      </c>
      <c r="E634" s="64"/>
      <c r="F634" s="282" t="s">
        <v>851</v>
      </c>
      <c r="G634" s="64"/>
      <c r="H634" s="64"/>
      <c r="I634" s="173"/>
      <c r="J634" s="64"/>
      <c r="K634" s="64"/>
      <c r="L634" s="62"/>
      <c r="M634" s="223"/>
      <c r="N634" s="43"/>
      <c r="O634" s="43"/>
      <c r="P634" s="43"/>
      <c r="Q634" s="43"/>
      <c r="R634" s="43"/>
      <c r="S634" s="43"/>
      <c r="T634" s="79"/>
      <c r="AT634" s="25" t="s">
        <v>246</v>
      </c>
      <c r="AU634" s="25" t="s">
        <v>84</v>
      </c>
    </row>
    <row r="635" spans="2:65" s="1" customFormat="1" ht="22.5" customHeight="1">
      <c r="B635" s="42"/>
      <c r="C635" s="250" t="s">
        <v>852</v>
      </c>
      <c r="D635" s="250" t="s">
        <v>304</v>
      </c>
      <c r="E635" s="251" t="s">
        <v>853</v>
      </c>
      <c r="F635" s="252" t="s">
        <v>854</v>
      </c>
      <c r="G635" s="253" t="s">
        <v>242</v>
      </c>
      <c r="H635" s="254">
        <v>24.99</v>
      </c>
      <c r="I635" s="255"/>
      <c r="J635" s="256">
        <f>ROUND(I635*H635,2)</f>
        <v>0</v>
      </c>
      <c r="K635" s="252" t="s">
        <v>243</v>
      </c>
      <c r="L635" s="257"/>
      <c r="M635" s="258" t="s">
        <v>22</v>
      </c>
      <c r="N635" s="259" t="s">
        <v>46</v>
      </c>
      <c r="O635" s="43"/>
      <c r="P635" s="212">
        <f>O635*H635</f>
        <v>0</v>
      </c>
      <c r="Q635" s="212">
        <v>0.00288</v>
      </c>
      <c r="R635" s="212">
        <f>Q635*H635</f>
        <v>0.0719712</v>
      </c>
      <c r="S635" s="212">
        <v>0</v>
      </c>
      <c r="T635" s="213">
        <f>S635*H635</f>
        <v>0</v>
      </c>
      <c r="AR635" s="25" t="s">
        <v>438</v>
      </c>
      <c r="AT635" s="25" t="s">
        <v>304</v>
      </c>
      <c r="AU635" s="25" t="s">
        <v>84</v>
      </c>
      <c r="AY635" s="25" t="s">
        <v>145</v>
      </c>
      <c r="BE635" s="214">
        <f>IF(N635="základní",J635,0)</f>
        <v>0</v>
      </c>
      <c r="BF635" s="214">
        <f>IF(N635="snížená",J635,0)</f>
        <v>0</v>
      </c>
      <c r="BG635" s="214">
        <f>IF(N635="zákl. přenesená",J635,0)</f>
        <v>0</v>
      </c>
      <c r="BH635" s="214">
        <f>IF(N635="sníž. přenesená",J635,0)</f>
        <v>0</v>
      </c>
      <c r="BI635" s="214">
        <f>IF(N635="nulová",J635,0)</f>
        <v>0</v>
      </c>
      <c r="BJ635" s="25" t="s">
        <v>24</v>
      </c>
      <c r="BK635" s="214">
        <f>ROUND(I635*H635,2)</f>
        <v>0</v>
      </c>
      <c r="BL635" s="25" t="s">
        <v>326</v>
      </c>
      <c r="BM635" s="25" t="s">
        <v>855</v>
      </c>
    </row>
    <row r="636" spans="2:51" s="12" customFormat="1" ht="13.5">
      <c r="B636" s="224"/>
      <c r="C636" s="225"/>
      <c r="D636" s="221" t="s">
        <v>248</v>
      </c>
      <c r="E636" s="236" t="s">
        <v>22</v>
      </c>
      <c r="F636" s="237" t="s">
        <v>856</v>
      </c>
      <c r="G636" s="225"/>
      <c r="H636" s="238">
        <v>24.5</v>
      </c>
      <c r="I636" s="230"/>
      <c r="J636" s="225"/>
      <c r="K636" s="225"/>
      <c r="L636" s="231"/>
      <c r="M636" s="232"/>
      <c r="N636" s="233"/>
      <c r="O636" s="233"/>
      <c r="P636" s="233"/>
      <c r="Q636" s="233"/>
      <c r="R636" s="233"/>
      <c r="S636" s="233"/>
      <c r="T636" s="234"/>
      <c r="AT636" s="235" t="s">
        <v>248</v>
      </c>
      <c r="AU636" s="235" t="s">
        <v>84</v>
      </c>
      <c r="AV636" s="12" t="s">
        <v>84</v>
      </c>
      <c r="AW636" s="12" t="s">
        <v>39</v>
      </c>
      <c r="AX636" s="12" t="s">
        <v>24</v>
      </c>
      <c r="AY636" s="235" t="s">
        <v>145</v>
      </c>
    </row>
    <row r="637" spans="2:51" s="12" customFormat="1" ht="13.5">
      <c r="B637" s="224"/>
      <c r="C637" s="225"/>
      <c r="D637" s="226" t="s">
        <v>248</v>
      </c>
      <c r="E637" s="225"/>
      <c r="F637" s="228" t="s">
        <v>857</v>
      </c>
      <c r="G637" s="225"/>
      <c r="H637" s="229">
        <v>24.99</v>
      </c>
      <c r="I637" s="230"/>
      <c r="J637" s="225"/>
      <c r="K637" s="225"/>
      <c r="L637" s="231"/>
      <c r="M637" s="232"/>
      <c r="N637" s="233"/>
      <c r="O637" s="233"/>
      <c r="P637" s="233"/>
      <c r="Q637" s="233"/>
      <c r="R637" s="233"/>
      <c r="S637" s="233"/>
      <c r="T637" s="234"/>
      <c r="AT637" s="235" t="s">
        <v>248</v>
      </c>
      <c r="AU637" s="235" t="s">
        <v>84</v>
      </c>
      <c r="AV637" s="12" t="s">
        <v>84</v>
      </c>
      <c r="AW637" s="12" t="s">
        <v>6</v>
      </c>
      <c r="AX637" s="12" t="s">
        <v>24</v>
      </c>
      <c r="AY637" s="235" t="s">
        <v>145</v>
      </c>
    </row>
    <row r="638" spans="2:65" s="1" customFormat="1" ht="44.25" customHeight="1">
      <c r="B638" s="42"/>
      <c r="C638" s="203" t="s">
        <v>858</v>
      </c>
      <c r="D638" s="203" t="s">
        <v>148</v>
      </c>
      <c r="E638" s="204" t="s">
        <v>859</v>
      </c>
      <c r="F638" s="205" t="s">
        <v>860</v>
      </c>
      <c r="G638" s="206" t="s">
        <v>242</v>
      </c>
      <c r="H638" s="207">
        <v>295</v>
      </c>
      <c r="I638" s="208"/>
      <c r="J638" s="209">
        <f>ROUND(I638*H638,2)</f>
        <v>0</v>
      </c>
      <c r="K638" s="205" t="s">
        <v>243</v>
      </c>
      <c r="L638" s="62"/>
      <c r="M638" s="210" t="s">
        <v>22</v>
      </c>
      <c r="N638" s="211" t="s">
        <v>46</v>
      </c>
      <c r="O638" s="43"/>
      <c r="P638" s="212">
        <f>O638*H638</f>
        <v>0</v>
      </c>
      <c r="Q638" s="212">
        <v>0</v>
      </c>
      <c r="R638" s="212">
        <f>Q638*H638</f>
        <v>0</v>
      </c>
      <c r="S638" s="212">
        <v>0.008</v>
      </c>
      <c r="T638" s="213">
        <f>S638*H638</f>
        <v>2.36</v>
      </c>
      <c r="AR638" s="25" t="s">
        <v>326</v>
      </c>
      <c r="AT638" s="25" t="s">
        <v>148</v>
      </c>
      <c r="AU638" s="25" t="s">
        <v>84</v>
      </c>
      <c r="AY638" s="25" t="s">
        <v>145</v>
      </c>
      <c r="BE638" s="214">
        <f>IF(N638="základní",J638,0)</f>
        <v>0</v>
      </c>
      <c r="BF638" s="214">
        <f>IF(N638="snížená",J638,0)</f>
        <v>0</v>
      </c>
      <c r="BG638" s="214">
        <f>IF(N638="zákl. přenesená",J638,0)</f>
        <v>0</v>
      </c>
      <c r="BH638" s="214">
        <f>IF(N638="sníž. přenesená",J638,0)</f>
        <v>0</v>
      </c>
      <c r="BI638" s="214">
        <f>IF(N638="nulová",J638,0)</f>
        <v>0</v>
      </c>
      <c r="BJ638" s="25" t="s">
        <v>24</v>
      </c>
      <c r="BK638" s="214">
        <f>ROUND(I638*H638,2)</f>
        <v>0</v>
      </c>
      <c r="BL638" s="25" t="s">
        <v>326</v>
      </c>
      <c r="BM638" s="25" t="s">
        <v>861</v>
      </c>
    </row>
    <row r="639" spans="2:47" s="1" customFormat="1" ht="67.5">
      <c r="B639" s="42"/>
      <c r="C639" s="64"/>
      <c r="D639" s="221" t="s">
        <v>246</v>
      </c>
      <c r="E639" s="64"/>
      <c r="F639" s="222" t="s">
        <v>862</v>
      </c>
      <c r="G639" s="64"/>
      <c r="H639" s="64"/>
      <c r="I639" s="173"/>
      <c r="J639" s="64"/>
      <c r="K639" s="64"/>
      <c r="L639" s="62"/>
      <c r="M639" s="223"/>
      <c r="N639" s="43"/>
      <c r="O639" s="43"/>
      <c r="P639" s="43"/>
      <c r="Q639" s="43"/>
      <c r="R639" s="43"/>
      <c r="S639" s="43"/>
      <c r="T639" s="79"/>
      <c r="AT639" s="25" t="s">
        <v>246</v>
      </c>
      <c r="AU639" s="25" t="s">
        <v>84</v>
      </c>
    </row>
    <row r="640" spans="2:51" s="12" customFormat="1" ht="13.5">
      <c r="B640" s="224"/>
      <c r="C640" s="225"/>
      <c r="D640" s="226" t="s">
        <v>248</v>
      </c>
      <c r="E640" s="227" t="s">
        <v>22</v>
      </c>
      <c r="F640" s="228" t="s">
        <v>863</v>
      </c>
      <c r="G640" s="225"/>
      <c r="H640" s="229">
        <v>295</v>
      </c>
      <c r="I640" s="230"/>
      <c r="J640" s="225"/>
      <c r="K640" s="225"/>
      <c r="L640" s="231"/>
      <c r="M640" s="232"/>
      <c r="N640" s="233"/>
      <c r="O640" s="233"/>
      <c r="P640" s="233"/>
      <c r="Q640" s="233"/>
      <c r="R640" s="233"/>
      <c r="S640" s="233"/>
      <c r="T640" s="234"/>
      <c r="AT640" s="235" t="s">
        <v>248</v>
      </c>
      <c r="AU640" s="235" t="s">
        <v>84</v>
      </c>
      <c r="AV640" s="12" t="s">
        <v>84</v>
      </c>
      <c r="AW640" s="12" t="s">
        <v>39</v>
      </c>
      <c r="AX640" s="12" t="s">
        <v>24</v>
      </c>
      <c r="AY640" s="235" t="s">
        <v>145</v>
      </c>
    </row>
    <row r="641" spans="2:65" s="1" customFormat="1" ht="31.5" customHeight="1">
      <c r="B641" s="42"/>
      <c r="C641" s="203" t="s">
        <v>864</v>
      </c>
      <c r="D641" s="203" t="s">
        <v>148</v>
      </c>
      <c r="E641" s="204" t="s">
        <v>865</v>
      </c>
      <c r="F641" s="205" t="s">
        <v>866</v>
      </c>
      <c r="G641" s="206" t="s">
        <v>242</v>
      </c>
      <c r="H641" s="207">
        <v>415</v>
      </c>
      <c r="I641" s="208"/>
      <c r="J641" s="209">
        <f>ROUND(I641*H641,2)</f>
        <v>0</v>
      </c>
      <c r="K641" s="205" t="s">
        <v>243</v>
      </c>
      <c r="L641" s="62"/>
      <c r="M641" s="210" t="s">
        <v>22</v>
      </c>
      <c r="N641" s="211" t="s">
        <v>46</v>
      </c>
      <c r="O641" s="43"/>
      <c r="P641" s="212">
        <f>O641*H641</f>
        <v>0</v>
      </c>
      <c r="Q641" s="212">
        <v>1E-05</v>
      </c>
      <c r="R641" s="212">
        <f>Q641*H641</f>
        <v>0.00415</v>
      </c>
      <c r="S641" s="212">
        <v>0</v>
      </c>
      <c r="T641" s="213">
        <f>S641*H641</f>
        <v>0</v>
      </c>
      <c r="AR641" s="25" t="s">
        <v>326</v>
      </c>
      <c r="AT641" s="25" t="s">
        <v>148</v>
      </c>
      <c r="AU641" s="25" t="s">
        <v>84</v>
      </c>
      <c r="AY641" s="25" t="s">
        <v>145</v>
      </c>
      <c r="BE641" s="214">
        <f>IF(N641="základní",J641,0)</f>
        <v>0</v>
      </c>
      <c r="BF641" s="214">
        <f>IF(N641="snížená",J641,0)</f>
        <v>0</v>
      </c>
      <c r="BG641" s="214">
        <f>IF(N641="zákl. přenesená",J641,0)</f>
        <v>0</v>
      </c>
      <c r="BH641" s="214">
        <f>IF(N641="sníž. přenesená",J641,0)</f>
        <v>0</v>
      </c>
      <c r="BI641" s="214">
        <f>IF(N641="nulová",J641,0)</f>
        <v>0</v>
      </c>
      <c r="BJ641" s="25" t="s">
        <v>24</v>
      </c>
      <c r="BK641" s="214">
        <f>ROUND(I641*H641,2)</f>
        <v>0</v>
      </c>
      <c r="BL641" s="25" t="s">
        <v>326</v>
      </c>
      <c r="BM641" s="25" t="s">
        <v>867</v>
      </c>
    </row>
    <row r="642" spans="2:51" s="12" customFormat="1" ht="13.5">
      <c r="B642" s="224"/>
      <c r="C642" s="225"/>
      <c r="D642" s="221" t="s">
        <v>248</v>
      </c>
      <c r="E642" s="236" t="s">
        <v>22</v>
      </c>
      <c r="F642" s="237" t="s">
        <v>863</v>
      </c>
      <c r="G642" s="225"/>
      <c r="H642" s="238">
        <v>295</v>
      </c>
      <c r="I642" s="230"/>
      <c r="J642" s="225"/>
      <c r="K642" s="225"/>
      <c r="L642" s="231"/>
      <c r="M642" s="232"/>
      <c r="N642" s="233"/>
      <c r="O642" s="233"/>
      <c r="P642" s="233"/>
      <c r="Q642" s="233"/>
      <c r="R642" s="233"/>
      <c r="S642" s="233"/>
      <c r="T642" s="234"/>
      <c r="AT642" s="235" t="s">
        <v>248</v>
      </c>
      <c r="AU642" s="235" t="s">
        <v>84</v>
      </c>
      <c r="AV642" s="12" t="s">
        <v>84</v>
      </c>
      <c r="AW642" s="12" t="s">
        <v>39</v>
      </c>
      <c r="AX642" s="12" t="s">
        <v>75</v>
      </c>
      <c r="AY642" s="235" t="s">
        <v>145</v>
      </c>
    </row>
    <row r="643" spans="2:51" s="12" customFormat="1" ht="13.5">
      <c r="B643" s="224"/>
      <c r="C643" s="225"/>
      <c r="D643" s="221" t="s">
        <v>248</v>
      </c>
      <c r="E643" s="236" t="s">
        <v>22</v>
      </c>
      <c r="F643" s="237" t="s">
        <v>646</v>
      </c>
      <c r="G643" s="225"/>
      <c r="H643" s="238">
        <v>120</v>
      </c>
      <c r="I643" s="230"/>
      <c r="J643" s="225"/>
      <c r="K643" s="225"/>
      <c r="L643" s="231"/>
      <c r="M643" s="232"/>
      <c r="N643" s="233"/>
      <c r="O643" s="233"/>
      <c r="P643" s="233"/>
      <c r="Q643" s="233"/>
      <c r="R643" s="233"/>
      <c r="S643" s="233"/>
      <c r="T643" s="234"/>
      <c r="AT643" s="235" t="s">
        <v>248</v>
      </c>
      <c r="AU643" s="235" t="s">
        <v>84</v>
      </c>
      <c r="AV643" s="12" t="s">
        <v>84</v>
      </c>
      <c r="AW643" s="12" t="s">
        <v>39</v>
      </c>
      <c r="AX643" s="12" t="s">
        <v>75</v>
      </c>
      <c r="AY643" s="235" t="s">
        <v>145</v>
      </c>
    </row>
    <row r="644" spans="2:51" s="13" customFormat="1" ht="13.5">
      <c r="B644" s="239"/>
      <c r="C644" s="240"/>
      <c r="D644" s="226" t="s">
        <v>248</v>
      </c>
      <c r="E644" s="241" t="s">
        <v>22</v>
      </c>
      <c r="F644" s="242" t="s">
        <v>270</v>
      </c>
      <c r="G644" s="240"/>
      <c r="H644" s="243">
        <v>415</v>
      </c>
      <c r="I644" s="244"/>
      <c r="J644" s="240"/>
      <c r="K644" s="240"/>
      <c r="L644" s="245"/>
      <c r="M644" s="246"/>
      <c r="N644" s="247"/>
      <c r="O644" s="247"/>
      <c r="P644" s="247"/>
      <c r="Q644" s="247"/>
      <c r="R644" s="247"/>
      <c r="S644" s="247"/>
      <c r="T644" s="248"/>
      <c r="AT644" s="249" t="s">
        <v>248</v>
      </c>
      <c r="AU644" s="249" t="s">
        <v>84</v>
      </c>
      <c r="AV644" s="13" t="s">
        <v>244</v>
      </c>
      <c r="AW644" s="13" t="s">
        <v>39</v>
      </c>
      <c r="AX644" s="13" t="s">
        <v>24</v>
      </c>
      <c r="AY644" s="249" t="s">
        <v>145</v>
      </c>
    </row>
    <row r="645" spans="2:65" s="1" customFormat="1" ht="31.5" customHeight="1">
      <c r="B645" s="42"/>
      <c r="C645" s="250" t="s">
        <v>868</v>
      </c>
      <c r="D645" s="250" t="s">
        <v>304</v>
      </c>
      <c r="E645" s="251" t="s">
        <v>869</v>
      </c>
      <c r="F645" s="252" t="s">
        <v>870</v>
      </c>
      <c r="G645" s="253" t="s">
        <v>242</v>
      </c>
      <c r="H645" s="254">
        <v>456.5</v>
      </c>
      <c r="I645" s="255"/>
      <c r="J645" s="256">
        <f>ROUND(I645*H645,2)</f>
        <v>0</v>
      </c>
      <c r="K645" s="252" t="s">
        <v>243</v>
      </c>
      <c r="L645" s="257"/>
      <c r="M645" s="258" t="s">
        <v>22</v>
      </c>
      <c r="N645" s="259" t="s">
        <v>46</v>
      </c>
      <c r="O645" s="43"/>
      <c r="P645" s="212">
        <f>O645*H645</f>
        <v>0</v>
      </c>
      <c r="Q645" s="212">
        <v>0.00014</v>
      </c>
      <c r="R645" s="212">
        <f>Q645*H645</f>
        <v>0.06391</v>
      </c>
      <c r="S645" s="212">
        <v>0</v>
      </c>
      <c r="T645" s="213">
        <f>S645*H645</f>
        <v>0</v>
      </c>
      <c r="AR645" s="25" t="s">
        <v>438</v>
      </c>
      <c r="AT645" s="25" t="s">
        <v>304</v>
      </c>
      <c r="AU645" s="25" t="s">
        <v>84</v>
      </c>
      <c r="AY645" s="25" t="s">
        <v>145</v>
      </c>
      <c r="BE645" s="214">
        <f>IF(N645="základní",J645,0)</f>
        <v>0</v>
      </c>
      <c r="BF645" s="214">
        <f>IF(N645="snížená",J645,0)</f>
        <v>0</v>
      </c>
      <c r="BG645" s="214">
        <f>IF(N645="zákl. přenesená",J645,0)</f>
        <v>0</v>
      </c>
      <c r="BH645" s="214">
        <f>IF(N645="sníž. přenesená",J645,0)</f>
        <v>0</v>
      </c>
      <c r="BI645" s="214">
        <f>IF(N645="nulová",J645,0)</f>
        <v>0</v>
      </c>
      <c r="BJ645" s="25" t="s">
        <v>24</v>
      </c>
      <c r="BK645" s="214">
        <f>ROUND(I645*H645,2)</f>
        <v>0</v>
      </c>
      <c r="BL645" s="25" t="s">
        <v>326</v>
      </c>
      <c r="BM645" s="25" t="s">
        <v>871</v>
      </c>
    </row>
    <row r="646" spans="2:51" s="12" customFormat="1" ht="13.5">
      <c r="B646" s="224"/>
      <c r="C646" s="225"/>
      <c r="D646" s="226" t="s">
        <v>248</v>
      </c>
      <c r="E646" s="225"/>
      <c r="F646" s="228" t="s">
        <v>872</v>
      </c>
      <c r="G646" s="225"/>
      <c r="H646" s="229">
        <v>456.5</v>
      </c>
      <c r="I646" s="230"/>
      <c r="J646" s="225"/>
      <c r="K646" s="225"/>
      <c r="L646" s="231"/>
      <c r="M646" s="232"/>
      <c r="N646" s="233"/>
      <c r="O646" s="233"/>
      <c r="P646" s="233"/>
      <c r="Q646" s="233"/>
      <c r="R646" s="233"/>
      <c r="S646" s="233"/>
      <c r="T646" s="234"/>
      <c r="AT646" s="235" t="s">
        <v>248</v>
      </c>
      <c r="AU646" s="235" t="s">
        <v>84</v>
      </c>
      <c r="AV646" s="12" t="s">
        <v>84</v>
      </c>
      <c r="AW646" s="12" t="s">
        <v>6</v>
      </c>
      <c r="AX646" s="12" t="s">
        <v>24</v>
      </c>
      <c r="AY646" s="235" t="s">
        <v>145</v>
      </c>
    </row>
    <row r="647" spans="2:65" s="1" customFormat="1" ht="31.5" customHeight="1">
      <c r="B647" s="42"/>
      <c r="C647" s="203" t="s">
        <v>873</v>
      </c>
      <c r="D647" s="203" t="s">
        <v>148</v>
      </c>
      <c r="E647" s="204" t="s">
        <v>874</v>
      </c>
      <c r="F647" s="205" t="s">
        <v>875</v>
      </c>
      <c r="G647" s="206" t="s">
        <v>780</v>
      </c>
      <c r="H647" s="207">
        <v>5.05</v>
      </c>
      <c r="I647" s="208"/>
      <c r="J647" s="209">
        <f>ROUND(I647*H647,2)</f>
        <v>0</v>
      </c>
      <c r="K647" s="205" t="s">
        <v>243</v>
      </c>
      <c r="L647" s="62"/>
      <c r="M647" s="210" t="s">
        <v>22</v>
      </c>
      <c r="N647" s="211" t="s">
        <v>46</v>
      </c>
      <c r="O647" s="43"/>
      <c r="P647" s="212">
        <f>O647*H647</f>
        <v>0</v>
      </c>
      <c r="Q647" s="212">
        <v>0</v>
      </c>
      <c r="R647" s="212">
        <f>Q647*H647</f>
        <v>0</v>
      </c>
      <c r="S647" s="212">
        <v>0</v>
      </c>
      <c r="T647" s="213">
        <f>S647*H647</f>
        <v>0</v>
      </c>
      <c r="AR647" s="25" t="s">
        <v>326</v>
      </c>
      <c r="AT647" s="25" t="s">
        <v>148</v>
      </c>
      <c r="AU647" s="25" t="s">
        <v>84</v>
      </c>
      <c r="AY647" s="25" t="s">
        <v>145</v>
      </c>
      <c r="BE647" s="214">
        <f>IF(N647="základní",J647,0)</f>
        <v>0</v>
      </c>
      <c r="BF647" s="214">
        <f>IF(N647="snížená",J647,0)</f>
        <v>0</v>
      </c>
      <c r="BG647" s="214">
        <f>IF(N647="zákl. přenesená",J647,0)</f>
        <v>0</v>
      </c>
      <c r="BH647" s="214">
        <f>IF(N647="sníž. přenesená",J647,0)</f>
        <v>0</v>
      </c>
      <c r="BI647" s="214">
        <f>IF(N647="nulová",J647,0)</f>
        <v>0</v>
      </c>
      <c r="BJ647" s="25" t="s">
        <v>24</v>
      </c>
      <c r="BK647" s="214">
        <f>ROUND(I647*H647,2)</f>
        <v>0</v>
      </c>
      <c r="BL647" s="25" t="s">
        <v>326</v>
      </c>
      <c r="BM647" s="25" t="s">
        <v>876</v>
      </c>
    </row>
    <row r="648" spans="2:47" s="1" customFormat="1" ht="121.5">
      <c r="B648" s="42"/>
      <c r="C648" s="64"/>
      <c r="D648" s="221" t="s">
        <v>246</v>
      </c>
      <c r="E648" s="64"/>
      <c r="F648" s="222" t="s">
        <v>877</v>
      </c>
      <c r="G648" s="64"/>
      <c r="H648" s="64"/>
      <c r="I648" s="173"/>
      <c r="J648" s="64"/>
      <c r="K648" s="64"/>
      <c r="L648" s="62"/>
      <c r="M648" s="223"/>
      <c r="N648" s="43"/>
      <c r="O648" s="43"/>
      <c r="P648" s="43"/>
      <c r="Q648" s="43"/>
      <c r="R648" s="43"/>
      <c r="S648" s="43"/>
      <c r="T648" s="79"/>
      <c r="AT648" s="25" t="s">
        <v>246</v>
      </c>
      <c r="AU648" s="25" t="s">
        <v>84</v>
      </c>
    </row>
    <row r="649" spans="2:63" s="11" customFormat="1" ht="29.85" customHeight="1">
      <c r="B649" s="186"/>
      <c r="C649" s="187"/>
      <c r="D649" s="200" t="s">
        <v>74</v>
      </c>
      <c r="E649" s="201" t="s">
        <v>878</v>
      </c>
      <c r="F649" s="201" t="s">
        <v>879</v>
      </c>
      <c r="G649" s="187"/>
      <c r="H649" s="187"/>
      <c r="I649" s="190"/>
      <c r="J649" s="202">
        <f>BK649</f>
        <v>0</v>
      </c>
      <c r="K649" s="187"/>
      <c r="L649" s="192"/>
      <c r="M649" s="193"/>
      <c r="N649" s="194"/>
      <c r="O649" s="194"/>
      <c r="P649" s="195">
        <f>SUM(P650:P664)</f>
        <v>0</v>
      </c>
      <c r="Q649" s="194"/>
      <c r="R649" s="195">
        <f>SUM(R650:R664)</f>
        <v>0.1357752</v>
      </c>
      <c r="S649" s="194"/>
      <c r="T649" s="196">
        <f>SUM(T650:T664)</f>
        <v>0.4291</v>
      </c>
      <c r="AR649" s="197" t="s">
        <v>84</v>
      </c>
      <c r="AT649" s="198" t="s">
        <v>74</v>
      </c>
      <c r="AU649" s="198" t="s">
        <v>24</v>
      </c>
      <c r="AY649" s="197" t="s">
        <v>145</v>
      </c>
      <c r="BK649" s="199">
        <f>SUM(BK650:BK664)</f>
        <v>0</v>
      </c>
    </row>
    <row r="650" spans="2:65" s="1" customFormat="1" ht="22.5" customHeight="1">
      <c r="B650" s="42"/>
      <c r="C650" s="203" t="s">
        <v>880</v>
      </c>
      <c r="D650" s="203" t="s">
        <v>148</v>
      </c>
      <c r="E650" s="204" t="s">
        <v>881</v>
      </c>
      <c r="F650" s="205" t="s">
        <v>882</v>
      </c>
      <c r="G650" s="206" t="s">
        <v>175</v>
      </c>
      <c r="H650" s="207">
        <v>4</v>
      </c>
      <c r="I650" s="208"/>
      <c r="J650" s="209">
        <f>ROUND(I650*H650,2)</f>
        <v>0</v>
      </c>
      <c r="K650" s="205" t="s">
        <v>243</v>
      </c>
      <c r="L650" s="62"/>
      <c r="M650" s="210" t="s">
        <v>22</v>
      </c>
      <c r="N650" s="211" t="s">
        <v>46</v>
      </c>
      <c r="O650" s="43"/>
      <c r="P650" s="212">
        <f>O650*H650</f>
        <v>0</v>
      </c>
      <c r="Q650" s="212">
        <v>0.000394</v>
      </c>
      <c r="R650" s="212">
        <f>Q650*H650</f>
        <v>0.001576</v>
      </c>
      <c r="S650" s="212">
        <v>0</v>
      </c>
      <c r="T650" s="213">
        <f>S650*H650</f>
        <v>0</v>
      </c>
      <c r="AR650" s="25" t="s">
        <v>326</v>
      </c>
      <c r="AT650" s="25" t="s">
        <v>148</v>
      </c>
      <c r="AU650" s="25" t="s">
        <v>84</v>
      </c>
      <c r="AY650" s="25" t="s">
        <v>145</v>
      </c>
      <c r="BE650" s="214">
        <f>IF(N650="základní",J650,0)</f>
        <v>0</v>
      </c>
      <c r="BF650" s="214">
        <f>IF(N650="snížená",J650,0)</f>
        <v>0</v>
      </c>
      <c r="BG650" s="214">
        <f>IF(N650="zákl. přenesená",J650,0)</f>
        <v>0</v>
      </c>
      <c r="BH650" s="214">
        <f>IF(N650="sníž. přenesená",J650,0)</f>
        <v>0</v>
      </c>
      <c r="BI650" s="214">
        <f>IF(N650="nulová",J650,0)</f>
        <v>0</v>
      </c>
      <c r="BJ650" s="25" t="s">
        <v>24</v>
      </c>
      <c r="BK650" s="214">
        <f>ROUND(I650*H650,2)</f>
        <v>0</v>
      </c>
      <c r="BL650" s="25" t="s">
        <v>326</v>
      </c>
      <c r="BM650" s="25" t="s">
        <v>883</v>
      </c>
    </row>
    <row r="651" spans="2:51" s="12" customFormat="1" ht="13.5">
      <c r="B651" s="224"/>
      <c r="C651" s="225"/>
      <c r="D651" s="226" t="s">
        <v>248</v>
      </c>
      <c r="E651" s="227" t="s">
        <v>22</v>
      </c>
      <c r="F651" s="228" t="s">
        <v>884</v>
      </c>
      <c r="G651" s="225"/>
      <c r="H651" s="229">
        <v>4</v>
      </c>
      <c r="I651" s="230"/>
      <c r="J651" s="225"/>
      <c r="K651" s="225"/>
      <c r="L651" s="231"/>
      <c r="M651" s="232"/>
      <c r="N651" s="233"/>
      <c r="O651" s="233"/>
      <c r="P651" s="233"/>
      <c r="Q651" s="233"/>
      <c r="R651" s="233"/>
      <c r="S651" s="233"/>
      <c r="T651" s="234"/>
      <c r="AT651" s="235" t="s">
        <v>248</v>
      </c>
      <c r="AU651" s="235" t="s">
        <v>84</v>
      </c>
      <c r="AV651" s="12" t="s">
        <v>84</v>
      </c>
      <c r="AW651" s="12" t="s">
        <v>39</v>
      </c>
      <c r="AX651" s="12" t="s">
        <v>24</v>
      </c>
      <c r="AY651" s="235" t="s">
        <v>145</v>
      </c>
    </row>
    <row r="652" spans="2:65" s="1" customFormat="1" ht="22.5" customHeight="1">
      <c r="B652" s="42"/>
      <c r="C652" s="203" t="s">
        <v>885</v>
      </c>
      <c r="D652" s="203" t="s">
        <v>148</v>
      </c>
      <c r="E652" s="204" t="s">
        <v>886</v>
      </c>
      <c r="F652" s="205" t="s">
        <v>887</v>
      </c>
      <c r="G652" s="206" t="s">
        <v>317</v>
      </c>
      <c r="H652" s="207">
        <v>14</v>
      </c>
      <c r="I652" s="208"/>
      <c r="J652" s="209">
        <f>ROUND(I652*H652,2)</f>
        <v>0</v>
      </c>
      <c r="K652" s="205" t="s">
        <v>243</v>
      </c>
      <c r="L652" s="62"/>
      <c r="M652" s="210" t="s">
        <v>22</v>
      </c>
      <c r="N652" s="211" t="s">
        <v>46</v>
      </c>
      <c r="O652" s="43"/>
      <c r="P652" s="212">
        <f>O652*H652</f>
        <v>0</v>
      </c>
      <c r="Q652" s="212">
        <v>0</v>
      </c>
      <c r="R652" s="212">
        <f>Q652*H652</f>
        <v>0</v>
      </c>
      <c r="S652" s="212">
        <v>0.03065</v>
      </c>
      <c r="T652" s="213">
        <f>S652*H652</f>
        <v>0.4291</v>
      </c>
      <c r="AR652" s="25" t="s">
        <v>326</v>
      </c>
      <c r="AT652" s="25" t="s">
        <v>148</v>
      </c>
      <c r="AU652" s="25" t="s">
        <v>84</v>
      </c>
      <c r="AY652" s="25" t="s">
        <v>145</v>
      </c>
      <c r="BE652" s="214">
        <f>IF(N652="základní",J652,0)</f>
        <v>0</v>
      </c>
      <c r="BF652" s="214">
        <f>IF(N652="snížená",J652,0)</f>
        <v>0</v>
      </c>
      <c r="BG652" s="214">
        <f>IF(N652="zákl. přenesená",J652,0)</f>
        <v>0</v>
      </c>
      <c r="BH652" s="214">
        <f>IF(N652="sníž. přenesená",J652,0)</f>
        <v>0</v>
      </c>
      <c r="BI652" s="214">
        <f>IF(N652="nulová",J652,0)</f>
        <v>0</v>
      </c>
      <c r="BJ652" s="25" t="s">
        <v>24</v>
      </c>
      <c r="BK652" s="214">
        <f>ROUND(I652*H652,2)</f>
        <v>0</v>
      </c>
      <c r="BL652" s="25" t="s">
        <v>326</v>
      </c>
      <c r="BM652" s="25" t="s">
        <v>888</v>
      </c>
    </row>
    <row r="653" spans="2:51" s="12" customFormat="1" ht="13.5">
      <c r="B653" s="224"/>
      <c r="C653" s="225"/>
      <c r="D653" s="226" t="s">
        <v>248</v>
      </c>
      <c r="E653" s="227" t="s">
        <v>22</v>
      </c>
      <c r="F653" s="228" t="s">
        <v>889</v>
      </c>
      <c r="G653" s="225"/>
      <c r="H653" s="229">
        <v>14</v>
      </c>
      <c r="I653" s="230"/>
      <c r="J653" s="225"/>
      <c r="K653" s="225"/>
      <c r="L653" s="231"/>
      <c r="M653" s="232"/>
      <c r="N653" s="233"/>
      <c r="O653" s="233"/>
      <c r="P653" s="233"/>
      <c r="Q653" s="233"/>
      <c r="R653" s="233"/>
      <c r="S653" s="233"/>
      <c r="T653" s="234"/>
      <c r="AT653" s="235" t="s">
        <v>248</v>
      </c>
      <c r="AU653" s="235" t="s">
        <v>84</v>
      </c>
      <c r="AV653" s="12" t="s">
        <v>84</v>
      </c>
      <c r="AW653" s="12" t="s">
        <v>39</v>
      </c>
      <c r="AX653" s="12" t="s">
        <v>24</v>
      </c>
      <c r="AY653" s="235" t="s">
        <v>145</v>
      </c>
    </row>
    <row r="654" spans="2:65" s="1" customFormat="1" ht="22.5" customHeight="1">
      <c r="B654" s="42"/>
      <c r="C654" s="203" t="s">
        <v>890</v>
      </c>
      <c r="D654" s="203" t="s">
        <v>148</v>
      </c>
      <c r="E654" s="204" t="s">
        <v>891</v>
      </c>
      <c r="F654" s="205" t="s">
        <v>892</v>
      </c>
      <c r="G654" s="206" t="s">
        <v>317</v>
      </c>
      <c r="H654" s="207">
        <v>12</v>
      </c>
      <c r="I654" s="208"/>
      <c r="J654" s="209">
        <f>ROUND(I654*H654,2)</f>
        <v>0</v>
      </c>
      <c r="K654" s="205" t="s">
        <v>243</v>
      </c>
      <c r="L654" s="62"/>
      <c r="M654" s="210" t="s">
        <v>22</v>
      </c>
      <c r="N654" s="211" t="s">
        <v>46</v>
      </c>
      <c r="O654" s="43"/>
      <c r="P654" s="212">
        <f>O654*H654</f>
        <v>0</v>
      </c>
      <c r="Q654" s="212">
        <v>0.0022666</v>
      </c>
      <c r="R654" s="212">
        <f>Q654*H654</f>
        <v>0.0271992</v>
      </c>
      <c r="S654" s="212">
        <v>0</v>
      </c>
      <c r="T654" s="213">
        <f>S654*H654</f>
        <v>0</v>
      </c>
      <c r="AR654" s="25" t="s">
        <v>326</v>
      </c>
      <c r="AT654" s="25" t="s">
        <v>148</v>
      </c>
      <c r="AU654" s="25" t="s">
        <v>84</v>
      </c>
      <c r="AY654" s="25" t="s">
        <v>145</v>
      </c>
      <c r="BE654" s="214">
        <f>IF(N654="základní",J654,0)</f>
        <v>0</v>
      </c>
      <c r="BF654" s="214">
        <f>IF(N654="snížená",J654,0)</f>
        <v>0</v>
      </c>
      <c r="BG654" s="214">
        <f>IF(N654="zákl. přenesená",J654,0)</f>
        <v>0</v>
      </c>
      <c r="BH654" s="214">
        <f>IF(N654="sníž. přenesená",J654,0)</f>
        <v>0</v>
      </c>
      <c r="BI654" s="214">
        <f>IF(N654="nulová",J654,0)</f>
        <v>0</v>
      </c>
      <c r="BJ654" s="25" t="s">
        <v>24</v>
      </c>
      <c r="BK654" s="214">
        <f>ROUND(I654*H654,2)</f>
        <v>0</v>
      </c>
      <c r="BL654" s="25" t="s">
        <v>326</v>
      </c>
      <c r="BM654" s="25" t="s">
        <v>893</v>
      </c>
    </row>
    <row r="655" spans="2:51" s="12" customFormat="1" ht="13.5">
      <c r="B655" s="224"/>
      <c r="C655" s="225"/>
      <c r="D655" s="226" t="s">
        <v>248</v>
      </c>
      <c r="E655" s="227" t="s">
        <v>22</v>
      </c>
      <c r="F655" s="228" t="s">
        <v>894</v>
      </c>
      <c r="G655" s="225"/>
      <c r="H655" s="229">
        <v>12</v>
      </c>
      <c r="I655" s="230"/>
      <c r="J655" s="225"/>
      <c r="K655" s="225"/>
      <c r="L655" s="231"/>
      <c r="M655" s="232"/>
      <c r="N655" s="233"/>
      <c r="O655" s="233"/>
      <c r="P655" s="233"/>
      <c r="Q655" s="233"/>
      <c r="R655" s="233"/>
      <c r="S655" s="233"/>
      <c r="T655" s="234"/>
      <c r="AT655" s="235" t="s">
        <v>248</v>
      </c>
      <c r="AU655" s="235" t="s">
        <v>84</v>
      </c>
      <c r="AV655" s="12" t="s">
        <v>84</v>
      </c>
      <c r="AW655" s="12" t="s">
        <v>39</v>
      </c>
      <c r="AX655" s="12" t="s">
        <v>24</v>
      </c>
      <c r="AY655" s="235" t="s">
        <v>145</v>
      </c>
    </row>
    <row r="656" spans="2:65" s="1" customFormat="1" ht="22.5" customHeight="1">
      <c r="B656" s="42"/>
      <c r="C656" s="203" t="s">
        <v>895</v>
      </c>
      <c r="D656" s="203" t="s">
        <v>148</v>
      </c>
      <c r="E656" s="204" t="s">
        <v>896</v>
      </c>
      <c r="F656" s="205" t="s">
        <v>897</v>
      </c>
      <c r="G656" s="206" t="s">
        <v>317</v>
      </c>
      <c r="H656" s="207">
        <v>2</v>
      </c>
      <c r="I656" s="208"/>
      <c r="J656" s="209">
        <f>ROUND(I656*H656,2)</f>
        <v>0</v>
      </c>
      <c r="K656" s="205" t="s">
        <v>243</v>
      </c>
      <c r="L656" s="62"/>
      <c r="M656" s="210" t="s">
        <v>22</v>
      </c>
      <c r="N656" s="211" t="s">
        <v>46</v>
      </c>
      <c r="O656" s="43"/>
      <c r="P656" s="212">
        <f>O656*H656</f>
        <v>0</v>
      </c>
      <c r="Q656" s="212">
        <v>0.0035</v>
      </c>
      <c r="R656" s="212">
        <f>Q656*H656</f>
        <v>0.007</v>
      </c>
      <c r="S656" s="212">
        <v>0</v>
      </c>
      <c r="T656" s="213">
        <f>S656*H656</f>
        <v>0</v>
      </c>
      <c r="AR656" s="25" t="s">
        <v>326</v>
      </c>
      <c r="AT656" s="25" t="s">
        <v>148</v>
      </c>
      <c r="AU656" s="25" t="s">
        <v>84</v>
      </c>
      <c r="AY656" s="25" t="s">
        <v>145</v>
      </c>
      <c r="BE656" s="214">
        <f>IF(N656="základní",J656,0)</f>
        <v>0</v>
      </c>
      <c r="BF656" s="214">
        <f>IF(N656="snížená",J656,0)</f>
        <v>0</v>
      </c>
      <c r="BG656" s="214">
        <f>IF(N656="zákl. přenesená",J656,0)</f>
        <v>0</v>
      </c>
      <c r="BH656" s="214">
        <f>IF(N656="sníž. přenesená",J656,0)</f>
        <v>0</v>
      </c>
      <c r="BI656" s="214">
        <f>IF(N656="nulová",J656,0)</f>
        <v>0</v>
      </c>
      <c r="BJ656" s="25" t="s">
        <v>24</v>
      </c>
      <c r="BK656" s="214">
        <f>ROUND(I656*H656,2)</f>
        <v>0</v>
      </c>
      <c r="BL656" s="25" t="s">
        <v>326</v>
      </c>
      <c r="BM656" s="25" t="s">
        <v>898</v>
      </c>
    </row>
    <row r="657" spans="2:47" s="1" customFormat="1" ht="67.5">
      <c r="B657" s="42"/>
      <c r="C657" s="64"/>
      <c r="D657" s="221" t="s">
        <v>246</v>
      </c>
      <c r="E657" s="64"/>
      <c r="F657" s="222" t="s">
        <v>899</v>
      </c>
      <c r="G657" s="64"/>
      <c r="H657" s="64"/>
      <c r="I657" s="173"/>
      <c r="J657" s="64"/>
      <c r="K657" s="64"/>
      <c r="L657" s="62"/>
      <c r="M657" s="223"/>
      <c r="N657" s="43"/>
      <c r="O657" s="43"/>
      <c r="P657" s="43"/>
      <c r="Q657" s="43"/>
      <c r="R657" s="43"/>
      <c r="S657" s="43"/>
      <c r="T657" s="79"/>
      <c r="AT657" s="25" t="s">
        <v>246</v>
      </c>
      <c r="AU657" s="25" t="s">
        <v>84</v>
      </c>
    </row>
    <row r="658" spans="2:51" s="12" customFormat="1" ht="13.5">
      <c r="B658" s="224"/>
      <c r="C658" s="225"/>
      <c r="D658" s="226" t="s">
        <v>248</v>
      </c>
      <c r="E658" s="227" t="s">
        <v>22</v>
      </c>
      <c r="F658" s="228" t="s">
        <v>900</v>
      </c>
      <c r="G658" s="225"/>
      <c r="H658" s="229">
        <v>2</v>
      </c>
      <c r="I658" s="230"/>
      <c r="J658" s="225"/>
      <c r="K658" s="225"/>
      <c r="L658" s="231"/>
      <c r="M658" s="232"/>
      <c r="N658" s="233"/>
      <c r="O658" s="233"/>
      <c r="P658" s="233"/>
      <c r="Q658" s="233"/>
      <c r="R658" s="233"/>
      <c r="S658" s="233"/>
      <c r="T658" s="234"/>
      <c r="AT658" s="235" t="s">
        <v>248</v>
      </c>
      <c r="AU658" s="235" t="s">
        <v>84</v>
      </c>
      <c r="AV658" s="12" t="s">
        <v>84</v>
      </c>
      <c r="AW658" s="12" t="s">
        <v>39</v>
      </c>
      <c r="AX658" s="12" t="s">
        <v>24</v>
      </c>
      <c r="AY658" s="235" t="s">
        <v>145</v>
      </c>
    </row>
    <row r="659" spans="2:65" s="1" customFormat="1" ht="22.5" customHeight="1">
      <c r="B659" s="42"/>
      <c r="C659" s="203" t="s">
        <v>901</v>
      </c>
      <c r="D659" s="203" t="s">
        <v>148</v>
      </c>
      <c r="E659" s="204" t="s">
        <v>902</v>
      </c>
      <c r="F659" s="205" t="s">
        <v>903</v>
      </c>
      <c r="G659" s="206" t="s">
        <v>175</v>
      </c>
      <c r="H659" s="207">
        <v>4</v>
      </c>
      <c r="I659" s="208"/>
      <c r="J659" s="209">
        <f>ROUND(I659*H659,2)</f>
        <v>0</v>
      </c>
      <c r="K659" s="205" t="s">
        <v>152</v>
      </c>
      <c r="L659" s="62"/>
      <c r="M659" s="210" t="s">
        <v>22</v>
      </c>
      <c r="N659" s="211" t="s">
        <v>46</v>
      </c>
      <c r="O659" s="43"/>
      <c r="P659" s="212">
        <f>O659*H659</f>
        <v>0</v>
      </c>
      <c r="Q659" s="212">
        <v>0.025</v>
      </c>
      <c r="R659" s="212">
        <f>Q659*H659</f>
        <v>0.1</v>
      </c>
      <c r="S659" s="212">
        <v>0</v>
      </c>
      <c r="T659" s="213">
        <f>S659*H659</f>
        <v>0</v>
      </c>
      <c r="AR659" s="25" t="s">
        <v>326</v>
      </c>
      <c r="AT659" s="25" t="s">
        <v>148</v>
      </c>
      <c r="AU659" s="25" t="s">
        <v>84</v>
      </c>
      <c r="AY659" s="25" t="s">
        <v>145</v>
      </c>
      <c r="BE659" s="214">
        <f>IF(N659="základní",J659,0)</f>
        <v>0</v>
      </c>
      <c r="BF659" s="214">
        <f>IF(N659="snížená",J659,0)</f>
        <v>0</v>
      </c>
      <c r="BG659" s="214">
        <f>IF(N659="zákl. přenesená",J659,0)</f>
        <v>0</v>
      </c>
      <c r="BH659" s="214">
        <f>IF(N659="sníž. přenesená",J659,0)</f>
        <v>0</v>
      </c>
      <c r="BI659" s="214">
        <f>IF(N659="nulová",J659,0)</f>
        <v>0</v>
      </c>
      <c r="BJ659" s="25" t="s">
        <v>24</v>
      </c>
      <c r="BK659" s="214">
        <f>ROUND(I659*H659,2)</f>
        <v>0</v>
      </c>
      <c r="BL659" s="25" t="s">
        <v>326</v>
      </c>
      <c r="BM659" s="25" t="s">
        <v>904</v>
      </c>
    </row>
    <row r="660" spans="2:51" s="12" customFormat="1" ht="13.5">
      <c r="B660" s="224"/>
      <c r="C660" s="225"/>
      <c r="D660" s="226" t="s">
        <v>248</v>
      </c>
      <c r="E660" s="227" t="s">
        <v>22</v>
      </c>
      <c r="F660" s="228" t="s">
        <v>884</v>
      </c>
      <c r="G660" s="225"/>
      <c r="H660" s="229">
        <v>4</v>
      </c>
      <c r="I660" s="230"/>
      <c r="J660" s="225"/>
      <c r="K660" s="225"/>
      <c r="L660" s="231"/>
      <c r="M660" s="232"/>
      <c r="N660" s="233"/>
      <c r="O660" s="233"/>
      <c r="P660" s="233"/>
      <c r="Q660" s="233"/>
      <c r="R660" s="233"/>
      <c r="S660" s="233"/>
      <c r="T660" s="234"/>
      <c r="AT660" s="235" t="s">
        <v>248</v>
      </c>
      <c r="AU660" s="235" t="s">
        <v>84</v>
      </c>
      <c r="AV660" s="12" t="s">
        <v>84</v>
      </c>
      <c r="AW660" s="12" t="s">
        <v>39</v>
      </c>
      <c r="AX660" s="12" t="s">
        <v>24</v>
      </c>
      <c r="AY660" s="235" t="s">
        <v>145</v>
      </c>
    </row>
    <row r="661" spans="2:65" s="1" customFormat="1" ht="22.5" customHeight="1">
      <c r="B661" s="42"/>
      <c r="C661" s="203" t="s">
        <v>905</v>
      </c>
      <c r="D661" s="203" t="s">
        <v>148</v>
      </c>
      <c r="E661" s="204" t="s">
        <v>906</v>
      </c>
      <c r="F661" s="205" t="s">
        <v>907</v>
      </c>
      <c r="G661" s="206" t="s">
        <v>317</v>
      </c>
      <c r="H661" s="207">
        <v>20</v>
      </c>
      <c r="I661" s="208"/>
      <c r="J661" s="209">
        <f>ROUND(I661*H661,2)</f>
        <v>0</v>
      </c>
      <c r="K661" s="205" t="s">
        <v>243</v>
      </c>
      <c r="L661" s="62"/>
      <c r="M661" s="210" t="s">
        <v>22</v>
      </c>
      <c r="N661" s="211" t="s">
        <v>46</v>
      </c>
      <c r="O661" s="43"/>
      <c r="P661" s="212">
        <f>O661*H661</f>
        <v>0</v>
      </c>
      <c r="Q661" s="212">
        <v>0</v>
      </c>
      <c r="R661" s="212">
        <f>Q661*H661</f>
        <v>0</v>
      </c>
      <c r="S661" s="212">
        <v>0</v>
      </c>
      <c r="T661" s="213">
        <f>S661*H661</f>
        <v>0</v>
      </c>
      <c r="AR661" s="25" t="s">
        <v>326</v>
      </c>
      <c r="AT661" s="25" t="s">
        <v>148</v>
      </c>
      <c r="AU661" s="25" t="s">
        <v>84</v>
      </c>
      <c r="AY661" s="25" t="s">
        <v>145</v>
      </c>
      <c r="BE661" s="214">
        <f>IF(N661="základní",J661,0)</f>
        <v>0</v>
      </c>
      <c r="BF661" s="214">
        <f>IF(N661="snížená",J661,0)</f>
        <v>0</v>
      </c>
      <c r="BG661" s="214">
        <f>IF(N661="zákl. přenesená",J661,0)</f>
        <v>0</v>
      </c>
      <c r="BH661" s="214">
        <f>IF(N661="sníž. přenesená",J661,0)</f>
        <v>0</v>
      </c>
      <c r="BI661" s="214">
        <f>IF(N661="nulová",J661,0)</f>
        <v>0</v>
      </c>
      <c r="BJ661" s="25" t="s">
        <v>24</v>
      </c>
      <c r="BK661" s="214">
        <f>ROUND(I661*H661,2)</f>
        <v>0</v>
      </c>
      <c r="BL661" s="25" t="s">
        <v>326</v>
      </c>
      <c r="BM661" s="25" t="s">
        <v>908</v>
      </c>
    </row>
    <row r="662" spans="2:51" s="12" customFormat="1" ht="13.5">
      <c r="B662" s="224"/>
      <c r="C662" s="225"/>
      <c r="D662" s="226" t="s">
        <v>248</v>
      </c>
      <c r="E662" s="227" t="s">
        <v>22</v>
      </c>
      <c r="F662" s="228" t="s">
        <v>909</v>
      </c>
      <c r="G662" s="225"/>
      <c r="H662" s="229">
        <v>20</v>
      </c>
      <c r="I662" s="230"/>
      <c r="J662" s="225"/>
      <c r="K662" s="225"/>
      <c r="L662" s="231"/>
      <c r="M662" s="232"/>
      <c r="N662" s="233"/>
      <c r="O662" s="233"/>
      <c r="P662" s="233"/>
      <c r="Q662" s="233"/>
      <c r="R662" s="233"/>
      <c r="S662" s="233"/>
      <c r="T662" s="234"/>
      <c r="AT662" s="235" t="s">
        <v>248</v>
      </c>
      <c r="AU662" s="235" t="s">
        <v>84</v>
      </c>
      <c r="AV662" s="12" t="s">
        <v>84</v>
      </c>
      <c r="AW662" s="12" t="s">
        <v>39</v>
      </c>
      <c r="AX662" s="12" t="s">
        <v>24</v>
      </c>
      <c r="AY662" s="235" t="s">
        <v>145</v>
      </c>
    </row>
    <row r="663" spans="2:65" s="1" customFormat="1" ht="31.5" customHeight="1">
      <c r="B663" s="42"/>
      <c r="C663" s="203" t="s">
        <v>910</v>
      </c>
      <c r="D663" s="203" t="s">
        <v>148</v>
      </c>
      <c r="E663" s="204" t="s">
        <v>911</v>
      </c>
      <c r="F663" s="205" t="s">
        <v>912</v>
      </c>
      <c r="G663" s="206" t="s">
        <v>780</v>
      </c>
      <c r="H663" s="207">
        <v>0.136</v>
      </c>
      <c r="I663" s="208"/>
      <c r="J663" s="209">
        <f>ROUND(I663*H663,2)</f>
        <v>0</v>
      </c>
      <c r="K663" s="205" t="s">
        <v>243</v>
      </c>
      <c r="L663" s="62"/>
      <c r="M663" s="210" t="s">
        <v>22</v>
      </c>
      <c r="N663" s="211" t="s">
        <v>46</v>
      </c>
      <c r="O663" s="43"/>
      <c r="P663" s="212">
        <f>O663*H663</f>
        <v>0</v>
      </c>
      <c r="Q663" s="212">
        <v>0</v>
      </c>
      <c r="R663" s="212">
        <f>Q663*H663</f>
        <v>0</v>
      </c>
      <c r="S663" s="212">
        <v>0</v>
      </c>
      <c r="T663" s="213">
        <f>S663*H663</f>
        <v>0</v>
      </c>
      <c r="AR663" s="25" t="s">
        <v>326</v>
      </c>
      <c r="AT663" s="25" t="s">
        <v>148</v>
      </c>
      <c r="AU663" s="25" t="s">
        <v>84</v>
      </c>
      <c r="AY663" s="25" t="s">
        <v>145</v>
      </c>
      <c r="BE663" s="214">
        <f>IF(N663="základní",J663,0)</f>
        <v>0</v>
      </c>
      <c r="BF663" s="214">
        <f>IF(N663="snížená",J663,0)</f>
        <v>0</v>
      </c>
      <c r="BG663" s="214">
        <f>IF(N663="zákl. přenesená",J663,0)</f>
        <v>0</v>
      </c>
      <c r="BH663" s="214">
        <f>IF(N663="sníž. přenesená",J663,0)</f>
        <v>0</v>
      </c>
      <c r="BI663" s="214">
        <f>IF(N663="nulová",J663,0)</f>
        <v>0</v>
      </c>
      <c r="BJ663" s="25" t="s">
        <v>24</v>
      </c>
      <c r="BK663" s="214">
        <f>ROUND(I663*H663,2)</f>
        <v>0</v>
      </c>
      <c r="BL663" s="25" t="s">
        <v>326</v>
      </c>
      <c r="BM663" s="25" t="s">
        <v>913</v>
      </c>
    </row>
    <row r="664" spans="2:47" s="1" customFormat="1" ht="121.5">
      <c r="B664" s="42"/>
      <c r="C664" s="64"/>
      <c r="D664" s="221" t="s">
        <v>246</v>
      </c>
      <c r="E664" s="64"/>
      <c r="F664" s="222" t="s">
        <v>914</v>
      </c>
      <c r="G664" s="64"/>
      <c r="H664" s="64"/>
      <c r="I664" s="173"/>
      <c r="J664" s="64"/>
      <c r="K664" s="64"/>
      <c r="L664" s="62"/>
      <c r="M664" s="223"/>
      <c r="N664" s="43"/>
      <c r="O664" s="43"/>
      <c r="P664" s="43"/>
      <c r="Q664" s="43"/>
      <c r="R664" s="43"/>
      <c r="S664" s="43"/>
      <c r="T664" s="79"/>
      <c r="AT664" s="25" t="s">
        <v>246</v>
      </c>
      <c r="AU664" s="25" t="s">
        <v>84</v>
      </c>
    </row>
    <row r="665" spans="2:63" s="11" customFormat="1" ht="29.85" customHeight="1">
      <c r="B665" s="186"/>
      <c r="C665" s="187"/>
      <c r="D665" s="200" t="s">
        <v>74</v>
      </c>
      <c r="E665" s="201" t="s">
        <v>915</v>
      </c>
      <c r="F665" s="201" t="s">
        <v>916</v>
      </c>
      <c r="G665" s="187"/>
      <c r="H665" s="187"/>
      <c r="I665" s="190"/>
      <c r="J665" s="202">
        <f>BK665</f>
        <v>0</v>
      </c>
      <c r="K665" s="187"/>
      <c r="L665" s="192"/>
      <c r="M665" s="193"/>
      <c r="N665" s="194"/>
      <c r="O665" s="194"/>
      <c r="P665" s="195">
        <f>SUM(P666:P695)</f>
        <v>0</v>
      </c>
      <c r="Q665" s="194"/>
      <c r="R665" s="195">
        <f>SUM(R666:R695)</f>
        <v>4.0828144</v>
      </c>
      <c r="S665" s="194"/>
      <c r="T665" s="196">
        <f>SUM(T666:T695)</f>
        <v>0.6691199999999999</v>
      </c>
      <c r="AR665" s="197" t="s">
        <v>84</v>
      </c>
      <c r="AT665" s="198" t="s">
        <v>74</v>
      </c>
      <c r="AU665" s="198" t="s">
        <v>24</v>
      </c>
      <c r="AY665" s="197" t="s">
        <v>145</v>
      </c>
      <c r="BK665" s="199">
        <f>SUM(BK666:BK695)</f>
        <v>0</v>
      </c>
    </row>
    <row r="666" spans="2:65" s="1" customFormat="1" ht="31.5" customHeight="1">
      <c r="B666" s="42"/>
      <c r="C666" s="203" t="s">
        <v>917</v>
      </c>
      <c r="D666" s="203" t="s">
        <v>148</v>
      </c>
      <c r="E666" s="204" t="s">
        <v>918</v>
      </c>
      <c r="F666" s="205" t="s">
        <v>919</v>
      </c>
      <c r="G666" s="206" t="s">
        <v>317</v>
      </c>
      <c r="H666" s="207">
        <v>30</v>
      </c>
      <c r="I666" s="208"/>
      <c r="J666" s="209">
        <f>ROUND(I666*H666,2)</f>
        <v>0</v>
      </c>
      <c r="K666" s="205" t="s">
        <v>243</v>
      </c>
      <c r="L666" s="62"/>
      <c r="M666" s="210" t="s">
        <v>22</v>
      </c>
      <c r="N666" s="211" t="s">
        <v>46</v>
      </c>
      <c r="O666" s="43"/>
      <c r="P666" s="212">
        <f>O666*H666</f>
        <v>0</v>
      </c>
      <c r="Q666" s="212">
        <v>0</v>
      </c>
      <c r="R666" s="212">
        <f>Q666*H666</f>
        <v>0</v>
      </c>
      <c r="S666" s="212">
        <v>0.01232</v>
      </c>
      <c r="T666" s="213">
        <f>S666*H666</f>
        <v>0.3696</v>
      </c>
      <c r="AR666" s="25" t="s">
        <v>326</v>
      </c>
      <c r="AT666" s="25" t="s">
        <v>148</v>
      </c>
      <c r="AU666" s="25" t="s">
        <v>84</v>
      </c>
      <c r="AY666" s="25" t="s">
        <v>145</v>
      </c>
      <c r="BE666" s="214">
        <f>IF(N666="základní",J666,0)</f>
        <v>0</v>
      </c>
      <c r="BF666" s="214">
        <f>IF(N666="snížená",J666,0)</f>
        <v>0</v>
      </c>
      <c r="BG666" s="214">
        <f>IF(N666="zákl. přenesená",J666,0)</f>
        <v>0</v>
      </c>
      <c r="BH666" s="214">
        <f>IF(N666="sníž. přenesená",J666,0)</f>
        <v>0</v>
      </c>
      <c r="BI666" s="214">
        <f>IF(N666="nulová",J666,0)</f>
        <v>0</v>
      </c>
      <c r="BJ666" s="25" t="s">
        <v>24</v>
      </c>
      <c r="BK666" s="214">
        <f>ROUND(I666*H666,2)</f>
        <v>0</v>
      </c>
      <c r="BL666" s="25" t="s">
        <v>326</v>
      </c>
      <c r="BM666" s="25" t="s">
        <v>920</v>
      </c>
    </row>
    <row r="667" spans="2:47" s="1" customFormat="1" ht="67.5">
      <c r="B667" s="42"/>
      <c r="C667" s="64"/>
      <c r="D667" s="221" t="s">
        <v>246</v>
      </c>
      <c r="E667" s="64"/>
      <c r="F667" s="222" t="s">
        <v>921</v>
      </c>
      <c r="G667" s="64"/>
      <c r="H667" s="64"/>
      <c r="I667" s="173"/>
      <c r="J667" s="64"/>
      <c r="K667" s="64"/>
      <c r="L667" s="62"/>
      <c r="M667" s="223"/>
      <c r="N667" s="43"/>
      <c r="O667" s="43"/>
      <c r="P667" s="43"/>
      <c r="Q667" s="43"/>
      <c r="R667" s="43"/>
      <c r="S667" s="43"/>
      <c r="T667" s="79"/>
      <c r="AT667" s="25" t="s">
        <v>246</v>
      </c>
      <c r="AU667" s="25" t="s">
        <v>84</v>
      </c>
    </row>
    <row r="668" spans="2:51" s="12" customFormat="1" ht="13.5">
      <c r="B668" s="224"/>
      <c r="C668" s="225"/>
      <c r="D668" s="226" t="s">
        <v>248</v>
      </c>
      <c r="E668" s="227" t="s">
        <v>22</v>
      </c>
      <c r="F668" s="228" t="s">
        <v>922</v>
      </c>
      <c r="G668" s="225"/>
      <c r="H668" s="229">
        <v>30</v>
      </c>
      <c r="I668" s="230"/>
      <c r="J668" s="225"/>
      <c r="K668" s="225"/>
      <c r="L668" s="231"/>
      <c r="M668" s="232"/>
      <c r="N668" s="233"/>
      <c r="O668" s="233"/>
      <c r="P668" s="233"/>
      <c r="Q668" s="233"/>
      <c r="R668" s="233"/>
      <c r="S668" s="233"/>
      <c r="T668" s="234"/>
      <c r="AT668" s="235" t="s">
        <v>248</v>
      </c>
      <c r="AU668" s="235" t="s">
        <v>84</v>
      </c>
      <c r="AV668" s="12" t="s">
        <v>84</v>
      </c>
      <c r="AW668" s="12" t="s">
        <v>39</v>
      </c>
      <c r="AX668" s="12" t="s">
        <v>24</v>
      </c>
      <c r="AY668" s="235" t="s">
        <v>145</v>
      </c>
    </row>
    <row r="669" spans="2:65" s="1" customFormat="1" ht="31.5" customHeight="1">
      <c r="B669" s="42"/>
      <c r="C669" s="203" t="s">
        <v>923</v>
      </c>
      <c r="D669" s="203" t="s">
        <v>148</v>
      </c>
      <c r="E669" s="204" t="s">
        <v>924</v>
      </c>
      <c r="F669" s="205" t="s">
        <v>925</v>
      </c>
      <c r="G669" s="206" t="s">
        <v>317</v>
      </c>
      <c r="H669" s="207">
        <v>30</v>
      </c>
      <c r="I669" s="208"/>
      <c r="J669" s="209">
        <f>ROUND(I669*H669,2)</f>
        <v>0</v>
      </c>
      <c r="K669" s="205" t="s">
        <v>243</v>
      </c>
      <c r="L669" s="62"/>
      <c r="M669" s="210" t="s">
        <v>22</v>
      </c>
      <c r="N669" s="211" t="s">
        <v>46</v>
      </c>
      <c r="O669" s="43"/>
      <c r="P669" s="212">
        <f>O669*H669</f>
        <v>0</v>
      </c>
      <c r="Q669" s="212">
        <v>0.01363</v>
      </c>
      <c r="R669" s="212">
        <f>Q669*H669</f>
        <v>0.4089</v>
      </c>
      <c r="S669" s="212">
        <v>0</v>
      </c>
      <c r="T669" s="213">
        <f>S669*H669</f>
        <v>0</v>
      </c>
      <c r="AR669" s="25" t="s">
        <v>326</v>
      </c>
      <c r="AT669" s="25" t="s">
        <v>148</v>
      </c>
      <c r="AU669" s="25" t="s">
        <v>84</v>
      </c>
      <c r="AY669" s="25" t="s">
        <v>145</v>
      </c>
      <c r="BE669" s="214">
        <f>IF(N669="základní",J669,0)</f>
        <v>0</v>
      </c>
      <c r="BF669" s="214">
        <f>IF(N669="snížená",J669,0)</f>
        <v>0</v>
      </c>
      <c r="BG669" s="214">
        <f>IF(N669="zákl. přenesená",J669,0)</f>
        <v>0</v>
      </c>
      <c r="BH669" s="214">
        <f>IF(N669="sníž. přenesená",J669,0)</f>
        <v>0</v>
      </c>
      <c r="BI669" s="214">
        <f>IF(N669="nulová",J669,0)</f>
        <v>0</v>
      </c>
      <c r="BJ669" s="25" t="s">
        <v>24</v>
      </c>
      <c r="BK669" s="214">
        <f>ROUND(I669*H669,2)</f>
        <v>0</v>
      </c>
      <c r="BL669" s="25" t="s">
        <v>326</v>
      </c>
      <c r="BM669" s="25" t="s">
        <v>926</v>
      </c>
    </row>
    <row r="670" spans="2:47" s="1" customFormat="1" ht="67.5">
      <c r="B670" s="42"/>
      <c r="C670" s="64"/>
      <c r="D670" s="221" t="s">
        <v>246</v>
      </c>
      <c r="E670" s="64"/>
      <c r="F670" s="222" t="s">
        <v>921</v>
      </c>
      <c r="G670" s="64"/>
      <c r="H670" s="64"/>
      <c r="I670" s="173"/>
      <c r="J670" s="64"/>
      <c r="K670" s="64"/>
      <c r="L670" s="62"/>
      <c r="M670" s="223"/>
      <c r="N670" s="43"/>
      <c r="O670" s="43"/>
      <c r="P670" s="43"/>
      <c r="Q670" s="43"/>
      <c r="R670" s="43"/>
      <c r="S670" s="43"/>
      <c r="T670" s="79"/>
      <c r="AT670" s="25" t="s">
        <v>246</v>
      </c>
      <c r="AU670" s="25" t="s">
        <v>84</v>
      </c>
    </row>
    <row r="671" spans="2:51" s="12" customFormat="1" ht="13.5">
      <c r="B671" s="224"/>
      <c r="C671" s="225"/>
      <c r="D671" s="226" t="s">
        <v>248</v>
      </c>
      <c r="E671" s="227" t="s">
        <v>22</v>
      </c>
      <c r="F671" s="228" t="s">
        <v>922</v>
      </c>
      <c r="G671" s="225"/>
      <c r="H671" s="229">
        <v>30</v>
      </c>
      <c r="I671" s="230"/>
      <c r="J671" s="225"/>
      <c r="K671" s="225"/>
      <c r="L671" s="231"/>
      <c r="M671" s="232"/>
      <c r="N671" s="233"/>
      <c r="O671" s="233"/>
      <c r="P671" s="233"/>
      <c r="Q671" s="233"/>
      <c r="R671" s="233"/>
      <c r="S671" s="233"/>
      <c r="T671" s="234"/>
      <c r="AT671" s="235" t="s">
        <v>248</v>
      </c>
      <c r="AU671" s="235" t="s">
        <v>84</v>
      </c>
      <c r="AV671" s="12" t="s">
        <v>84</v>
      </c>
      <c r="AW671" s="12" t="s">
        <v>39</v>
      </c>
      <c r="AX671" s="12" t="s">
        <v>24</v>
      </c>
      <c r="AY671" s="235" t="s">
        <v>145</v>
      </c>
    </row>
    <row r="672" spans="2:65" s="1" customFormat="1" ht="31.5" customHeight="1">
      <c r="B672" s="42"/>
      <c r="C672" s="203" t="s">
        <v>927</v>
      </c>
      <c r="D672" s="203" t="s">
        <v>148</v>
      </c>
      <c r="E672" s="204" t="s">
        <v>928</v>
      </c>
      <c r="F672" s="205" t="s">
        <v>929</v>
      </c>
      <c r="G672" s="206" t="s">
        <v>242</v>
      </c>
      <c r="H672" s="207">
        <v>18.72</v>
      </c>
      <c r="I672" s="208"/>
      <c r="J672" s="209">
        <f>ROUND(I672*H672,2)</f>
        <v>0</v>
      </c>
      <c r="K672" s="205" t="s">
        <v>243</v>
      </c>
      <c r="L672" s="62"/>
      <c r="M672" s="210" t="s">
        <v>22</v>
      </c>
      <c r="N672" s="211" t="s">
        <v>46</v>
      </c>
      <c r="O672" s="43"/>
      <c r="P672" s="212">
        <f>O672*H672</f>
        <v>0</v>
      </c>
      <c r="Q672" s="212">
        <v>0.0139</v>
      </c>
      <c r="R672" s="212">
        <f>Q672*H672</f>
        <v>0.260208</v>
      </c>
      <c r="S672" s="212">
        <v>0</v>
      </c>
      <c r="T672" s="213">
        <f>S672*H672</f>
        <v>0</v>
      </c>
      <c r="AR672" s="25" t="s">
        <v>326</v>
      </c>
      <c r="AT672" s="25" t="s">
        <v>148</v>
      </c>
      <c r="AU672" s="25" t="s">
        <v>84</v>
      </c>
      <c r="AY672" s="25" t="s">
        <v>145</v>
      </c>
      <c r="BE672" s="214">
        <f>IF(N672="základní",J672,0)</f>
        <v>0</v>
      </c>
      <c r="BF672" s="214">
        <f>IF(N672="snížená",J672,0)</f>
        <v>0</v>
      </c>
      <c r="BG672" s="214">
        <f>IF(N672="zákl. přenesená",J672,0)</f>
        <v>0</v>
      </c>
      <c r="BH672" s="214">
        <f>IF(N672="sníž. přenesená",J672,0)</f>
        <v>0</v>
      </c>
      <c r="BI672" s="214">
        <f>IF(N672="nulová",J672,0)</f>
        <v>0</v>
      </c>
      <c r="BJ672" s="25" t="s">
        <v>24</v>
      </c>
      <c r="BK672" s="214">
        <f>ROUND(I672*H672,2)</f>
        <v>0</v>
      </c>
      <c r="BL672" s="25" t="s">
        <v>326</v>
      </c>
      <c r="BM672" s="25" t="s">
        <v>930</v>
      </c>
    </row>
    <row r="673" spans="2:47" s="1" customFormat="1" ht="54">
      <c r="B673" s="42"/>
      <c r="C673" s="64"/>
      <c r="D673" s="221" t="s">
        <v>246</v>
      </c>
      <c r="E673" s="64"/>
      <c r="F673" s="222" t="s">
        <v>931</v>
      </c>
      <c r="G673" s="64"/>
      <c r="H673" s="64"/>
      <c r="I673" s="173"/>
      <c r="J673" s="64"/>
      <c r="K673" s="64"/>
      <c r="L673" s="62"/>
      <c r="M673" s="223"/>
      <c r="N673" s="43"/>
      <c r="O673" s="43"/>
      <c r="P673" s="43"/>
      <c r="Q673" s="43"/>
      <c r="R673" s="43"/>
      <c r="S673" s="43"/>
      <c r="T673" s="79"/>
      <c r="AT673" s="25" t="s">
        <v>246</v>
      </c>
      <c r="AU673" s="25" t="s">
        <v>84</v>
      </c>
    </row>
    <row r="674" spans="2:51" s="12" customFormat="1" ht="13.5">
      <c r="B674" s="224"/>
      <c r="C674" s="225"/>
      <c r="D674" s="226" t="s">
        <v>248</v>
      </c>
      <c r="E674" s="227" t="s">
        <v>22</v>
      </c>
      <c r="F674" s="228" t="s">
        <v>932</v>
      </c>
      <c r="G674" s="225"/>
      <c r="H674" s="229">
        <v>18.72</v>
      </c>
      <c r="I674" s="230"/>
      <c r="J674" s="225"/>
      <c r="K674" s="225"/>
      <c r="L674" s="231"/>
      <c r="M674" s="232"/>
      <c r="N674" s="233"/>
      <c r="O674" s="233"/>
      <c r="P674" s="233"/>
      <c r="Q674" s="233"/>
      <c r="R674" s="233"/>
      <c r="S674" s="233"/>
      <c r="T674" s="234"/>
      <c r="AT674" s="235" t="s">
        <v>248</v>
      </c>
      <c r="AU674" s="235" t="s">
        <v>84</v>
      </c>
      <c r="AV674" s="12" t="s">
        <v>84</v>
      </c>
      <c r="AW674" s="12" t="s">
        <v>39</v>
      </c>
      <c r="AX674" s="12" t="s">
        <v>24</v>
      </c>
      <c r="AY674" s="235" t="s">
        <v>145</v>
      </c>
    </row>
    <row r="675" spans="2:65" s="1" customFormat="1" ht="22.5" customHeight="1">
      <c r="B675" s="42"/>
      <c r="C675" s="203" t="s">
        <v>933</v>
      </c>
      <c r="D675" s="203" t="s">
        <v>148</v>
      </c>
      <c r="E675" s="204" t="s">
        <v>934</v>
      </c>
      <c r="F675" s="205" t="s">
        <v>935</v>
      </c>
      <c r="G675" s="206" t="s">
        <v>242</v>
      </c>
      <c r="H675" s="207">
        <v>18.72</v>
      </c>
      <c r="I675" s="208"/>
      <c r="J675" s="209">
        <f>ROUND(I675*H675,2)</f>
        <v>0</v>
      </c>
      <c r="K675" s="205" t="s">
        <v>243</v>
      </c>
      <c r="L675" s="62"/>
      <c r="M675" s="210" t="s">
        <v>22</v>
      </c>
      <c r="N675" s="211" t="s">
        <v>46</v>
      </c>
      <c r="O675" s="43"/>
      <c r="P675" s="212">
        <f>O675*H675</f>
        <v>0</v>
      </c>
      <c r="Q675" s="212">
        <v>0</v>
      </c>
      <c r="R675" s="212">
        <f>Q675*H675</f>
        <v>0</v>
      </c>
      <c r="S675" s="212">
        <v>0.016</v>
      </c>
      <c r="T675" s="213">
        <f>S675*H675</f>
        <v>0.29952</v>
      </c>
      <c r="AR675" s="25" t="s">
        <v>326</v>
      </c>
      <c r="AT675" s="25" t="s">
        <v>148</v>
      </c>
      <c r="AU675" s="25" t="s">
        <v>84</v>
      </c>
      <c r="AY675" s="25" t="s">
        <v>145</v>
      </c>
      <c r="BE675" s="214">
        <f>IF(N675="základní",J675,0)</f>
        <v>0</v>
      </c>
      <c r="BF675" s="214">
        <f>IF(N675="snížená",J675,0)</f>
        <v>0</v>
      </c>
      <c r="BG675" s="214">
        <f>IF(N675="zákl. přenesená",J675,0)</f>
        <v>0</v>
      </c>
      <c r="BH675" s="214">
        <f>IF(N675="sníž. přenesená",J675,0)</f>
        <v>0</v>
      </c>
      <c r="BI675" s="214">
        <f>IF(N675="nulová",J675,0)</f>
        <v>0</v>
      </c>
      <c r="BJ675" s="25" t="s">
        <v>24</v>
      </c>
      <c r="BK675" s="214">
        <f>ROUND(I675*H675,2)</f>
        <v>0</v>
      </c>
      <c r="BL675" s="25" t="s">
        <v>326</v>
      </c>
      <c r="BM675" s="25" t="s">
        <v>936</v>
      </c>
    </row>
    <row r="676" spans="2:51" s="12" customFormat="1" ht="13.5">
      <c r="B676" s="224"/>
      <c r="C676" s="225"/>
      <c r="D676" s="226" t="s">
        <v>248</v>
      </c>
      <c r="E676" s="227" t="s">
        <v>22</v>
      </c>
      <c r="F676" s="228" t="s">
        <v>932</v>
      </c>
      <c r="G676" s="225"/>
      <c r="H676" s="229">
        <v>18.72</v>
      </c>
      <c r="I676" s="230"/>
      <c r="J676" s="225"/>
      <c r="K676" s="225"/>
      <c r="L676" s="231"/>
      <c r="M676" s="232"/>
      <c r="N676" s="233"/>
      <c r="O676" s="233"/>
      <c r="P676" s="233"/>
      <c r="Q676" s="233"/>
      <c r="R676" s="233"/>
      <c r="S676" s="233"/>
      <c r="T676" s="234"/>
      <c r="AT676" s="235" t="s">
        <v>248</v>
      </c>
      <c r="AU676" s="235" t="s">
        <v>84</v>
      </c>
      <c r="AV676" s="12" t="s">
        <v>84</v>
      </c>
      <c r="AW676" s="12" t="s">
        <v>39</v>
      </c>
      <c r="AX676" s="12" t="s">
        <v>24</v>
      </c>
      <c r="AY676" s="235" t="s">
        <v>145</v>
      </c>
    </row>
    <row r="677" spans="2:65" s="1" customFormat="1" ht="22.5" customHeight="1">
      <c r="B677" s="42"/>
      <c r="C677" s="203" t="s">
        <v>937</v>
      </c>
      <c r="D677" s="203" t="s">
        <v>148</v>
      </c>
      <c r="E677" s="204" t="s">
        <v>938</v>
      </c>
      <c r="F677" s="205" t="s">
        <v>939</v>
      </c>
      <c r="G677" s="206" t="s">
        <v>242</v>
      </c>
      <c r="H677" s="207">
        <v>138.72</v>
      </c>
      <c r="I677" s="208"/>
      <c r="J677" s="209">
        <f>ROUND(I677*H677,2)</f>
        <v>0</v>
      </c>
      <c r="K677" s="205" t="s">
        <v>243</v>
      </c>
      <c r="L677" s="62"/>
      <c r="M677" s="210" t="s">
        <v>22</v>
      </c>
      <c r="N677" s="211" t="s">
        <v>46</v>
      </c>
      <c r="O677" s="43"/>
      <c r="P677" s="212">
        <f>O677*H677</f>
        <v>0</v>
      </c>
      <c r="Q677" s="212">
        <v>0</v>
      </c>
      <c r="R677" s="212">
        <f>Q677*H677</f>
        <v>0</v>
      </c>
      <c r="S677" s="212">
        <v>0</v>
      </c>
      <c r="T677" s="213">
        <f>S677*H677</f>
        <v>0</v>
      </c>
      <c r="AR677" s="25" t="s">
        <v>326</v>
      </c>
      <c r="AT677" s="25" t="s">
        <v>148</v>
      </c>
      <c r="AU677" s="25" t="s">
        <v>84</v>
      </c>
      <c r="AY677" s="25" t="s">
        <v>145</v>
      </c>
      <c r="BE677" s="214">
        <f>IF(N677="základní",J677,0)</f>
        <v>0</v>
      </c>
      <c r="BF677" s="214">
        <f>IF(N677="snížená",J677,0)</f>
        <v>0</v>
      </c>
      <c r="BG677" s="214">
        <f>IF(N677="zákl. přenesená",J677,0)</f>
        <v>0</v>
      </c>
      <c r="BH677" s="214">
        <f>IF(N677="sníž. přenesená",J677,0)</f>
        <v>0</v>
      </c>
      <c r="BI677" s="214">
        <f>IF(N677="nulová",J677,0)</f>
        <v>0</v>
      </c>
      <c r="BJ677" s="25" t="s">
        <v>24</v>
      </c>
      <c r="BK677" s="214">
        <f>ROUND(I677*H677,2)</f>
        <v>0</v>
      </c>
      <c r="BL677" s="25" t="s">
        <v>326</v>
      </c>
      <c r="BM677" s="25" t="s">
        <v>940</v>
      </c>
    </row>
    <row r="678" spans="2:47" s="1" customFormat="1" ht="27">
      <c r="B678" s="42"/>
      <c r="C678" s="64"/>
      <c r="D678" s="221" t="s">
        <v>246</v>
      </c>
      <c r="E678" s="64"/>
      <c r="F678" s="222" t="s">
        <v>941</v>
      </c>
      <c r="G678" s="64"/>
      <c r="H678" s="64"/>
      <c r="I678" s="173"/>
      <c r="J678" s="64"/>
      <c r="K678" s="64"/>
      <c r="L678" s="62"/>
      <c r="M678" s="223"/>
      <c r="N678" s="43"/>
      <c r="O678" s="43"/>
      <c r="P678" s="43"/>
      <c r="Q678" s="43"/>
      <c r="R678" s="43"/>
      <c r="S678" s="43"/>
      <c r="T678" s="79"/>
      <c r="AT678" s="25" t="s">
        <v>246</v>
      </c>
      <c r="AU678" s="25" t="s">
        <v>84</v>
      </c>
    </row>
    <row r="679" spans="2:51" s="12" customFormat="1" ht="13.5">
      <c r="B679" s="224"/>
      <c r="C679" s="225"/>
      <c r="D679" s="221" t="s">
        <v>248</v>
      </c>
      <c r="E679" s="236" t="s">
        <v>22</v>
      </c>
      <c r="F679" s="237" t="s">
        <v>932</v>
      </c>
      <c r="G679" s="225"/>
      <c r="H679" s="238">
        <v>18.72</v>
      </c>
      <c r="I679" s="230"/>
      <c r="J679" s="225"/>
      <c r="K679" s="225"/>
      <c r="L679" s="231"/>
      <c r="M679" s="232"/>
      <c r="N679" s="233"/>
      <c r="O679" s="233"/>
      <c r="P679" s="233"/>
      <c r="Q679" s="233"/>
      <c r="R679" s="233"/>
      <c r="S679" s="233"/>
      <c r="T679" s="234"/>
      <c r="AT679" s="235" t="s">
        <v>248</v>
      </c>
      <c r="AU679" s="235" t="s">
        <v>84</v>
      </c>
      <c r="AV679" s="12" t="s">
        <v>84</v>
      </c>
      <c r="AW679" s="12" t="s">
        <v>39</v>
      </c>
      <c r="AX679" s="12" t="s">
        <v>75</v>
      </c>
      <c r="AY679" s="235" t="s">
        <v>145</v>
      </c>
    </row>
    <row r="680" spans="2:51" s="12" customFormat="1" ht="13.5">
      <c r="B680" s="224"/>
      <c r="C680" s="225"/>
      <c r="D680" s="221" t="s">
        <v>248</v>
      </c>
      <c r="E680" s="236" t="s">
        <v>22</v>
      </c>
      <c r="F680" s="237" t="s">
        <v>646</v>
      </c>
      <c r="G680" s="225"/>
      <c r="H680" s="238">
        <v>120</v>
      </c>
      <c r="I680" s="230"/>
      <c r="J680" s="225"/>
      <c r="K680" s="225"/>
      <c r="L680" s="231"/>
      <c r="M680" s="232"/>
      <c r="N680" s="233"/>
      <c r="O680" s="233"/>
      <c r="P680" s="233"/>
      <c r="Q680" s="233"/>
      <c r="R680" s="233"/>
      <c r="S680" s="233"/>
      <c r="T680" s="234"/>
      <c r="AT680" s="235" t="s">
        <v>248</v>
      </c>
      <c r="AU680" s="235" t="s">
        <v>84</v>
      </c>
      <c r="AV680" s="12" t="s">
        <v>84</v>
      </c>
      <c r="AW680" s="12" t="s">
        <v>39</v>
      </c>
      <c r="AX680" s="12" t="s">
        <v>75</v>
      </c>
      <c r="AY680" s="235" t="s">
        <v>145</v>
      </c>
    </row>
    <row r="681" spans="2:51" s="13" customFormat="1" ht="13.5">
      <c r="B681" s="239"/>
      <c r="C681" s="240"/>
      <c r="D681" s="226" t="s">
        <v>248</v>
      </c>
      <c r="E681" s="241" t="s">
        <v>22</v>
      </c>
      <c r="F681" s="242" t="s">
        <v>270</v>
      </c>
      <c r="G681" s="240"/>
      <c r="H681" s="243">
        <v>138.72</v>
      </c>
      <c r="I681" s="244"/>
      <c r="J681" s="240"/>
      <c r="K681" s="240"/>
      <c r="L681" s="245"/>
      <c r="M681" s="246"/>
      <c r="N681" s="247"/>
      <c r="O681" s="247"/>
      <c r="P681" s="247"/>
      <c r="Q681" s="247"/>
      <c r="R681" s="247"/>
      <c r="S681" s="247"/>
      <c r="T681" s="248"/>
      <c r="AT681" s="249" t="s">
        <v>248</v>
      </c>
      <c r="AU681" s="249" t="s">
        <v>84</v>
      </c>
      <c r="AV681" s="13" t="s">
        <v>244</v>
      </c>
      <c r="AW681" s="13" t="s">
        <v>39</v>
      </c>
      <c r="AX681" s="13" t="s">
        <v>24</v>
      </c>
      <c r="AY681" s="249" t="s">
        <v>145</v>
      </c>
    </row>
    <row r="682" spans="2:65" s="1" customFormat="1" ht="31.5" customHeight="1">
      <c r="B682" s="42"/>
      <c r="C682" s="250" t="s">
        <v>942</v>
      </c>
      <c r="D682" s="250" t="s">
        <v>304</v>
      </c>
      <c r="E682" s="251" t="s">
        <v>943</v>
      </c>
      <c r="F682" s="252" t="s">
        <v>944</v>
      </c>
      <c r="G682" s="253" t="s">
        <v>242</v>
      </c>
      <c r="H682" s="254">
        <v>138.72</v>
      </c>
      <c r="I682" s="255"/>
      <c r="J682" s="256">
        <f>ROUND(I682*H682,2)</f>
        <v>0</v>
      </c>
      <c r="K682" s="252" t="s">
        <v>243</v>
      </c>
      <c r="L682" s="257"/>
      <c r="M682" s="258" t="s">
        <v>22</v>
      </c>
      <c r="N682" s="259" t="s">
        <v>46</v>
      </c>
      <c r="O682" s="43"/>
      <c r="P682" s="212">
        <f>O682*H682</f>
        <v>0</v>
      </c>
      <c r="Q682" s="212">
        <v>0.01372</v>
      </c>
      <c r="R682" s="212">
        <f>Q682*H682</f>
        <v>1.9032384</v>
      </c>
      <c r="S682" s="212">
        <v>0</v>
      </c>
      <c r="T682" s="213">
        <f>S682*H682</f>
        <v>0</v>
      </c>
      <c r="AR682" s="25" t="s">
        <v>438</v>
      </c>
      <c r="AT682" s="25" t="s">
        <v>304</v>
      </c>
      <c r="AU682" s="25" t="s">
        <v>84</v>
      </c>
      <c r="AY682" s="25" t="s">
        <v>145</v>
      </c>
      <c r="BE682" s="214">
        <f>IF(N682="základní",J682,0)</f>
        <v>0</v>
      </c>
      <c r="BF682" s="214">
        <f>IF(N682="snížená",J682,0)</f>
        <v>0</v>
      </c>
      <c r="BG682" s="214">
        <f>IF(N682="zákl. přenesená",J682,0)</f>
        <v>0</v>
      </c>
      <c r="BH682" s="214">
        <f>IF(N682="sníž. přenesená",J682,0)</f>
        <v>0</v>
      </c>
      <c r="BI682" s="214">
        <f>IF(N682="nulová",J682,0)</f>
        <v>0</v>
      </c>
      <c r="BJ682" s="25" t="s">
        <v>24</v>
      </c>
      <c r="BK682" s="214">
        <f>ROUND(I682*H682,2)</f>
        <v>0</v>
      </c>
      <c r="BL682" s="25" t="s">
        <v>326</v>
      </c>
      <c r="BM682" s="25" t="s">
        <v>945</v>
      </c>
    </row>
    <row r="683" spans="2:65" s="1" customFormat="1" ht="31.5" customHeight="1">
      <c r="B683" s="42"/>
      <c r="C683" s="203" t="s">
        <v>946</v>
      </c>
      <c r="D683" s="203" t="s">
        <v>148</v>
      </c>
      <c r="E683" s="204" t="s">
        <v>947</v>
      </c>
      <c r="F683" s="205" t="s">
        <v>948</v>
      </c>
      <c r="G683" s="206" t="s">
        <v>317</v>
      </c>
      <c r="H683" s="207">
        <v>284.308</v>
      </c>
      <c r="I683" s="208"/>
      <c r="J683" s="209">
        <f>ROUND(I683*H683,2)</f>
        <v>0</v>
      </c>
      <c r="K683" s="205" t="s">
        <v>243</v>
      </c>
      <c r="L683" s="62"/>
      <c r="M683" s="210" t="s">
        <v>22</v>
      </c>
      <c r="N683" s="211" t="s">
        <v>46</v>
      </c>
      <c r="O683" s="43"/>
      <c r="P683" s="212">
        <f>O683*H683</f>
        <v>0</v>
      </c>
      <c r="Q683" s="212">
        <v>0</v>
      </c>
      <c r="R683" s="212">
        <f>Q683*H683</f>
        <v>0</v>
      </c>
      <c r="S683" s="212">
        <v>0</v>
      </c>
      <c r="T683" s="213">
        <f>S683*H683</f>
        <v>0</v>
      </c>
      <c r="AR683" s="25" t="s">
        <v>326</v>
      </c>
      <c r="AT683" s="25" t="s">
        <v>148</v>
      </c>
      <c r="AU683" s="25" t="s">
        <v>84</v>
      </c>
      <c r="AY683" s="25" t="s">
        <v>145</v>
      </c>
      <c r="BE683" s="214">
        <f>IF(N683="základní",J683,0)</f>
        <v>0</v>
      </c>
      <c r="BF683" s="214">
        <f>IF(N683="snížená",J683,0)</f>
        <v>0</v>
      </c>
      <c r="BG683" s="214">
        <f>IF(N683="zákl. přenesená",J683,0)</f>
        <v>0</v>
      </c>
      <c r="BH683" s="214">
        <f>IF(N683="sníž. přenesená",J683,0)</f>
        <v>0</v>
      </c>
      <c r="BI683" s="214">
        <f>IF(N683="nulová",J683,0)</f>
        <v>0</v>
      </c>
      <c r="BJ683" s="25" t="s">
        <v>24</v>
      </c>
      <c r="BK683" s="214">
        <f>ROUND(I683*H683,2)</f>
        <v>0</v>
      </c>
      <c r="BL683" s="25" t="s">
        <v>326</v>
      </c>
      <c r="BM683" s="25" t="s">
        <v>949</v>
      </c>
    </row>
    <row r="684" spans="2:51" s="12" customFormat="1" ht="13.5">
      <c r="B684" s="224"/>
      <c r="C684" s="225"/>
      <c r="D684" s="226" t="s">
        <v>248</v>
      </c>
      <c r="E684" s="227" t="s">
        <v>22</v>
      </c>
      <c r="F684" s="228" t="s">
        <v>950</v>
      </c>
      <c r="G684" s="225"/>
      <c r="H684" s="229">
        <v>284.308</v>
      </c>
      <c r="I684" s="230"/>
      <c r="J684" s="225"/>
      <c r="K684" s="225"/>
      <c r="L684" s="231"/>
      <c r="M684" s="232"/>
      <c r="N684" s="233"/>
      <c r="O684" s="233"/>
      <c r="P684" s="233"/>
      <c r="Q684" s="233"/>
      <c r="R684" s="233"/>
      <c r="S684" s="233"/>
      <c r="T684" s="234"/>
      <c r="AT684" s="235" t="s">
        <v>248</v>
      </c>
      <c r="AU684" s="235" t="s">
        <v>84</v>
      </c>
      <c r="AV684" s="12" t="s">
        <v>84</v>
      </c>
      <c r="AW684" s="12" t="s">
        <v>39</v>
      </c>
      <c r="AX684" s="12" t="s">
        <v>24</v>
      </c>
      <c r="AY684" s="235" t="s">
        <v>145</v>
      </c>
    </row>
    <row r="685" spans="2:65" s="1" customFormat="1" ht="31.5" customHeight="1">
      <c r="B685" s="42"/>
      <c r="C685" s="250" t="s">
        <v>951</v>
      </c>
      <c r="D685" s="250" t="s">
        <v>304</v>
      </c>
      <c r="E685" s="251" t="s">
        <v>952</v>
      </c>
      <c r="F685" s="252" t="s">
        <v>953</v>
      </c>
      <c r="G685" s="253" t="s">
        <v>265</v>
      </c>
      <c r="H685" s="254">
        <v>1.99</v>
      </c>
      <c r="I685" s="255"/>
      <c r="J685" s="256">
        <f>ROUND(I685*H685,2)</f>
        <v>0</v>
      </c>
      <c r="K685" s="252" t="s">
        <v>243</v>
      </c>
      <c r="L685" s="257"/>
      <c r="M685" s="258" t="s">
        <v>22</v>
      </c>
      <c r="N685" s="259" t="s">
        <v>46</v>
      </c>
      <c r="O685" s="43"/>
      <c r="P685" s="212">
        <f>O685*H685</f>
        <v>0</v>
      </c>
      <c r="Q685" s="212">
        <v>0.55</v>
      </c>
      <c r="R685" s="212">
        <f>Q685*H685</f>
        <v>1.0945</v>
      </c>
      <c r="S685" s="212">
        <v>0</v>
      </c>
      <c r="T685" s="213">
        <f>S685*H685</f>
        <v>0</v>
      </c>
      <c r="AR685" s="25" t="s">
        <v>438</v>
      </c>
      <c r="AT685" s="25" t="s">
        <v>304</v>
      </c>
      <c r="AU685" s="25" t="s">
        <v>84</v>
      </c>
      <c r="AY685" s="25" t="s">
        <v>145</v>
      </c>
      <c r="BE685" s="214">
        <f>IF(N685="základní",J685,0)</f>
        <v>0</v>
      </c>
      <c r="BF685" s="214">
        <f>IF(N685="snížená",J685,0)</f>
        <v>0</v>
      </c>
      <c r="BG685" s="214">
        <f>IF(N685="zákl. přenesená",J685,0)</f>
        <v>0</v>
      </c>
      <c r="BH685" s="214">
        <f>IF(N685="sníž. přenesená",J685,0)</f>
        <v>0</v>
      </c>
      <c r="BI685" s="214">
        <f>IF(N685="nulová",J685,0)</f>
        <v>0</v>
      </c>
      <c r="BJ685" s="25" t="s">
        <v>24</v>
      </c>
      <c r="BK685" s="214">
        <f>ROUND(I685*H685,2)</f>
        <v>0</v>
      </c>
      <c r="BL685" s="25" t="s">
        <v>326</v>
      </c>
      <c r="BM685" s="25" t="s">
        <v>954</v>
      </c>
    </row>
    <row r="686" spans="2:51" s="12" customFormat="1" ht="13.5">
      <c r="B686" s="224"/>
      <c r="C686" s="225"/>
      <c r="D686" s="226" t="s">
        <v>248</v>
      </c>
      <c r="E686" s="225"/>
      <c r="F686" s="228" t="s">
        <v>955</v>
      </c>
      <c r="G686" s="225"/>
      <c r="H686" s="229">
        <v>1.99</v>
      </c>
      <c r="I686" s="230"/>
      <c r="J686" s="225"/>
      <c r="K686" s="225"/>
      <c r="L686" s="231"/>
      <c r="M686" s="232"/>
      <c r="N686" s="233"/>
      <c r="O686" s="233"/>
      <c r="P686" s="233"/>
      <c r="Q686" s="233"/>
      <c r="R686" s="233"/>
      <c r="S686" s="233"/>
      <c r="T686" s="234"/>
      <c r="AT686" s="235" t="s">
        <v>248</v>
      </c>
      <c r="AU686" s="235" t="s">
        <v>84</v>
      </c>
      <c r="AV686" s="12" t="s">
        <v>84</v>
      </c>
      <c r="AW686" s="12" t="s">
        <v>6</v>
      </c>
      <c r="AX686" s="12" t="s">
        <v>24</v>
      </c>
      <c r="AY686" s="235" t="s">
        <v>145</v>
      </c>
    </row>
    <row r="687" spans="2:65" s="1" customFormat="1" ht="31.5" customHeight="1">
      <c r="B687" s="42"/>
      <c r="C687" s="203" t="s">
        <v>956</v>
      </c>
      <c r="D687" s="203" t="s">
        <v>148</v>
      </c>
      <c r="E687" s="204" t="s">
        <v>957</v>
      </c>
      <c r="F687" s="205" t="s">
        <v>958</v>
      </c>
      <c r="G687" s="206" t="s">
        <v>317</v>
      </c>
      <c r="H687" s="207">
        <v>32.25</v>
      </c>
      <c r="I687" s="208"/>
      <c r="J687" s="209">
        <f>ROUND(I687*H687,2)</f>
        <v>0</v>
      </c>
      <c r="K687" s="205" t="s">
        <v>243</v>
      </c>
      <c r="L687" s="62"/>
      <c r="M687" s="210" t="s">
        <v>22</v>
      </c>
      <c r="N687" s="211" t="s">
        <v>46</v>
      </c>
      <c r="O687" s="43"/>
      <c r="P687" s="212">
        <f>O687*H687</f>
        <v>0</v>
      </c>
      <c r="Q687" s="212">
        <v>0</v>
      </c>
      <c r="R687" s="212">
        <f>Q687*H687</f>
        <v>0</v>
      </c>
      <c r="S687" s="212">
        <v>0</v>
      </c>
      <c r="T687" s="213">
        <f>S687*H687</f>
        <v>0</v>
      </c>
      <c r="AR687" s="25" t="s">
        <v>326</v>
      </c>
      <c r="AT687" s="25" t="s">
        <v>148</v>
      </c>
      <c r="AU687" s="25" t="s">
        <v>84</v>
      </c>
      <c r="AY687" s="25" t="s">
        <v>145</v>
      </c>
      <c r="BE687" s="214">
        <f>IF(N687="základní",J687,0)</f>
        <v>0</v>
      </c>
      <c r="BF687" s="214">
        <f>IF(N687="snížená",J687,0)</f>
        <v>0</v>
      </c>
      <c r="BG687" s="214">
        <f>IF(N687="zákl. přenesená",J687,0)</f>
        <v>0</v>
      </c>
      <c r="BH687" s="214">
        <f>IF(N687="sníž. přenesená",J687,0)</f>
        <v>0</v>
      </c>
      <c r="BI687" s="214">
        <f>IF(N687="nulová",J687,0)</f>
        <v>0</v>
      </c>
      <c r="BJ687" s="25" t="s">
        <v>24</v>
      </c>
      <c r="BK687" s="214">
        <f>ROUND(I687*H687,2)</f>
        <v>0</v>
      </c>
      <c r="BL687" s="25" t="s">
        <v>326</v>
      </c>
      <c r="BM687" s="25" t="s">
        <v>959</v>
      </c>
    </row>
    <row r="688" spans="2:51" s="12" customFormat="1" ht="13.5">
      <c r="B688" s="224"/>
      <c r="C688" s="225"/>
      <c r="D688" s="226" t="s">
        <v>248</v>
      </c>
      <c r="E688" s="227" t="s">
        <v>22</v>
      </c>
      <c r="F688" s="228" t="s">
        <v>960</v>
      </c>
      <c r="G688" s="225"/>
      <c r="H688" s="229">
        <v>32.25</v>
      </c>
      <c r="I688" s="230"/>
      <c r="J688" s="225"/>
      <c r="K688" s="225"/>
      <c r="L688" s="231"/>
      <c r="M688" s="232"/>
      <c r="N688" s="233"/>
      <c r="O688" s="233"/>
      <c r="P688" s="233"/>
      <c r="Q688" s="233"/>
      <c r="R688" s="233"/>
      <c r="S688" s="233"/>
      <c r="T688" s="234"/>
      <c r="AT688" s="235" t="s">
        <v>248</v>
      </c>
      <c r="AU688" s="235" t="s">
        <v>84</v>
      </c>
      <c r="AV688" s="12" t="s">
        <v>84</v>
      </c>
      <c r="AW688" s="12" t="s">
        <v>39</v>
      </c>
      <c r="AX688" s="12" t="s">
        <v>24</v>
      </c>
      <c r="AY688" s="235" t="s">
        <v>145</v>
      </c>
    </row>
    <row r="689" spans="2:65" s="1" customFormat="1" ht="31.5" customHeight="1">
      <c r="B689" s="42"/>
      <c r="C689" s="250" t="s">
        <v>961</v>
      </c>
      <c r="D689" s="250" t="s">
        <v>304</v>
      </c>
      <c r="E689" s="251" t="s">
        <v>962</v>
      </c>
      <c r="F689" s="252" t="s">
        <v>963</v>
      </c>
      <c r="G689" s="253" t="s">
        <v>265</v>
      </c>
      <c r="H689" s="254">
        <v>0.742</v>
      </c>
      <c r="I689" s="255"/>
      <c r="J689" s="256">
        <f>ROUND(I689*H689,2)</f>
        <v>0</v>
      </c>
      <c r="K689" s="252" t="s">
        <v>243</v>
      </c>
      <c r="L689" s="257"/>
      <c r="M689" s="258" t="s">
        <v>22</v>
      </c>
      <c r="N689" s="259" t="s">
        <v>46</v>
      </c>
      <c r="O689" s="43"/>
      <c r="P689" s="212">
        <f>O689*H689</f>
        <v>0</v>
      </c>
      <c r="Q689" s="212">
        <v>0.55</v>
      </c>
      <c r="R689" s="212">
        <f>Q689*H689</f>
        <v>0.4081</v>
      </c>
      <c r="S689" s="212">
        <v>0</v>
      </c>
      <c r="T689" s="213">
        <f>S689*H689</f>
        <v>0</v>
      </c>
      <c r="AR689" s="25" t="s">
        <v>438</v>
      </c>
      <c r="AT689" s="25" t="s">
        <v>304</v>
      </c>
      <c r="AU689" s="25" t="s">
        <v>84</v>
      </c>
      <c r="AY689" s="25" t="s">
        <v>145</v>
      </c>
      <c r="BE689" s="214">
        <f>IF(N689="základní",J689,0)</f>
        <v>0</v>
      </c>
      <c r="BF689" s="214">
        <f>IF(N689="snížená",J689,0)</f>
        <v>0</v>
      </c>
      <c r="BG689" s="214">
        <f>IF(N689="zákl. přenesená",J689,0)</f>
        <v>0</v>
      </c>
      <c r="BH689" s="214">
        <f>IF(N689="sníž. přenesená",J689,0)</f>
        <v>0</v>
      </c>
      <c r="BI689" s="214">
        <f>IF(N689="nulová",J689,0)</f>
        <v>0</v>
      </c>
      <c r="BJ689" s="25" t="s">
        <v>24</v>
      </c>
      <c r="BK689" s="214">
        <f>ROUND(I689*H689,2)</f>
        <v>0</v>
      </c>
      <c r="BL689" s="25" t="s">
        <v>326</v>
      </c>
      <c r="BM689" s="25" t="s">
        <v>964</v>
      </c>
    </row>
    <row r="690" spans="2:51" s="12" customFormat="1" ht="13.5">
      <c r="B690" s="224"/>
      <c r="C690" s="225"/>
      <c r="D690" s="226" t="s">
        <v>248</v>
      </c>
      <c r="E690" s="225"/>
      <c r="F690" s="228" t="s">
        <v>965</v>
      </c>
      <c r="G690" s="225"/>
      <c r="H690" s="229">
        <v>0.742</v>
      </c>
      <c r="I690" s="230"/>
      <c r="J690" s="225"/>
      <c r="K690" s="225"/>
      <c r="L690" s="231"/>
      <c r="M690" s="232"/>
      <c r="N690" s="233"/>
      <c r="O690" s="233"/>
      <c r="P690" s="233"/>
      <c r="Q690" s="233"/>
      <c r="R690" s="233"/>
      <c r="S690" s="233"/>
      <c r="T690" s="234"/>
      <c r="AT690" s="235" t="s">
        <v>248</v>
      </c>
      <c r="AU690" s="235" t="s">
        <v>84</v>
      </c>
      <c r="AV690" s="12" t="s">
        <v>84</v>
      </c>
      <c r="AW690" s="12" t="s">
        <v>6</v>
      </c>
      <c r="AX690" s="12" t="s">
        <v>24</v>
      </c>
      <c r="AY690" s="235" t="s">
        <v>145</v>
      </c>
    </row>
    <row r="691" spans="2:65" s="1" customFormat="1" ht="22.5" customHeight="1">
      <c r="B691" s="42"/>
      <c r="C691" s="203" t="s">
        <v>966</v>
      </c>
      <c r="D691" s="203" t="s">
        <v>148</v>
      </c>
      <c r="E691" s="204" t="s">
        <v>967</v>
      </c>
      <c r="F691" s="205" t="s">
        <v>968</v>
      </c>
      <c r="G691" s="206" t="s">
        <v>265</v>
      </c>
      <c r="H691" s="207">
        <v>2.8</v>
      </c>
      <c r="I691" s="208"/>
      <c r="J691" s="209">
        <f>ROUND(I691*H691,2)</f>
        <v>0</v>
      </c>
      <c r="K691" s="205" t="s">
        <v>243</v>
      </c>
      <c r="L691" s="62"/>
      <c r="M691" s="210" t="s">
        <v>22</v>
      </c>
      <c r="N691" s="211" t="s">
        <v>46</v>
      </c>
      <c r="O691" s="43"/>
      <c r="P691" s="212">
        <f>O691*H691</f>
        <v>0</v>
      </c>
      <c r="Q691" s="212">
        <v>0.00281</v>
      </c>
      <c r="R691" s="212">
        <f>Q691*H691</f>
        <v>0.007868</v>
      </c>
      <c r="S691" s="212">
        <v>0</v>
      </c>
      <c r="T691" s="213">
        <f>S691*H691</f>
        <v>0</v>
      </c>
      <c r="AR691" s="25" t="s">
        <v>326</v>
      </c>
      <c r="AT691" s="25" t="s">
        <v>148</v>
      </c>
      <c r="AU691" s="25" t="s">
        <v>84</v>
      </c>
      <c r="AY691" s="25" t="s">
        <v>145</v>
      </c>
      <c r="BE691" s="214">
        <f>IF(N691="základní",J691,0)</f>
        <v>0</v>
      </c>
      <c r="BF691" s="214">
        <f>IF(N691="snížená",J691,0)</f>
        <v>0</v>
      </c>
      <c r="BG691" s="214">
        <f>IF(N691="zákl. přenesená",J691,0)</f>
        <v>0</v>
      </c>
      <c r="BH691" s="214">
        <f>IF(N691="sníž. přenesená",J691,0)</f>
        <v>0</v>
      </c>
      <c r="BI691" s="214">
        <f>IF(N691="nulová",J691,0)</f>
        <v>0</v>
      </c>
      <c r="BJ691" s="25" t="s">
        <v>24</v>
      </c>
      <c r="BK691" s="214">
        <f>ROUND(I691*H691,2)</f>
        <v>0</v>
      </c>
      <c r="BL691" s="25" t="s">
        <v>326</v>
      </c>
      <c r="BM691" s="25" t="s">
        <v>969</v>
      </c>
    </row>
    <row r="692" spans="2:47" s="1" customFormat="1" ht="67.5">
      <c r="B692" s="42"/>
      <c r="C692" s="64"/>
      <c r="D692" s="221" t="s">
        <v>246</v>
      </c>
      <c r="E692" s="64"/>
      <c r="F692" s="222" t="s">
        <v>970</v>
      </c>
      <c r="G692" s="64"/>
      <c r="H692" s="64"/>
      <c r="I692" s="173"/>
      <c r="J692" s="64"/>
      <c r="K692" s="64"/>
      <c r="L692" s="62"/>
      <c r="M692" s="223"/>
      <c r="N692" s="43"/>
      <c r="O692" s="43"/>
      <c r="P692" s="43"/>
      <c r="Q692" s="43"/>
      <c r="R692" s="43"/>
      <c r="S692" s="43"/>
      <c r="T692" s="79"/>
      <c r="AT692" s="25" t="s">
        <v>246</v>
      </c>
      <c r="AU692" s="25" t="s">
        <v>84</v>
      </c>
    </row>
    <row r="693" spans="2:51" s="12" customFormat="1" ht="13.5">
      <c r="B693" s="224"/>
      <c r="C693" s="225"/>
      <c r="D693" s="226" t="s">
        <v>248</v>
      </c>
      <c r="E693" s="227" t="s">
        <v>22</v>
      </c>
      <c r="F693" s="228" t="s">
        <v>971</v>
      </c>
      <c r="G693" s="225"/>
      <c r="H693" s="229">
        <v>2.8</v>
      </c>
      <c r="I693" s="230"/>
      <c r="J693" s="225"/>
      <c r="K693" s="225"/>
      <c r="L693" s="231"/>
      <c r="M693" s="232"/>
      <c r="N693" s="233"/>
      <c r="O693" s="233"/>
      <c r="P693" s="233"/>
      <c r="Q693" s="233"/>
      <c r="R693" s="233"/>
      <c r="S693" s="233"/>
      <c r="T693" s="234"/>
      <c r="AT693" s="235" t="s">
        <v>248</v>
      </c>
      <c r="AU693" s="235" t="s">
        <v>84</v>
      </c>
      <c r="AV693" s="12" t="s">
        <v>84</v>
      </c>
      <c r="AW693" s="12" t="s">
        <v>39</v>
      </c>
      <c r="AX693" s="12" t="s">
        <v>24</v>
      </c>
      <c r="AY693" s="235" t="s">
        <v>145</v>
      </c>
    </row>
    <row r="694" spans="2:65" s="1" customFormat="1" ht="31.5" customHeight="1">
      <c r="B694" s="42"/>
      <c r="C694" s="203" t="s">
        <v>972</v>
      </c>
      <c r="D694" s="203" t="s">
        <v>148</v>
      </c>
      <c r="E694" s="204" t="s">
        <v>973</v>
      </c>
      <c r="F694" s="205" t="s">
        <v>974</v>
      </c>
      <c r="G694" s="206" t="s">
        <v>780</v>
      </c>
      <c r="H694" s="207">
        <v>4.083</v>
      </c>
      <c r="I694" s="208"/>
      <c r="J694" s="209">
        <f>ROUND(I694*H694,2)</f>
        <v>0</v>
      </c>
      <c r="K694" s="205" t="s">
        <v>243</v>
      </c>
      <c r="L694" s="62"/>
      <c r="M694" s="210" t="s">
        <v>22</v>
      </c>
      <c r="N694" s="211" t="s">
        <v>46</v>
      </c>
      <c r="O694" s="43"/>
      <c r="P694" s="212">
        <f>O694*H694</f>
        <v>0</v>
      </c>
      <c r="Q694" s="212">
        <v>0</v>
      </c>
      <c r="R694" s="212">
        <f>Q694*H694</f>
        <v>0</v>
      </c>
      <c r="S694" s="212">
        <v>0</v>
      </c>
      <c r="T694" s="213">
        <f>S694*H694</f>
        <v>0</v>
      </c>
      <c r="AR694" s="25" t="s">
        <v>326</v>
      </c>
      <c r="AT694" s="25" t="s">
        <v>148</v>
      </c>
      <c r="AU694" s="25" t="s">
        <v>84</v>
      </c>
      <c r="AY694" s="25" t="s">
        <v>145</v>
      </c>
      <c r="BE694" s="214">
        <f>IF(N694="základní",J694,0)</f>
        <v>0</v>
      </c>
      <c r="BF694" s="214">
        <f>IF(N694="snížená",J694,0)</f>
        <v>0</v>
      </c>
      <c r="BG694" s="214">
        <f>IF(N694="zákl. přenesená",J694,0)</f>
        <v>0</v>
      </c>
      <c r="BH694" s="214">
        <f>IF(N694="sníž. přenesená",J694,0)</f>
        <v>0</v>
      </c>
      <c r="BI694" s="214">
        <f>IF(N694="nulová",J694,0)</f>
        <v>0</v>
      </c>
      <c r="BJ694" s="25" t="s">
        <v>24</v>
      </c>
      <c r="BK694" s="214">
        <f>ROUND(I694*H694,2)</f>
        <v>0</v>
      </c>
      <c r="BL694" s="25" t="s">
        <v>326</v>
      </c>
      <c r="BM694" s="25" t="s">
        <v>975</v>
      </c>
    </row>
    <row r="695" spans="2:47" s="1" customFormat="1" ht="121.5">
      <c r="B695" s="42"/>
      <c r="C695" s="64"/>
      <c r="D695" s="221" t="s">
        <v>246</v>
      </c>
      <c r="E695" s="64"/>
      <c r="F695" s="222" t="s">
        <v>834</v>
      </c>
      <c r="G695" s="64"/>
      <c r="H695" s="64"/>
      <c r="I695" s="173"/>
      <c r="J695" s="64"/>
      <c r="K695" s="64"/>
      <c r="L695" s="62"/>
      <c r="M695" s="223"/>
      <c r="N695" s="43"/>
      <c r="O695" s="43"/>
      <c r="P695" s="43"/>
      <c r="Q695" s="43"/>
      <c r="R695" s="43"/>
      <c r="S695" s="43"/>
      <c r="T695" s="79"/>
      <c r="AT695" s="25" t="s">
        <v>246</v>
      </c>
      <c r="AU695" s="25" t="s">
        <v>84</v>
      </c>
    </row>
    <row r="696" spans="2:63" s="11" customFormat="1" ht="29.85" customHeight="1">
      <c r="B696" s="186"/>
      <c r="C696" s="187"/>
      <c r="D696" s="200" t="s">
        <v>74</v>
      </c>
      <c r="E696" s="201" t="s">
        <v>976</v>
      </c>
      <c r="F696" s="201" t="s">
        <v>977</v>
      </c>
      <c r="G696" s="187"/>
      <c r="H696" s="187"/>
      <c r="I696" s="190"/>
      <c r="J696" s="202">
        <f>BK696</f>
        <v>0</v>
      </c>
      <c r="K696" s="187"/>
      <c r="L696" s="192"/>
      <c r="M696" s="193"/>
      <c r="N696" s="194"/>
      <c r="O696" s="194"/>
      <c r="P696" s="195">
        <f>SUM(P697:P721)</f>
        <v>0</v>
      </c>
      <c r="Q696" s="194"/>
      <c r="R696" s="195">
        <f>SUM(R697:R721)</f>
        <v>1.3083364000000002</v>
      </c>
      <c r="S696" s="194"/>
      <c r="T696" s="196">
        <f>SUM(T697:T721)</f>
        <v>1.6463488</v>
      </c>
      <c r="AR696" s="197" t="s">
        <v>84</v>
      </c>
      <c r="AT696" s="198" t="s">
        <v>74</v>
      </c>
      <c r="AU696" s="198" t="s">
        <v>24</v>
      </c>
      <c r="AY696" s="197" t="s">
        <v>145</v>
      </c>
      <c r="BK696" s="199">
        <f>SUM(BK697:BK721)</f>
        <v>0</v>
      </c>
    </row>
    <row r="697" spans="2:65" s="1" customFormat="1" ht="22.5" customHeight="1">
      <c r="B697" s="42"/>
      <c r="C697" s="203" t="s">
        <v>978</v>
      </c>
      <c r="D697" s="203" t="s">
        <v>148</v>
      </c>
      <c r="E697" s="204" t="s">
        <v>979</v>
      </c>
      <c r="F697" s="205" t="s">
        <v>980</v>
      </c>
      <c r="G697" s="206" t="s">
        <v>242</v>
      </c>
      <c r="H697" s="207">
        <v>12</v>
      </c>
      <c r="I697" s="208"/>
      <c r="J697" s="209">
        <f>ROUND(I697*H697,2)</f>
        <v>0</v>
      </c>
      <c r="K697" s="205" t="s">
        <v>243</v>
      </c>
      <c r="L697" s="62"/>
      <c r="M697" s="210" t="s">
        <v>22</v>
      </c>
      <c r="N697" s="211" t="s">
        <v>46</v>
      </c>
      <c r="O697" s="43"/>
      <c r="P697" s="212">
        <f>O697*H697</f>
        <v>0</v>
      </c>
      <c r="Q697" s="212">
        <v>0.0013</v>
      </c>
      <c r="R697" s="212">
        <f>Q697*H697</f>
        <v>0.0156</v>
      </c>
      <c r="S697" s="212">
        <v>0</v>
      </c>
      <c r="T697" s="213">
        <f>S697*H697</f>
        <v>0</v>
      </c>
      <c r="AR697" s="25" t="s">
        <v>326</v>
      </c>
      <c r="AT697" s="25" t="s">
        <v>148</v>
      </c>
      <c r="AU697" s="25" t="s">
        <v>84</v>
      </c>
      <c r="AY697" s="25" t="s">
        <v>145</v>
      </c>
      <c r="BE697" s="214">
        <f>IF(N697="základní",J697,0)</f>
        <v>0</v>
      </c>
      <c r="BF697" s="214">
        <f>IF(N697="snížená",J697,0)</f>
        <v>0</v>
      </c>
      <c r="BG697" s="214">
        <f>IF(N697="zákl. přenesená",J697,0)</f>
        <v>0</v>
      </c>
      <c r="BH697" s="214">
        <f>IF(N697="sníž. přenesená",J697,0)</f>
        <v>0</v>
      </c>
      <c r="BI697" s="214">
        <f>IF(N697="nulová",J697,0)</f>
        <v>0</v>
      </c>
      <c r="BJ697" s="25" t="s">
        <v>24</v>
      </c>
      <c r="BK697" s="214">
        <f>ROUND(I697*H697,2)</f>
        <v>0</v>
      </c>
      <c r="BL697" s="25" t="s">
        <v>326</v>
      </c>
      <c r="BM697" s="25" t="s">
        <v>981</v>
      </c>
    </row>
    <row r="698" spans="2:47" s="1" customFormat="1" ht="135">
      <c r="B698" s="42"/>
      <c r="C698" s="64"/>
      <c r="D698" s="221" t="s">
        <v>246</v>
      </c>
      <c r="E698" s="64"/>
      <c r="F698" s="222" t="s">
        <v>982</v>
      </c>
      <c r="G698" s="64"/>
      <c r="H698" s="64"/>
      <c r="I698" s="173"/>
      <c r="J698" s="64"/>
      <c r="K698" s="64"/>
      <c r="L698" s="62"/>
      <c r="M698" s="223"/>
      <c r="N698" s="43"/>
      <c r="O698" s="43"/>
      <c r="P698" s="43"/>
      <c r="Q698" s="43"/>
      <c r="R698" s="43"/>
      <c r="S698" s="43"/>
      <c r="T698" s="79"/>
      <c r="AT698" s="25" t="s">
        <v>246</v>
      </c>
      <c r="AU698" s="25" t="s">
        <v>84</v>
      </c>
    </row>
    <row r="699" spans="2:51" s="12" customFormat="1" ht="13.5">
      <c r="B699" s="224"/>
      <c r="C699" s="225"/>
      <c r="D699" s="226" t="s">
        <v>248</v>
      </c>
      <c r="E699" s="227" t="s">
        <v>22</v>
      </c>
      <c r="F699" s="228" t="s">
        <v>983</v>
      </c>
      <c r="G699" s="225"/>
      <c r="H699" s="229">
        <v>12</v>
      </c>
      <c r="I699" s="230"/>
      <c r="J699" s="225"/>
      <c r="K699" s="225"/>
      <c r="L699" s="231"/>
      <c r="M699" s="232"/>
      <c r="N699" s="233"/>
      <c r="O699" s="233"/>
      <c r="P699" s="233"/>
      <c r="Q699" s="233"/>
      <c r="R699" s="233"/>
      <c r="S699" s="233"/>
      <c r="T699" s="234"/>
      <c r="AT699" s="235" t="s">
        <v>248</v>
      </c>
      <c r="AU699" s="235" t="s">
        <v>84</v>
      </c>
      <c r="AV699" s="12" t="s">
        <v>84</v>
      </c>
      <c r="AW699" s="12" t="s">
        <v>39</v>
      </c>
      <c r="AX699" s="12" t="s">
        <v>24</v>
      </c>
      <c r="AY699" s="235" t="s">
        <v>145</v>
      </c>
    </row>
    <row r="700" spans="2:65" s="1" customFormat="1" ht="22.5" customHeight="1">
      <c r="B700" s="42"/>
      <c r="C700" s="250" t="s">
        <v>984</v>
      </c>
      <c r="D700" s="250" t="s">
        <v>304</v>
      </c>
      <c r="E700" s="251" t="s">
        <v>985</v>
      </c>
      <c r="F700" s="252" t="s">
        <v>986</v>
      </c>
      <c r="G700" s="253" t="s">
        <v>242</v>
      </c>
      <c r="H700" s="254">
        <v>13.2</v>
      </c>
      <c r="I700" s="255"/>
      <c r="J700" s="256">
        <f>ROUND(I700*H700,2)</f>
        <v>0</v>
      </c>
      <c r="K700" s="252" t="s">
        <v>243</v>
      </c>
      <c r="L700" s="257"/>
      <c r="M700" s="258" t="s">
        <v>22</v>
      </c>
      <c r="N700" s="259" t="s">
        <v>46</v>
      </c>
      <c r="O700" s="43"/>
      <c r="P700" s="212">
        <f>O700*H700</f>
        <v>0</v>
      </c>
      <c r="Q700" s="212">
        <v>0.009</v>
      </c>
      <c r="R700" s="212">
        <f>Q700*H700</f>
        <v>0.11879999999999999</v>
      </c>
      <c r="S700" s="212">
        <v>0</v>
      </c>
      <c r="T700" s="213">
        <f>S700*H700</f>
        <v>0</v>
      </c>
      <c r="AR700" s="25" t="s">
        <v>438</v>
      </c>
      <c r="AT700" s="25" t="s">
        <v>304</v>
      </c>
      <c r="AU700" s="25" t="s">
        <v>84</v>
      </c>
      <c r="AY700" s="25" t="s">
        <v>145</v>
      </c>
      <c r="BE700" s="214">
        <f>IF(N700="základní",J700,0)</f>
        <v>0</v>
      </c>
      <c r="BF700" s="214">
        <f>IF(N700="snížená",J700,0)</f>
        <v>0</v>
      </c>
      <c r="BG700" s="214">
        <f>IF(N700="zákl. přenesená",J700,0)</f>
        <v>0</v>
      </c>
      <c r="BH700" s="214">
        <f>IF(N700="sníž. přenesená",J700,0)</f>
        <v>0</v>
      </c>
      <c r="BI700" s="214">
        <f>IF(N700="nulová",J700,0)</f>
        <v>0</v>
      </c>
      <c r="BJ700" s="25" t="s">
        <v>24</v>
      </c>
      <c r="BK700" s="214">
        <f>ROUND(I700*H700,2)</f>
        <v>0</v>
      </c>
      <c r="BL700" s="25" t="s">
        <v>326</v>
      </c>
      <c r="BM700" s="25" t="s">
        <v>987</v>
      </c>
    </row>
    <row r="701" spans="2:51" s="12" customFormat="1" ht="13.5">
      <c r="B701" s="224"/>
      <c r="C701" s="225"/>
      <c r="D701" s="226" t="s">
        <v>248</v>
      </c>
      <c r="E701" s="225"/>
      <c r="F701" s="228" t="s">
        <v>988</v>
      </c>
      <c r="G701" s="225"/>
      <c r="H701" s="229">
        <v>13.2</v>
      </c>
      <c r="I701" s="230"/>
      <c r="J701" s="225"/>
      <c r="K701" s="225"/>
      <c r="L701" s="231"/>
      <c r="M701" s="232"/>
      <c r="N701" s="233"/>
      <c r="O701" s="233"/>
      <c r="P701" s="233"/>
      <c r="Q701" s="233"/>
      <c r="R701" s="233"/>
      <c r="S701" s="233"/>
      <c r="T701" s="234"/>
      <c r="AT701" s="235" t="s">
        <v>248</v>
      </c>
      <c r="AU701" s="235" t="s">
        <v>84</v>
      </c>
      <c r="AV701" s="12" t="s">
        <v>84</v>
      </c>
      <c r="AW701" s="12" t="s">
        <v>6</v>
      </c>
      <c r="AX701" s="12" t="s">
        <v>24</v>
      </c>
      <c r="AY701" s="235" t="s">
        <v>145</v>
      </c>
    </row>
    <row r="702" spans="2:65" s="1" customFormat="1" ht="22.5" customHeight="1">
      <c r="B702" s="42"/>
      <c r="C702" s="203" t="s">
        <v>989</v>
      </c>
      <c r="D702" s="203" t="s">
        <v>148</v>
      </c>
      <c r="E702" s="204" t="s">
        <v>990</v>
      </c>
      <c r="F702" s="205" t="s">
        <v>991</v>
      </c>
      <c r="G702" s="206" t="s">
        <v>242</v>
      </c>
      <c r="H702" s="207">
        <v>12</v>
      </c>
      <c r="I702" s="208"/>
      <c r="J702" s="209">
        <f>ROUND(I702*H702,2)</f>
        <v>0</v>
      </c>
      <c r="K702" s="205" t="s">
        <v>243</v>
      </c>
      <c r="L702" s="62"/>
      <c r="M702" s="210" t="s">
        <v>22</v>
      </c>
      <c r="N702" s="211" t="s">
        <v>46</v>
      </c>
      <c r="O702" s="43"/>
      <c r="P702" s="212">
        <f>O702*H702</f>
        <v>0</v>
      </c>
      <c r="Q702" s="212">
        <v>0</v>
      </c>
      <c r="R702" s="212">
        <f>Q702*H702</f>
        <v>0</v>
      </c>
      <c r="S702" s="212">
        <v>0.0503</v>
      </c>
      <c r="T702" s="213">
        <f>S702*H702</f>
        <v>0.6035999999999999</v>
      </c>
      <c r="AR702" s="25" t="s">
        <v>326</v>
      </c>
      <c r="AT702" s="25" t="s">
        <v>148</v>
      </c>
      <c r="AU702" s="25" t="s">
        <v>84</v>
      </c>
      <c r="AY702" s="25" t="s">
        <v>145</v>
      </c>
      <c r="BE702" s="214">
        <f>IF(N702="základní",J702,0)</f>
        <v>0</v>
      </c>
      <c r="BF702" s="214">
        <f>IF(N702="snížená",J702,0)</f>
        <v>0</v>
      </c>
      <c r="BG702" s="214">
        <f>IF(N702="zákl. přenesená",J702,0)</f>
        <v>0</v>
      </c>
      <c r="BH702" s="214">
        <f>IF(N702="sníž. přenesená",J702,0)</f>
        <v>0</v>
      </c>
      <c r="BI702" s="214">
        <f>IF(N702="nulová",J702,0)</f>
        <v>0</v>
      </c>
      <c r="BJ702" s="25" t="s">
        <v>24</v>
      </c>
      <c r="BK702" s="214">
        <f>ROUND(I702*H702,2)</f>
        <v>0</v>
      </c>
      <c r="BL702" s="25" t="s">
        <v>326</v>
      </c>
      <c r="BM702" s="25" t="s">
        <v>992</v>
      </c>
    </row>
    <row r="703" spans="2:47" s="1" customFormat="1" ht="54">
      <c r="B703" s="42"/>
      <c r="C703" s="64"/>
      <c r="D703" s="221" t="s">
        <v>246</v>
      </c>
      <c r="E703" s="64"/>
      <c r="F703" s="222" t="s">
        <v>993</v>
      </c>
      <c r="G703" s="64"/>
      <c r="H703" s="64"/>
      <c r="I703" s="173"/>
      <c r="J703" s="64"/>
      <c r="K703" s="64"/>
      <c r="L703" s="62"/>
      <c r="M703" s="223"/>
      <c r="N703" s="43"/>
      <c r="O703" s="43"/>
      <c r="P703" s="43"/>
      <c r="Q703" s="43"/>
      <c r="R703" s="43"/>
      <c r="S703" s="43"/>
      <c r="T703" s="79"/>
      <c r="AT703" s="25" t="s">
        <v>246</v>
      </c>
      <c r="AU703" s="25" t="s">
        <v>84</v>
      </c>
    </row>
    <row r="704" spans="2:51" s="12" customFormat="1" ht="13.5">
      <c r="B704" s="224"/>
      <c r="C704" s="225"/>
      <c r="D704" s="226" t="s">
        <v>248</v>
      </c>
      <c r="E704" s="227" t="s">
        <v>22</v>
      </c>
      <c r="F704" s="228" t="s">
        <v>983</v>
      </c>
      <c r="G704" s="225"/>
      <c r="H704" s="229">
        <v>12</v>
      </c>
      <c r="I704" s="230"/>
      <c r="J704" s="225"/>
      <c r="K704" s="225"/>
      <c r="L704" s="231"/>
      <c r="M704" s="232"/>
      <c r="N704" s="233"/>
      <c r="O704" s="233"/>
      <c r="P704" s="233"/>
      <c r="Q704" s="233"/>
      <c r="R704" s="233"/>
      <c r="S704" s="233"/>
      <c r="T704" s="234"/>
      <c r="AT704" s="235" t="s">
        <v>248</v>
      </c>
      <c r="AU704" s="235" t="s">
        <v>84</v>
      </c>
      <c r="AV704" s="12" t="s">
        <v>84</v>
      </c>
      <c r="AW704" s="12" t="s">
        <v>39</v>
      </c>
      <c r="AX704" s="12" t="s">
        <v>24</v>
      </c>
      <c r="AY704" s="235" t="s">
        <v>145</v>
      </c>
    </row>
    <row r="705" spans="2:65" s="1" customFormat="1" ht="44.25" customHeight="1">
      <c r="B705" s="42"/>
      <c r="C705" s="203" t="s">
        <v>994</v>
      </c>
      <c r="D705" s="203" t="s">
        <v>148</v>
      </c>
      <c r="E705" s="204" t="s">
        <v>995</v>
      </c>
      <c r="F705" s="205" t="s">
        <v>996</v>
      </c>
      <c r="G705" s="206" t="s">
        <v>242</v>
      </c>
      <c r="H705" s="207">
        <v>24.5</v>
      </c>
      <c r="I705" s="208"/>
      <c r="J705" s="209">
        <f>ROUND(I705*H705,2)</f>
        <v>0</v>
      </c>
      <c r="K705" s="205" t="s">
        <v>243</v>
      </c>
      <c r="L705" s="62"/>
      <c r="M705" s="210" t="s">
        <v>22</v>
      </c>
      <c r="N705" s="211" t="s">
        <v>46</v>
      </c>
      <c r="O705" s="43"/>
      <c r="P705" s="212">
        <f>O705*H705</f>
        <v>0</v>
      </c>
      <c r="Q705" s="212">
        <v>0.01644</v>
      </c>
      <c r="R705" s="212">
        <f>Q705*H705</f>
        <v>0.40277999999999997</v>
      </c>
      <c r="S705" s="212">
        <v>0</v>
      </c>
      <c r="T705" s="213">
        <f>S705*H705</f>
        <v>0</v>
      </c>
      <c r="AR705" s="25" t="s">
        <v>326</v>
      </c>
      <c r="AT705" s="25" t="s">
        <v>148</v>
      </c>
      <c r="AU705" s="25" t="s">
        <v>84</v>
      </c>
      <c r="AY705" s="25" t="s">
        <v>145</v>
      </c>
      <c r="BE705" s="214">
        <f>IF(N705="základní",J705,0)</f>
        <v>0</v>
      </c>
      <c r="BF705" s="214">
        <f>IF(N705="snížená",J705,0)</f>
        <v>0</v>
      </c>
      <c r="BG705" s="214">
        <f>IF(N705="zákl. přenesená",J705,0)</f>
        <v>0</v>
      </c>
      <c r="BH705" s="214">
        <f>IF(N705="sníž. přenesená",J705,0)</f>
        <v>0</v>
      </c>
      <c r="BI705" s="214">
        <f>IF(N705="nulová",J705,0)</f>
        <v>0</v>
      </c>
      <c r="BJ705" s="25" t="s">
        <v>24</v>
      </c>
      <c r="BK705" s="214">
        <f>ROUND(I705*H705,2)</f>
        <v>0</v>
      </c>
      <c r="BL705" s="25" t="s">
        <v>326</v>
      </c>
      <c r="BM705" s="25" t="s">
        <v>997</v>
      </c>
    </row>
    <row r="706" spans="2:47" s="1" customFormat="1" ht="162">
      <c r="B706" s="42"/>
      <c r="C706" s="64"/>
      <c r="D706" s="221" t="s">
        <v>246</v>
      </c>
      <c r="E706" s="64"/>
      <c r="F706" s="222" t="s">
        <v>998</v>
      </c>
      <c r="G706" s="64"/>
      <c r="H706" s="64"/>
      <c r="I706" s="173"/>
      <c r="J706" s="64"/>
      <c r="K706" s="64"/>
      <c r="L706" s="62"/>
      <c r="M706" s="223"/>
      <c r="N706" s="43"/>
      <c r="O706" s="43"/>
      <c r="P706" s="43"/>
      <c r="Q706" s="43"/>
      <c r="R706" s="43"/>
      <c r="S706" s="43"/>
      <c r="T706" s="79"/>
      <c r="AT706" s="25" t="s">
        <v>246</v>
      </c>
      <c r="AU706" s="25" t="s">
        <v>84</v>
      </c>
    </row>
    <row r="707" spans="2:51" s="12" customFormat="1" ht="13.5">
      <c r="B707" s="224"/>
      <c r="C707" s="225"/>
      <c r="D707" s="226" t="s">
        <v>248</v>
      </c>
      <c r="E707" s="227" t="s">
        <v>22</v>
      </c>
      <c r="F707" s="228" t="s">
        <v>856</v>
      </c>
      <c r="G707" s="225"/>
      <c r="H707" s="229">
        <v>24.5</v>
      </c>
      <c r="I707" s="230"/>
      <c r="J707" s="225"/>
      <c r="K707" s="225"/>
      <c r="L707" s="231"/>
      <c r="M707" s="232"/>
      <c r="N707" s="233"/>
      <c r="O707" s="233"/>
      <c r="P707" s="233"/>
      <c r="Q707" s="233"/>
      <c r="R707" s="233"/>
      <c r="S707" s="233"/>
      <c r="T707" s="234"/>
      <c r="AT707" s="235" t="s">
        <v>248</v>
      </c>
      <c r="AU707" s="235" t="s">
        <v>84</v>
      </c>
      <c r="AV707" s="12" t="s">
        <v>84</v>
      </c>
      <c r="AW707" s="12" t="s">
        <v>39</v>
      </c>
      <c r="AX707" s="12" t="s">
        <v>24</v>
      </c>
      <c r="AY707" s="235" t="s">
        <v>145</v>
      </c>
    </row>
    <row r="708" spans="2:65" s="1" customFormat="1" ht="44.25" customHeight="1">
      <c r="B708" s="42"/>
      <c r="C708" s="203" t="s">
        <v>999</v>
      </c>
      <c r="D708" s="203" t="s">
        <v>148</v>
      </c>
      <c r="E708" s="204" t="s">
        <v>1000</v>
      </c>
      <c r="F708" s="205" t="s">
        <v>1001</v>
      </c>
      <c r="G708" s="206" t="s">
        <v>242</v>
      </c>
      <c r="H708" s="207">
        <v>58.32</v>
      </c>
      <c r="I708" s="208"/>
      <c r="J708" s="209">
        <f>ROUND(I708*H708,2)</f>
        <v>0</v>
      </c>
      <c r="K708" s="205" t="s">
        <v>152</v>
      </c>
      <c r="L708" s="62"/>
      <c r="M708" s="210" t="s">
        <v>22</v>
      </c>
      <c r="N708" s="211" t="s">
        <v>46</v>
      </c>
      <c r="O708" s="43"/>
      <c r="P708" s="212">
        <f>O708*H708</f>
        <v>0</v>
      </c>
      <c r="Q708" s="212">
        <v>0.01277</v>
      </c>
      <c r="R708" s="212">
        <f>Q708*H708</f>
        <v>0.7447464</v>
      </c>
      <c r="S708" s="212">
        <v>0</v>
      </c>
      <c r="T708" s="213">
        <f>S708*H708</f>
        <v>0</v>
      </c>
      <c r="AR708" s="25" t="s">
        <v>326</v>
      </c>
      <c r="AT708" s="25" t="s">
        <v>148</v>
      </c>
      <c r="AU708" s="25" t="s">
        <v>84</v>
      </c>
      <c r="AY708" s="25" t="s">
        <v>145</v>
      </c>
      <c r="BE708" s="214">
        <f>IF(N708="základní",J708,0)</f>
        <v>0</v>
      </c>
      <c r="BF708" s="214">
        <f>IF(N708="snížená",J708,0)</f>
        <v>0</v>
      </c>
      <c r="BG708" s="214">
        <f>IF(N708="zákl. přenesená",J708,0)</f>
        <v>0</v>
      </c>
      <c r="BH708" s="214">
        <f>IF(N708="sníž. přenesená",J708,0)</f>
        <v>0</v>
      </c>
      <c r="BI708" s="214">
        <f>IF(N708="nulová",J708,0)</f>
        <v>0</v>
      </c>
      <c r="BJ708" s="25" t="s">
        <v>24</v>
      </c>
      <c r="BK708" s="214">
        <f>ROUND(I708*H708,2)</f>
        <v>0</v>
      </c>
      <c r="BL708" s="25" t="s">
        <v>326</v>
      </c>
      <c r="BM708" s="25" t="s">
        <v>1002</v>
      </c>
    </row>
    <row r="709" spans="2:51" s="14" customFormat="1" ht="13.5">
      <c r="B709" s="260"/>
      <c r="C709" s="261"/>
      <c r="D709" s="221" t="s">
        <v>248</v>
      </c>
      <c r="E709" s="262" t="s">
        <v>22</v>
      </c>
      <c r="F709" s="263" t="s">
        <v>1003</v>
      </c>
      <c r="G709" s="261"/>
      <c r="H709" s="264" t="s">
        <v>22</v>
      </c>
      <c r="I709" s="265"/>
      <c r="J709" s="261"/>
      <c r="K709" s="261"/>
      <c r="L709" s="266"/>
      <c r="M709" s="267"/>
      <c r="N709" s="268"/>
      <c r="O709" s="268"/>
      <c r="P709" s="268"/>
      <c r="Q709" s="268"/>
      <c r="R709" s="268"/>
      <c r="S709" s="268"/>
      <c r="T709" s="269"/>
      <c r="AT709" s="270" t="s">
        <v>248</v>
      </c>
      <c r="AU709" s="270" t="s">
        <v>84</v>
      </c>
      <c r="AV709" s="14" t="s">
        <v>24</v>
      </c>
      <c r="AW709" s="14" t="s">
        <v>39</v>
      </c>
      <c r="AX709" s="14" t="s">
        <v>75</v>
      </c>
      <c r="AY709" s="270" t="s">
        <v>145</v>
      </c>
    </row>
    <row r="710" spans="2:51" s="12" customFormat="1" ht="13.5">
      <c r="B710" s="224"/>
      <c r="C710" s="225"/>
      <c r="D710" s="226" t="s">
        <v>248</v>
      </c>
      <c r="E710" s="227" t="s">
        <v>22</v>
      </c>
      <c r="F710" s="228" t="s">
        <v>1004</v>
      </c>
      <c r="G710" s="225"/>
      <c r="H710" s="229">
        <v>58.32</v>
      </c>
      <c r="I710" s="230"/>
      <c r="J710" s="225"/>
      <c r="K710" s="225"/>
      <c r="L710" s="231"/>
      <c r="M710" s="232"/>
      <c r="N710" s="233"/>
      <c r="O710" s="233"/>
      <c r="P710" s="233"/>
      <c r="Q710" s="233"/>
      <c r="R710" s="233"/>
      <c r="S710" s="233"/>
      <c r="T710" s="234"/>
      <c r="AT710" s="235" t="s">
        <v>248</v>
      </c>
      <c r="AU710" s="235" t="s">
        <v>84</v>
      </c>
      <c r="AV710" s="12" t="s">
        <v>84</v>
      </c>
      <c r="AW710" s="12" t="s">
        <v>39</v>
      </c>
      <c r="AX710" s="12" t="s">
        <v>24</v>
      </c>
      <c r="AY710" s="235" t="s">
        <v>145</v>
      </c>
    </row>
    <row r="711" spans="2:65" s="1" customFormat="1" ht="44.25" customHeight="1">
      <c r="B711" s="42"/>
      <c r="C711" s="203" t="s">
        <v>1005</v>
      </c>
      <c r="D711" s="203" t="s">
        <v>148</v>
      </c>
      <c r="E711" s="204" t="s">
        <v>1006</v>
      </c>
      <c r="F711" s="205" t="s">
        <v>1007</v>
      </c>
      <c r="G711" s="206" t="s">
        <v>242</v>
      </c>
      <c r="H711" s="207">
        <v>58.32</v>
      </c>
      <c r="I711" s="208"/>
      <c r="J711" s="209">
        <f>ROUND(I711*H711,2)</f>
        <v>0</v>
      </c>
      <c r="K711" s="205" t="s">
        <v>152</v>
      </c>
      <c r="L711" s="62"/>
      <c r="M711" s="210" t="s">
        <v>22</v>
      </c>
      <c r="N711" s="211" t="s">
        <v>46</v>
      </c>
      <c r="O711" s="43"/>
      <c r="P711" s="212">
        <f>O711*H711</f>
        <v>0</v>
      </c>
      <c r="Q711" s="212">
        <v>0</v>
      </c>
      <c r="R711" s="212">
        <f>Q711*H711</f>
        <v>0</v>
      </c>
      <c r="S711" s="212">
        <v>0.01759</v>
      </c>
      <c r="T711" s="213">
        <f>S711*H711</f>
        <v>1.0258488000000001</v>
      </c>
      <c r="AR711" s="25" t="s">
        <v>326</v>
      </c>
      <c r="AT711" s="25" t="s">
        <v>148</v>
      </c>
      <c r="AU711" s="25" t="s">
        <v>84</v>
      </c>
      <c r="AY711" s="25" t="s">
        <v>145</v>
      </c>
      <c r="BE711" s="214">
        <f>IF(N711="základní",J711,0)</f>
        <v>0</v>
      </c>
      <c r="BF711" s="214">
        <f>IF(N711="snížená",J711,0)</f>
        <v>0</v>
      </c>
      <c r="BG711" s="214">
        <f>IF(N711="zákl. přenesená",J711,0)</f>
        <v>0</v>
      </c>
      <c r="BH711" s="214">
        <f>IF(N711="sníž. přenesená",J711,0)</f>
        <v>0</v>
      </c>
      <c r="BI711" s="214">
        <f>IF(N711="nulová",J711,0)</f>
        <v>0</v>
      </c>
      <c r="BJ711" s="25" t="s">
        <v>24</v>
      </c>
      <c r="BK711" s="214">
        <f>ROUND(I711*H711,2)</f>
        <v>0</v>
      </c>
      <c r="BL711" s="25" t="s">
        <v>326</v>
      </c>
      <c r="BM711" s="25" t="s">
        <v>1008</v>
      </c>
    </row>
    <row r="712" spans="2:51" s="14" customFormat="1" ht="13.5">
      <c r="B712" s="260"/>
      <c r="C712" s="261"/>
      <c r="D712" s="221" t="s">
        <v>248</v>
      </c>
      <c r="E712" s="262" t="s">
        <v>22</v>
      </c>
      <c r="F712" s="263" t="s">
        <v>1003</v>
      </c>
      <c r="G712" s="261"/>
      <c r="H712" s="264" t="s">
        <v>22</v>
      </c>
      <c r="I712" s="265"/>
      <c r="J712" s="261"/>
      <c r="K712" s="261"/>
      <c r="L712" s="266"/>
      <c r="M712" s="267"/>
      <c r="N712" s="268"/>
      <c r="O712" s="268"/>
      <c r="P712" s="268"/>
      <c r="Q712" s="268"/>
      <c r="R712" s="268"/>
      <c r="S712" s="268"/>
      <c r="T712" s="269"/>
      <c r="AT712" s="270" t="s">
        <v>248</v>
      </c>
      <c r="AU712" s="270" t="s">
        <v>84</v>
      </c>
      <c r="AV712" s="14" t="s">
        <v>24</v>
      </c>
      <c r="AW712" s="14" t="s">
        <v>39</v>
      </c>
      <c r="AX712" s="14" t="s">
        <v>75</v>
      </c>
      <c r="AY712" s="270" t="s">
        <v>145</v>
      </c>
    </row>
    <row r="713" spans="2:51" s="12" customFormat="1" ht="13.5">
      <c r="B713" s="224"/>
      <c r="C713" s="225"/>
      <c r="D713" s="226" t="s">
        <v>248</v>
      </c>
      <c r="E713" s="227" t="s">
        <v>22</v>
      </c>
      <c r="F713" s="228" t="s">
        <v>1004</v>
      </c>
      <c r="G713" s="225"/>
      <c r="H713" s="229">
        <v>58.32</v>
      </c>
      <c r="I713" s="230"/>
      <c r="J713" s="225"/>
      <c r="K713" s="225"/>
      <c r="L713" s="231"/>
      <c r="M713" s="232"/>
      <c r="N713" s="233"/>
      <c r="O713" s="233"/>
      <c r="P713" s="233"/>
      <c r="Q713" s="233"/>
      <c r="R713" s="233"/>
      <c r="S713" s="233"/>
      <c r="T713" s="234"/>
      <c r="AT713" s="235" t="s">
        <v>248</v>
      </c>
      <c r="AU713" s="235" t="s">
        <v>84</v>
      </c>
      <c r="AV713" s="12" t="s">
        <v>84</v>
      </c>
      <c r="AW713" s="12" t="s">
        <v>39</v>
      </c>
      <c r="AX713" s="12" t="s">
        <v>24</v>
      </c>
      <c r="AY713" s="235" t="s">
        <v>145</v>
      </c>
    </row>
    <row r="714" spans="2:65" s="1" customFormat="1" ht="44.25" customHeight="1">
      <c r="B714" s="42"/>
      <c r="C714" s="203" t="s">
        <v>1009</v>
      </c>
      <c r="D714" s="203" t="s">
        <v>148</v>
      </c>
      <c r="E714" s="204" t="s">
        <v>1010</v>
      </c>
      <c r="F714" s="205" t="s">
        <v>1011</v>
      </c>
      <c r="G714" s="206" t="s">
        <v>175</v>
      </c>
      <c r="H714" s="207">
        <v>1</v>
      </c>
      <c r="I714" s="208"/>
      <c r="J714" s="209">
        <f>ROUND(I714*H714,2)</f>
        <v>0</v>
      </c>
      <c r="K714" s="205" t="s">
        <v>243</v>
      </c>
      <c r="L714" s="62"/>
      <c r="M714" s="210" t="s">
        <v>22</v>
      </c>
      <c r="N714" s="211" t="s">
        <v>46</v>
      </c>
      <c r="O714" s="43"/>
      <c r="P714" s="212">
        <f>O714*H714</f>
        <v>0</v>
      </c>
      <c r="Q714" s="212">
        <v>0.00022</v>
      </c>
      <c r="R714" s="212">
        <f>Q714*H714</f>
        <v>0.00022</v>
      </c>
      <c r="S714" s="212">
        <v>0</v>
      </c>
      <c r="T714" s="213">
        <f>S714*H714</f>
        <v>0</v>
      </c>
      <c r="AR714" s="25" t="s">
        <v>326</v>
      </c>
      <c r="AT714" s="25" t="s">
        <v>148</v>
      </c>
      <c r="AU714" s="25" t="s">
        <v>84</v>
      </c>
      <c r="AY714" s="25" t="s">
        <v>145</v>
      </c>
      <c r="BE714" s="214">
        <f>IF(N714="základní",J714,0)</f>
        <v>0</v>
      </c>
      <c r="BF714" s="214">
        <f>IF(N714="snížená",J714,0)</f>
        <v>0</v>
      </c>
      <c r="BG714" s="214">
        <f>IF(N714="zákl. přenesená",J714,0)</f>
        <v>0</v>
      </c>
      <c r="BH714" s="214">
        <f>IF(N714="sníž. přenesená",J714,0)</f>
        <v>0</v>
      </c>
      <c r="BI714" s="214">
        <f>IF(N714="nulová",J714,0)</f>
        <v>0</v>
      </c>
      <c r="BJ714" s="25" t="s">
        <v>24</v>
      </c>
      <c r="BK714" s="214">
        <f>ROUND(I714*H714,2)</f>
        <v>0</v>
      </c>
      <c r="BL714" s="25" t="s">
        <v>326</v>
      </c>
      <c r="BM714" s="25" t="s">
        <v>1012</v>
      </c>
    </row>
    <row r="715" spans="2:47" s="1" customFormat="1" ht="189">
      <c r="B715" s="42"/>
      <c r="C715" s="64"/>
      <c r="D715" s="221" t="s">
        <v>246</v>
      </c>
      <c r="E715" s="64"/>
      <c r="F715" s="222" t="s">
        <v>1013</v>
      </c>
      <c r="G715" s="64"/>
      <c r="H715" s="64"/>
      <c r="I715" s="173"/>
      <c r="J715" s="64"/>
      <c r="K715" s="64"/>
      <c r="L715" s="62"/>
      <c r="M715" s="223"/>
      <c r="N715" s="43"/>
      <c r="O715" s="43"/>
      <c r="P715" s="43"/>
      <c r="Q715" s="43"/>
      <c r="R715" s="43"/>
      <c r="S715" s="43"/>
      <c r="T715" s="79"/>
      <c r="AT715" s="25" t="s">
        <v>246</v>
      </c>
      <c r="AU715" s="25" t="s">
        <v>84</v>
      </c>
    </row>
    <row r="716" spans="2:51" s="12" customFormat="1" ht="13.5">
      <c r="B716" s="224"/>
      <c r="C716" s="225"/>
      <c r="D716" s="226" t="s">
        <v>248</v>
      </c>
      <c r="E716" s="227" t="s">
        <v>22</v>
      </c>
      <c r="F716" s="228" t="s">
        <v>1014</v>
      </c>
      <c r="G716" s="225"/>
      <c r="H716" s="229">
        <v>1</v>
      </c>
      <c r="I716" s="230"/>
      <c r="J716" s="225"/>
      <c r="K716" s="225"/>
      <c r="L716" s="231"/>
      <c r="M716" s="232"/>
      <c r="N716" s="233"/>
      <c r="O716" s="233"/>
      <c r="P716" s="233"/>
      <c r="Q716" s="233"/>
      <c r="R716" s="233"/>
      <c r="S716" s="233"/>
      <c r="T716" s="234"/>
      <c r="AT716" s="235" t="s">
        <v>248</v>
      </c>
      <c r="AU716" s="235" t="s">
        <v>84</v>
      </c>
      <c r="AV716" s="12" t="s">
        <v>84</v>
      </c>
      <c r="AW716" s="12" t="s">
        <v>39</v>
      </c>
      <c r="AX716" s="12" t="s">
        <v>24</v>
      </c>
      <c r="AY716" s="235" t="s">
        <v>145</v>
      </c>
    </row>
    <row r="717" spans="2:65" s="1" customFormat="1" ht="31.5" customHeight="1">
      <c r="B717" s="42"/>
      <c r="C717" s="250" t="s">
        <v>1015</v>
      </c>
      <c r="D717" s="250" t="s">
        <v>304</v>
      </c>
      <c r="E717" s="251" t="s">
        <v>1016</v>
      </c>
      <c r="F717" s="252" t="s">
        <v>1017</v>
      </c>
      <c r="G717" s="253" t="s">
        <v>175</v>
      </c>
      <c r="H717" s="254">
        <v>1</v>
      </c>
      <c r="I717" s="255"/>
      <c r="J717" s="256">
        <f>ROUND(I717*H717,2)</f>
        <v>0</v>
      </c>
      <c r="K717" s="252" t="s">
        <v>152</v>
      </c>
      <c r="L717" s="257"/>
      <c r="M717" s="258" t="s">
        <v>22</v>
      </c>
      <c r="N717" s="259" t="s">
        <v>46</v>
      </c>
      <c r="O717" s="43"/>
      <c r="P717" s="212">
        <f>O717*H717</f>
        <v>0</v>
      </c>
      <c r="Q717" s="212">
        <v>0.02619</v>
      </c>
      <c r="R717" s="212">
        <f>Q717*H717</f>
        <v>0.02619</v>
      </c>
      <c r="S717" s="212">
        <v>0</v>
      </c>
      <c r="T717" s="213">
        <f>S717*H717</f>
        <v>0</v>
      </c>
      <c r="AR717" s="25" t="s">
        <v>438</v>
      </c>
      <c r="AT717" s="25" t="s">
        <v>304</v>
      </c>
      <c r="AU717" s="25" t="s">
        <v>84</v>
      </c>
      <c r="AY717" s="25" t="s">
        <v>145</v>
      </c>
      <c r="BE717" s="214">
        <f>IF(N717="základní",J717,0)</f>
        <v>0</v>
      </c>
      <c r="BF717" s="214">
        <f>IF(N717="snížená",J717,0)</f>
        <v>0</v>
      </c>
      <c r="BG717" s="214">
        <f>IF(N717="zákl. přenesená",J717,0)</f>
        <v>0</v>
      </c>
      <c r="BH717" s="214">
        <f>IF(N717="sníž. přenesená",J717,0)</f>
        <v>0</v>
      </c>
      <c r="BI717" s="214">
        <f>IF(N717="nulová",J717,0)</f>
        <v>0</v>
      </c>
      <c r="BJ717" s="25" t="s">
        <v>24</v>
      </c>
      <c r="BK717" s="214">
        <f>ROUND(I717*H717,2)</f>
        <v>0</v>
      </c>
      <c r="BL717" s="25" t="s">
        <v>326</v>
      </c>
      <c r="BM717" s="25" t="s">
        <v>1018</v>
      </c>
    </row>
    <row r="718" spans="2:65" s="1" customFormat="1" ht="31.5" customHeight="1">
      <c r="B718" s="42"/>
      <c r="C718" s="203" t="s">
        <v>1019</v>
      </c>
      <c r="D718" s="203" t="s">
        <v>148</v>
      </c>
      <c r="E718" s="204" t="s">
        <v>1020</v>
      </c>
      <c r="F718" s="205" t="s">
        <v>1021</v>
      </c>
      <c r="G718" s="206" t="s">
        <v>175</v>
      </c>
      <c r="H718" s="207">
        <v>1</v>
      </c>
      <c r="I718" s="208"/>
      <c r="J718" s="209">
        <f>ROUND(I718*H718,2)</f>
        <v>0</v>
      </c>
      <c r="K718" s="205" t="s">
        <v>243</v>
      </c>
      <c r="L718" s="62"/>
      <c r="M718" s="210" t="s">
        <v>22</v>
      </c>
      <c r="N718" s="211" t="s">
        <v>46</v>
      </c>
      <c r="O718" s="43"/>
      <c r="P718" s="212">
        <f>O718*H718</f>
        <v>0</v>
      </c>
      <c r="Q718" s="212">
        <v>0</v>
      </c>
      <c r="R718" s="212">
        <f>Q718*H718</f>
        <v>0</v>
      </c>
      <c r="S718" s="212">
        <v>0.0169</v>
      </c>
      <c r="T718" s="213">
        <f>S718*H718</f>
        <v>0.0169</v>
      </c>
      <c r="AR718" s="25" t="s">
        <v>326</v>
      </c>
      <c r="AT718" s="25" t="s">
        <v>148</v>
      </c>
      <c r="AU718" s="25" t="s">
        <v>84</v>
      </c>
      <c r="AY718" s="25" t="s">
        <v>145</v>
      </c>
      <c r="BE718" s="214">
        <f>IF(N718="základní",J718,0)</f>
        <v>0</v>
      </c>
      <c r="BF718" s="214">
        <f>IF(N718="snížená",J718,0)</f>
        <v>0</v>
      </c>
      <c r="BG718" s="214">
        <f>IF(N718="zákl. přenesená",J718,0)</f>
        <v>0</v>
      </c>
      <c r="BH718" s="214">
        <f>IF(N718="sníž. přenesená",J718,0)</f>
        <v>0</v>
      </c>
      <c r="BI718" s="214">
        <f>IF(N718="nulová",J718,0)</f>
        <v>0</v>
      </c>
      <c r="BJ718" s="25" t="s">
        <v>24</v>
      </c>
      <c r="BK718" s="214">
        <f>ROUND(I718*H718,2)</f>
        <v>0</v>
      </c>
      <c r="BL718" s="25" t="s">
        <v>326</v>
      </c>
      <c r="BM718" s="25" t="s">
        <v>1022</v>
      </c>
    </row>
    <row r="719" spans="2:51" s="12" customFormat="1" ht="13.5">
      <c r="B719" s="224"/>
      <c r="C719" s="225"/>
      <c r="D719" s="226" t="s">
        <v>248</v>
      </c>
      <c r="E719" s="227" t="s">
        <v>22</v>
      </c>
      <c r="F719" s="228" t="s">
        <v>1014</v>
      </c>
      <c r="G719" s="225"/>
      <c r="H719" s="229">
        <v>1</v>
      </c>
      <c r="I719" s="230"/>
      <c r="J719" s="225"/>
      <c r="K719" s="225"/>
      <c r="L719" s="231"/>
      <c r="M719" s="232"/>
      <c r="N719" s="233"/>
      <c r="O719" s="233"/>
      <c r="P719" s="233"/>
      <c r="Q719" s="233"/>
      <c r="R719" s="233"/>
      <c r="S719" s="233"/>
      <c r="T719" s="234"/>
      <c r="AT719" s="235" t="s">
        <v>248</v>
      </c>
      <c r="AU719" s="235" t="s">
        <v>84</v>
      </c>
      <c r="AV719" s="12" t="s">
        <v>84</v>
      </c>
      <c r="AW719" s="12" t="s">
        <v>39</v>
      </c>
      <c r="AX719" s="12" t="s">
        <v>24</v>
      </c>
      <c r="AY719" s="235" t="s">
        <v>145</v>
      </c>
    </row>
    <row r="720" spans="2:65" s="1" customFormat="1" ht="44.25" customHeight="1">
      <c r="B720" s="42"/>
      <c r="C720" s="203" t="s">
        <v>1023</v>
      </c>
      <c r="D720" s="203" t="s">
        <v>148</v>
      </c>
      <c r="E720" s="204" t="s">
        <v>1024</v>
      </c>
      <c r="F720" s="205" t="s">
        <v>1025</v>
      </c>
      <c r="G720" s="206" t="s">
        <v>780</v>
      </c>
      <c r="H720" s="207">
        <v>1.308</v>
      </c>
      <c r="I720" s="208"/>
      <c r="J720" s="209">
        <f>ROUND(I720*H720,2)</f>
        <v>0</v>
      </c>
      <c r="K720" s="205" t="s">
        <v>243</v>
      </c>
      <c r="L720" s="62"/>
      <c r="M720" s="210" t="s">
        <v>22</v>
      </c>
      <c r="N720" s="211" t="s">
        <v>46</v>
      </c>
      <c r="O720" s="43"/>
      <c r="P720" s="212">
        <f>O720*H720</f>
        <v>0</v>
      </c>
      <c r="Q720" s="212">
        <v>0</v>
      </c>
      <c r="R720" s="212">
        <f>Q720*H720</f>
        <v>0</v>
      </c>
      <c r="S720" s="212">
        <v>0</v>
      </c>
      <c r="T720" s="213">
        <f>S720*H720</f>
        <v>0</v>
      </c>
      <c r="AR720" s="25" t="s">
        <v>326</v>
      </c>
      <c r="AT720" s="25" t="s">
        <v>148</v>
      </c>
      <c r="AU720" s="25" t="s">
        <v>84</v>
      </c>
      <c r="AY720" s="25" t="s">
        <v>145</v>
      </c>
      <c r="BE720" s="214">
        <f>IF(N720="základní",J720,0)</f>
        <v>0</v>
      </c>
      <c r="BF720" s="214">
        <f>IF(N720="snížená",J720,0)</f>
        <v>0</v>
      </c>
      <c r="BG720" s="214">
        <f>IF(N720="zákl. přenesená",J720,0)</f>
        <v>0</v>
      </c>
      <c r="BH720" s="214">
        <f>IF(N720="sníž. přenesená",J720,0)</f>
        <v>0</v>
      </c>
      <c r="BI720" s="214">
        <f>IF(N720="nulová",J720,0)</f>
        <v>0</v>
      </c>
      <c r="BJ720" s="25" t="s">
        <v>24</v>
      </c>
      <c r="BK720" s="214">
        <f>ROUND(I720*H720,2)</f>
        <v>0</v>
      </c>
      <c r="BL720" s="25" t="s">
        <v>326</v>
      </c>
      <c r="BM720" s="25" t="s">
        <v>1026</v>
      </c>
    </row>
    <row r="721" spans="2:47" s="1" customFormat="1" ht="121.5">
      <c r="B721" s="42"/>
      <c r="C721" s="64"/>
      <c r="D721" s="221" t="s">
        <v>246</v>
      </c>
      <c r="E721" s="64"/>
      <c r="F721" s="222" t="s">
        <v>1027</v>
      </c>
      <c r="G721" s="64"/>
      <c r="H721" s="64"/>
      <c r="I721" s="173"/>
      <c r="J721" s="64"/>
      <c r="K721" s="64"/>
      <c r="L721" s="62"/>
      <c r="M721" s="223"/>
      <c r="N721" s="43"/>
      <c r="O721" s="43"/>
      <c r="P721" s="43"/>
      <c r="Q721" s="43"/>
      <c r="R721" s="43"/>
      <c r="S721" s="43"/>
      <c r="T721" s="79"/>
      <c r="AT721" s="25" t="s">
        <v>246</v>
      </c>
      <c r="AU721" s="25" t="s">
        <v>84</v>
      </c>
    </row>
    <row r="722" spans="2:63" s="11" customFormat="1" ht="29.85" customHeight="1">
      <c r="B722" s="186"/>
      <c r="C722" s="187"/>
      <c r="D722" s="200" t="s">
        <v>74</v>
      </c>
      <c r="E722" s="201" t="s">
        <v>1028</v>
      </c>
      <c r="F722" s="201" t="s">
        <v>1029</v>
      </c>
      <c r="G722" s="187"/>
      <c r="H722" s="187"/>
      <c r="I722" s="190"/>
      <c r="J722" s="202">
        <f>BK722</f>
        <v>0</v>
      </c>
      <c r="K722" s="187"/>
      <c r="L722" s="192"/>
      <c r="M722" s="193"/>
      <c r="N722" s="194"/>
      <c r="O722" s="194"/>
      <c r="P722" s="195">
        <f>SUM(P723:P757)</f>
        <v>0</v>
      </c>
      <c r="Q722" s="194"/>
      <c r="R722" s="195">
        <f>SUM(R723:R757)</f>
        <v>0.5054226</v>
      </c>
      <c r="S722" s="194"/>
      <c r="T722" s="196">
        <f>SUM(T723:T757)</f>
        <v>0.5174796</v>
      </c>
      <c r="AR722" s="197" t="s">
        <v>84</v>
      </c>
      <c r="AT722" s="198" t="s">
        <v>74</v>
      </c>
      <c r="AU722" s="198" t="s">
        <v>24</v>
      </c>
      <c r="AY722" s="197" t="s">
        <v>145</v>
      </c>
      <c r="BK722" s="199">
        <f>SUM(BK723:BK757)</f>
        <v>0</v>
      </c>
    </row>
    <row r="723" spans="2:65" s="1" customFormat="1" ht="22.5" customHeight="1">
      <c r="B723" s="42"/>
      <c r="C723" s="203" t="s">
        <v>1030</v>
      </c>
      <c r="D723" s="203" t="s">
        <v>148</v>
      </c>
      <c r="E723" s="204" t="s">
        <v>1031</v>
      </c>
      <c r="F723" s="205" t="s">
        <v>1032</v>
      </c>
      <c r="G723" s="206" t="s">
        <v>175</v>
      </c>
      <c r="H723" s="207">
        <v>60</v>
      </c>
      <c r="I723" s="208"/>
      <c r="J723" s="209">
        <f>ROUND(I723*H723,2)</f>
        <v>0</v>
      </c>
      <c r="K723" s="205" t="s">
        <v>243</v>
      </c>
      <c r="L723" s="62"/>
      <c r="M723" s="210" t="s">
        <v>22</v>
      </c>
      <c r="N723" s="211" t="s">
        <v>46</v>
      </c>
      <c r="O723" s="43"/>
      <c r="P723" s="212">
        <f>O723*H723</f>
        <v>0</v>
      </c>
      <c r="Q723" s="212">
        <v>0</v>
      </c>
      <c r="R723" s="212">
        <f>Q723*H723</f>
        <v>0</v>
      </c>
      <c r="S723" s="212">
        <v>0</v>
      </c>
      <c r="T723" s="213">
        <f>S723*H723</f>
        <v>0</v>
      </c>
      <c r="AR723" s="25" t="s">
        <v>326</v>
      </c>
      <c r="AT723" s="25" t="s">
        <v>148</v>
      </c>
      <c r="AU723" s="25" t="s">
        <v>84</v>
      </c>
      <c r="AY723" s="25" t="s">
        <v>145</v>
      </c>
      <c r="BE723" s="214">
        <f>IF(N723="základní",J723,0)</f>
        <v>0</v>
      </c>
      <c r="BF723" s="214">
        <f>IF(N723="snížená",J723,0)</f>
        <v>0</v>
      </c>
      <c r="BG723" s="214">
        <f>IF(N723="zákl. přenesená",J723,0)</f>
        <v>0</v>
      </c>
      <c r="BH723" s="214">
        <f>IF(N723="sníž. přenesená",J723,0)</f>
        <v>0</v>
      </c>
      <c r="BI723" s="214">
        <f>IF(N723="nulová",J723,0)</f>
        <v>0</v>
      </c>
      <c r="BJ723" s="25" t="s">
        <v>24</v>
      </c>
      <c r="BK723" s="214">
        <f>ROUND(I723*H723,2)</f>
        <v>0</v>
      </c>
      <c r="BL723" s="25" t="s">
        <v>326</v>
      </c>
      <c r="BM723" s="25" t="s">
        <v>1033</v>
      </c>
    </row>
    <row r="724" spans="2:51" s="12" customFormat="1" ht="13.5">
      <c r="B724" s="224"/>
      <c r="C724" s="225"/>
      <c r="D724" s="226" t="s">
        <v>248</v>
      </c>
      <c r="E724" s="227" t="s">
        <v>22</v>
      </c>
      <c r="F724" s="228" t="s">
        <v>1034</v>
      </c>
      <c r="G724" s="225"/>
      <c r="H724" s="229">
        <v>60</v>
      </c>
      <c r="I724" s="230"/>
      <c r="J724" s="225"/>
      <c r="K724" s="225"/>
      <c r="L724" s="231"/>
      <c r="M724" s="232"/>
      <c r="N724" s="233"/>
      <c r="O724" s="233"/>
      <c r="P724" s="233"/>
      <c r="Q724" s="233"/>
      <c r="R724" s="233"/>
      <c r="S724" s="233"/>
      <c r="T724" s="234"/>
      <c r="AT724" s="235" t="s">
        <v>248</v>
      </c>
      <c r="AU724" s="235" t="s">
        <v>84</v>
      </c>
      <c r="AV724" s="12" t="s">
        <v>84</v>
      </c>
      <c r="AW724" s="12" t="s">
        <v>39</v>
      </c>
      <c r="AX724" s="12" t="s">
        <v>24</v>
      </c>
      <c r="AY724" s="235" t="s">
        <v>145</v>
      </c>
    </row>
    <row r="725" spans="2:65" s="1" customFormat="1" ht="22.5" customHeight="1">
      <c r="B725" s="42"/>
      <c r="C725" s="203" t="s">
        <v>1035</v>
      </c>
      <c r="D725" s="203" t="s">
        <v>148</v>
      </c>
      <c r="E725" s="204" t="s">
        <v>1036</v>
      </c>
      <c r="F725" s="205" t="s">
        <v>1037</v>
      </c>
      <c r="G725" s="206" t="s">
        <v>317</v>
      </c>
      <c r="H725" s="207">
        <v>5.22</v>
      </c>
      <c r="I725" s="208"/>
      <c r="J725" s="209">
        <f>ROUND(I725*H725,2)</f>
        <v>0</v>
      </c>
      <c r="K725" s="205" t="s">
        <v>243</v>
      </c>
      <c r="L725" s="62"/>
      <c r="M725" s="210" t="s">
        <v>22</v>
      </c>
      <c r="N725" s="211" t="s">
        <v>46</v>
      </c>
      <c r="O725" s="43"/>
      <c r="P725" s="212">
        <f>O725*H725</f>
        <v>0</v>
      </c>
      <c r="Q725" s="212">
        <v>0</v>
      </c>
      <c r="R725" s="212">
        <f>Q725*H725</f>
        <v>0</v>
      </c>
      <c r="S725" s="212">
        <v>0.00167</v>
      </c>
      <c r="T725" s="213">
        <f>S725*H725</f>
        <v>0.0087174</v>
      </c>
      <c r="AR725" s="25" t="s">
        <v>326</v>
      </c>
      <c r="AT725" s="25" t="s">
        <v>148</v>
      </c>
      <c r="AU725" s="25" t="s">
        <v>84</v>
      </c>
      <c r="AY725" s="25" t="s">
        <v>145</v>
      </c>
      <c r="BE725" s="214">
        <f>IF(N725="základní",J725,0)</f>
        <v>0</v>
      </c>
      <c r="BF725" s="214">
        <f>IF(N725="snížená",J725,0)</f>
        <v>0</v>
      </c>
      <c r="BG725" s="214">
        <f>IF(N725="zákl. přenesená",J725,0)</f>
        <v>0</v>
      </c>
      <c r="BH725" s="214">
        <f>IF(N725="sníž. přenesená",J725,0)</f>
        <v>0</v>
      </c>
      <c r="BI725" s="214">
        <f>IF(N725="nulová",J725,0)</f>
        <v>0</v>
      </c>
      <c r="BJ725" s="25" t="s">
        <v>24</v>
      </c>
      <c r="BK725" s="214">
        <f>ROUND(I725*H725,2)</f>
        <v>0</v>
      </c>
      <c r="BL725" s="25" t="s">
        <v>326</v>
      </c>
      <c r="BM725" s="25" t="s">
        <v>1038</v>
      </c>
    </row>
    <row r="726" spans="2:51" s="12" customFormat="1" ht="13.5">
      <c r="B726" s="224"/>
      <c r="C726" s="225"/>
      <c r="D726" s="226" t="s">
        <v>248</v>
      </c>
      <c r="E726" s="227" t="s">
        <v>22</v>
      </c>
      <c r="F726" s="228" t="s">
        <v>1039</v>
      </c>
      <c r="G726" s="225"/>
      <c r="H726" s="229">
        <v>5.22</v>
      </c>
      <c r="I726" s="230"/>
      <c r="J726" s="225"/>
      <c r="K726" s="225"/>
      <c r="L726" s="231"/>
      <c r="M726" s="232"/>
      <c r="N726" s="233"/>
      <c r="O726" s="233"/>
      <c r="P726" s="233"/>
      <c r="Q726" s="233"/>
      <c r="R726" s="233"/>
      <c r="S726" s="233"/>
      <c r="T726" s="234"/>
      <c r="AT726" s="235" t="s">
        <v>248</v>
      </c>
      <c r="AU726" s="235" t="s">
        <v>84</v>
      </c>
      <c r="AV726" s="12" t="s">
        <v>84</v>
      </c>
      <c r="AW726" s="12" t="s">
        <v>39</v>
      </c>
      <c r="AX726" s="12" t="s">
        <v>24</v>
      </c>
      <c r="AY726" s="235" t="s">
        <v>145</v>
      </c>
    </row>
    <row r="727" spans="2:65" s="1" customFormat="1" ht="22.5" customHeight="1">
      <c r="B727" s="42"/>
      <c r="C727" s="203" t="s">
        <v>1040</v>
      </c>
      <c r="D727" s="203" t="s">
        <v>148</v>
      </c>
      <c r="E727" s="204" t="s">
        <v>1041</v>
      </c>
      <c r="F727" s="205" t="s">
        <v>1042</v>
      </c>
      <c r="G727" s="206" t="s">
        <v>317</v>
      </c>
      <c r="H727" s="207">
        <v>175.14</v>
      </c>
      <c r="I727" s="208"/>
      <c r="J727" s="209">
        <f>ROUND(I727*H727,2)</f>
        <v>0</v>
      </c>
      <c r="K727" s="205" t="s">
        <v>243</v>
      </c>
      <c r="L727" s="62"/>
      <c r="M727" s="210" t="s">
        <v>22</v>
      </c>
      <c r="N727" s="211" t="s">
        <v>46</v>
      </c>
      <c r="O727" s="43"/>
      <c r="P727" s="212">
        <f>O727*H727</f>
        <v>0</v>
      </c>
      <c r="Q727" s="212">
        <v>0</v>
      </c>
      <c r="R727" s="212">
        <f>Q727*H727</f>
        <v>0</v>
      </c>
      <c r="S727" s="212">
        <v>0.00223</v>
      </c>
      <c r="T727" s="213">
        <f>S727*H727</f>
        <v>0.3905622</v>
      </c>
      <c r="AR727" s="25" t="s">
        <v>326</v>
      </c>
      <c r="AT727" s="25" t="s">
        <v>148</v>
      </c>
      <c r="AU727" s="25" t="s">
        <v>84</v>
      </c>
      <c r="AY727" s="25" t="s">
        <v>145</v>
      </c>
      <c r="BE727" s="214">
        <f>IF(N727="základní",J727,0)</f>
        <v>0</v>
      </c>
      <c r="BF727" s="214">
        <f>IF(N727="snížená",J727,0)</f>
        <v>0</v>
      </c>
      <c r="BG727" s="214">
        <f>IF(N727="zákl. přenesená",J727,0)</f>
        <v>0</v>
      </c>
      <c r="BH727" s="214">
        <f>IF(N727="sníž. přenesená",J727,0)</f>
        <v>0</v>
      </c>
      <c r="BI727" s="214">
        <f>IF(N727="nulová",J727,0)</f>
        <v>0</v>
      </c>
      <c r="BJ727" s="25" t="s">
        <v>24</v>
      </c>
      <c r="BK727" s="214">
        <f>ROUND(I727*H727,2)</f>
        <v>0</v>
      </c>
      <c r="BL727" s="25" t="s">
        <v>326</v>
      </c>
      <c r="BM727" s="25" t="s">
        <v>1043</v>
      </c>
    </row>
    <row r="728" spans="2:51" s="12" customFormat="1" ht="13.5">
      <c r="B728" s="224"/>
      <c r="C728" s="225"/>
      <c r="D728" s="221" t="s">
        <v>248</v>
      </c>
      <c r="E728" s="236" t="s">
        <v>22</v>
      </c>
      <c r="F728" s="237" t="s">
        <v>1044</v>
      </c>
      <c r="G728" s="225"/>
      <c r="H728" s="238">
        <v>163.665</v>
      </c>
      <c r="I728" s="230"/>
      <c r="J728" s="225"/>
      <c r="K728" s="225"/>
      <c r="L728" s="231"/>
      <c r="M728" s="232"/>
      <c r="N728" s="233"/>
      <c r="O728" s="233"/>
      <c r="P728" s="233"/>
      <c r="Q728" s="233"/>
      <c r="R728" s="233"/>
      <c r="S728" s="233"/>
      <c r="T728" s="234"/>
      <c r="AT728" s="235" t="s">
        <v>248</v>
      </c>
      <c r="AU728" s="235" t="s">
        <v>84</v>
      </c>
      <c r="AV728" s="12" t="s">
        <v>84</v>
      </c>
      <c r="AW728" s="12" t="s">
        <v>39</v>
      </c>
      <c r="AX728" s="12" t="s">
        <v>75</v>
      </c>
      <c r="AY728" s="235" t="s">
        <v>145</v>
      </c>
    </row>
    <row r="729" spans="2:51" s="12" customFormat="1" ht="13.5">
      <c r="B729" s="224"/>
      <c r="C729" s="225"/>
      <c r="D729" s="221" t="s">
        <v>248</v>
      </c>
      <c r="E729" s="236" t="s">
        <v>22</v>
      </c>
      <c r="F729" s="237" t="s">
        <v>1045</v>
      </c>
      <c r="G729" s="225"/>
      <c r="H729" s="238">
        <v>3.45</v>
      </c>
      <c r="I729" s="230"/>
      <c r="J729" s="225"/>
      <c r="K729" s="225"/>
      <c r="L729" s="231"/>
      <c r="M729" s="232"/>
      <c r="N729" s="233"/>
      <c r="O729" s="233"/>
      <c r="P729" s="233"/>
      <c r="Q729" s="233"/>
      <c r="R729" s="233"/>
      <c r="S729" s="233"/>
      <c r="T729" s="234"/>
      <c r="AT729" s="235" t="s">
        <v>248</v>
      </c>
      <c r="AU729" s="235" t="s">
        <v>84</v>
      </c>
      <c r="AV729" s="12" t="s">
        <v>84</v>
      </c>
      <c r="AW729" s="12" t="s">
        <v>39</v>
      </c>
      <c r="AX729" s="12" t="s">
        <v>75</v>
      </c>
      <c r="AY729" s="235" t="s">
        <v>145</v>
      </c>
    </row>
    <row r="730" spans="2:51" s="12" customFormat="1" ht="13.5">
      <c r="B730" s="224"/>
      <c r="C730" s="225"/>
      <c r="D730" s="221" t="s">
        <v>248</v>
      </c>
      <c r="E730" s="236" t="s">
        <v>22</v>
      </c>
      <c r="F730" s="237" t="s">
        <v>1046</v>
      </c>
      <c r="G730" s="225"/>
      <c r="H730" s="238">
        <v>8.025</v>
      </c>
      <c r="I730" s="230"/>
      <c r="J730" s="225"/>
      <c r="K730" s="225"/>
      <c r="L730" s="231"/>
      <c r="M730" s="232"/>
      <c r="N730" s="233"/>
      <c r="O730" s="233"/>
      <c r="P730" s="233"/>
      <c r="Q730" s="233"/>
      <c r="R730" s="233"/>
      <c r="S730" s="233"/>
      <c r="T730" s="234"/>
      <c r="AT730" s="235" t="s">
        <v>248</v>
      </c>
      <c r="AU730" s="235" t="s">
        <v>84</v>
      </c>
      <c r="AV730" s="12" t="s">
        <v>84</v>
      </c>
      <c r="AW730" s="12" t="s">
        <v>39</v>
      </c>
      <c r="AX730" s="12" t="s">
        <v>75</v>
      </c>
      <c r="AY730" s="235" t="s">
        <v>145</v>
      </c>
    </row>
    <row r="731" spans="2:51" s="13" customFormat="1" ht="13.5">
      <c r="B731" s="239"/>
      <c r="C731" s="240"/>
      <c r="D731" s="226" t="s">
        <v>248</v>
      </c>
      <c r="E731" s="241" t="s">
        <v>22</v>
      </c>
      <c r="F731" s="242" t="s">
        <v>270</v>
      </c>
      <c r="G731" s="240"/>
      <c r="H731" s="243">
        <v>175.14</v>
      </c>
      <c r="I731" s="244"/>
      <c r="J731" s="240"/>
      <c r="K731" s="240"/>
      <c r="L731" s="245"/>
      <c r="M731" s="246"/>
      <c r="N731" s="247"/>
      <c r="O731" s="247"/>
      <c r="P731" s="247"/>
      <c r="Q731" s="247"/>
      <c r="R731" s="247"/>
      <c r="S731" s="247"/>
      <c r="T731" s="248"/>
      <c r="AT731" s="249" t="s">
        <v>248</v>
      </c>
      <c r="AU731" s="249" t="s">
        <v>84</v>
      </c>
      <c r="AV731" s="13" t="s">
        <v>244</v>
      </c>
      <c r="AW731" s="13" t="s">
        <v>39</v>
      </c>
      <c r="AX731" s="13" t="s">
        <v>24</v>
      </c>
      <c r="AY731" s="249" t="s">
        <v>145</v>
      </c>
    </row>
    <row r="732" spans="2:65" s="1" customFormat="1" ht="22.5" customHeight="1">
      <c r="B732" s="42"/>
      <c r="C732" s="203" t="s">
        <v>1047</v>
      </c>
      <c r="D732" s="203" t="s">
        <v>148</v>
      </c>
      <c r="E732" s="204" t="s">
        <v>1048</v>
      </c>
      <c r="F732" s="205" t="s">
        <v>1049</v>
      </c>
      <c r="G732" s="206" t="s">
        <v>317</v>
      </c>
      <c r="H732" s="207">
        <v>30</v>
      </c>
      <c r="I732" s="208"/>
      <c r="J732" s="209">
        <f>ROUND(I732*H732,2)</f>
        <v>0</v>
      </c>
      <c r="K732" s="205" t="s">
        <v>243</v>
      </c>
      <c r="L732" s="62"/>
      <c r="M732" s="210" t="s">
        <v>22</v>
      </c>
      <c r="N732" s="211" t="s">
        <v>46</v>
      </c>
      <c r="O732" s="43"/>
      <c r="P732" s="212">
        <f>O732*H732</f>
        <v>0</v>
      </c>
      <c r="Q732" s="212">
        <v>0</v>
      </c>
      <c r="R732" s="212">
        <f>Q732*H732</f>
        <v>0</v>
      </c>
      <c r="S732" s="212">
        <v>0.00394</v>
      </c>
      <c r="T732" s="213">
        <f>S732*H732</f>
        <v>0.1182</v>
      </c>
      <c r="AR732" s="25" t="s">
        <v>326</v>
      </c>
      <c r="AT732" s="25" t="s">
        <v>148</v>
      </c>
      <c r="AU732" s="25" t="s">
        <v>84</v>
      </c>
      <c r="AY732" s="25" t="s">
        <v>145</v>
      </c>
      <c r="BE732" s="214">
        <f>IF(N732="základní",J732,0)</f>
        <v>0</v>
      </c>
      <c r="BF732" s="214">
        <f>IF(N732="snížená",J732,0)</f>
        <v>0</v>
      </c>
      <c r="BG732" s="214">
        <f>IF(N732="zákl. přenesená",J732,0)</f>
        <v>0</v>
      </c>
      <c r="BH732" s="214">
        <f>IF(N732="sníž. přenesená",J732,0)</f>
        <v>0</v>
      </c>
      <c r="BI732" s="214">
        <f>IF(N732="nulová",J732,0)</f>
        <v>0</v>
      </c>
      <c r="BJ732" s="25" t="s">
        <v>24</v>
      </c>
      <c r="BK732" s="214">
        <f>ROUND(I732*H732,2)</f>
        <v>0</v>
      </c>
      <c r="BL732" s="25" t="s">
        <v>326</v>
      </c>
      <c r="BM732" s="25" t="s">
        <v>1050</v>
      </c>
    </row>
    <row r="733" spans="2:51" s="12" customFormat="1" ht="13.5">
      <c r="B733" s="224"/>
      <c r="C733" s="225"/>
      <c r="D733" s="226" t="s">
        <v>248</v>
      </c>
      <c r="E733" s="227" t="s">
        <v>22</v>
      </c>
      <c r="F733" s="228" t="s">
        <v>1051</v>
      </c>
      <c r="G733" s="225"/>
      <c r="H733" s="229">
        <v>30</v>
      </c>
      <c r="I733" s="230"/>
      <c r="J733" s="225"/>
      <c r="K733" s="225"/>
      <c r="L733" s="231"/>
      <c r="M733" s="232"/>
      <c r="N733" s="233"/>
      <c r="O733" s="233"/>
      <c r="P733" s="233"/>
      <c r="Q733" s="233"/>
      <c r="R733" s="233"/>
      <c r="S733" s="233"/>
      <c r="T733" s="234"/>
      <c r="AT733" s="235" t="s">
        <v>248</v>
      </c>
      <c r="AU733" s="235" t="s">
        <v>84</v>
      </c>
      <c r="AV733" s="12" t="s">
        <v>84</v>
      </c>
      <c r="AW733" s="12" t="s">
        <v>39</v>
      </c>
      <c r="AX733" s="12" t="s">
        <v>24</v>
      </c>
      <c r="AY733" s="235" t="s">
        <v>145</v>
      </c>
    </row>
    <row r="734" spans="2:65" s="1" customFormat="1" ht="31.5" customHeight="1">
      <c r="B734" s="42"/>
      <c r="C734" s="203" t="s">
        <v>1052</v>
      </c>
      <c r="D734" s="203" t="s">
        <v>148</v>
      </c>
      <c r="E734" s="204" t="s">
        <v>1053</v>
      </c>
      <c r="F734" s="205" t="s">
        <v>1054</v>
      </c>
      <c r="G734" s="206" t="s">
        <v>242</v>
      </c>
      <c r="H734" s="207">
        <v>2.1</v>
      </c>
      <c r="I734" s="208"/>
      <c r="J734" s="209">
        <f>ROUND(I734*H734,2)</f>
        <v>0</v>
      </c>
      <c r="K734" s="205" t="s">
        <v>243</v>
      </c>
      <c r="L734" s="62"/>
      <c r="M734" s="210" t="s">
        <v>22</v>
      </c>
      <c r="N734" s="211" t="s">
        <v>46</v>
      </c>
      <c r="O734" s="43"/>
      <c r="P734" s="212">
        <f>O734*H734</f>
        <v>0</v>
      </c>
      <c r="Q734" s="212">
        <v>0.00596</v>
      </c>
      <c r="R734" s="212">
        <f>Q734*H734</f>
        <v>0.012516000000000001</v>
      </c>
      <c r="S734" s="212">
        <v>0</v>
      </c>
      <c r="T734" s="213">
        <f>S734*H734</f>
        <v>0</v>
      </c>
      <c r="AR734" s="25" t="s">
        <v>326</v>
      </c>
      <c r="AT734" s="25" t="s">
        <v>148</v>
      </c>
      <c r="AU734" s="25" t="s">
        <v>84</v>
      </c>
      <c r="AY734" s="25" t="s">
        <v>145</v>
      </c>
      <c r="BE734" s="214">
        <f>IF(N734="základní",J734,0)</f>
        <v>0</v>
      </c>
      <c r="BF734" s="214">
        <f>IF(N734="snížená",J734,0)</f>
        <v>0</v>
      </c>
      <c r="BG734" s="214">
        <f>IF(N734="zákl. přenesená",J734,0)</f>
        <v>0</v>
      </c>
      <c r="BH734" s="214">
        <f>IF(N734="sníž. přenesená",J734,0)</f>
        <v>0</v>
      </c>
      <c r="BI734" s="214">
        <f>IF(N734="nulová",J734,0)</f>
        <v>0</v>
      </c>
      <c r="BJ734" s="25" t="s">
        <v>24</v>
      </c>
      <c r="BK734" s="214">
        <f>ROUND(I734*H734,2)</f>
        <v>0</v>
      </c>
      <c r="BL734" s="25" t="s">
        <v>326</v>
      </c>
      <c r="BM734" s="25" t="s">
        <v>1055</v>
      </c>
    </row>
    <row r="735" spans="2:51" s="12" customFormat="1" ht="13.5">
      <c r="B735" s="224"/>
      <c r="C735" s="225"/>
      <c r="D735" s="226" t="s">
        <v>248</v>
      </c>
      <c r="E735" s="227" t="s">
        <v>22</v>
      </c>
      <c r="F735" s="228" t="s">
        <v>1056</v>
      </c>
      <c r="G735" s="225"/>
      <c r="H735" s="229">
        <v>2.1</v>
      </c>
      <c r="I735" s="230"/>
      <c r="J735" s="225"/>
      <c r="K735" s="225"/>
      <c r="L735" s="231"/>
      <c r="M735" s="232"/>
      <c r="N735" s="233"/>
      <c r="O735" s="233"/>
      <c r="P735" s="233"/>
      <c r="Q735" s="233"/>
      <c r="R735" s="233"/>
      <c r="S735" s="233"/>
      <c r="T735" s="234"/>
      <c r="AT735" s="235" t="s">
        <v>248</v>
      </c>
      <c r="AU735" s="235" t="s">
        <v>84</v>
      </c>
      <c r="AV735" s="12" t="s">
        <v>84</v>
      </c>
      <c r="AW735" s="12" t="s">
        <v>39</v>
      </c>
      <c r="AX735" s="12" t="s">
        <v>24</v>
      </c>
      <c r="AY735" s="235" t="s">
        <v>145</v>
      </c>
    </row>
    <row r="736" spans="2:65" s="1" customFormat="1" ht="31.5" customHeight="1">
      <c r="B736" s="42"/>
      <c r="C736" s="203" t="s">
        <v>1057</v>
      </c>
      <c r="D736" s="203" t="s">
        <v>148</v>
      </c>
      <c r="E736" s="204" t="s">
        <v>1058</v>
      </c>
      <c r="F736" s="205" t="s">
        <v>1059</v>
      </c>
      <c r="G736" s="206" t="s">
        <v>317</v>
      </c>
      <c r="H736" s="207">
        <v>5.22</v>
      </c>
      <c r="I736" s="208"/>
      <c r="J736" s="209">
        <f>ROUND(I736*H736,2)</f>
        <v>0</v>
      </c>
      <c r="K736" s="205" t="s">
        <v>243</v>
      </c>
      <c r="L736" s="62"/>
      <c r="M736" s="210" t="s">
        <v>22</v>
      </c>
      <c r="N736" s="211" t="s">
        <v>46</v>
      </c>
      <c r="O736" s="43"/>
      <c r="P736" s="212">
        <f>O736*H736</f>
        <v>0</v>
      </c>
      <c r="Q736" s="212">
        <v>0.00167</v>
      </c>
      <c r="R736" s="212">
        <f>Q736*H736</f>
        <v>0.0087174</v>
      </c>
      <c r="S736" s="212">
        <v>0</v>
      </c>
      <c r="T736" s="213">
        <f>S736*H736</f>
        <v>0</v>
      </c>
      <c r="AR736" s="25" t="s">
        <v>326</v>
      </c>
      <c r="AT736" s="25" t="s">
        <v>148</v>
      </c>
      <c r="AU736" s="25" t="s">
        <v>84</v>
      </c>
      <c r="AY736" s="25" t="s">
        <v>145</v>
      </c>
      <c r="BE736" s="214">
        <f>IF(N736="základní",J736,0)</f>
        <v>0</v>
      </c>
      <c r="BF736" s="214">
        <f>IF(N736="snížená",J736,0)</f>
        <v>0</v>
      </c>
      <c r="BG736" s="214">
        <f>IF(N736="zákl. přenesená",J736,0)</f>
        <v>0</v>
      </c>
      <c r="BH736" s="214">
        <f>IF(N736="sníž. přenesená",J736,0)</f>
        <v>0</v>
      </c>
      <c r="BI736" s="214">
        <f>IF(N736="nulová",J736,0)</f>
        <v>0</v>
      </c>
      <c r="BJ736" s="25" t="s">
        <v>24</v>
      </c>
      <c r="BK736" s="214">
        <f>ROUND(I736*H736,2)</f>
        <v>0</v>
      </c>
      <c r="BL736" s="25" t="s">
        <v>326</v>
      </c>
      <c r="BM736" s="25" t="s">
        <v>1060</v>
      </c>
    </row>
    <row r="737" spans="2:51" s="12" customFormat="1" ht="13.5">
      <c r="B737" s="224"/>
      <c r="C737" s="225"/>
      <c r="D737" s="226" t="s">
        <v>248</v>
      </c>
      <c r="E737" s="227" t="s">
        <v>22</v>
      </c>
      <c r="F737" s="228" t="s">
        <v>1039</v>
      </c>
      <c r="G737" s="225"/>
      <c r="H737" s="229">
        <v>5.22</v>
      </c>
      <c r="I737" s="230"/>
      <c r="J737" s="225"/>
      <c r="K737" s="225"/>
      <c r="L737" s="231"/>
      <c r="M737" s="232"/>
      <c r="N737" s="233"/>
      <c r="O737" s="233"/>
      <c r="P737" s="233"/>
      <c r="Q737" s="233"/>
      <c r="R737" s="233"/>
      <c r="S737" s="233"/>
      <c r="T737" s="234"/>
      <c r="AT737" s="235" t="s">
        <v>248</v>
      </c>
      <c r="AU737" s="235" t="s">
        <v>84</v>
      </c>
      <c r="AV737" s="12" t="s">
        <v>84</v>
      </c>
      <c r="AW737" s="12" t="s">
        <v>39</v>
      </c>
      <c r="AX737" s="12" t="s">
        <v>24</v>
      </c>
      <c r="AY737" s="235" t="s">
        <v>145</v>
      </c>
    </row>
    <row r="738" spans="2:65" s="1" customFormat="1" ht="31.5" customHeight="1">
      <c r="B738" s="42"/>
      <c r="C738" s="203" t="s">
        <v>1061</v>
      </c>
      <c r="D738" s="203" t="s">
        <v>148</v>
      </c>
      <c r="E738" s="204" t="s">
        <v>1062</v>
      </c>
      <c r="F738" s="205" t="s">
        <v>1063</v>
      </c>
      <c r="G738" s="206" t="s">
        <v>317</v>
      </c>
      <c r="H738" s="207">
        <v>110.58</v>
      </c>
      <c r="I738" s="208"/>
      <c r="J738" s="209">
        <f>ROUND(I738*H738,2)</f>
        <v>0</v>
      </c>
      <c r="K738" s="205" t="s">
        <v>243</v>
      </c>
      <c r="L738" s="62"/>
      <c r="M738" s="210" t="s">
        <v>22</v>
      </c>
      <c r="N738" s="211" t="s">
        <v>46</v>
      </c>
      <c r="O738" s="43"/>
      <c r="P738" s="212">
        <f>O738*H738</f>
        <v>0</v>
      </c>
      <c r="Q738" s="212">
        <v>0.00184</v>
      </c>
      <c r="R738" s="212">
        <f>Q738*H738</f>
        <v>0.20346720000000001</v>
      </c>
      <c r="S738" s="212">
        <v>0</v>
      </c>
      <c r="T738" s="213">
        <f>S738*H738</f>
        <v>0</v>
      </c>
      <c r="AR738" s="25" t="s">
        <v>326</v>
      </c>
      <c r="AT738" s="25" t="s">
        <v>148</v>
      </c>
      <c r="AU738" s="25" t="s">
        <v>84</v>
      </c>
      <c r="AY738" s="25" t="s">
        <v>145</v>
      </c>
      <c r="BE738" s="214">
        <f>IF(N738="základní",J738,0)</f>
        <v>0</v>
      </c>
      <c r="BF738" s="214">
        <f>IF(N738="snížená",J738,0)</f>
        <v>0</v>
      </c>
      <c r="BG738" s="214">
        <f>IF(N738="zákl. přenesená",J738,0)</f>
        <v>0</v>
      </c>
      <c r="BH738" s="214">
        <f>IF(N738="sníž. přenesená",J738,0)</f>
        <v>0</v>
      </c>
      <c r="BI738" s="214">
        <f>IF(N738="nulová",J738,0)</f>
        <v>0</v>
      </c>
      <c r="BJ738" s="25" t="s">
        <v>24</v>
      </c>
      <c r="BK738" s="214">
        <f>ROUND(I738*H738,2)</f>
        <v>0</v>
      </c>
      <c r="BL738" s="25" t="s">
        <v>326</v>
      </c>
      <c r="BM738" s="25" t="s">
        <v>1064</v>
      </c>
    </row>
    <row r="739" spans="2:47" s="1" customFormat="1" ht="27">
      <c r="B739" s="42"/>
      <c r="C739" s="64"/>
      <c r="D739" s="221" t="s">
        <v>246</v>
      </c>
      <c r="E739" s="64"/>
      <c r="F739" s="222" t="s">
        <v>1065</v>
      </c>
      <c r="G739" s="64"/>
      <c r="H739" s="64"/>
      <c r="I739" s="173"/>
      <c r="J739" s="64"/>
      <c r="K739" s="64"/>
      <c r="L739" s="62"/>
      <c r="M739" s="223"/>
      <c r="N739" s="43"/>
      <c r="O739" s="43"/>
      <c r="P739" s="43"/>
      <c r="Q739" s="43"/>
      <c r="R739" s="43"/>
      <c r="S739" s="43"/>
      <c r="T739" s="79"/>
      <c r="AT739" s="25" t="s">
        <v>246</v>
      </c>
      <c r="AU739" s="25" t="s">
        <v>84</v>
      </c>
    </row>
    <row r="740" spans="2:51" s="12" customFormat="1" ht="13.5">
      <c r="B740" s="224"/>
      <c r="C740" s="225"/>
      <c r="D740" s="221" t="s">
        <v>248</v>
      </c>
      <c r="E740" s="236" t="s">
        <v>22</v>
      </c>
      <c r="F740" s="237" t="s">
        <v>1066</v>
      </c>
      <c r="G740" s="225"/>
      <c r="H740" s="238">
        <v>102.465</v>
      </c>
      <c r="I740" s="230"/>
      <c r="J740" s="225"/>
      <c r="K740" s="225"/>
      <c r="L740" s="231"/>
      <c r="M740" s="232"/>
      <c r="N740" s="233"/>
      <c r="O740" s="233"/>
      <c r="P740" s="233"/>
      <c r="Q740" s="233"/>
      <c r="R740" s="233"/>
      <c r="S740" s="233"/>
      <c r="T740" s="234"/>
      <c r="AT740" s="235" t="s">
        <v>248</v>
      </c>
      <c r="AU740" s="235" t="s">
        <v>84</v>
      </c>
      <c r="AV740" s="12" t="s">
        <v>84</v>
      </c>
      <c r="AW740" s="12" t="s">
        <v>39</v>
      </c>
      <c r="AX740" s="12" t="s">
        <v>75</v>
      </c>
      <c r="AY740" s="235" t="s">
        <v>145</v>
      </c>
    </row>
    <row r="741" spans="2:51" s="12" customFormat="1" ht="13.5">
      <c r="B741" s="224"/>
      <c r="C741" s="225"/>
      <c r="D741" s="221" t="s">
        <v>248</v>
      </c>
      <c r="E741" s="236" t="s">
        <v>22</v>
      </c>
      <c r="F741" s="237" t="s">
        <v>1045</v>
      </c>
      <c r="G741" s="225"/>
      <c r="H741" s="238">
        <v>3.45</v>
      </c>
      <c r="I741" s="230"/>
      <c r="J741" s="225"/>
      <c r="K741" s="225"/>
      <c r="L741" s="231"/>
      <c r="M741" s="232"/>
      <c r="N741" s="233"/>
      <c r="O741" s="233"/>
      <c r="P741" s="233"/>
      <c r="Q741" s="233"/>
      <c r="R741" s="233"/>
      <c r="S741" s="233"/>
      <c r="T741" s="234"/>
      <c r="AT741" s="235" t="s">
        <v>248</v>
      </c>
      <c r="AU741" s="235" t="s">
        <v>84</v>
      </c>
      <c r="AV741" s="12" t="s">
        <v>84</v>
      </c>
      <c r="AW741" s="12" t="s">
        <v>39</v>
      </c>
      <c r="AX741" s="12" t="s">
        <v>75</v>
      </c>
      <c r="AY741" s="235" t="s">
        <v>145</v>
      </c>
    </row>
    <row r="742" spans="2:51" s="12" customFormat="1" ht="13.5">
      <c r="B742" s="224"/>
      <c r="C742" s="225"/>
      <c r="D742" s="221" t="s">
        <v>248</v>
      </c>
      <c r="E742" s="236" t="s">
        <v>22</v>
      </c>
      <c r="F742" s="237" t="s">
        <v>1067</v>
      </c>
      <c r="G742" s="225"/>
      <c r="H742" s="238">
        <v>4.665</v>
      </c>
      <c r="I742" s="230"/>
      <c r="J742" s="225"/>
      <c r="K742" s="225"/>
      <c r="L742" s="231"/>
      <c r="M742" s="232"/>
      <c r="N742" s="233"/>
      <c r="O742" s="233"/>
      <c r="P742" s="233"/>
      <c r="Q742" s="233"/>
      <c r="R742" s="233"/>
      <c r="S742" s="233"/>
      <c r="T742" s="234"/>
      <c r="AT742" s="235" t="s">
        <v>248</v>
      </c>
      <c r="AU742" s="235" t="s">
        <v>84</v>
      </c>
      <c r="AV742" s="12" t="s">
        <v>84</v>
      </c>
      <c r="AW742" s="12" t="s">
        <v>39</v>
      </c>
      <c r="AX742" s="12" t="s">
        <v>75</v>
      </c>
      <c r="AY742" s="235" t="s">
        <v>145</v>
      </c>
    </row>
    <row r="743" spans="2:51" s="13" customFormat="1" ht="13.5">
      <c r="B743" s="239"/>
      <c r="C743" s="240"/>
      <c r="D743" s="226" t="s">
        <v>248</v>
      </c>
      <c r="E743" s="241" t="s">
        <v>22</v>
      </c>
      <c r="F743" s="242" t="s">
        <v>270</v>
      </c>
      <c r="G743" s="240"/>
      <c r="H743" s="243">
        <v>110.58</v>
      </c>
      <c r="I743" s="244"/>
      <c r="J743" s="240"/>
      <c r="K743" s="240"/>
      <c r="L743" s="245"/>
      <c r="M743" s="246"/>
      <c r="N743" s="247"/>
      <c r="O743" s="247"/>
      <c r="P743" s="247"/>
      <c r="Q743" s="247"/>
      <c r="R743" s="247"/>
      <c r="S743" s="247"/>
      <c r="T743" s="248"/>
      <c r="AT743" s="249" t="s">
        <v>248</v>
      </c>
      <c r="AU743" s="249" t="s">
        <v>84</v>
      </c>
      <c r="AV743" s="13" t="s">
        <v>244</v>
      </c>
      <c r="AW743" s="13" t="s">
        <v>39</v>
      </c>
      <c r="AX743" s="13" t="s">
        <v>24</v>
      </c>
      <c r="AY743" s="249" t="s">
        <v>145</v>
      </c>
    </row>
    <row r="744" spans="2:65" s="1" customFormat="1" ht="31.5" customHeight="1">
      <c r="B744" s="42"/>
      <c r="C744" s="203" t="s">
        <v>1068</v>
      </c>
      <c r="D744" s="203" t="s">
        <v>148</v>
      </c>
      <c r="E744" s="204" t="s">
        <v>1069</v>
      </c>
      <c r="F744" s="205" t="s">
        <v>1070</v>
      </c>
      <c r="G744" s="206" t="s">
        <v>317</v>
      </c>
      <c r="H744" s="207">
        <v>65.7</v>
      </c>
      <c r="I744" s="208"/>
      <c r="J744" s="209">
        <f>ROUND(I744*H744,2)</f>
        <v>0</v>
      </c>
      <c r="K744" s="205" t="s">
        <v>243</v>
      </c>
      <c r="L744" s="62"/>
      <c r="M744" s="210" t="s">
        <v>22</v>
      </c>
      <c r="N744" s="211" t="s">
        <v>46</v>
      </c>
      <c r="O744" s="43"/>
      <c r="P744" s="212">
        <f>O744*H744</f>
        <v>0</v>
      </c>
      <c r="Q744" s="212">
        <v>0.00276</v>
      </c>
      <c r="R744" s="212">
        <f>Q744*H744</f>
        <v>0.181332</v>
      </c>
      <c r="S744" s="212">
        <v>0</v>
      </c>
      <c r="T744" s="213">
        <f>S744*H744</f>
        <v>0</v>
      </c>
      <c r="AR744" s="25" t="s">
        <v>326</v>
      </c>
      <c r="AT744" s="25" t="s">
        <v>148</v>
      </c>
      <c r="AU744" s="25" t="s">
        <v>84</v>
      </c>
      <c r="AY744" s="25" t="s">
        <v>145</v>
      </c>
      <c r="BE744" s="214">
        <f>IF(N744="základní",J744,0)</f>
        <v>0</v>
      </c>
      <c r="BF744" s="214">
        <f>IF(N744="snížená",J744,0)</f>
        <v>0</v>
      </c>
      <c r="BG744" s="214">
        <f>IF(N744="zákl. přenesená",J744,0)</f>
        <v>0</v>
      </c>
      <c r="BH744" s="214">
        <f>IF(N744="sníž. přenesená",J744,0)</f>
        <v>0</v>
      </c>
      <c r="BI744" s="214">
        <f>IF(N744="nulová",J744,0)</f>
        <v>0</v>
      </c>
      <c r="BJ744" s="25" t="s">
        <v>24</v>
      </c>
      <c r="BK744" s="214">
        <f>ROUND(I744*H744,2)</f>
        <v>0</v>
      </c>
      <c r="BL744" s="25" t="s">
        <v>326</v>
      </c>
      <c r="BM744" s="25" t="s">
        <v>1071</v>
      </c>
    </row>
    <row r="745" spans="2:47" s="1" customFormat="1" ht="27">
      <c r="B745" s="42"/>
      <c r="C745" s="64"/>
      <c r="D745" s="221" t="s">
        <v>246</v>
      </c>
      <c r="E745" s="64"/>
      <c r="F745" s="222" t="s">
        <v>1065</v>
      </c>
      <c r="G745" s="64"/>
      <c r="H745" s="64"/>
      <c r="I745" s="173"/>
      <c r="J745" s="64"/>
      <c r="K745" s="64"/>
      <c r="L745" s="62"/>
      <c r="M745" s="223"/>
      <c r="N745" s="43"/>
      <c r="O745" s="43"/>
      <c r="P745" s="43"/>
      <c r="Q745" s="43"/>
      <c r="R745" s="43"/>
      <c r="S745" s="43"/>
      <c r="T745" s="79"/>
      <c r="AT745" s="25" t="s">
        <v>246</v>
      </c>
      <c r="AU745" s="25" t="s">
        <v>84</v>
      </c>
    </row>
    <row r="746" spans="2:51" s="12" customFormat="1" ht="13.5">
      <c r="B746" s="224"/>
      <c r="C746" s="225"/>
      <c r="D746" s="221" t="s">
        <v>248</v>
      </c>
      <c r="E746" s="236" t="s">
        <v>22</v>
      </c>
      <c r="F746" s="237" t="s">
        <v>1072</v>
      </c>
      <c r="G746" s="225"/>
      <c r="H746" s="238">
        <v>61.2</v>
      </c>
      <c r="I746" s="230"/>
      <c r="J746" s="225"/>
      <c r="K746" s="225"/>
      <c r="L746" s="231"/>
      <c r="M746" s="232"/>
      <c r="N746" s="233"/>
      <c r="O746" s="233"/>
      <c r="P746" s="233"/>
      <c r="Q746" s="233"/>
      <c r="R746" s="233"/>
      <c r="S746" s="233"/>
      <c r="T746" s="234"/>
      <c r="AT746" s="235" t="s">
        <v>248</v>
      </c>
      <c r="AU746" s="235" t="s">
        <v>84</v>
      </c>
      <c r="AV746" s="12" t="s">
        <v>84</v>
      </c>
      <c r="AW746" s="12" t="s">
        <v>39</v>
      </c>
      <c r="AX746" s="12" t="s">
        <v>75</v>
      </c>
      <c r="AY746" s="235" t="s">
        <v>145</v>
      </c>
    </row>
    <row r="747" spans="2:51" s="12" customFormat="1" ht="13.5">
      <c r="B747" s="224"/>
      <c r="C747" s="225"/>
      <c r="D747" s="221" t="s">
        <v>248</v>
      </c>
      <c r="E747" s="236" t="s">
        <v>22</v>
      </c>
      <c r="F747" s="237" t="s">
        <v>1073</v>
      </c>
      <c r="G747" s="225"/>
      <c r="H747" s="238">
        <v>4.5</v>
      </c>
      <c r="I747" s="230"/>
      <c r="J747" s="225"/>
      <c r="K747" s="225"/>
      <c r="L747" s="231"/>
      <c r="M747" s="232"/>
      <c r="N747" s="233"/>
      <c r="O747" s="233"/>
      <c r="P747" s="233"/>
      <c r="Q747" s="233"/>
      <c r="R747" s="233"/>
      <c r="S747" s="233"/>
      <c r="T747" s="234"/>
      <c r="AT747" s="235" t="s">
        <v>248</v>
      </c>
      <c r="AU747" s="235" t="s">
        <v>84</v>
      </c>
      <c r="AV747" s="12" t="s">
        <v>84</v>
      </c>
      <c r="AW747" s="12" t="s">
        <v>39</v>
      </c>
      <c r="AX747" s="12" t="s">
        <v>75</v>
      </c>
      <c r="AY747" s="235" t="s">
        <v>145</v>
      </c>
    </row>
    <row r="748" spans="2:51" s="13" customFormat="1" ht="13.5">
      <c r="B748" s="239"/>
      <c r="C748" s="240"/>
      <c r="D748" s="226" t="s">
        <v>248</v>
      </c>
      <c r="E748" s="241" t="s">
        <v>22</v>
      </c>
      <c r="F748" s="242" t="s">
        <v>270</v>
      </c>
      <c r="G748" s="240"/>
      <c r="H748" s="243">
        <v>65.7</v>
      </c>
      <c r="I748" s="244"/>
      <c r="J748" s="240"/>
      <c r="K748" s="240"/>
      <c r="L748" s="245"/>
      <c r="M748" s="246"/>
      <c r="N748" s="247"/>
      <c r="O748" s="247"/>
      <c r="P748" s="247"/>
      <c r="Q748" s="247"/>
      <c r="R748" s="247"/>
      <c r="S748" s="247"/>
      <c r="T748" s="248"/>
      <c r="AT748" s="249" t="s">
        <v>248</v>
      </c>
      <c r="AU748" s="249" t="s">
        <v>84</v>
      </c>
      <c r="AV748" s="13" t="s">
        <v>244</v>
      </c>
      <c r="AW748" s="13" t="s">
        <v>39</v>
      </c>
      <c r="AX748" s="13" t="s">
        <v>24</v>
      </c>
      <c r="AY748" s="249" t="s">
        <v>145</v>
      </c>
    </row>
    <row r="749" spans="2:65" s="1" customFormat="1" ht="31.5" customHeight="1">
      <c r="B749" s="42"/>
      <c r="C749" s="203" t="s">
        <v>1074</v>
      </c>
      <c r="D749" s="203" t="s">
        <v>148</v>
      </c>
      <c r="E749" s="204" t="s">
        <v>1075</v>
      </c>
      <c r="F749" s="205" t="s">
        <v>1076</v>
      </c>
      <c r="G749" s="206" t="s">
        <v>317</v>
      </c>
      <c r="H749" s="207">
        <v>1.5</v>
      </c>
      <c r="I749" s="208"/>
      <c r="J749" s="209">
        <f>ROUND(I749*H749,2)</f>
        <v>0</v>
      </c>
      <c r="K749" s="205" t="s">
        <v>243</v>
      </c>
      <c r="L749" s="62"/>
      <c r="M749" s="210" t="s">
        <v>22</v>
      </c>
      <c r="N749" s="211" t="s">
        <v>46</v>
      </c>
      <c r="O749" s="43"/>
      <c r="P749" s="212">
        <f>O749*H749</f>
        <v>0</v>
      </c>
      <c r="Q749" s="212">
        <v>0.00427</v>
      </c>
      <c r="R749" s="212">
        <f>Q749*H749</f>
        <v>0.006405000000000001</v>
      </c>
      <c r="S749" s="212">
        <v>0</v>
      </c>
      <c r="T749" s="213">
        <f>S749*H749</f>
        <v>0</v>
      </c>
      <c r="AR749" s="25" t="s">
        <v>326</v>
      </c>
      <c r="AT749" s="25" t="s">
        <v>148</v>
      </c>
      <c r="AU749" s="25" t="s">
        <v>84</v>
      </c>
      <c r="AY749" s="25" t="s">
        <v>145</v>
      </c>
      <c r="BE749" s="214">
        <f>IF(N749="základní",J749,0)</f>
        <v>0</v>
      </c>
      <c r="BF749" s="214">
        <f>IF(N749="snížená",J749,0)</f>
        <v>0</v>
      </c>
      <c r="BG749" s="214">
        <f>IF(N749="zákl. přenesená",J749,0)</f>
        <v>0</v>
      </c>
      <c r="BH749" s="214">
        <f>IF(N749="sníž. přenesená",J749,0)</f>
        <v>0</v>
      </c>
      <c r="BI749" s="214">
        <f>IF(N749="nulová",J749,0)</f>
        <v>0</v>
      </c>
      <c r="BJ749" s="25" t="s">
        <v>24</v>
      </c>
      <c r="BK749" s="214">
        <f>ROUND(I749*H749,2)</f>
        <v>0</v>
      </c>
      <c r="BL749" s="25" t="s">
        <v>326</v>
      </c>
      <c r="BM749" s="25" t="s">
        <v>1077</v>
      </c>
    </row>
    <row r="750" spans="2:47" s="1" customFormat="1" ht="27">
      <c r="B750" s="42"/>
      <c r="C750" s="64"/>
      <c r="D750" s="221" t="s">
        <v>246</v>
      </c>
      <c r="E750" s="64"/>
      <c r="F750" s="222" t="s">
        <v>1065</v>
      </c>
      <c r="G750" s="64"/>
      <c r="H750" s="64"/>
      <c r="I750" s="173"/>
      <c r="J750" s="64"/>
      <c r="K750" s="64"/>
      <c r="L750" s="62"/>
      <c r="M750" s="223"/>
      <c r="N750" s="43"/>
      <c r="O750" s="43"/>
      <c r="P750" s="43"/>
      <c r="Q750" s="43"/>
      <c r="R750" s="43"/>
      <c r="S750" s="43"/>
      <c r="T750" s="79"/>
      <c r="AT750" s="25" t="s">
        <v>246</v>
      </c>
      <c r="AU750" s="25" t="s">
        <v>84</v>
      </c>
    </row>
    <row r="751" spans="2:51" s="12" customFormat="1" ht="13.5">
      <c r="B751" s="224"/>
      <c r="C751" s="225"/>
      <c r="D751" s="226" t="s">
        <v>248</v>
      </c>
      <c r="E751" s="227" t="s">
        <v>22</v>
      </c>
      <c r="F751" s="228" t="s">
        <v>1078</v>
      </c>
      <c r="G751" s="225"/>
      <c r="H751" s="229">
        <v>1.5</v>
      </c>
      <c r="I751" s="230"/>
      <c r="J751" s="225"/>
      <c r="K751" s="225"/>
      <c r="L751" s="231"/>
      <c r="M751" s="232"/>
      <c r="N751" s="233"/>
      <c r="O751" s="233"/>
      <c r="P751" s="233"/>
      <c r="Q751" s="233"/>
      <c r="R751" s="233"/>
      <c r="S751" s="233"/>
      <c r="T751" s="234"/>
      <c r="AT751" s="235" t="s">
        <v>248</v>
      </c>
      <c r="AU751" s="235" t="s">
        <v>84</v>
      </c>
      <c r="AV751" s="12" t="s">
        <v>84</v>
      </c>
      <c r="AW751" s="12" t="s">
        <v>39</v>
      </c>
      <c r="AX751" s="12" t="s">
        <v>24</v>
      </c>
      <c r="AY751" s="235" t="s">
        <v>145</v>
      </c>
    </row>
    <row r="752" spans="2:65" s="1" customFormat="1" ht="31.5" customHeight="1">
      <c r="B752" s="42"/>
      <c r="C752" s="203" t="s">
        <v>1079</v>
      </c>
      <c r="D752" s="203" t="s">
        <v>148</v>
      </c>
      <c r="E752" s="204" t="s">
        <v>1080</v>
      </c>
      <c r="F752" s="205" t="s">
        <v>1081</v>
      </c>
      <c r="G752" s="206" t="s">
        <v>317</v>
      </c>
      <c r="H752" s="207">
        <v>4.62</v>
      </c>
      <c r="I752" s="208"/>
      <c r="J752" s="209">
        <f>ROUND(I752*H752,2)</f>
        <v>0</v>
      </c>
      <c r="K752" s="205" t="s">
        <v>243</v>
      </c>
      <c r="L752" s="62"/>
      <c r="M752" s="210" t="s">
        <v>22</v>
      </c>
      <c r="N752" s="211" t="s">
        <v>46</v>
      </c>
      <c r="O752" s="43"/>
      <c r="P752" s="212">
        <f>O752*H752</f>
        <v>0</v>
      </c>
      <c r="Q752" s="212">
        <v>0.00175</v>
      </c>
      <c r="R752" s="212">
        <f>Q752*H752</f>
        <v>0.008085</v>
      </c>
      <c r="S752" s="212">
        <v>0</v>
      </c>
      <c r="T752" s="213">
        <f>S752*H752</f>
        <v>0</v>
      </c>
      <c r="AR752" s="25" t="s">
        <v>326</v>
      </c>
      <c r="AT752" s="25" t="s">
        <v>148</v>
      </c>
      <c r="AU752" s="25" t="s">
        <v>84</v>
      </c>
      <c r="AY752" s="25" t="s">
        <v>145</v>
      </c>
      <c r="BE752" s="214">
        <f>IF(N752="základní",J752,0)</f>
        <v>0</v>
      </c>
      <c r="BF752" s="214">
        <f>IF(N752="snížená",J752,0)</f>
        <v>0</v>
      </c>
      <c r="BG752" s="214">
        <f>IF(N752="zákl. přenesená",J752,0)</f>
        <v>0</v>
      </c>
      <c r="BH752" s="214">
        <f>IF(N752="sníž. přenesená",J752,0)</f>
        <v>0</v>
      </c>
      <c r="BI752" s="214">
        <f>IF(N752="nulová",J752,0)</f>
        <v>0</v>
      </c>
      <c r="BJ752" s="25" t="s">
        <v>24</v>
      </c>
      <c r="BK752" s="214">
        <f>ROUND(I752*H752,2)</f>
        <v>0</v>
      </c>
      <c r="BL752" s="25" t="s">
        <v>326</v>
      </c>
      <c r="BM752" s="25" t="s">
        <v>1082</v>
      </c>
    </row>
    <row r="753" spans="2:51" s="12" customFormat="1" ht="13.5">
      <c r="B753" s="224"/>
      <c r="C753" s="225"/>
      <c r="D753" s="226" t="s">
        <v>248</v>
      </c>
      <c r="E753" s="227" t="s">
        <v>22</v>
      </c>
      <c r="F753" s="228" t="s">
        <v>1083</v>
      </c>
      <c r="G753" s="225"/>
      <c r="H753" s="229">
        <v>4.62</v>
      </c>
      <c r="I753" s="230"/>
      <c r="J753" s="225"/>
      <c r="K753" s="225"/>
      <c r="L753" s="231"/>
      <c r="M753" s="232"/>
      <c r="N753" s="233"/>
      <c r="O753" s="233"/>
      <c r="P753" s="233"/>
      <c r="Q753" s="233"/>
      <c r="R753" s="233"/>
      <c r="S753" s="233"/>
      <c r="T753" s="234"/>
      <c r="AT753" s="235" t="s">
        <v>248</v>
      </c>
      <c r="AU753" s="235" t="s">
        <v>84</v>
      </c>
      <c r="AV753" s="12" t="s">
        <v>84</v>
      </c>
      <c r="AW753" s="12" t="s">
        <v>39</v>
      </c>
      <c r="AX753" s="12" t="s">
        <v>24</v>
      </c>
      <c r="AY753" s="235" t="s">
        <v>145</v>
      </c>
    </row>
    <row r="754" spans="2:65" s="1" customFormat="1" ht="22.5" customHeight="1">
      <c r="B754" s="42"/>
      <c r="C754" s="203" t="s">
        <v>1084</v>
      </c>
      <c r="D754" s="203" t="s">
        <v>148</v>
      </c>
      <c r="E754" s="204" t="s">
        <v>1085</v>
      </c>
      <c r="F754" s="205" t="s">
        <v>1086</v>
      </c>
      <c r="G754" s="206" t="s">
        <v>317</v>
      </c>
      <c r="H754" s="207">
        <v>30</v>
      </c>
      <c r="I754" s="208"/>
      <c r="J754" s="209">
        <f>ROUND(I754*H754,2)</f>
        <v>0</v>
      </c>
      <c r="K754" s="205" t="s">
        <v>243</v>
      </c>
      <c r="L754" s="62"/>
      <c r="M754" s="210" t="s">
        <v>22</v>
      </c>
      <c r="N754" s="211" t="s">
        <v>46</v>
      </c>
      <c r="O754" s="43"/>
      <c r="P754" s="212">
        <f>O754*H754</f>
        <v>0</v>
      </c>
      <c r="Q754" s="212">
        <v>0.00283</v>
      </c>
      <c r="R754" s="212">
        <f>Q754*H754</f>
        <v>0.0849</v>
      </c>
      <c r="S754" s="212">
        <v>0</v>
      </c>
      <c r="T754" s="213">
        <f>S754*H754</f>
        <v>0</v>
      </c>
      <c r="AR754" s="25" t="s">
        <v>326</v>
      </c>
      <c r="AT754" s="25" t="s">
        <v>148</v>
      </c>
      <c r="AU754" s="25" t="s">
        <v>84</v>
      </c>
      <c r="AY754" s="25" t="s">
        <v>145</v>
      </c>
      <c r="BE754" s="214">
        <f>IF(N754="základní",J754,0)</f>
        <v>0</v>
      </c>
      <c r="BF754" s="214">
        <f>IF(N754="snížená",J754,0)</f>
        <v>0</v>
      </c>
      <c r="BG754" s="214">
        <f>IF(N754="zákl. přenesená",J754,0)</f>
        <v>0</v>
      </c>
      <c r="BH754" s="214">
        <f>IF(N754="sníž. přenesená",J754,0)</f>
        <v>0</v>
      </c>
      <c r="BI754" s="214">
        <f>IF(N754="nulová",J754,0)</f>
        <v>0</v>
      </c>
      <c r="BJ754" s="25" t="s">
        <v>24</v>
      </c>
      <c r="BK754" s="214">
        <f>ROUND(I754*H754,2)</f>
        <v>0</v>
      </c>
      <c r="BL754" s="25" t="s">
        <v>326</v>
      </c>
      <c r="BM754" s="25" t="s">
        <v>1087</v>
      </c>
    </row>
    <row r="755" spans="2:51" s="12" customFormat="1" ht="13.5">
      <c r="B755" s="224"/>
      <c r="C755" s="225"/>
      <c r="D755" s="226" t="s">
        <v>248</v>
      </c>
      <c r="E755" s="227" t="s">
        <v>22</v>
      </c>
      <c r="F755" s="228" t="s">
        <v>1051</v>
      </c>
      <c r="G755" s="225"/>
      <c r="H755" s="229">
        <v>30</v>
      </c>
      <c r="I755" s="230"/>
      <c r="J755" s="225"/>
      <c r="K755" s="225"/>
      <c r="L755" s="231"/>
      <c r="M755" s="232"/>
      <c r="N755" s="233"/>
      <c r="O755" s="233"/>
      <c r="P755" s="233"/>
      <c r="Q755" s="233"/>
      <c r="R755" s="233"/>
      <c r="S755" s="233"/>
      <c r="T755" s="234"/>
      <c r="AT755" s="235" t="s">
        <v>248</v>
      </c>
      <c r="AU755" s="235" t="s">
        <v>84</v>
      </c>
      <c r="AV755" s="12" t="s">
        <v>84</v>
      </c>
      <c r="AW755" s="12" t="s">
        <v>39</v>
      </c>
      <c r="AX755" s="12" t="s">
        <v>24</v>
      </c>
      <c r="AY755" s="235" t="s">
        <v>145</v>
      </c>
    </row>
    <row r="756" spans="2:65" s="1" customFormat="1" ht="31.5" customHeight="1">
      <c r="B756" s="42"/>
      <c r="C756" s="203" t="s">
        <v>1088</v>
      </c>
      <c r="D756" s="203" t="s">
        <v>148</v>
      </c>
      <c r="E756" s="204" t="s">
        <v>1089</v>
      </c>
      <c r="F756" s="205" t="s">
        <v>1090</v>
      </c>
      <c r="G756" s="206" t="s">
        <v>780</v>
      </c>
      <c r="H756" s="207">
        <v>0.505</v>
      </c>
      <c r="I756" s="208"/>
      <c r="J756" s="209">
        <f>ROUND(I756*H756,2)</f>
        <v>0</v>
      </c>
      <c r="K756" s="205" t="s">
        <v>243</v>
      </c>
      <c r="L756" s="62"/>
      <c r="M756" s="210" t="s">
        <v>22</v>
      </c>
      <c r="N756" s="211" t="s">
        <v>46</v>
      </c>
      <c r="O756" s="43"/>
      <c r="P756" s="212">
        <f>O756*H756</f>
        <v>0</v>
      </c>
      <c r="Q756" s="212">
        <v>0</v>
      </c>
      <c r="R756" s="212">
        <f>Q756*H756</f>
        <v>0</v>
      </c>
      <c r="S756" s="212">
        <v>0</v>
      </c>
      <c r="T756" s="213">
        <f>S756*H756</f>
        <v>0</v>
      </c>
      <c r="AR756" s="25" t="s">
        <v>326</v>
      </c>
      <c r="AT756" s="25" t="s">
        <v>148</v>
      </c>
      <c r="AU756" s="25" t="s">
        <v>84</v>
      </c>
      <c r="AY756" s="25" t="s">
        <v>145</v>
      </c>
      <c r="BE756" s="214">
        <f>IF(N756="základní",J756,0)</f>
        <v>0</v>
      </c>
      <c r="BF756" s="214">
        <f>IF(N756="snížená",J756,0)</f>
        <v>0</v>
      </c>
      <c r="BG756" s="214">
        <f>IF(N756="zákl. přenesená",J756,0)</f>
        <v>0</v>
      </c>
      <c r="BH756" s="214">
        <f>IF(N756="sníž. přenesená",J756,0)</f>
        <v>0</v>
      </c>
      <c r="BI756" s="214">
        <f>IF(N756="nulová",J756,0)</f>
        <v>0</v>
      </c>
      <c r="BJ756" s="25" t="s">
        <v>24</v>
      </c>
      <c r="BK756" s="214">
        <f>ROUND(I756*H756,2)</f>
        <v>0</v>
      </c>
      <c r="BL756" s="25" t="s">
        <v>326</v>
      </c>
      <c r="BM756" s="25" t="s">
        <v>1091</v>
      </c>
    </row>
    <row r="757" spans="2:47" s="1" customFormat="1" ht="121.5">
      <c r="B757" s="42"/>
      <c r="C757" s="64"/>
      <c r="D757" s="221" t="s">
        <v>246</v>
      </c>
      <c r="E757" s="64"/>
      <c r="F757" s="222" t="s">
        <v>1092</v>
      </c>
      <c r="G757" s="64"/>
      <c r="H757" s="64"/>
      <c r="I757" s="173"/>
      <c r="J757" s="64"/>
      <c r="K757" s="64"/>
      <c r="L757" s="62"/>
      <c r="M757" s="223"/>
      <c r="N757" s="43"/>
      <c r="O757" s="43"/>
      <c r="P757" s="43"/>
      <c r="Q757" s="43"/>
      <c r="R757" s="43"/>
      <c r="S757" s="43"/>
      <c r="T757" s="79"/>
      <c r="AT757" s="25" t="s">
        <v>246</v>
      </c>
      <c r="AU757" s="25" t="s">
        <v>84</v>
      </c>
    </row>
    <row r="758" spans="2:63" s="11" customFormat="1" ht="29.85" customHeight="1">
      <c r="B758" s="186"/>
      <c r="C758" s="187"/>
      <c r="D758" s="200" t="s">
        <v>74</v>
      </c>
      <c r="E758" s="201" t="s">
        <v>1093</v>
      </c>
      <c r="F758" s="201" t="s">
        <v>1094</v>
      </c>
      <c r="G758" s="187"/>
      <c r="H758" s="187"/>
      <c r="I758" s="190"/>
      <c r="J758" s="202">
        <f>BK758</f>
        <v>0</v>
      </c>
      <c r="K758" s="187"/>
      <c r="L758" s="192"/>
      <c r="M758" s="193"/>
      <c r="N758" s="194"/>
      <c r="O758" s="194"/>
      <c r="P758" s="195">
        <f>SUM(P759:P779)</f>
        <v>0</v>
      </c>
      <c r="Q758" s="194"/>
      <c r="R758" s="195">
        <f>SUM(R759:R779)</f>
        <v>1.58852913</v>
      </c>
      <c r="S758" s="194"/>
      <c r="T758" s="196">
        <f>SUM(T759:T779)</f>
        <v>2.8010344000000003</v>
      </c>
      <c r="AR758" s="197" t="s">
        <v>84</v>
      </c>
      <c r="AT758" s="198" t="s">
        <v>74</v>
      </c>
      <c r="AU758" s="198" t="s">
        <v>24</v>
      </c>
      <c r="AY758" s="197" t="s">
        <v>145</v>
      </c>
      <c r="BK758" s="199">
        <f>SUM(BK759:BK779)</f>
        <v>0</v>
      </c>
    </row>
    <row r="759" spans="2:65" s="1" customFormat="1" ht="31.5" customHeight="1">
      <c r="B759" s="42"/>
      <c r="C759" s="203" t="s">
        <v>1095</v>
      </c>
      <c r="D759" s="203" t="s">
        <v>148</v>
      </c>
      <c r="E759" s="204" t="s">
        <v>1096</v>
      </c>
      <c r="F759" s="205" t="s">
        <v>1097</v>
      </c>
      <c r="G759" s="206" t="s">
        <v>242</v>
      </c>
      <c r="H759" s="207">
        <v>72.72</v>
      </c>
      <c r="I759" s="208"/>
      <c r="J759" s="209">
        <f>ROUND(I759*H759,2)</f>
        <v>0</v>
      </c>
      <c r="K759" s="205" t="s">
        <v>243</v>
      </c>
      <c r="L759" s="62"/>
      <c r="M759" s="210" t="s">
        <v>22</v>
      </c>
      <c r="N759" s="211" t="s">
        <v>46</v>
      </c>
      <c r="O759" s="43"/>
      <c r="P759" s="212">
        <f>O759*H759</f>
        <v>0</v>
      </c>
      <c r="Q759" s="212">
        <v>0.00018</v>
      </c>
      <c r="R759" s="212">
        <f>Q759*H759</f>
        <v>0.0130896</v>
      </c>
      <c r="S759" s="212">
        <v>0</v>
      </c>
      <c r="T759" s="213">
        <f>S759*H759</f>
        <v>0</v>
      </c>
      <c r="AR759" s="25" t="s">
        <v>326</v>
      </c>
      <c r="AT759" s="25" t="s">
        <v>148</v>
      </c>
      <c r="AU759" s="25" t="s">
        <v>84</v>
      </c>
      <c r="AY759" s="25" t="s">
        <v>145</v>
      </c>
      <c r="BE759" s="214">
        <f>IF(N759="základní",J759,0)</f>
        <v>0</v>
      </c>
      <c r="BF759" s="214">
        <f>IF(N759="snížená",J759,0)</f>
        <v>0</v>
      </c>
      <c r="BG759" s="214">
        <f>IF(N759="zákl. přenesená",J759,0)</f>
        <v>0</v>
      </c>
      <c r="BH759" s="214">
        <f>IF(N759="sníž. přenesená",J759,0)</f>
        <v>0</v>
      </c>
      <c r="BI759" s="214">
        <f>IF(N759="nulová",J759,0)</f>
        <v>0</v>
      </c>
      <c r="BJ759" s="25" t="s">
        <v>24</v>
      </c>
      <c r="BK759" s="214">
        <f>ROUND(I759*H759,2)</f>
        <v>0</v>
      </c>
      <c r="BL759" s="25" t="s">
        <v>326</v>
      </c>
      <c r="BM759" s="25" t="s">
        <v>1098</v>
      </c>
    </row>
    <row r="760" spans="2:47" s="1" customFormat="1" ht="54">
      <c r="B760" s="42"/>
      <c r="C760" s="64"/>
      <c r="D760" s="221" t="s">
        <v>246</v>
      </c>
      <c r="E760" s="64"/>
      <c r="F760" s="222" t="s">
        <v>1099</v>
      </c>
      <c r="G760" s="64"/>
      <c r="H760" s="64"/>
      <c r="I760" s="173"/>
      <c r="J760" s="64"/>
      <c r="K760" s="64"/>
      <c r="L760" s="62"/>
      <c r="M760" s="223"/>
      <c r="N760" s="43"/>
      <c r="O760" s="43"/>
      <c r="P760" s="43"/>
      <c r="Q760" s="43"/>
      <c r="R760" s="43"/>
      <c r="S760" s="43"/>
      <c r="T760" s="79"/>
      <c r="AT760" s="25" t="s">
        <v>246</v>
      </c>
      <c r="AU760" s="25" t="s">
        <v>84</v>
      </c>
    </row>
    <row r="761" spans="2:51" s="12" customFormat="1" ht="27">
      <c r="B761" s="224"/>
      <c r="C761" s="225"/>
      <c r="D761" s="226" t="s">
        <v>248</v>
      </c>
      <c r="E761" s="227" t="s">
        <v>22</v>
      </c>
      <c r="F761" s="228" t="s">
        <v>1100</v>
      </c>
      <c r="G761" s="225"/>
      <c r="H761" s="229">
        <v>72.72</v>
      </c>
      <c r="I761" s="230"/>
      <c r="J761" s="225"/>
      <c r="K761" s="225"/>
      <c r="L761" s="231"/>
      <c r="M761" s="232"/>
      <c r="N761" s="233"/>
      <c r="O761" s="233"/>
      <c r="P761" s="233"/>
      <c r="Q761" s="233"/>
      <c r="R761" s="233"/>
      <c r="S761" s="233"/>
      <c r="T761" s="234"/>
      <c r="AT761" s="235" t="s">
        <v>248</v>
      </c>
      <c r="AU761" s="235" t="s">
        <v>84</v>
      </c>
      <c r="AV761" s="12" t="s">
        <v>84</v>
      </c>
      <c r="AW761" s="12" t="s">
        <v>39</v>
      </c>
      <c r="AX761" s="12" t="s">
        <v>24</v>
      </c>
      <c r="AY761" s="235" t="s">
        <v>145</v>
      </c>
    </row>
    <row r="762" spans="2:65" s="1" customFormat="1" ht="31.5" customHeight="1">
      <c r="B762" s="42"/>
      <c r="C762" s="203" t="s">
        <v>1101</v>
      </c>
      <c r="D762" s="203" t="s">
        <v>148</v>
      </c>
      <c r="E762" s="204" t="s">
        <v>1102</v>
      </c>
      <c r="F762" s="205" t="s">
        <v>1103</v>
      </c>
      <c r="G762" s="206" t="s">
        <v>242</v>
      </c>
      <c r="H762" s="207">
        <v>72.72</v>
      </c>
      <c r="I762" s="208"/>
      <c r="J762" s="209">
        <f>ROUND(I762*H762,2)</f>
        <v>0</v>
      </c>
      <c r="K762" s="205" t="s">
        <v>243</v>
      </c>
      <c r="L762" s="62"/>
      <c r="M762" s="210" t="s">
        <v>22</v>
      </c>
      <c r="N762" s="211" t="s">
        <v>46</v>
      </c>
      <c r="O762" s="43"/>
      <c r="P762" s="212">
        <f>O762*H762</f>
        <v>0</v>
      </c>
      <c r="Q762" s="212">
        <v>0</v>
      </c>
      <c r="R762" s="212">
        <f>Q762*H762</f>
        <v>0</v>
      </c>
      <c r="S762" s="212">
        <v>0</v>
      </c>
      <c r="T762" s="213">
        <f>S762*H762</f>
        <v>0</v>
      </c>
      <c r="AR762" s="25" t="s">
        <v>326</v>
      </c>
      <c r="AT762" s="25" t="s">
        <v>148</v>
      </c>
      <c r="AU762" s="25" t="s">
        <v>84</v>
      </c>
      <c r="AY762" s="25" t="s">
        <v>145</v>
      </c>
      <c r="BE762" s="214">
        <f>IF(N762="základní",J762,0)</f>
        <v>0</v>
      </c>
      <c r="BF762" s="214">
        <f>IF(N762="snížená",J762,0)</f>
        <v>0</v>
      </c>
      <c r="BG762" s="214">
        <f>IF(N762="zákl. přenesená",J762,0)</f>
        <v>0</v>
      </c>
      <c r="BH762" s="214">
        <f>IF(N762="sníž. přenesená",J762,0)</f>
        <v>0</v>
      </c>
      <c r="BI762" s="214">
        <f>IF(N762="nulová",J762,0)</f>
        <v>0</v>
      </c>
      <c r="BJ762" s="25" t="s">
        <v>24</v>
      </c>
      <c r="BK762" s="214">
        <f>ROUND(I762*H762,2)</f>
        <v>0</v>
      </c>
      <c r="BL762" s="25" t="s">
        <v>326</v>
      </c>
      <c r="BM762" s="25" t="s">
        <v>1104</v>
      </c>
    </row>
    <row r="763" spans="2:47" s="1" customFormat="1" ht="54">
      <c r="B763" s="42"/>
      <c r="C763" s="64"/>
      <c r="D763" s="221" t="s">
        <v>246</v>
      </c>
      <c r="E763" s="64"/>
      <c r="F763" s="222" t="s">
        <v>1099</v>
      </c>
      <c r="G763" s="64"/>
      <c r="H763" s="64"/>
      <c r="I763" s="173"/>
      <c r="J763" s="64"/>
      <c r="K763" s="64"/>
      <c r="L763" s="62"/>
      <c r="M763" s="223"/>
      <c r="N763" s="43"/>
      <c r="O763" s="43"/>
      <c r="P763" s="43"/>
      <c r="Q763" s="43"/>
      <c r="R763" s="43"/>
      <c r="S763" s="43"/>
      <c r="T763" s="79"/>
      <c r="AT763" s="25" t="s">
        <v>246</v>
      </c>
      <c r="AU763" s="25" t="s">
        <v>84</v>
      </c>
    </row>
    <row r="764" spans="2:51" s="12" customFormat="1" ht="27">
      <c r="B764" s="224"/>
      <c r="C764" s="225"/>
      <c r="D764" s="226" t="s">
        <v>248</v>
      </c>
      <c r="E764" s="227" t="s">
        <v>22</v>
      </c>
      <c r="F764" s="228" t="s">
        <v>1100</v>
      </c>
      <c r="G764" s="225"/>
      <c r="H764" s="229">
        <v>72.72</v>
      </c>
      <c r="I764" s="230"/>
      <c r="J764" s="225"/>
      <c r="K764" s="225"/>
      <c r="L764" s="231"/>
      <c r="M764" s="232"/>
      <c r="N764" s="233"/>
      <c r="O764" s="233"/>
      <c r="P764" s="233"/>
      <c r="Q764" s="233"/>
      <c r="R764" s="233"/>
      <c r="S764" s="233"/>
      <c r="T764" s="234"/>
      <c r="AT764" s="235" t="s">
        <v>248</v>
      </c>
      <c r="AU764" s="235" t="s">
        <v>84</v>
      </c>
      <c r="AV764" s="12" t="s">
        <v>84</v>
      </c>
      <c r="AW764" s="12" t="s">
        <v>39</v>
      </c>
      <c r="AX764" s="12" t="s">
        <v>24</v>
      </c>
      <c r="AY764" s="235" t="s">
        <v>145</v>
      </c>
    </row>
    <row r="765" spans="2:65" s="1" customFormat="1" ht="22.5" customHeight="1">
      <c r="B765" s="42"/>
      <c r="C765" s="203" t="s">
        <v>1105</v>
      </c>
      <c r="D765" s="203" t="s">
        <v>148</v>
      </c>
      <c r="E765" s="204" t="s">
        <v>1106</v>
      </c>
      <c r="F765" s="205" t="s">
        <v>1107</v>
      </c>
      <c r="G765" s="206" t="s">
        <v>242</v>
      </c>
      <c r="H765" s="207">
        <v>72.72</v>
      </c>
      <c r="I765" s="208"/>
      <c r="J765" s="209">
        <f>ROUND(I765*H765,2)</f>
        <v>0</v>
      </c>
      <c r="K765" s="205" t="s">
        <v>243</v>
      </c>
      <c r="L765" s="62"/>
      <c r="M765" s="210" t="s">
        <v>22</v>
      </c>
      <c r="N765" s="211" t="s">
        <v>46</v>
      </c>
      <c r="O765" s="43"/>
      <c r="P765" s="212">
        <f>O765*H765</f>
        <v>0</v>
      </c>
      <c r="Q765" s="212">
        <v>0</v>
      </c>
      <c r="R765" s="212">
        <f>Q765*H765</f>
        <v>0</v>
      </c>
      <c r="S765" s="212">
        <v>0.01778</v>
      </c>
      <c r="T765" s="213">
        <f>S765*H765</f>
        <v>1.2929616</v>
      </c>
      <c r="AR765" s="25" t="s">
        <v>326</v>
      </c>
      <c r="AT765" s="25" t="s">
        <v>148</v>
      </c>
      <c r="AU765" s="25" t="s">
        <v>84</v>
      </c>
      <c r="AY765" s="25" t="s">
        <v>145</v>
      </c>
      <c r="BE765" s="214">
        <f>IF(N765="základní",J765,0)</f>
        <v>0</v>
      </c>
      <c r="BF765" s="214">
        <f>IF(N765="snížená",J765,0)</f>
        <v>0</v>
      </c>
      <c r="BG765" s="214">
        <f>IF(N765="zákl. přenesená",J765,0)</f>
        <v>0</v>
      </c>
      <c r="BH765" s="214">
        <f>IF(N765="sníž. přenesená",J765,0)</f>
        <v>0</v>
      </c>
      <c r="BI765" s="214">
        <f>IF(N765="nulová",J765,0)</f>
        <v>0</v>
      </c>
      <c r="BJ765" s="25" t="s">
        <v>24</v>
      </c>
      <c r="BK765" s="214">
        <f>ROUND(I765*H765,2)</f>
        <v>0</v>
      </c>
      <c r="BL765" s="25" t="s">
        <v>326</v>
      </c>
      <c r="BM765" s="25" t="s">
        <v>1108</v>
      </c>
    </row>
    <row r="766" spans="2:47" s="1" customFormat="1" ht="27">
      <c r="B766" s="42"/>
      <c r="C766" s="64"/>
      <c r="D766" s="221" t="s">
        <v>246</v>
      </c>
      <c r="E766" s="64"/>
      <c r="F766" s="222" t="s">
        <v>1109</v>
      </c>
      <c r="G766" s="64"/>
      <c r="H766" s="64"/>
      <c r="I766" s="173"/>
      <c r="J766" s="64"/>
      <c r="K766" s="64"/>
      <c r="L766" s="62"/>
      <c r="M766" s="223"/>
      <c r="N766" s="43"/>
      <c r="O766" s="43"/>
      <c r="P766" s="43"/>
      <c r="Q766" s="43"/>
      <c r="R766" s="43"/>
      <c r="S766" s="43"/>
      <c r="T766" s="79"/>
      <c r="AT766" s="25" t="s">
        <v>246</v>
      </c>
      <c r="AU766" s="25" t="s">
        <v>84</v>
      </c>
    </row>
    <row r="767" spans="2:51" s="12" customFormat="1" ht="27">
      <c r="B767" s="224"/>
      <c r="C767" s="225"/>
      <c r="D767" s="226" t="s">
        <v>248</v>
      </c>
      <c r="E767" s="227" t="s">
        <v>22</v>
      </c>
      <c r="F767" s="228" t="s">
        <v>1110</v>
      </c>
      <c r="G767" s="225"/>
      <c r="H767" s="229">
        <v>72.72</v>
      </c>
      <c r="I767" s="230"/>
      <c r="J767" s="225"/>
      <c r="K767" s="225"/>
      <c r="L767" s="231"/>
      <c r="M767" s="232"/>
      <c r="N767" s="233"/>
      <c r="O767" s="233"/>
      <c r="P767" s="233"/>
      <c r="Q767" s="233"/>
      <c r="R767" s="233"/>
      <c r="S767" s="233"/>
      <c r="T767" s="234"/>
      <c r="AT767" s="235" t="s">
        <v>248</v>
      </c>
      <c r="AU767" s="235" t="s">
        <v>84</v>
      </c>
      <c r="AV767" s="12" t="s">
        <v>84</v>
      </c>
      <c r="AW767" s="12" t="s">
        <v>39</v>
      </c>
      <c r="AX767" s="12" t="s">
        <v>24</v>
      </c>
      <c r="AY767" s="235" t="s">
        <v>145</v>
      </c>
    </row>
    <row r="768" spans="2:65" s="1" customFormat="1" ht="31.5" customHeight="1">
      <c r="B768" s="42"/>
      <c r="C768" s="203" t="s">
        <v>1111</v>
      </c>
      <c r="D768" s="203" t="s">
        <v>148</v>
      </c>
      <c r="E768" s="204" t="s">
        <v>1112</v>
      </c>
      <c r="F768" s="205" t="s">
        <v>1113</v>
      </c>
      <c r="G768" s="206" t="s">
        <v>242</v>
      </c>
      <c r="H768" s="207">
        <v>72.72</v>
      </c>
      <c r="I768" s="208"/>
      <c r="J768" s="209">
        <f>ROUND(I768*H768,2)</f>
        <v>0</v>
      </c>
      <c r="K768" s="205" t="s">
        <v>243</v>
      </c>
      <c r="L768" s="62"/>
      <c r="M768" s="210" t="s">
        <v>22</v>
      </c>
      <c r="N768" s="211" t="s">
        <v>46</v>
      </c>
      <c r="O768" s="43"/>
      <c r="P768" s="212">
        <f>O768*H768</f>
        <v>0</v>
      </c>
      <c r="Q768" s="212">
        <v>0</v>
      </c>
      <c r="R768" s="212">
        <f>Q768*H768</f>
        <v>0</v>
      </c>
      <c r="S768" s="212">
        <v>0</v>
      </c>
      <c r="T768" s="213">
        <f>S768*H768</f>
        <v>0</v>
      </c>
      <c r="AR768" s="25" t="s">
        <v>326</v>
      </c>
      <c r="AT768" s="25" t="s">
        <v>148</v>
      </c>
      <c r="AU768" s="25" t="s">
        <v>84</v>
      </c>
      <c r="AY768" s="25" t="s">
        <v>145</v>
      </c>
      <c r="BE768" s="214">
        <f>IF(N768="základní",J768,0)</f>
        <v>0</v>
      </c>
      <c r="BF768" s="214">
        <f>IF(N768="snížená",J768,0)</f>
        <v>0</v>
      </c>
      <c r="BG768" s="214">
        <f>IF(N768="zákl. přenesená",J768,0)</f>
        <v>0</v>
      </c>
      <c r="BH768" s="214">
        <f>IF(N768="sníž. přenesená",J768,0)</f>
        <v>0</v>
      </c>
      <c r="BI768" s="214">
        <f>IF(N768="nulová",J768,0)</f>
        <v>0</v>
      </c>
      <c r="BJ768" s="25" t="s">
        <v>24</v>
      </c>
      <c r="BK768" s="214">
        <f>ROUND(I768*H768,2)</f>
        <v>0</v>
      </c>
      <c r="BL768" s="25" t="s">
        <v>326</v>
      </c>
      <c r="BM768" s="25" t="s">
        <v>1114</v>
      </c>
    </row>
    <row r="769" spans="2:47" s="1" customFormat="1" ht="27">
      <c r="B769" s="42"/>
      <c r="C769" s="64"/>
      <c r="D769" s="221" t="s">
        <v>246</v>
      </c>
      <c r="E769" s="64"/>
      <c r="F769" s="222" t="s">
        <v>1109</v>
      </c>
      <c r="G769" s="64"/>
      <c r="H769" s="64"/>
      <c r="I769" s="173"/>
      <c r="J769" s="64"/>
      <c r="K769" s="64"/>
      <c r="L769" s="62"/>
      <c r="M769" s="223"/>
      <c r="N769" s="43"/>
      <c r="O769" s="43"/>
      <c r="P769" s="43"/>
      <c r="Q769" s="43"/>
      <c r="R769" s="43"/>
      <c r="S769" s="43"/>
      <c r="T769" s="79"/>
      <c r="AT769" s="25" t="s">
        <v>246</v>
      </c>
      <c r="AU769" s="25" t="s">
        <v>84</v>
      </c>
    </row>
    <row r="770" spans="2:51" s="12" customFormat="1" ht="27">
      <c r="B770" s="224"/>
      <c r="C770" s="225"/>
      <c r="D770" s="226" t="s">
        <v>248</v>
      </c>
      <c r="E770" s="227" t="s">
        <v>22</v>
      </c>
      <c r="F770" s="228" t="s">
        <v>1110</v>
      </c>
      <c r="G770" s="225"/>
      <c r="H770" s="229">
        <v>72.72</v>
      </c>
      <c r="I770" s="230"/>
      <c r="J770" s="225"/>
      <c r="K770" s="225"/>
      <c r="L770" s="231"/>
      <c r="M770" s="232"/>
      <c r="N770" s="233"/>
      <c r="O770" s="233"/>
      <c r="P770" s="233"/>
      <c r="Q770" s="233"/>
      <c r="R770" s="233"/>
      <c r="S770" s="233"/>
      <c r="T770" s="234"/>
      <c r="AT770" s="235" t="s">
        <v>248</v>
      </c>
      <c r="AU770" s="235" t="s">
        <v>84</v>
      </c>
      <c r="AV770" s="12" t="s">
        <v>84</v>
      </c>
      <c r="AW770" s="12" t="s">
        <v>39</v>
      </c>
      <c r="AX770" s="12" t="s">
        <v>24</v>
      </c>
      <c r="AY770" s="235" t="s">
        <v>145</v>
      </c>
    </row>
    <row r="771" spans="2:65" s="1" customFormat="1" ht="31.5" customHeight="1">
      <c r="B771" s="42"/>
      <c r="C771" s="203" t="s">
        <v>1115</v>
      </c>
      <c r="D771" s="203" t="s">
        <v>148</v>
      </c>
      <c r="E771" s="204" t="s">
        <v>1116</v>
      </c>
      <c r="F771" s="205" t="s">
        <v>1117</v>
      </c>
      <c r="G771" s="206" t="s">
        <v>242</v>
      </c>
      <c r="H771" s="207">
        <v>2153.71</v>
      </c>
      <c r="I771" s="208"/>
      <c r="J771" s="209">
        <f>ROUND(I771*H771,2)</f>
        <v>0</v>
      </c>
      <c r="K771" s="205" t="s">
        <v>243</v>
      </c>
      <c r="L771" s="62"/>
      <c r="M771" s="210" t="s">
        <v>22</v>
      </c>
      <c r="N771" s="211" t="s">
        <v>46</v>
      </c>
      <c r="O771" s="43"/>
      <c r="P771" s="212">
        <f>O771*H771</f>
        <v>0</v>
      </c>
      <c r="Q771" s="212">
        <v>0</v>
      </c>
      <c r="R771" s="212">
        <f>Q771*H771</f>
        <v>0</v>
      </c>
      <c r="S771" s="212">
        <v>0.00068</v>
      </c>
      <c r="T771" s="213">
        <f>S771*H771</f>
        <v>1.4645228000000001</v>
      </c>
      <c r="AR771" s="25" t="s">
        <v>326</v>
      </c>
      <c r="AT771" s="25" t="s">
        <v>148</v>
      </c>
      <c r="AU771" s="25" t="s">
        <v>84</v>
      </c>
      <c r="AY771" s="25" t="s">
        <v>145</v>
      </c>
      <c r="BE771" s="214">
        <f>IF(N771="základní",J771,0)</f>
        <v>0</v>
      </c>
      <c r="BF771" s="214">
        <f>IF(N771="snížená",J771,0)</f>
        <v>0</v>
      </c>
      <c r="BG771" s="214">
        <f>IF(N771="zákl. přenesená",J771,0)</f>
        <v>0</v>
      </c>
      <c r="BH771" s="214">
        <f>IF(N771="sníž. přenesená",J771,0)</f>
        <v>0</v>
      </c>
      <c r="BI771" s="214">
        <f>IF(N771="nulová",J771,0)</f>
        <v>0</v>
      </c>
      <c r="BJ771" s="25" t="s">
        <v>24</v>
      </c>
      <c r="BK771" s="214">
        <f>ROUND(I771*H771,2)</f>
        <v>0</v>
      </c>
      <c r="BL771" s="25" t="s">
        <v>326</v>
      </c>
      <c r="BM771" s="25" t="s">
        <v>1118</v>
      </c>
    </row>
    <row r="772" spans="2:51" s="12" customFormat="1" ht="27">
      <c r="B772" s="224"/>
      <c r="C772" s="225"/>
      <c r="D772" s="226" t="s">
        <v>248</v>
      </c>
      <c r="E772" s="227" t="s">
        <v>22</v>
      </c>
      <c r="F772" s="228" t="s">
        <v>1119</v>
      </c>
      <c r="G772" s="225"/>
      <c r="H772" s="229">
        <v>2153.71</v>
      </c>
      <c r="I772" s="230"/>
      <c r="J772" s="225"/>
      <c r="K772" s="225"/>
      <c r="L772" s="231"/>
      <c r="M772" s="232"/>
      <c r="N772" s="233"/>
      <c r="O772" s="233"/>
      <c r="P772" s="233"/>
      <c r="Q772" s="233"/>
      <c r="R772" s="233"/>
      <c r="S772" s="233"/>
      <c r="T772" s="234"/>
      <c r="AT772" s="235" t="s">
        <v>248</v>
      </c>
      <c r="AU772" s="235" t="s">
        <v>84</v>
      </c>
      <c r="AV772" s="12" t="s">
        <v>84</v>
      </c>
      <c r="AW772" s="12" t="s">
        <v>39</v>
      </c>
      <c r="AX772" s="12" t="s">
        <v>24</v>
      </c>
      <c r="AY772" s="235" t="s">
        <v>145</v>
      </c>
    </row>
    <row r="773" spans="2:65" s="1" customFormat="1" ht="31.5" customHeight="1">
      <c r="B773" s="42"/>
      <c r="C773" s="250" t="s">
        <v>1120</v>
      </c>
      <c r="D773" s="250" t="s">
        <v>304</v>
      </c>
      <c r="E773" s="251" t="s">
        <v>1121</v>
      </c>
      <c r="F773" s="252" t="s">
        <v>1122</v>
      </c>
      <c r="G773" s="253" t="s">
        <v>175</v>
      </c>
      <c r="H773" s="254">
        <v>1184.541</v>
      </c>
      <c r="I773" s="255"/>
      <c r="J773" s="256">
        <f>ROUND(I773*H773,2)</f>
        <v>0</v>
      </c>
      <c r="K773" s="252" t="s">
        <v>243</v>
      </c>
      <c r="L773" s="257"/>
      <c r="M773" s="258" t="s">
        <v>22</v>
      </c>
      <c r="N773" s="259" t="s">
        <v>46</v>
      </c>
      <c r="O773" s="43"/>
      <c r="P773" s="212">
        <f>O773*H773</f>
        <v>0</v>
      </c>
      <c r="Q773" s="212">
        <v>0.00133</v>
      </c>
      <c r="R773" s="212">
        <f>Q773*H773</f>
        <v>1.57543953</v>
      </c>
      <c r="S773" s="212">
        <v>0</v>
      </c>
      <c r="T773" s="213">
        <f>S773*H773</f>
        <v>0</v>
      </c>
      <c r="AR773" s="25" t="s">
        <v>438</v>
      </c>
      <c r="AT773" s="25" t="s">
        <v>304</v>
      </c>
      <c r="AU773" s="25" t="s">
        <v>84</v>
      </c>
      <c r="AY773" s="25" t="s">
        <v>145</v>
      </c>
      <c r="BE773" s="214">
        <f>IF(N773="základní",J773,0)</f>
        <v>0</v>
      </c>
      <c r="BF773" s="214">
        <f>IF(N773="snížená",J773,0)</f>
        <v>0</v>
      </c>
      <c r="BG773" s="214">
        <f>IF(N773="zákl. přenesená",J773,0)</f>
        <v>0</v>
      </c>
      <c r="BH773" s="214">
        <f>IF(N773="sníž. přenesená",J773,0)</f>
        <v>0</v>
      </c>
      <c r="BI773" s="214">
        <f>IF(N773="nulová",J773,0)</f>
        <v>0</v>
      </c>
      <c r="BJ773" s="25" t="s">
        <v>24</v>
      </c>
      <c r="BK773" s="214">
        <f>ROUND(I773*H773,2)</f>
        <v>0</v>
      </c>
      <c r="BL773" s="25" t="s">
        <v>326</v>
      </c>
      <c r="BM773" s="25" t="s">
        <v>1123</v>
      </c>
    </row>
    <row r="774" spans="2:47" s="1" customFormat="1" ht="27">
      <c r="B774" s="42"/>
      <c r="C774" s="64"/>
      <c r="D774" s="221" t="s">
        <v>330</v>
      </c>
      <c r="E774" s="64"/>
      <c r="F774" s="222" t="s">
        <v>1124</v>
      </c>
      <c r="G774" s="64"/>
      <c r="H774" s="64"/>
      <c r="I774" s="173"/>
      <c r="J774" s="64"/>
      <c r="K774" s="64"/>
      <c r="L774" s="62"/>
      <c r="M774" s="223"/>
      <c r="N774" s="43"/>
      <c r="O774" s="43"/>
      <c r="P774" s="43"/>
      <c r="Q774" s="43"/>
      <c r="R774" s="43"/>
      <c r="S774" s="43"/>
      <c r="T774" s="79"/>
      <c r="AT774" s="25" t="s">
        <v>330</v>
      </c>
      <c r="AU774" s="25" t="s">
        <v>84</v>
      </c>
    </row>
    <row r="775" spans="2:51" s="12" customFormat="1" ht="13.5">
      <c r="B775" s="224"/>
      <c r="C775" s="225"/>
      <c r="D775" s="226" t="s">
        <v>248</v>
      </c>
      <c r="E775" s="225"/>
      <c r="F775" s="228" t="s">
        <v>1125</v>
      </c>
      <c r="G775" s="225"/>
      <c r="H775" s="229">
        <v>1184.541</v>
      </c>
      <c r="I775" s="230"/>
      <c r="J775" s="225"/>
      <c r="K775" s="225"/>
      <c r="L775" s="231"/>
      <c r="M775" s="232"/>
      <c r="N775" s="233"/>
      <c r="O775" s="233"/>
      <c r="P775" s="233"/>
      <c r="Q775" s="233"/>
      <c r="R775" s="233"/>
      <c r="S775" s="233"/>
      <c r="T775" s="234"/>
      <c r="AT775" s="235" t="s">
        <v>248</v>
      </c>
      <c r="AU775" s="235" t="s">
        <v>84</v>
      </c>
      <c r="AV775" s="12" t="s">
        <v>84</v>
      </c>
      <c r="AW775" s="12" t="s">
        <v>6</v>
      </c>
      <c r="AX775" s="12" t="s">
        <v>24</v>
      </c>
      <c r="AY775" s="235" t="s">
        <v>145</v>
      </c>
    </row>
    <row r="776" spans="2:65" s="1" customFormat="1" ht="22.5" customHeight="1">
      <c r="B776" s="42"/>
      <c r="C776" s="203" t="s">
        <v>1126</v>
      </c>
      <c r="D776" s="203" t="s">
        <v>148</v>
      </c>
      <c r="E776" s="204" t="s">
        <v>1127</v>
      </c>
      <c r="F776" s="205" t="s">
        <v>1128</v>
      </c>
      <c r="G776" s="206" t="s">
        <v>242</v>
      </c>
      <c r="H776" s="207">
        <v>335</v>
      </c>
      <c r="I776" s="208"/>
      <c r="J776" s="209">
        <f>ROUND(I776*H776,2)</f>
        <v>0</v>
      </c>
      <c r="K776" s="205" t="s">
        <v>243</v>
      </c>
      <c r="L776" s="62"/>
      <c r="M776" s="210" t="s">
        <v>22</v>
      </c>
      <c r="N776" s="211" t="s">
        <v>46</v>
      </c>
      <c r="O776" s="43"/>
      <c r="P776" s="212">
        <f>O776*H776</f>
        <v>0</v>
      </c>
      <c r="Q776" s="212">
        <v>0</v>
      </c>
      <c r="R776" s="212">
        <f>Q776*H776</f>
        <v>0</v>
      </c>
      <c r="S776" s="212">
        <v>0.00013</v>
      </c>
      <c r="T776" s="213">
        <f>S776*H776</f>
        <v>0.04355</v>
      </c>
      <c r="AR776" s="25" t="s">
        <v>326</v>
      </c>
      <c r="AT776" s="25" t="s">
        <v>148</v>
      </c>
      <c r="AU776" s="25" t="s">
        <v>84</v>
      </c>
      <c r="AY776" s="25" t="s">
        <v>145</v>
      </c>
      <c r="BE776" s="214">
        <f>IF(N776="základní",J776,0)</f>
        <v>0</v>
      </c>
      <c r="BF776" s="214">
        <f>IF(N776="snížená",J776,0)</f>
        <v>0</v>
      </c>
      <c r="BG776" s="214">
        <f>IF(N776="zákl. přenesená",J776,0)</f>
        <v>0</v>
      </c>
      <c r="BH776" s="214">
        <f>IF(N776="sníž. přenesená",J776,0)</f>
        <v>0</v>
      </c>
      <c r="BI776" s="214">
        <f>IF(N776="nulová",J776,0)</f>
        <v>0</v>
      </c>
      <c r="BJ776" s="25" t="s">
        <v>24</v>
      </c>
      <c r="BK776" s="214">
        <f>ROUND(I776*H776,2)</f>
        <v>0</v>
      </c>
      <c r="BL776" s="25" t="s">
        <v>326</v>
      </c>
      <c r="BM776" s="25" t="s">
        <v>1129</v>
      </c>
    </row>
    <row r="777" spans="2:51" s="12" customFormat="1" ht="13.5">
      <c r="B777" s="224"/>
      <c r="C777" s="225"/>
      <c r="D777" s="226" t="s">
        <v>248</v>
      </c>
      <c r="E777" s="227" t="s">
        <v>22</v>
      </c>
      <c r="F777" s="228" t="s">
        <v>1130</v>
      </c>
      <c r="G777" s="225"/>
      <c r="H777" s="229">
        <v>335</v>
      </c>
      <c r="I777" s="230"/>
      <c r="J777" s="225"/>
      <c r="K777" s="225"/>
      <c r="L777" s="231"/>
      <c r="M777" s="232"/>
      <c r="N777" s="233"/>
      <c r="O777" s="233"/>
      <c r="P777" s="233"/>
      <c r="Q777" s="233"/>
      <c r="R777" s="233"/>
      <c r="S777" s="233"/>
      <c r="T777" s="234"/>
      <c r="AT777" s="235" t="s">
        <v>248</v>
      </c>
      <c r="AU777" s="235" t="s">
        <v>84</v>
      </c>
      <c r="AV777" s="12" t="s">
        <v>84</v>
      </c>
      <c r="AW777" s="12" t="s">
        <v>39</v>
      </c>
      <c r="AX777" s="12" t="s">
        <v>24</v>
      </c>
      <c r="AY777" s="235" t="s">
        <v>145</v>
      </c>
    </row>
    <row r="778" spans="2:65" s="1" customFormat="1" ht="31.5" customHeight="1">
      <c r="B778" s="42"/>
      <c r="C778" s="203" t="s">
        <v>1131</v>
      </c>
      <c r="D778" s="203" t="s">
        <v>148</v>
      </c>
      <c r="E778" s="204" t="s">
        <v>1132</v>
      </c>
      <c r="F778" s="205" t="s">
        <v>1133</v>
      </c>
      <c r="G778" s="206" t="s">
        <v>780</v>
      </c>
      <c r="H778" s="207">
        <v>1.589</v>
      </c>
      <c r="I778" s="208"/>
      <c r="J778" s="209">
        <f>ROUND(I778*H778,2)</f>
        <v>0</v>
      </c>
      <c r="K778" s="205" t="s">
        <v>243</v>
      </c>
      <c r="L778" s="62"/>
      <c r="M778" s="210" t="s">
        <v>22</v>
      </c>
      <c r="N778" s="211" t="s">
        <v>46</v>
      </c>
      <c r="O778" s="43"/>
      <c r="P778" s="212">
        <f>O778*H778</f>
        <v>0</v>
      </c>
      <c r="Q778" s="212">
        <v>0</v>
      </c>
      <c r="R778" s="212">
        <f>Q778*H778</f>
        <v>0</v>
      </c>
      <c r="S778" s="212">
        <v>0</v>
      </c>
      <c r="T778" s="213">
        <f>S778*H778</f>
        <v>0</v>
      </c>
      <c r="AR778" s="25" t="s">
        <v>326</v>
      </c>
      <c r="AT778" s="25" t="s">
        <v>148</v>
      </c>
      <c r="AU778" s="25" t="s">
        <v>84</v>
      </c>
      <c r="AY778" s="25" t="s">
        <v>145</v>
      </c>
      <c r="BE778" s="214">
        <f>IF(N778="základní",J778,0)</f>
        <v>0</v>
      </c>
      <c r="BF778" s="214">
        <f>IF(N778="snížená",J778,0)</f>
        <v>0</v>
      </c>
      <c r="BG778" s="214">
        <f>IF(N778="zákl. přenesená",J778,0)</f>
        <v>0</v>
      </c>
      <c r="BH778" s="214">
        <f>IF(N778="sníž. přenesená",J778,0)</f>
        <v>0</v>
      </c>
      <c r="BI778" s="214">
        <f>IF(N778="nulová",J778,0)</f>
        <v>0</v>
      </c>
      <c r="BJ778" s="25" t="s">
        <v>24</v>
      </c>
      <c r="BK778" s="214">
        <f>ROUND(I778*H778,2)</f>
        <v>0</v>
      </c>
      <c r="BL778" s="25" t="s">
        <v>326</v>
      </c>
      <c r="BM778" s="25" t="s">
        <v>1134</v>
      </c>
    </row>
    <row r="779" spans="2:47" s="1" customFormat="1" ht="121.5">
      <c r="B779" s="42"/>
      <c r="C779" s="64"/>
      <c r="D779" s="221" t="s">
        <v>246</v>
      </c>
      <c r="E779" s="64"/>
      <c r="F779" s="222" t="s">
        <v>1135</v>
      </c>
      <c r="G779" s="64"/>
      <c r="H779" s="64"/>
      <c r="I779" s="173"/>
      <c r="J779" s="64"/>
      <c r="K779" s="64"/>
      <c r="L779" s="62"/>
      <c r="M779" s="223"/>
      <c r="N779" s="43"/>
      <c r="O779" s="43"/>
      <c r="P779" s="43"/>
      <c r="Q779" s="43"/>
      <c r="R779" s="43"/>
      <c r="S779" s="43"/>
      <c r="T779" s="79"/>
      <c r="AT779" s="25" t="s">
        <v>246</v>
      </c>
      <c r="AU779" s="25" t="s">
        <v>84</v>
      </c>
    </row>
    <row r="780" spans="2:63" s="11" customFormat="1" ht="29.85" customHeight="1">
      <c r="B780" s="186"/>
      <c r="C780" s="187"/>
      <c r="D780" s="200" t="s">
        <v>74</v>
      </c>
      <c r="E780" s="201" t="s">
        <v>1136</v>
      </c>
      <c r="F780" s="201" t="s">
        <v>1137</v>
      </c>
      <c r="G780" s="187"/>
      <c r="H780" s="187"/>
      <c r="I780" s="190"/>
      <c r="J780" s="202">
        <f>BK780</f>
        <v>0</v>
      </c>
      <c r="K780" s="187"/>
      <c r="L780" s="192"/>
      <c r="M780" s="193"/>
      <c r="N780" s="194"/>
      <c r="O780" s="194"/>
      <c r="P780" s="195">
        <f>SUM(P781:P902)</f>
        <v>0</v>
      </c>
      <c r="Q780" s="194"/>
      <c r="R780" s="195">
        <f>SUM(R781:R902)</f>
        <v>21.615359999999992</v>
      </c>
      <c r="S780" s="194"/>
      <c r="T780" s="196">
        <f>SUM(T781:T902)</f>
        <v>1.5112</v>
      </c>
      <c r="AR780" s="197" t="s">
        <v>84</v>
      </c>
      <c r="AT780" s="198" t="s">
        <v>74</v>
      </c>
      <c r="AU780" s="198" t="s">
        <v>24</v>
      </c>
      <c r="AY780" s="197" t="s">
        <v>145</v>
      </c>
      <c r="BK780" s="199">
        <f>SUM(BK781:BK902)</f>
        <v>0</v>
      </c>
    </row>
    <row r="781" spans="2:65" s="1" customFormat="1" ht="22.5" customHeight="1">
      <c r="B781" s="42"/>
      <c r="C781" s="203" t="s">
        <v>1138</v>
      </c>
      <c r="D781" s="203" t="s">
        <v>148</v>
      </c>
      <c r="E781" s="204" t="s">
        <v>1139</v>
      </c>
      <c r="F781" s="205" t="s">
        <v>1140</v>
      </c>
      <c r="G781" s="206" t="s">
        <v>175</v>
      </c>
      <c r="H781" s="207">
        <v>43</v>
      </c>
      <c r="I781" s="208"/>
      <c r="J781" s="209">
        <f>ROUND(I781*H781,2)</f>
        <v>0</v>
      </c>
      <c r="K781" s="205" t="s">
        <v>152</v>
      </c>
      <c r="L781" s="62"/>
      <c r="M781" s="210" t="s">
        <v>22</v>
      </c>
      <c r="N781" s="211" t="s">
        <v>46</v>
      </c>
      <c r="O781" s="43"/>
      <c r="P781" s="212">
        <f>O781*H781</f>
        <v>0</v>
      </c>
      <c r="Q781" s="212">
        <v>0.1</v>
      </c>
      <c r="R781" s="212">
        <f>Q781*H781</f>
        <v>4.3</v>
      </c>
      <c r="S781" s="212">
        <v>0</v>
      </c>
      <c r="T781" s="213">
        <f>S781*H781</f>
        <v>0</v>
      </c>
      <c r="AR781" s="25" t="s">
        <v>326</v>
      </c>
      <c r="AT781" s="25" t="s">
        <v>148</v>
      </c>
      <c r="AU781" s="25" t="s">
        <v>84</v>
      </c>
      <c r="AY781" s="25" t="s">
        <v>145</v>
      </c>
      <c r="BE781" s="214">
        <f>IF(N781="základní",J781,0)</f>
        <v>0</v>
      </c>
      <c r="BF781" s="214">
        <f>IF(N781="snížená",J781,0)</f>
        <v>0</v>
      </c>
      <c r="BG781" s="214">
        <f>IF(N781="zákl. přenesená",J781,0)</f>
        <v>0</v>
      </c>
      <c r="BH781" s="214">
        <f>IF(N781="sníž. přenesená",J781,0)</f>
        <v>0</v>
      </c>
      <c r="BI781" s="214">
        <f>IF(N781="nulová",J781,0)</f>
        <v>0</v>
      </c>
      <c r="BJ781" s="25" t="s">
        <v>24</v>
      </c>
      <c r="BK781" s="214">
        <f>ROUND(I781*H781,2)</f>
        <v>0</v>
      </c>
      <c r="BL781" s="25" t="s">
        <v>326</v>
      </c>
      <c r="BM781" s="25" t="s">
        <v>1141</v>
      </c>
    </row>
    <row r="782" spans="2:51" s="12" customFormat="1" ht="13.5">
      <c r="B782" s="224"/>
      <c r="C782" s="225"/>
      <c r="D782" s="226" t="s">
        <v>248</v>
      </c>
      <c r="E782" s="227" t="s">
        <v>22</v>
      </c>
      <c r="F782" s="228" t="s">
        <v>1142</v>
      </c>
      <c r="G782" s="225"/>
      <c r="H782" s="229">
        <v>43</v>
      </c>
      <c r="I782" s="230"/>
      <c r="J782" s="225"/>
      <c r="K782" s="225"/>
      <c r="L782" s="231"/>
      <c r="M782" s="232"/>
      <c r="N782" s="233"/>
      <c r="O782" s="233"/>
      <c r="P782" s="233"/>
      <c r="Q782" s="233"/>
      <c r="R782" s="233"/>
      <c r="S782" s="233"/>
      <c r="T782" s="234"/>
      <c r="AT782" s="235" t="s">
        <v>248</v>
      </c>
      <c r="AU782" s="235" t="s">
        <v>84</v>
      </c>
      <c r="AV782" s="12" t="s">
        <v>84</v>
      </c>
      <c r="AW782" s="12" t="s">
        <v>39</v>
      </c>
      <c r="AX782" s="12" t="s">
        <v>24</v>
      </c>
      <c r="AY782" s="235" t="s">
        <v>145</v>
      </c>
    </row>
    <row r="783" spans="2:65" s="1" customFormat="1" ht="22.5" customHeight="1">
      <c r="B783" s="42"/>
      <c r="C783" s="203" t="s">
        <v>1143</v>
      </c>
      <c r="D783" s="203" t="s">
        <v>148</v>
      </c>
      <c r="E783" s="204" t="s">
        <v>1144</v>
      </c>
      <c r="F783" s="205" t="s">
        <v>1145</v>
      </c>
      <c r="G783" s="206" t="s">
        <v>175</v>
      </c>
      <c r="H783" s="207">
        <v>8</v>
      </c>
      <c r="I783" s="208"/>
      <c r="J783" s="209">
        <f>ROUND(I783*H783,2)</f>
        <v>0</v>
      </c>
      <c r="K783" s="205" t="s">
        <v>152</v>
      </c>
      <c r="L783" s="62"/>
      <c r="M783" s="210" t="s">
        <v>22</v>
      </c>
      <c r="N783" s="211" t="s">
        <v>46</v>
      </c>
      <c r="O783" s="43"/>
      <c r="P783" s="212">
        <f>O783*H783</f>
        <v>0</v>
      </c>
      <c r="Q783" s="212">
        <v>0.1</v>
      </c>
      <c r="R783" s="212">
        <f>Q783*H783</f>
        <v>0.8</v>
      </c>
      <c r="S783" s="212">
        <v>0</v>
      </c>
      <c r="T783" s="213">
        <f>S783*H783</f>
        <v>0</v>
      </c>
      <c r="AR783" s="25" t="s">
        <v>326</v>
      </c>
      <c r="AT783" s="25" t="s">
        <v>148</v>
      </c>
      <c r="AU783" s="25" t="s">
        <v>84</v>
      </c>
      <c r="AY783" s="25" t="s">
        <v>145</v>
      </c>
      <c r="BE783" s="214">
        <f>IF(N783="základní",J783,0)</f>
        <v>0</v>
      </c>
      <c r="BF783" s="214">
        <f>IF(N783="snížená",J783,0)</f>
        <v>0</v>
      </c>
      <c r="BG783" s="214">
        <f>IF(N783="zákl. přenesená",J783,0)</f>
        <v>0</v>
      </c>
      <c r="BH783" s="214">
        <f>IF(N783="sníž. přenesená",J783,0)</f>
        <v>0</v>
      </c>
      <c r="BI783" s="214">
        <f>IF(N783="nulová",J783,0)</f>
        <v>0</v>
      </c>
      <c r="BJ783" s="25" t="s">
        <v>24</v>
      </c>
      <c r="BK783" s="214">
        <f>ROUND(I783*H783,2)</f>
        <v>0</v>
      </c>
      <c r="BL783" s="25" t="s">
        <v>326</v>
      </c>
      <c r="BM783" s="25" t="s">
        <v>1146</v>
      </c>
    </row>
    <row r="784" spans="2:51" s="12" customFormat="1" ht="13.5">
      <c r="B784" s="224"/>
      <c r="C784" s="225"/>
      <c r="D784" s="226" t="s">
        <v>248</v>
      </c>
      <c r="E784" s="227" t="s">
        <v>22</v>
      </c>
      <c r="F784" s="228" t="s">
        <v>1147</v>
      </c>
      <c r="G784" s="225"/>
      <c r="H784" s="229">
        <v>8</v>
      </c>
      <c r="I784" s="230"/>
      <c r="J784" s="225"/>
      <c r="K784" s="225"/>
      <c r="L784" s="231"/>
      <c r="M784" s="232"/>
      <c r="N784" s="233"/>
      <c r="O784" s="233"/>
      <c r="P784" s="233"/>
      <c r="Q784" s="233"/>
      <c r="R784" s="233"/>
      <c r="S784" s="233"/>
      <c r="T784" s="234"/>
      <c r="AT784" s="235" t="s">
        <v>248</v>
      </c>
      <c r="AU784" s="235" t="s">
        <v>84</v>
      </c>
      <c r="AV784" s="12" t="s">
        <v>84</v>
      </c>
      <c r="AW784" s="12" t="s">
        <v>39</v>
      </c>
      <c r="AX784" s="12" t="s">
        <v>24</v>
      </c>
      <c r="AY784" s="235" t="s">
        <v>145</v>
      </c>
    </row>
    <row r="785" spans="2:65" s="1" customFormat="1" ht="22.5" customHeight="1">
      <c r="B785" s="42"/>
      <c r="C785" s="203" t="s">
        <v>1148</v>
      </c>
      <c r="D785" s="203" t="s">
        <v>148</v>
      </c>
      <c r="E785" s="204" t="s">
        <v>1149</v>
      </c>
      <c r="F785" s="205" t="s">
        <v>1145</v>
      </c>
      <c r="G785" s="206" t="s">
        <v>175</v>
      </c>
      <c r="H785" s="207">
        <v>5</v>
      </c>
      <c r="I785" s="208"/>
      <c r="J785" s="209">
        <f>ROUND(I785*H785,2)</f>
        <v>0</v>
      </c>
      <c r="K785" s="205" t="s">
        <v>152</v>
      </c>
      <c r="L785" s="62"/>
      <c r="M785" s="210" t="s">
        <v>22</v>
      </c>
      <c r="N785" s="211" t="s">
        <v>46</v>
      </c>
      <c r="O785" s="43"/>
      <c r="P785" s="212">
        <f>O785*H785</f>
        <v>0</v>
      </c>
      <c r="Q785" s="212">
        <v>0.1</v>
      </c>
      <c r="R785" s="212">
        <f>Q785*H785</f>
        <v>0.5</v>
      </c>
      <c r="S785" s="212">
        <v>0</v>
      </c>
      <c r="T785" s="213">
        <f>S785*H785</f>
        <v>0</v>
      </c>
      <c r="AR785" s="25" t="s">
        <v>326</v>
      </c>
      <c r="AT785" s="25" t="s">
        <v>148</v>
      </c>
      <c r="AU785" s="25" t="s">
        <v>84</v>
      </c>
      <c r="AY785" s="25" t="s">
        <v>145</v>
      </c>
      <c r="BE785" s="214">
        <f>IF(N785="základní",J785,0)</f>
        <v>0</v>
      </c>
      <c r="BF785" s="214">
        <f>IF(N785="snížená",J785,0)</f>
        <v>0</v>
      </c>
      <c r="BG785" s="214">
        <f>IF(N785="zákl. přenesená",J785,0)</f>
        <v>0</v>
      </c>
      <c r="BH785" s="214">
        <f>IF(N785="sníž. přenesená",J785,0)</f>
        <v>0</v>
      </c>
      <c r="BI785" s="214">
        <f>IF(N785="nulová",J785,0)</f>
        <v>0</v>
      </c>
      <c r="BJ785" s="25" t="s">
        <v>24</v>
      </c>
      <c r="BK785" s="214">
        <f>ROUND(I785*H785,2)</f>
        <v>0</v>
      </c>
      <c r="BL785" s="25" t="s">
        <v>326</v>
      </c>
      <c r="BM785" s="25" t="s">
        <v>1150</v>
      </c>
    </row>
    <row r="786" spans="2:51" s="12" customFormat="1" ht="13.5">
      <c r="B786" s="224"/>
      <c r="C786" s="225"/>
      <c r="D786" s="226" t="s">
        <v>248</v>
      </c>
      <c r="E786" s="227" t="s">
        <v>22</v>
      </c>
      <c r="F786" s="228" t="s">
        <v>1151</v>
      </c>
      <c r="G786" s="225"/>
      <c r="H786" s="229">
        <v>5</v>
      </c>
      <c r="I786" s="230"/>
      <c r="J786" s="225"/>
      <c r="K786" s="225"/>
      <c r="L786" s="231"/>
      <c r="M786" s="232"/>
      <c r="N786" s="233"/>
      <c r="O786" s="233"/>
      <c r="P786" s="233"/>
      <c r="Q786" s="233"/>
      <c r="R786" s="233"/>
      <c r="S786" s="233"/>
      <c r="T786" s="234"/>
      <c r="AT786" s="235" t="s">
        <v>248</v>
      </c>
      <c r="AU786" s="235" t="s">
        <v>84</v>
      </c>
      <c r="AV786" s="12" t="s">
        <v>84</v>
      </c>
      <c r="AW786" s="12" t="s">
        <v>39</v>
      </c>
      <c r="AX786" s="12" t="s">
        <v>24</v>
      </c>
      <c r="AY786" s="235" t="s">
        <v>145</v>
      </c>
    </row>
    <row r="787" spans="2:65" s="1" customFormat="1" ht="22.5" customHeight="1">
      <c r="B787" s="42"/>
      <c r="C787" s="203" t="s">
        <v>1152</v>
      </c>
      <c r="D787" s="203" t="s">
        <v>148</v>
      </c>
      <c r="E787" s="204" t="s">
        <v>1153</v>
      </c>
      <c r="F787" s="205" t="s">
        <v>1140</v>
      </c>
      <c r="G787" s="206" t="s">
        <v>175</v>
      </c>
      <c r="H787" s="207">
        <v>17</v>
      </c>
      <c r="I787" s="208"/>
      <c r="J787" s="209">
        <f>ROUND(I787*H787,2)</f>
        <v>0</v>
      </c>
      <c r="K787" s="205" t="s">
        <v>152</v>
      </c>
      <c r="L787" s="62"/>
      <c r="M787" s="210" t="s">
        <v>22</v>
      </c>
      <c r="N787" s="211" t="s">
        <v>46</v>
      </c>
      <c r="O787" s="43"/>
      <c r="P787" s="212">
        <f>O787*H787</f>
        <v>0</v>
      </c>
      <c r="Q787" s="212">
        <v>0.1</v>
      </c>
      <c r="R787" s="212">
        <f>Q787*H787</f>
        <v>1.7000000000000002</v>
      </c>
      <c r="S787" s="212">
        <v>0</v>
      </c>
      <c r="T787" s="213">
        <f>S787*H787</f>
        <v>0</v>
      </c>
      <c r="AR787" s="25" t="s">
        <v>326</v>
      </c>
      <c r="AT787" s="25" t="s">
        <v>148</v>
      </c>
      <c r="AU787" s="25" t="s">
        <v>84</v>
      </c>
      <c r="AY787" s="25" t="s">
        <v>145</v>
      </c>
      <c r="BE787" s="214">
        <f>IF(N787="základní",J787,0)</f>
        <v>0</v>
      </c>
      <c r="BF787" s="214">
        <f>IF(N787="snížená",J787,0)</f>
        <v>0</v>
      </c>
      <c r="BG787" s="214">
        <f>IF(N787="zákl. přenesená",J787,0)</f>
        <v>0</v>
      </c>
      <c r="BH787" s="214">
        <f>IF(N787="sníž. přenesená",J787,0)</f>
        <v>0</v>
      </c>
      <c r="BI787" s="214">
        <f>IF(N787="nulová",J787,0)</f>
        <v>0</v>
      </c>
      <c r="BJ787" s="25" t="s">
        <v>24</v>
      </c>
      <c r="BK787" s="214">
        <f>ROUND(I787*H787,2)</f>
        <v>0</v>
      </c>
      <c r="BL787" s="25" t="s">
        <v>326</v>
      </c>
      <c r="BM787" s="25" t="s">
        <v>1154</v>
      </c>
    </row>
    <row r="788" spans="2:51" s="12" customFormat="1" ht="13.5">
      <c r="B788" s="224"/>
      <c r="C788" s="225"/>
      <c r="D788" s="226" t="s">
        <v>248</v>
      </c>
      <c r="E788" s="227" t="s">
        <v>22</v>
      </c>
      <c r="F788" s="228" t="s">
        <v>1155</v>
      </c>
      <c r="G788" s="225"/>
      <c r="H788" s="229">
        <v>17</v>
      </c>
      <c r="I788" s="230"/>
      <c r="J788" s="225"/>
      <c r="K788" s="225"/>
      <c r="L788" s="231"/>
      <c r="M788" s="232"/>
      <c r="N788" s="233"/>
      <c r="O788" s="233"/>
      <c r="P788" s="233"/>
      <c r="Q788" s="233"/>
      <c r="R788" s="233"/>
      <c r="S788" s="233"/>
      <c r="T788" s="234"/>
      <c r="AT788" s="235" t="s">
        <v>248</v>
      </c>
      <c r="AU788" s="235" t="s">
        <v>84</v>
      </c>
      <c r="AV788" s="12" t="s">
        <v>84</v>
      </c>
      <c r="AW788" s="12" t="s">
        <v>39</v>
      </c>
      <c r="AX788" s="12" t="s">
        <v>24</v>
      </c>
      <c r="AY788" s="235" t="s">
        <v>145</v>
      </c>
    </row>
    <row r="789" spans="2:65" s="1" customFormat="1" ht="22.5" customHeight="1">
      <c r="B789" s="42"/>
      <c r="C789" s="203" t="s">
        <v>1156</v>
      </c>
      <c r="D789" s="203" t="s">
        <v>148</v>
      </c>
      <c r="E789" s="204" t="s">
        <v>1157</v>
      </c>
      <c r="F789" s="205" t="s">
        <v>1140</v>
      </c>
      <c r="G789" s="206" t="s">
        <v>175</v>
      </c>
      <c r="H789" s="207">
        <v>24</v>
      </c>
      <c r="I789" s="208"/>
      <c r="J789" s="209">
        <f>ROUND(I789*H789,2)</f>
        <v>0</v>
      </c>
      <c r="K789" s="205" t="s">
        <v>152</v>
      </c>
      <c r="L789" s="62"/>
      <c r="M789" s="210" t="s">
        <v>22</v>
      </c>
      <c r="N789" s="211" t="s">
        <v>46</v>
      </c>
      <c r="O789" s="43"/>
      <c r="P789" s="212">
        <f>O789*H789</f>
        <v>0</v>
      </c>
      <c r="Q789" s="212">
        <v>0.095</v>
      </c>
      <c r="R789" s="212">
        <f>Q789*H789</f>
        <v>2.2800000000000002</v>
      </c>
      <c r="S789" s="212">
        <v>0</v>
      </c>
      <c r="T789" s="213">
        <f>S789*H789</f>
        <v>0</v>
      </c>
      <c r="AR789" s="25" t="s">
        <v>326</v>
      </c>
      <c r="AT789" s="25" t="s">
        <v>148</v>
      </c>
      <c r="AU789" s="25" t="s">
        <v>84</v>
      </c>
      <c r="AY789" s="25" t="s">
        <v>145</v>
      </c>
      <c r="BE789" s="214">
        <f>IF(N789="základní",J789,0)</f>
        <v>0</v>
      </c>
      <c r="BF789" s="214">
        <f>IF(N789="snížená",J789,0)</f>
        <v>0</v>
      </c>
      <c r="BG789" s="214">
        <f>IF(N789="zákl. přenesená",J789,0)</f>
        <v>0</v>
      </c>
      <c r="BH789" s="214">
        <f>IF(N789="sníž. přenesená",J789,0)</f>
        <v>0</v>
      </c>
      <c r="BI789" s="214">
        <f>IF(N789="nulová",J789,0)</f>
        <v>0</v>
      </c>
      <c r="BJ789" s="25" t="s">
        <v>24</v>
      </c>
      <c r="BK789" s="214">
        <f>ROUND(I789*H789,2)</f>
        <v>0</v>
      </c>
      <c r="BL789" s="25" t="s">
        <v>326</v>
      </c>
      <c r="BM789" s="25" t="s">
        <v>1158</v>
      </c>
    </row>
    <row r="790" spans="2:51" s="12" customFormat="1" ht="13.5">
      <c r="B790" s="224"/>
      <c r="C790" s="225"/>
      <c r="D790" s="226" t="s">
        <v>248</v>
      </c>
      <c r="E790" s="227" t="s">
        <v>22</v>
      </c>
      <c r="F790" s="228" t="s">
        <v>1159</v>
      </c>
      <c r="G790" s="225"/>
      <c r="H790" s="229">
        <v>24</v>
      </c>
      <c r="I790" s="230"/>
      <c r="J790" s="225"/>
      <c r="K790" s="225"/>
      <c r="L790" s="231"/>
      <c r="M790" s="232"/>
      <c r="N790" s="233"/>
      <c r="O790" s="233"/>
      <c r="P790" s="233"/>
      <c r="Q790" s="233"/>
      <c r="R790" s="233"/>
      <c r="S790" s="233"/>
      <c r="T790" s="234"/>
      <c r="AT790" s="235" t="s">
        <v>248</v>
      </c>
      <c r="AU790" s="235" t="s">
        <v>84</v>
      </c>
      <c r="AV790" s="12" t="s">
        <v>84</v>
      </c>
      <c r="AW790" s="12" t="s">
        <v>39</v>
      </c>
      <c r="AX790" s="12" t="s">
        <v>24</v>
      </c>
      <c r="AY790" s="235" t="s">
        <v>145</v>
      </c>
    </row>
    <row r="791" spans="2:65" s="1" customFormat="1" ht="22.5" customHeight="1">
      <c r="B791" s="42"/>
      <c r="C791" s="203" t="s">
        <v>1160</v>
      </c>
      <c r="D791" s="203" t="s">
        <v>148</v>
      </c>
      <c r="E791" s="204" t="s">
        <v>1161</v>
      </c>
      <c r="F791" s="205" t="s">
        <v>1140</v>
      </c>
      <c r="G791" s="206" t="s">
        <v>175</v>
      </c>
      <c r="H791" s="207">
        <v>14</v>
      </c>
      <c r="I791" s="208"/>
      <c r="J791" s="209">
        <f>ROUND(I791*H791,2)</f>
        <v>0</v>
      </c>
      <c r="K791" s="205" t="s">
        <v>152</v>
      </c>
      <c r="L791" s="62"/>
      <c r="M791" s="210" t="s">
        <v>22</v>
      </c>
      <c r="N791" s="211" t="s">
        <v>46</v>
      </c>
      <c r="O791" s="43"/>
      <c r="P791" s="212">
        <f>O791*H791</f>
        <v>0</v>
      </c>
      <c r="Q791" s="212">
        <v>0.095</v>
      </c>
      <c r="R791" s="212">
        <f>Q791*H791</f>
        <v>1.33</v>
      </c>
      <c r="S791" s="212">
        <v>0</v>
      </c>
      <c r="T791" s="213">
        <f>S791*H791</f>
        <v>0</v>
      </c>
      <c r="AR791" s="25" t="s">
        <v>326</v>
      </c>
      <c r="AT791" s="25" t="s">
        <v>148</v>
      </c>
      <c r="AU791" s="25" t="s">
        <v>84</v>
      </c>
      <c r="AY791" s="25" t="s">
        <v>145</v>
      </c>
      <c r="BE791" s="214">
        <f>IF(N791="základní",J791,0)</f>
        <v>0</v>
      </c>
      <c r="BF791" s="214">
        <f>IF(N791="snížená",J791,0)</f>
        <v>0</v>
      </c>
      <c r="BG791" s="214">
        <f>IF(N791="zákl. přenesená",J791,0)</f>
        <v>0</v>
      </c>
      <c r="BH791" s="214">
        <f>IF(N791="sníž. přenesená",J791,0)</f>
        <v>0</v>
      </c>
      <c r="BI791" s="214">
        <f>IF(N791="nulová",J791,0)</f>
        <v>0</v>
      </c>
      <c r="BJ791" s="25" t="s">
        <v>24</v>
      </c>
      <c r="BK791" s="214">
        <f>ROUND(I791*H791,2)</f>
        <v>0</v>
      </c>
      <c r="BL791" s="25" t="s">
        <v>326</v>
      </c>
      <c r="BM791" s="25" t="s">
        <v>1162</v>
      </c>
    </row>
    <row r="792" spans="2:51" s="12" customFormat="1" ht="13.5">
      <c r="B792" s="224"/>
      <c r="C792" s="225"/>
      <c r="D792" s="226" t="s">
        <v>248</v>
      </c>
      <c r="E792" s="227" t="s">
        <v>22</v>
      </c>
      <c r="F792" s="228" t="s">
        <v>1163</v>
      </c>
      <c r="G792" s="225"/>
      <c r="H792" s="229">
        <v>14</v>
      </c>
      <c r="I792" s="230"/>
      <c r="J792" s="225"/>
      <c r="K792" s="225"/>
      <c r="L792" s="231"/>
      <c r="M792" s="232"/>
      <c r="N792" s="233"/>
      <c r="O792" s="233"/>
      <c r="P792" s="233"/>
      <c r="Q792" s="233"/>
      <c r="R792" s="233"/>
      <c r="S792" s="233"/>
      <c r="T792" s="234"/>
      <c r="AT792" s="235" t="s">
        <v>248</v>
      </c>
      <c r="AU792" s="235" t="s">
        <v>84</v>
      </c>
      <c r="AV792" s="12" t="s">
        <v>84</v>
      </c>
      <c r="AW792" s="12" t="s">
        <v>39</v>
      </c>
      <c r="AX792" s="12" t="s">
        <v>24</v>
      </c>
      <c r="AY792" s="235" t="s">
        <v>145</v>
      </c>
    </row>
    <row r="793" spans="2:65" s="1" customFormat="1" ht="22.5" customHeight="1">
      <c r="B793" s="42"/>
      <c r="C793" s="203" t="s">
        <v>1164</v>
      </c>
      <c r="D793" s="203" t="s">
        <v>148</v>
      </c>
      <c r="E793" s="204" t="s">
        <v>1165</v>
      </c>
      <c r="F793" s="205" t="s">
        <v>1140</v>
      </c>
      <c r="G793" s="206" t="s">
        <v>175</v>
      </c>
      <c r="H793" s="207">
        <v>2</v>
      </c>
      <c r="I793" s="208"/>
      <c r="J793" s="209">
        <f>ROUND(I793*H793,2)</f>
        <v>0</v>
      </c>
      <c r="K793" s="205" t="s">
        <v>152</v>
      </c>
      <c r="L793" s="62"/>
      <c r="M793" s="210" t="s">
        <v>22</v>
      </c>
      <c r="N793" s="211" t="s">
        <v>46</v>
      </c>
      <c r="O793" s="43"/>
      <c r="P793" s="212">
        <f>O793*H793</f>
        <v>0</v>
      </c>
      <c r="Q793" s="212">
        <v>0.095</v>
      </c>
      <c r="R793" s="212">
        <f>Q793*H793</f>
        <v>0.19</v>
      </c>
      <c r="S793" s="212">
        <v>0</v>
      </c>
      <c r="T793" s="213">
        <f>S793*H793</f>
        <v>0</v>
      </c>
      <c r="AR793" s="25" t="s">
        <v>326</v>
      </c>
      <c r="AT793" s="25" t="s">
        <v>148</v>
      </c>
      <c r="AU793" s="25" t="s">
        <v>84</v>
      </c>
      <c r="AY793" s="25" t="s">
        <v>145</v>
      </c>
      <c r="BE793" s="214">
        <f>IF(N793="základní",J793,0)</f>
        <v>0</v>
      </c>
      <c r="BF793" s="214">
        <f>IF(N793="snížená",J793,0)</f>
        <v>0</v>
      </c>
      <c r="BG793" s="214">
        <f>IF(N793="zákl. přenesená",J793,0)</f>
        <v>0</v>
      </c>
      <c r="BH793" s="214">
        <f>IF(N793="sníž. přenesená",J793,0)</f>
        <v>0</v>
      </c>
      <c r="BI793" s="214">
        <f>IF(N793="nulová",J793,0)</f>
        <v>0</v>
      </c>
      <c r="BJ793" s="25" t="s">
        <v>24</v>
      </c>
      <c r="BK793" s="214">
        <f>ROUND(I793*H793,2)</f>
        <v>0</v>
      </c>
      <c r="BL793" s="25" t="s">
        <v>326</v>
      </c>
      <c r="BM793" s="25" t="s">
        <v>1166</v>
      </c>
    </row>
    <row r="794" spans="2:51" s="12" customFormat="1" ht="13.5">
      <c r="B794" s="224"/>
      <c r="C794" s="225"/>
      <c r="D794" s="226" t="s">
        <v>248</v>
      </c>
      <c r="E794" s="227" t="s">
        <v>22</v>
      </c>
      <c r="F794" s="228" t="s">
        <v>1167</v>
      </c>
      <c r="G794" s="225"/>
      <c r="H794" s="229">
        <v>2</v>
      </c>
      <c r="I794" s="230"/>
      <c r="J794" s="225"/>
      <c r="K794" s="225"/>
      <c r="L794" s="231"/>
      <c r="M794" s="232"/>
      <c r="N794" s="233"/>
      <c r="O794" s="233"/>
      <c r="P794" s="233"/>
      <c r="Q794" s="233"/>
      <c r="R794" s="233"/>
      <c r="S794" s="233"/>
      <c r="T794" s="234"/>
      <c r="AT794" s="235" t="s">
        <v>248</v>
      </c>
      <c r="AU794" s="235" t="s">
        <v>84</v>
      </c>
      <c r="AV794" s="12" t="s">
        <v>84</v>
      </c>
      <c r="AW794" s="12" t="s">
        <v>39</v>
      </c>
      <c r="AX794" s="12" t="s">
        <v>24</v>
      </c>
      <c r="AY794" s="235" t="s">
        <v>145</v>
      </c>
    </row>
    <row r="795" spans="2:65" s="1" customFormat="1" ht="22.5" customHeight="1">
      <c r="B795" s="42"/>
      <c r="C795" s="203" t="s">
        <v>1168</v>
      </c>
      <c r="D795" s="203" t="s">
        <v>148</v>
      </c>
      <c r="E795" s="204" t="s">
        <v>1169</v>
      </c>
      <c r="F795" s="205" t="s">
        <v>1140</v>
      </c>
      <c r="G795" s="206" t="s">
        <v>175</v>
      </c>
      <c r="H795" s="207">
        <v>5</v>
      </c>
      <c r="I795" s="208"/>
      <c r="J795" s="209">
        <f>ROUND(I795*H795,2)</f>
        <v>0</v>
      </c>
      <c r="K795" s="205" t="s">
        <v>152</v>
      </c>
      <c r="L795" s="62"/>
      <c r="M795" s="210" t="s">
        <v>22</v>
      </c>
      <c r="N795" s="211" t="s">
        <v>46</v>
      </c>
      <c r="O795" s="43"/>
      <c r="P795" s="212">
        <f>O795*H795</f>
        <v>0</v>
      </c>
      <c r="Q795" s="212">
        <v>0.095</v>
      </c>
      <c r="R795" s="212">
        <f>Q795*H795</f>
        <v>0.475</v>
      </c>
      <c r="S795" s="212">
        <v>0</v>
      </c>
      <c r="T795" s="213">
        <f>S795*H795</f>
        <v>0</v>
      </c>
      <c r="AR795" s="25" t="s">
        <v>326</v>
      </c>
      <c r="AT795" s="25" t="s">
        <v>148</v>
      </c>
      <c r="AU795" s="25" t="s">
        <v>84</v>
      </c>
      <c r="AY795" s="25" t="s">
        <v>145</v>
      </c>
      <c r="BE795" s="214">
        <f>IF(N795="základní",J795,0)</f>
        <v>0</v>
      </c>
      <c r="BF795" s="214">
        <f>IF(N795="snížená",J795,0)</f>
        <v>0</v>
      </c>
      <c r="BG795" s="214">
        <f>IF(N795="zákl. přenesená",J795,0)</f>
        <v>0</v>
      </c>
      <c r="BH795" s="214">
        <f>IF(N795="sníž. přenesená",J795,0)</f>
        <v>0</v>
      </c>
      <c r="BI795" s="214">
        <f>IF(N795="nulová",J795,0)</f>
        <v>0</v>
      </c>
      <c r="BJ795" s="25" t="s">
        <v>24</v>
      </c>
      <c r="BK795" s="214">
        <f>ROUND(I795*H795,2)</f>
        <v>0</v>
      </c>
      <c r="BL795" s="25" t="s">
        <v>326</v>
      </c>
      <c r="BM795" s="25" t="s">
        <v>1170</v>
      </c>
    </row>
    <row r="796" spans="2:51" s="12" customFormat="1" ht="13.5">
      <c r="B796" s="224"/>
      <c r="C796" s="225"/>
      <c r="D796" s="226" t="s">
        <v>248</v>
      </c>
      <c r="E796" s="227" t="s">
        <v>22</v>
      </c>
      <c r="F796" s="228" t="s">
        <v>1171</v>
      </c>
      <c r="G796" s="225"/>
      <c r="H796" s="229">
        <v>5</v>
      </c>
      <c r="I796" s="230"/>
      <c r="J796" s="225"/>
      <c r="K796" s="225"/>
      <c r="L796" s="231"/>
      <c r="M796" s="232"/>
      <c r="N796" s="233"/>
      <c r="O796" s="233"/>
      <c r="P796" s="233"/>
      <c r="Q796" s="233"/>
      <c r="R796" s="233"/>
      <c r="S796" s="233"/>
      <c r="T796" s="234"/>
      <c r="AT796" s="235" t="s">
        <v>248</v>
      </c>
      <c r="AU796" s="235" t="s">
        <v>84</v>
      </c>
      <c r="AV796" s="12" t="s">
        <v>84</v>
      </c>
      <c r="AW796" s="12" t="s">
        <v>39</v>
      </c>
      <c r="AX796" s="12" t="s">
        <v>24</v>
      </c>
      <c r="AY796" s="235" t="s">
        <v>145</v>
      </c>
    </row>
    <row r="797" spans="2:65" s="1" customFormat="1" ht="22.5" customHeight="1">
      <c r="B797" s="42"/>
      <c r="C797" s="203" t="s">
        <v>1172</v>
      </c>
      <c r="D797" s="203" t="s">
        <v>148</v>
      </c>
      <c r="E797" s="204" t="s">
        <v>1173</v>
      </c>
      <c r="F797" s="205" t="s">
        <v>1140</v>
      </c>
      <c r="G797" s="206" t="s">
        <v>175</v>
      </c>
      <c r="H797" s="207">
        <v>2</v>
      </c>
      <c r="I797" s="208"/>
      <c r="J797" s="209">
        <f>ROUND(I797*H797,2)</f>
        <v>0</v>
      </c>
      <c r="K797" s="205" t="s">
        <v>152</v>
      </c>
      <c r="L797" s="62"/>
      <c r="M797" s="210" t="s">
        <v>22</v>
      </c>
      <c r="N797" s="211" t="s">
        <v>46</v>
      </c>
      <c r="O797" s="43"/>
      <c r="P797" s="212">
        <f>O797*H797</f>
        <v>0</v>
      </c>
      <c r="Q797" s="212">
        <v>0.095</v>
      </c>
      <c r="R797" s="212">
        <f>Q797*H797</f>
        <v>0.19</v>
      </c>
      <c r="S797" s="212">
        <v>0</v>
      </c>
      <c r="T797" s="213">
        <f>S797*H797</f>
        <v>0</v>
      </c>
      <c r="AR797" s="25" t="s">
        <v>326</v>
      </c>
      <c r="AT797" s="25" t="s">
        <v>148</v>
      </c>
      <c r="AU797" s="25" t="s">
        <v>84</v>
      </c>
      <c r="AY797" s="25" t="s">
        <v>145</v>
      </c>
      <c r="BE797" s="214">
        <f>IF(N797="základní",J797,0)</f>
        <v>0</v>
      </c>
      <c r="BF797" s="214">
        <f>IF(N797="snížená",J797,0)</f>
        <v>0</v>
      </c>
      <c r="BG797" s="214">
        <f>IF(N797="zákl. přenesená",J797,0)</f>
        <v>0</v>
      </c>
      <c r="BH797" s="214">
        <f>IF(N797="sníž. přenesená",J797,0)</f>
        <v>0</v>
      </c>
      <c r="BI797" s="214">
        <f>IF(N797="nulová",J797,0)</f>
        <v>0</v>
      </c>
      <c r="BJ797" s="25" t="s">
        <v>24</v>
      </c>
      <c r="BK797" s="214">
        <f>ROUND(I797*H797,2)</f>
        <v>0</v>
      </c>
      <c r="BL797" s="25" t="s">
        <v>326</v>
      </c>
      <c r="BM797" s="25" t="s">
        <v>1174</v>
      </c>
    </row>
    <row r="798" spans="2:51" s="12" customFormat="1" ht="13.5">
      <c r="B798" s="224"/>
      <c r="C798" s="225"/>
      <c r="D798" s="226" t="s">
        <v>248</v>
      </c>
      <c r="E798" s="227" t="s">
        <v>22</v>
      </c>
      <c r="F798" s="228" t="s">
        <v>1175</v>
      </c>
      <c r="G798" s="225"/>
      <c r="H798" s="229">
        <v>2</v>
      </c>
      <c r="I798" s="230"/>
      <c r="J798" s="225"/>
      <c r="K798" s="225"/>
      <c r="L798" s="231"/>
      <c r="M798" s="232"/>
      <c r="N798" s="233"/>
      <c r="O798" s="233"/>
      <c r="P798" s="233"/>
      <c r="Q798" s="233"/>
      <c r="R798" s="233"/>
      <c r="S798" s="233"/>
      <c r="T798" s="234"/>
      <c r="AT798" s="235" t="s">
        <v>248</v>
      </c>
      <c r="AU798" s="235" t="s">
        <v>84</v>
      </c>
      <c r="AV798" s="12" t="s">
        <v>84</v>
      </c>
      <c r="AW798" s="12" t="s">
        <v>39</v>
      </c>
      <c r="AX798" s="12" t="s">
        <v>24</v>
      </c>
      <c r="AY798" s="235" t="s">
        <v>145</v>
      </c>
    </row>
    <row r="799" spans="2:65" s="1" customFormat="1" ht="22.5" customHeight="1">
      <c r="B799" s="42"/>
      <c r="C799" s="203" t="s">
        <v>1176</v>
      </c>
      <c r="D799" s="203" t="s">
        <v>148</v>
      </c>
      <c r="E799" s="204" t="s">
        <v>1177</v>
      </c>
      <c r="F799" s="205" t="s">
        <v>1140</v>
      </c>
      <c r="G799" s="206" t="s">
        <v>175</v>
      </c>
      <c r="H799" s="207">
        <v>6</v>
      </c>
      <c r="I799" s="208"/>
      <c r="J799" s="209">
        <f>ROUND(I799*H799,2)</f>
        <v>0</v>
      </c>
      <c r="K799" s="205" t="s">
        <v>152</v>
      </c>
      <c r="L799" s="62"/>
      <c r="M799" s="210" t="s">
        <v>22</v>
      </c>
      <c r="N799" s="211" t="s">
        <v>46</v>
      </c>
      <c r="O799" s="43"/>
      <c r="P799" s="212">
        <f>O799*H799</f>
        <v>0</v>
      </c>
      <c r="Q799" s="212">
        <v>0.095</v>
      </c>
      <c r="R799" s="212">
        <f>Q799*H799</f>
        <v>0.5700000000000001</v>
      </c>
      <c r="S799" s="212">
        <v>0</v>
      </c>
      <c r="T799" s="213">
        <f>S799*H799</f>
        <v>0</v>
      </c>
      <c r="AR799" s="25" t="s">
        <v>326</v>
      </c>
      <c r="AT799" s="25" t="s">
        <v>148</v>
      </c>
      <c r="AU799" s="25" t="s">
        <v>84</v>
      </c>
      <c r="AY799" s="25" t="s">
        <v>145</v>
      </c>
      <c r="BE799" s="214">
        <f>IF(N799="základní",J799,0)</f>
        <v>0</v>
      </c>
      <c r="BF799" s="214">
        <f>IF(N799="snížená",J799,0)</f>
        <v>0</v>
      </c>
      <c r="BG799" s="214">
        <f>IF(N799="zákl. přenesená",J799,0)</f>
        <v>0</v>
      </c>
      <c r="BH799" s="214">
        <f>IF(N799="sníž. přenesená",J799,0)</f>
        <v>0</v>
      </c>
      <c r="BI799" s="214">
        <f>IF(N799="nulová",J799,0)</f>
        <v>0</v>
      </c>
      <c r="BJ799" s="25" t="s">
        <v>24</v>
      </c>
      <c r="BK799" s="214">
        <f>ROUND(I799*H799,2)</f>
        <v>0</v>
      </c>
      <c r="BL799" s="25" t="s">
        <v>326</v>
      </c>
      <c r="BM799" s="25" t="s">
        <v>1178</v>
      </c>
    </row>
    <row r="800" spans="2:51" s="12" customFormat="1" ht="13.5">
      <c r="B800" s="224"/>
      <c r="C800" s="225"/>
      <c r="D800" s="226" t="s">
        <v>248</v>
      </c>
      <c r="E800" s="227" t="s">
        <v>22</v>
      </c>
      <c r="F800" s="228" t="s">
        <v>1179</v>
      </c>
      <c r="G800" s="225"/>
      <c r="H800" s="229">
        <v>6</v>
      </c>
      <c r="I800" s="230"/>
      <c r="J800" s="225"/>
      <c r="K800" s="225"/>
      <c r="L800" s="231"/>
      <c r="M800" s="232"/>
      <c r="N800" s="233"/>
      <c r="O800" s="233"/>
      <c r="P800" s="233"/>
      <c r="Q800" s="233"/>
      <c r="R800" s="233"/>
      <c r="S800" s="233"/>
      <c r="T800" s="234"/>
      <c r="AT800" s="235" t="s">
        <v>248</v>
      </c>
      <c r="AU800" s="235" t="s">
        <v>84</v>
      </c>
      <c r="AV800" s="12" t="s">
        <v>84</v>
      </c>
      <c r="AW800" s="12" t="s">
        <v>39</v>
      </c>
      <c r="AX800" s="12" t="s">
        <v>24</v>
      </c>
      <c r="AY800" s="235" t="s">
        <v>145</v>
      </c>
    </row>
    <row r="801" spans="2:65" s="1" customFormat="1" ht="22.5" customHeight="1">
      <c r="B801" s="42"/>
      <c r="C801" s="203" t="s">
        <v>1180</v>
      </c>
      <c r="D801" s="203" t="s">
        <v>148</v>
      </c>
      <c r="E801" s="204" t="s">
        <v>1181</v>
      </c>
      <c r="F801" s="205" t="s">
        <v>1140</v>
      </c>
      <c r="G801" s="206" t="s">
        <v>175</v>
      </c>
      <c r="H801" s="207">
        <v>6</v>
      </c>
      <c r="I801" s="208"/>
      <c r="J801" s="209">
        <f>ROUND(I801*H801,2)</f>
        <v>0</v>
      </c>
      <c r="K801" s="205" t="s">
        <v>152</v>
      </c>
      <c r="L801" s="62"/>
      <c r="M801" s="210" t="s">
        <v>22</v>
      </c>
      <c r="N801" s="211" t="s">
        <v>46</v>
      </c>
      <c r="O801" s="43"/>
      <c r="P801" s="212">
        <f>O801*H801</f>
        <v>0</v>
      </c>
      <c r="Q801" s="212">
        <v>0.095</v>
      </c>
      <c r="R801" s="212">
        <f>Q801*H801</f>
        <v>0.5700000000000001</v>
      </c>
      <c r="S801" s="212">
        <v>0</v>
      </c>
      <c r="T801" s="213">
        <f>S801*H801</f>
        <v>0</v>
      </c>
      <c r="AR801" s="25" t="s">
        <v>326</v>
      </c>
      <c r="AT801" s="25" t="s">
        <v>148</v>
      </c>
      <c r="AU801" s="25" t="s">
        <v>84</v>
      </c>
      <c r="AY801" s="25" t="s">
        <v>145</v>
      </c>
      <c r="BE801" s="214">
        <f>IF(N801="základní",J801,0)</f>
        <v>0</v>
      </c>
      <c r="BF801" s="214">
        <f>IF(N801="snížená",J801,0)</f>
        <v>0</v>
      </c>
      <c r="BG801" s="214">
        <f>IF(N801="zákl. přenesená",J801,0)</f>
        <v>0</v>
      </c>
      <c r="BH801" s="214">
        <f>IF(N801="sníž. přenesená",J801,0)</f>
        <v>0</v>
      </c>
      <c r="BI801" s="214">
        <f>IF(N801="nulová",J801,0)</f>
        <v>0</v>
      </c>
      <c r="BJ801" s="25" t="s">
        <v>24</v>
      </c>
      <c r="BK801" s="214">
        <f>ROUND(I801*H801,2)</f>
        <v>0</v>
      </c>
      <c r="BL801" s="25" t="s">
        <v>326</v>
      </c>
      <c r="BM801" s="25" t="s">
        <v>1182</v>
      </c>
    </row>
    <row r="802" spans="2:51" s="12" customFormat="1" ht="13.5">
      <c r="B802" s="224"/>
      <c r="C802" s="225"/>
      <c r="D802" s="226" t="s">
        <v>248</v>
      </c>
      <c r="E802" s="227" t="s">
        <v>22</v>
      </c>
      <c r="F802" s="228" t="s">
        <v>1183</v>
      </c>
      <c r="G802" s="225"/>
      <c r="H802" s="229">
        <v>6</v>
      </c>
      <c r="I802" s="230"/>
      <c r="J802" s="225"/>
      <c r="K802" s="225"/>
      <c r="L802" s="231"/>
      <c r="M802" s="232"/>
      <c r="N802" s="233"/>
      <c r="O802" s="233"/>
      <c r="P802" s="233"/>
      <c r="Q802" s="233"/>
      <c r="R802" s="233"/>
      <c r="S802" s="233"/>
      <c r="T802" s="234"/>
      <c r="AT802" s="235" t="s">
        <v>248</v>
      </c>
      <c r="AU802" s="235" t="s">
        <v>84</v>
      </c>
      <c r="AV802" s="12" t="s">
        <v>84</v>
      </c>
      <c r="AW802" s="12" t="s">
        <v>39</v>
      </c>
      <c r="AX802" s="12" t="s">
        <v>24</v>
      </c>
      <c r="AY802" s="235" t="s">
        <v>145</v>
      </c>
    </row>
    <row r="803" spans="2:65" s="1" customFormat="1" ht="22.5" customHeight="1">
      <c r="B803" s="42"/>
      <c r="C803" s="203" t="s">
        <v>1184</v>
      </c>
      <c r="D803" s="203" t="s">
        <v>148</v>
      </c>
      <c r="E803" s="204" t="s">
        <v>1185</v>
      </c>
      <c r="F803" s="205" t="s">
        <v>1140</v>
      </c>
      <c r="G803" s="206" t="s">
        <v>175</v>
      </c>
      <c r="H803" s="207">
        <v>5</v>
      </c>
      <c r="I803" s="208"/>
      <c r="J803" s="209">
        <f>ROUND(I803*H803,2)</f>
        <v>0</v>
      </c>
      <c r="K803" s="205" t="s">
        <v>152</v>
      </c>
      <c r="L803" s="62"/>
      <c r="M803" s="210" t="s">
        <v>22</v>
      </c>
      <c r="N803" s="211" t="s">
        <v>46</v>
      </c>
      <c r="O803" s="43"/>
      <c r="P803" s="212">
        <f>O803*H803</f>
        <v>0</v>
      </c>
      <c r="Q803" s="212">
        <v>0.095</v>
      </c>
      <c r="R803" s="212">
        <f>Q803*H803</f>
        <v>0.475</v>
      </c>
      <c r="S803" s="212">
        <v>0</v>
      </c>
      <c r="T803" s="213">
        <f>S803*H803</f>
        <v>0</v>
      </c>
      <c r="AR803" s="25" t="s">
        <v>326</v>
      </c>
      <c r="AT803" s="25" t="s">
        <v>148</v>
      </c>
      <c r="AU803" s="25" t="s">
        <v>84</v>
      </c>
      <c r="AY803" s="25" t="s">
        <v>145</v>
      </c>
      <c r="BE803" s="214">
        <f>IF(N803="základní",J803,0)</f>
        <v>0</v>
      </c>
      <c r="BF803" s="214">
        <f>IF(N803="snížená",J803,0)</f>
        <v>0</v>
      </c>
      <c r="BG803" s="214">
        <f>IF(N803="zákl. přenesená",J803,0)</f>
        <v>0</v>
      </c>
      <c r="BH803" s="214">
        <f>IF(N803="sníž. přenesená",J803,0)</f>
        <v>0</v>
      </c>
      <c r="BI803" s="214">
        <f>IF(N803="nulová",J803,0)</f>
        <v>0</v>
      </c>
      <c r="BJ803" s="25" t="s">
        <v>24</v>
      </c>
      <c r="BK803" s="214">
        <f>ROUND(I803*H803,2)</f>
        <v>0</v>
      </c>
      <c r="BL803" s="25" t="s">
        <v>326</v>
      </c>
      <c r="BM803" s="25" t="s">
        <v>1186</v>
      </c>
    </row>
    <row r="804" spans="2:51" s="12" customFormat="1" ht="13.5">
      <c r="B804" s="224"/>
      <c r="C804" s="225"/>
      <c r="D804" s="226" t="s">
        <v>248</v>
      </c>
      <c r="E804" s="227" t="s">
        <v>22</v>
      </c>
      <c r="F804" s="228" t="s">
        <v>1187</v>
      </c>
      <c r="G804" s="225"/>
      <c r="H804" s="229">
        <v>5</v>
      </c>
      <c r="I804" s="230"/>
      <c r="J804" s="225"/>
      <c r="K804" s="225"/>
      <c r="L804" s="231"/>
      <c r="M804" s="232"/>
      <c r="N804" s="233"/>
      <c r="O804" s="233"/>
      <c r="P804" s="233"/>
      <c r="Q804" s="233"/>
      <c r="R804" s="233"/>
      <c r="S804" s="233"/>
      <c r="T804" s="234"/>
      <c r="AT804" s="235" t="s">
        <v>248</v>
      </c>
      <c r="AU804" s="235" t="s">
        <v>84</v>
      </c>
      <c r="AV804" s="12" t="s">
        <v>84</v>
      </c>
      <c r="AW804" s="12" t="s">
        <v>39</v>
      </c>
      <c r="AX804" s="12" t="s">
        <v>24</v>
      </c>
      <c r="AY804" s="235" t="s">
        <v>145</v>
      </c>
    </row>
    <row r="805" spans="2:65" s="1" customFormat="1" ht="22.5" customHeight="1">
      <c r="B805" s="42"/>
      <c r="C805" s="203" t="s">
        <v>1188</v>
      </c>
      <c r="D805" s="203" t="s">
        <v>148</v>
      </c>
      <c r="E805" s="204" t="s">
        <v>1189</v>
      </c>
      <c r="F805" s="205" t="s">
        <v>1140</v>
      </c>
      <c r="G805" s="206" t="s">
        <v>175</v>
      </c>
      <c r="H805" s="207">
        <v>2</v>
      </c>
      <c r="I805" s="208"/>
      <c r="J805" s="209">
        <f>ROUND(I805*H805,2)</f>
        <v>0</v>
      </c>
      <c r="K805" s="205" t="s">
        <v>22</v>
      </c>
      <c r="L805" s="62"/>
      <c r="M805" s="210" t="s">
        <v>22</v>
      </c>
      <c r="N805" s="211" t="s">
        <v>46</v>
      </c>
      <c r="O805" s="43"/>
      <c r="P805" s="212">
        <f>O805*H805</f>
        <v>0</v>
      </c>
      <c r="Q805" s="212">
        <v>0.08</v>
      </c>
      <c r="R805" s="212">
        <f>Q805*H805</f>
        <v>0.16</v>
      </c>
      <c r="S805" s="212">
        <v>0</v>
      </c>
      <c r="T805" s="213">
        <f>S805*H805</f>
        <v>0</v>
      </c>
      <c r="AR805" s="25" t="s">
        <v>326</v>
      </c>
      <c r="AT805" s="25" t="s">
        <v>148</v>
      </c>
      <c r="AU805" s="25" t="s">
        <v>84</v>
      </c>
      <c r="AY805" s="25" t="s">
        <v>145</v>
      </c>
      <c r="BE805" s="214">
        <f>IF(N805="základní",J805,0)</f>
        <v>0</v>
      </c>
      <c r="BF805" s="214">
        <f>IF(N805="snížená",J805,0)</f>
        <v>0</v>
      </c>
      <c r="BG805" s="214">
        <f>IF(N805="zákl. přenesená",J805,0)</f>
        <v>0</v>
      </c>
      <c r="BH805" s="214">
        <f>IF(N805="sníž. přenesená",J805,0)</f>
        <v>0</v>
      </c>
      <c r="BI805" s="214">
        <f>IF(N805="nulová",J805,0)</f>
        <v>0</v>
      </c>
      <c r="BJ805" s="25" t="s">
        <v>24</v>
      </c>
      <c r="BK805" s="214">
        <f>ROUND(I805*H805,2)</f>
        <v>0</v>
      </c>
      <c r="BL805" s="25" t="s">
        <v>326</v>
      </c>
      <c r="BM805" s="25" t="s">
        <v>1190</v>
      </c>
    </row>
    <row r="806" spans="2:51" s="12" customFormat="1" ht="13.5">
      <c r="B806" s="224"/>
      <c r="C806" s="225"/>
      <c r="D806" s="226" t="s">
        <v>248</v>
      </c>
      <c r="E806" s="227" t="s">
        <v>22</v>
      </c>
      <c r="F806" s="228" t="s">
        <v>1191</v>
      </c>
      <c r="G806" s="225"/>
      <c r="H806" s="229">
        <v>2</v>
      </c>
      <c r="I806" s="230"/>
      <c r="J806" s="225"/>
      <c r="K806" s="225"/>
      <c r="L806" s="231"/>
      <c r="M806" s="232"/>
      <c r="N806" s="233"/>
      <c r="O806" s="233"/>
      <c r="P806" s="233"/>
      <c r="Q806" s="233"/>
      <c r="R806" s="233"/>
      <c r="S806" s="233"/>
      <c r="T806" s="234"/>
      <c r="AT806" s="235" t="s">
        <v>248</v>
      </c>
      <c r="AU806" s="235" t="s">
        <v>84</v>
      </c>
      <c r="AV806" s="12" t="s">
        <v>84</v>
      </c>
      <c r="AW806" s="12" t="s">
        <v>39</v>
      </c>
      <c r="AX806" s="12" t="s">
        <v>24</v>
      </c>
      <c r="AY806" s="235" t="s">
        <v>145</v>
      </c>
    </row>
    <row r="807" spans="2:65" s="1" customFormat="1" ht="22.5" customHeight="1">
      <c r="B807" s="42"/>
      <c r="C807" s="203" t="s">
        <v>1192</v>
      </c>
      <c r="D807" s="203" t="s">
        <v>148</v>
      </c>
      <c r="E807" s="204" t="s">
        <v>1193</v>
      </c>
      <c r="F807" s="205" t="s">
        <v>1140</v>
      </c>
      <c r="G807" s="206" t="s">
        <v>175</v>
      </c>
      <c r="H807" s="207">
        <v>1</v>
      </c>
      <c r="I807" s="208"/>
      <c r="J807" s="209">
        <f>ROUND(I807*H807,2)</f>
        <v>0</v>
      </c>
      <c r="K807" s="205" t="s">
        <v>152</v>
      </c>
      <c r="L807" s="62"/>
      <c r="M807" s="210" t="s">
        <v>22</v>
      </c>
      <c r="N807" s="211" t="s">
        <v>46</v>
      </c>
      <c r="O807" s="43"/>
      <c r="P807" s="212">
        <f>O807*H807</f>
        <v>0</v>
      </c>
      <c r="Q807" s="212">
        <v>0.08</v>
      </c>
      <c r="R807" s="212">
        <f>Q807*H807</f>
        <v>0.08</v>
      </c>
      <c r="S807" s="212">
        <v>0</v>
      </c>
      <c r="T807" s="213">
        <f>S807*H807</f>
        <v>0</v>
      </c>
      <c r="AR807" s="25" t="s">
        <v>326</v>
      </c>
      <c r="AT807" s="25" t="s">
        <v>148</v>
      </c>
      <c r="AU807" s="25" t="s">
        <v>84</v>
      </c>
      <c r="AY807" s="25" t="s">
        <v>145</v>
      </c>
      <c r="BE807" s="214">
        <f>IF(N807="základní",J807,0)</f>
        <v>0</v>
      </c>
      <c r="BF807" s="214">
        <f>IF(N807="snížená",J807,0)</f>
        <v>0</v>
      </c>
      <c r="BG807" s="214">
        <f>IF(N807="zákl. přenesená",J807,0)</f>
        <v>0</v>
      </c>
      <c r="BH807" s="214">
        <f>IF(N807="sníž. přenesená",J807,0)</f>
        <v>0</v>
      </c>
      <c r="BI807" s="214">
        <f>IF(N807="nulová",J807,0)</f>
        <v>0</v>
      </c>
      <c r="BJ807" s="25" t="s">
        <v>24</v>
      </c>
      <c r="BK807" s="214">
        <f>ROUND(I807*H807,2)</f>
        <v>0</v>
      </c>
      <c r="BL807" s="25" t="s">
        <v>326</v>
      </c>
      <c r="BM807" s="25" t="s">
        <v>1194</v>
      </c>
    </row>
    <row r="808" spans="2:51" s="12" customFormat="1" ht="13.5">
      <c r="B808" s="224"/>
      <c r="C808" s="225"/>
      <c r="D808" s="226" t="s">
        <v>248</v>
      </c>
      <c r="E808" s="227" t="s">
        <v>22</v>
      </c>
      <c r="F808" s="228" t="s">
        <v>1195</v>
      </c>
      <c r="G808" s="225"/>
      <c r="H808" s="229">
        <v>1</v>
      </c>
      <c r="I808" s="230"/>
      <c r="J808" s="225"/>
      <c r="K808" s="225"/>
      <c r="L808" s="231"/>
      <c r="M808" s="232"/>
      <c r="N808" s="233"/>
      <c r="O808" s="233"/>
      <c r="P808" s="233"/>
      <c r="Q808" s="233"/>
      <c r="R808" s="233"/>
      <c r="S808" s="233"/>
      <c r="T808" s="234"/>
      <c r="AT808" s="235" t="s">
        <v>248</v>
      </c>
      <c r="AU808" s="235" t="s">
        <v>84</v>
      </c>
      <c r="AV808" s="12" t="s">
        <v>84</v>
      </c>
      <c r="AW808" s="12" t="s">
        <v>39</v>
      </c>
      <c r="AX808" s="12" t="s">
        <v>24</v>
      </c>
      <c r="AY808" s="235" t="s">
        <v>145</v>
      </c>
    </row>
    <row r="809" spans="2:65" s="1" customFormat="1" ht="22.5" customHeight="1">
      <c r="B809" s="42"/>
      <c r="C809" s="203" t="s">
        <v>1196</v>
      </c>
      <c r="D809" s="203" t="s">
        <v>148</v>
      </c>
      <c r="E809" s="204" t="s">
        <v>1197</v>
      </c>
      <c r="F809" s="205" t="s">
        <v>1140</v>
      </c>
      <c r="G809" s="206" t="s">
        <v>175</v>
      </c>
      <c r="H809" s="207">
        <v>1</v>
      </c>
      <c r="I809" s="208"/>
      <c r="J809" s="209">
        <f>ROUND(I809*H809,2)</f>
        <v>0</v>
      </c>
      <c r="K809" s="205" t="s">
        <v>152</v>
      </c>
      <c r="L809" s="62"/>
      <c r="M809" s="210" t="s">
        <v>22</v>
      </c>
      <c r="N809" s="211" t="s">
        <v>46</v>
      </c>
      <c r="O809" s="43"/>
      <c r="P809" s="212">
        <f>O809*H809</f>
        <v>0</v>
      </c>
      <c r="Q809" s="212">
        <v>0.08</v>
      </c>
      <c r="R809" s="212">
        <f>Q809*H809</f>
        <v>0.08</v>
      </c>
      <c r="S809" s="212">
        <v>0</v>
      </c>
      <c r="T809" s="213">
        <f>S809*H809</f>
        <v>0</v>
      </c>
      <c r="AR809" s="25" t="s">
        <v>326</v>
      </c>
      <c r="AT809" s="25" t="s">
        <v>148</v>
      </c>
      <c r="AU809" s="25" t="s">
        <v>84</v>
      </c>
      <c r="AY809" s="25" t="s">
        <v>145</v>
      </c>
      <c r="BE809" s="214">
        <f>IF(N809="základní",J809,0)</f>
        <v>0</v>
      </c>
      <c r="BF809" s="214">
        <f>IF(N809="snížená",J809,0)</f>
        <v>0</v>
      </c>
      <c r="BG809" s="214">
        <f>IF(N809="zákl. přenesená",J809,0)</f>
        <v>0</v>
      </c>
      <c r="BH809" s="214">
        <f>IF(N809="sníž. přenesená",J809,0)</f>
        <v>0</v>
      </c>
      <c r="BI809" s="214">
        <f>IF(N809="nulová",J809,0)</f>
        <v>0</v>
      </c>
      <c r="BJ809" s="25" t="s">
        <v>24</v>
      </c>
      <c r="BK809" s="214">
        <f>ROUND(I809*H809,2)</f>
        <v>0</v>
      </c>
      <c r="BL809" s="25" t="s">
        <v>326</v>
      </c>
      <c r="BM809" s="25" t="s">
        <v>1198</v>
      </c>
    </row>
    <row r="810" spans="2:51" s="12" customFormat="1" ht="13.5">
      <c r="B810" s="224"/>
      <c r="C810" s="225"/>
      <c r="D810" s="226" t="s">
        <v>248</v>
      </c>
      <c r="E810" s="227" t="s">
        <v>22</v>
      </c>
      <c r="F810" s="228" t="s">
        <v>1199</v>
      </c>
      <c r="G810" s="225"/>
      <c r="H810" s="229">
        <v>1</v>
      </c>
      <c r="I810" s="230"/>
      <c r="J810" s="225"/>
      <c r="K810" s="225"/>
      <c r="L810" s="231"/>
      <c r="M810" s="232"/>
      <c r="N810" s="233"/>
      <c r="O810" s="233"/>
      <c r="P810" s="233"/>
      <c r="Q810" s="233"/>
      <c r="R810" s="233"/>
      <c r="S810" s="233"/>
      <c r="T810" s="234"/>
      <c r="AT810" s="235" t="s">
        <v>248</v>
      </c>
      <c r="AU810" s="235" t="s">
        <v>84</v>
      </c>
      <c r="AV810" s="12" t="s">
        <v>84</v>
      </c>
      <c r="AW810" s="12" t="s">
        <v>39</v>
      </c>
      <c r="AX810" s="12" t="s">
        <v>24</v>
      </c>
      <c r="AY810" s="235" t="s">
        <v>145</v>
      </c>
    </row>
    <row r="811" spans="2:65" s="1" customFormat="1" ht="22.5" customHeight="1">
      <c r="B811" s="42"/>
      <c r="C811" s="203" t="s">
        <v>1200</v>
      </c>
      <c r="D811" s="203" t="s">
        <v>148</v>
      </c>
      <c r="E811" s="204" t="s">
        <v>1201</v>
      </c>
      <c r="F811" s="205" t="s">
        <v>1202</v>
      </c>
      <c r="G811" s="206" t="s">
        <v>175</v>
      </c>
      <c r="H811" s="207">
        <v>4</v>
      </c>
      <c r="I811" s="208"/>
      <c r="J811" s="209">
        <f>ROUND(I811*H811,2)</f>
        <v>0</v>
      </c>
      <c r="K811" s="205" t="s">
        <v>152</v>
      </c>
      <c r="L811" s="62"/>
      <c r="M811" s="210" t="s">
        <v>22</v>
      </c>
      <c r="N811" s="211" t="s">
        <v>46</v>
      </c>
      <c r="O811" s="43"/>
      <c r="P811" s="212">
        <f>O811*H811</f>
        <v>0</v>
      </c>
      <c r="Q811" s="212">
        <v>0.08</v>
      </c>
      <c r="R811" s="212">
        <f>Q811*H811</f>
        <v>0.32</v>
      </c>
      <c r="S811" s="212">
        <v>0</v>
      </c>
      <c r="T811" s="213">
        <f>S811*H811</f>
        <v>0</v>
      </c>
      <c r="AR811" s="25" t="s">
        <v>326</v>
      </c>
      <c r="AT811" s="25" t="s">
        <v>148</v>
      </c>
      <c r="AU811" s="25" t="s">
        <v>84</v>
      </c>
      <c r="AY811" s="25" t="s">
        <v>145</v>
      </c>
      <c r="BE811" s="214">
        <f>IF(N811="základní",J811,0)</f>
        <v>0</v>
      </c>
      <c r="BF811" s="214">
        <f>IF(N811="snížená",J811,0)</f>
        <v>0</v>
      </c>
      <c r="BG811" s="214">
        <f>IF(N811="zákl. přenesená",J811,0)</f>
        <v>0</v>
      </c>
      <c r="BH811" s="214">
        <f>IF(N811="sníž. přenesená",J811,0)</f>
        <v>0</v>
      </c>
      <c r="BI811" s="214">
        <f>IF(N811="nulová",J811,0)</f>
        <v>0</v>
      </c>
      <c r="BJ811" s="25" t="s">
        <v>24</v>
      </c>
      <c r="BK811" s="214">
        <f>ROUND(I811*H811,2)</f>
        <v>0</v>
      </c>
      <c r="BL811" s="25" t="s">
        <v>326</v>
      </c>
      <c r="BM811" s="25" t="s">
        <v>1203</v>
      </c>
    </row>
    <row r="812" spans="2:51" s="12" customFormat="1" ht="13.5">
      <c r="B812" s="224"/>
      <c r="C812" s="225"/>
      <c r="D812" s="226" t="s">
        <v>248</v>
      </c>
      <c r="E812" s="227" t="s">
        <v>22</v>
      </c>
      <c r="F812" s="228" t="s">
        <v>1204</v>
      </c>
      <c r="G812" s="225"/>
      <c r="H812" s="229">
        <v>4</v>
      </c>
      <c r="I812" s="230"/>
      <c r="J812" s="225"/>
      <c r="K812" s="225"/>
      <c r="L812" s="231"/>
      <c r="M812" s="232"/>
      <c r="N812" s="233"/>
      <c r="O812" s="233"/>
      <c r="P812" s="233"/>
      <c r="Q812" s="233"/>
      <c r="R812" s="233"/>
      <c r="S812" s="233"/>
      <c r="T812" s="234"/>
      <c r="AT812" s="235" t="s">
        <v>248</v>
      </c>
      <c r="AU812" s="235" t="s">
        <v>84</v>
      </c>
      <c r="AV812" s="12" t="s">
        <v>84</v>
      </c>
      <c r="AW812" s="12" t="s">
        <v>39</v>
      </c>
      <c r="AX812" s="12" t="s">
        <v>24</v>
      </c>
      <c r="AY812" s="235" t="s">
        <v>145</v>
      </c>
    </row>
    <row r="813" spans="2:65" s="1" customFormat="1" ht="22.5" customHeight="1">
      <c r="B813" s="42"/>
      <c r="C813" s="203" t="s">
        <v>1205</v>
      </c>
      <c r="D813" s="203" t="s">
        <v>148</v>
      </c>
      <c r="E813" s="204" t="s">
        <v>1206</v>
      </c>
      <c r="F813" s="205" t="s">
        <v>1202</v>
      </c>
      <c r="G813" s="206" t="s">
        <v>175</v>
      </c>
      <c r="H813" s="207">
        <v>2</v>
      </c>
      <c r="I813" s="208"/>
      <c r="J813" s="209">
        <f>ROUND(I813*H813,2)</f>
        <v>0</v>
      </c>
      <c r="K813" s="205" t="s">
        <v>152</v>
      </c>
      <c r="L813" s="62"/>
      <c r="M813" s="210" t="s">
        <v>22</v>
      </c>
      <c r="N813" s="211" t="s">
        <v>46</v>
      </c>
      <c r="O813" s="43"/>
      <c r="P813" s="212">
        <f>O813*H813</f>
        <v>0</v>
      </c>
      <c r="Q813" s="212">
        <v>0.08</v>
      </c>
      <c r="R813" s="212">
        <f>Q813*H813</f>
        <v>0.16</v>
      </c>
      <c r="S813" s="212">
        <v>0</v>
      </c>
      <c r="T813" s="213">
        <f>S813*H813</f>
        <v>0</v>
      </c>
      <c r="AR813" s="25" t="s">
        <v>326</v>
      </c>
      <c r="AT813" s="25" t="s">
        <v>148</v>
      </c>
      <c r="AU813" s="25" t="s">
        <v>84</v>
      </c>
      <c r="AY813" s="25" t="s">
        <v>145</v>
      </c>
      <c r="BE813" s="214">
        <f>IF(N813="základní",J813,0)</f>
        <v>0</v>
      </c>
      <c r="BF813" s="214">
        <f>IF(N813="snížená",J813,0)</f>
        <v>0</v>
      </c>
      <c r="BG813" s="214">
        <f>IF(N813="zákl. přenesená",J813,0)</f>
        <v>0</v>
      </c>
      <c r="BH813" s="214">
        <f>IF(N813="sníž. přenesená",J813,0)</f>
        <v>0</v>
      </c>
      <c r="BI813" s="214">
        <f>IF(N813="nulová",J813,0)</f>
        <v>0</v>
      </c>
      <c r="BJ813" s="25" t="s">
        <v>24</v>
      </c>
      <c r="BK813" s="214">
        <f>ROUND(I813*H813,2)</f>
        <v>0</v>
      </c>
      <c r="BL813" s="25" t="s">
        <v>326</v>
      </c>
      <c r="BM813" s="25" t="s">
        <v>1207</v>
      </c>
    </row>
    <row r="814" spans="2:51" s="12" customFormat="1" ht="13.5">
      <c r="B814" s="224"/>
      <c r="C814" s="225"/>
      <c r="D814" s="226" t="s">
        <v>248</v>
      </c>
      <c r="E814" s="227" t="s">
        <v>22</v>
      </c>
      <c r="F814" s="228" t="s">
        <v>1208</v>
      </c>
      <c r="G814" s="225"/>
      <c r="H814" s="229">
        <v>2</v>
      </c>
      <c r="I814" s="230"/>
      <c r="J814" s="225"/>
      <c r="K814" s="225"/>
      <c r="L814" s="231"/>
      <c r="M814" s="232"/>
      <c r="N814" s="233"/>
      <c r="O814" s="233"/>
      <c r="P814" s="233"/>
      <c r="Q814" s="233"/>
      <c r="R814" s="233"/>
      <c r="S814" s="233"/>
      <c r="T814" s="234"/>
      <c r="AT814" s="235" t="s">
        <v>248</v>
      </c>
      <c r="AU814" s="235" t="s">
        <v>84</v>
      </c>
      <c r="AV814" s="12" t="s">
        <v>84</v>
      </c>
      <c r="AW814" s="12" t="s">
        <v>39</v>
      </c>
      <c r="AX814" s="12" t="s">
        <v>24</v>
      </c>
      <c r="AY814" s="235" t="s">
        <v>145</v>
      </c>
    </row>
    <row r="815" spans="2:65" s="1" customFormat="1" ht="22.5" customHeight="1">
      <c r="B815" s="42"/>
      <c r="C815" s="203" t="s">
        <v>1209</v>
      </c>
      <c r="D815" s="203" t="s">
        <v>148</v>
      </c>
      <c r="E815" s="204" t="s">
        <v>1210</v>
      </c>
      <c r="F815" s="205" t="s">
        <v>1140</v>
      </c>
      <c r="G815" s="206" t="s">
        <v>175</v>
      </c>
      <c r="H815" s="207">
        <v>4</v>
      </c>
      <c r="I815" s="208"/>
      <c r="J815" s="209">
        <f>ROUND(I815*H815,2)</f>
        <v>0</v>
      </c>
      <c r="K815" s="205" t="s">
        <v>152</v>
      </c>
      <c r="L815" s="62"/>
      <c r="M815" s="210" t="s">
        <v>22</v>
      </c>
      <c r="N815" s="211" t="s">
        <v>46</v>
      </c>
      <c r="O815" s="43"/>
      <c r="P815" s="212">
        <f>O815*H815</f>
        <v>0</v>
      </c>
      <c r="Q815" s="212">
        <v>0.1</v>
      </c>
      <c r="R815" s="212">
        <f>Q815*H815</f>
        <v>0.4</v>
      </c>
      <c r="S815" s="212">
        <v>0</v>
      </c>
      <c r="T815" s="213">
        <f>S815*H815</f>
        <v>0</v>
      </c>
      <c r="AR815" s="25" t="s">
        <v>326</v>
      </c>
      <c r="AT815" s="25" t="s">
        <v>148</v>
      </c>
      <c r="AU815" s="25" t="s">
        <v>84</v>
      </c>
      <c r="AY815" s="25" t="s">
        <v>145</v>
      </c>
      <c r="BE815" s="214">
        <f>IF(N815="základní",J815,0)</f>
        <v>0</v>
      </c>
      <c r="BF815" s="214">
        <f>IF(N815="snížená",J815,0)</f>
        <v>0</v>
      </c>
      <c r="BG815" s="214">
        <f>IF(N815="zákl. přenesená",J815,0)</f>
        <v>0</v>
      </c>
      <c r="BH815" s="214">
        <f>IF(N815="sníž. přenesená",J815,0)</f>
        <v>0</v>
      </c>
      <c r="BI815" s="214">
        <f>IF(N815="nulová",J815,0)</f>
        <v>0</v>
      </c>
      <c r="BJ815" s="25" t="s">
        <v>24</v>
      </c>
      <c r="BK815" s="214">
        <f>ROUND(I815*H815,2)</f>
        <v>0</v>
      </c>
      <c r="BL815" s="25" t="s">
        <v>326</v>
      </c>
      <c r="BM815" s="25" t="s">
        <v>1211</v>
      </c>
    </row>
    <row r="816" spans="2:51" s="12" customFormat="1" ht="13.5">
      <c r="B816" s="224"/>
      <c r="C816" s="225"/>
      <c r="D816" s="226" t="s">
        <v>248</v>
      </c>
      <c r="E816" s="227" t="s">
        <v>22</v>
      </c>
      <c r="F816" s="228" t="s">
        <v>1212</v>
      </c>
      <c r="G816" s="225"/>
      <c r="H816" s="229">
        <v>4</v>
      </c>
      <c r="I816" s="230"/>
      <c r="J816" s="225"/>
      <c r="K816" s="225"/>
      <c r="L816" s="231"/>
      <c r="M816" s="232"/>
      <c r="N816" s="233"/>
      <c r="O816" s="233"/>
      <c r="P816" s="233"/>
      <c r="Q816" s="233"/>
      <c r="R816" s="233"/>
      <c r="S816" s="233"/>
      <c r="T816" s="234"/>
      <c r="AT816" s="235" t="s">
        <v>248</v>
      </c>
      <c r="AU816" s="235" t="s">
        <v>84</v>
      </c>
      <c r="AV816" s="12" t="s">
        <v>84</v>
      </c>
      <c r="AW816" s="12" t="s">
        <v>39</v>
      </c>
      <c r="AX816" s="12" t="s">
        <v>24</v>
      </c>
      <c r="AY816" s="235" t="s">
        <v>145</v>
      </c>
    </row>
    <row r="817" spans="2:65" s="1" customFormat="1" ht="22.5" customHeight="1">
      <c r="B817" s="42"/>
      <c r="C817" s="203" t="s">
        <v>1213</v>
      </c>
      <c r="D817" s="203" t="s">
        <v>148</v>
      </c>
      <c r="E817" s="204" t="s">
        <v>1214</v>
      </c>
      <c r="F817" s="205" t="s">
        <v>1215</v>
      </c>
      <c r="G817" s="206" t="s">
        <v>175</v>
      </c>
      <c r="H817" s="207">
        <v>12</v>
      </c>
      <c r="I817" s="208"/>
      <c r="J817" s="209">
        <f>ROUND(I817*H817,2)</f>
        <v>0</v>
      </c>
      <c r="K817" s="205" t="s">
        <v>152</v>
      </c>
      <c r="L817" s="62"/>
      <c r="M817" s="210" t="s">
        <v>22</v>
      </c>
      <c r="N817" s="211" t="s">
        <v>46</v>
      </c>
      <c r="O817" s="43"/>
      <c r="P817" s="212">
        <f>O817*H817</f>
        <v>0</v>
      </c>
      <c r="Q817" s="212">
        <v>0.03</v>
      </c>
      <c r="R817" s="212">
        <f>Q817*H817</f>
        <v>0.36</v>
      </c>
      <c r="S817" s="212">
        <v>0</v>
      </c>
      <c r="T817" s="213">
        <f>S817*H817</f>
        <v>0</v>
      </c>
      <c r="AR817" s="25" t="s">
        <v>326</v>
      </c>
      <c r="AT817" s="25" t="s">
        <v>148</v>
      </c>
      <c r="AU817" s="25" t="s">
        <v>84</v>
      </c>
      <c r="AY817" s="25" t="s">
        <v>145</v>
      </c>
      <c r="BE817" s="214">
        <f>IF(N817="základní",J817,0)</f>
        <v>0</v>
      </c>
      <c r="BF817" s="214">
        <f>IF(N817="snížená",J817,0)</f>
        <v>0</v>
      </c>
      <c r="BG817" s="214">
        <f>IF(N817="zákl. přenesená",J817,0)</f>
        <v>0</v>
      </c>
      <c r="BH817" s="214">
        <f>IF(N817="sníž. přenesená",J817,0)</f>
        <v>0</v>
      </c>
      <c r="BI817" s="214">
        <f>IF(N817="nulová",J817,0)</f>
        <v>0</v>
      </c>
      <c r="BJ817" s="25" t="s">
        <v>24</v>
      </c>
      <c r="BK817" s="214">
        <f>ROUND(I817*H817,2)</f>
        <v>0</v>
      </c>
      <c r="BL817" s="25" t="s">
        <v>326</v>
      </c>
      <c r="BM817" s="25" t="s">
        <v>1216</v>
      </c>
    </row>
    <row r="818" spans="2:51" s="12" customFormat="1" ht="13.5">
      <c r="B818" s="224"/>
      <c r="C818" s="225"/>
      <c r="D818" s="226" t="s">
        <v>248</v>
      </c>
      <c r="E818" s="227" t="s">
        <v>22</v>
      </c>
      <c r="F818" s="228" t="s">
        <v>1217</v>
      </c>
      <c r="G818" s="225"/>
      <c r="H818" s="229">
        <v>12</v>
      </c>
      <c r="I818" s="230"/>
      <c r="J818" s="225"/>
      <c r="K818" s="225"/>
      <c r="L818" s="231"/>
      <c r="M818" s="232"/>
      <c r="N818" s="233"/>
      <c r="O818" s="233"/>
      <c r="P818" s="233"/>
      <c r="Q818" s="233"/>
      <c r="R818" s="233"/>
      <c r="S818" s="233"/>
      <c r="T818" s="234"/>
      <c r="AT818" s="235" t="s">
        <v>248</v>
      </c>
      <c r="AU818" s="235" t="s">
        <v>84</v>
      </c>
      <c r="AV818" s="12" t="s">
        <v>84</v>
      </c>
      <c r="AW818" s="12" t="s">
        <v>39</v>
      </c>
      <c r="AX818" s="12" t="s">
        <v>24</v>
      </c>
      <c r="AY818" s="235" t="s">
        <v>145</v>
      </c>
    </row>
    <row r="819" spans="2:65" s="1" customFormat="1" ht="22.5" customHeight="1">
      <c r="B819" s="42"/>
      <c r="C819" s="203" t="s">
        <v>1218</v>
      </c>
      <c r="D819" s="203" t="s">
        <v>148</v>
      </c>
      <c r="E819" s="204" t="s">
        <v>1219</v>
      </c>
      <c r="F819" s="205" t="s">
        <v>1202</v>
      </c>
      <c r="G819" s="206" t="s">
        <v>175</v>
      </c>
      <c r="H819" s="207">
        <v>1</v>
      </c>
      <c r="I819" s="208"/>
      <c r="J819" s="209">
        <f>ROUND(I819*H819,2)</f>
        <v>0</v>
      </c>
      <c r="K819" s="205" t="s">
        <v>152</v>
      </c>
      <c r="L819" s="62"/>
      <c r="M819" s="210" t="s">
        <v>22</v>
      </c>
      <c r="N819" s="211" t="s">
        <v>46</v>
      </c>
      <c r="O819" s="43"/>
      <c r="P819" s="212">
        <f>O819*H819</f>
        <v>0</v>
      </c>
      <c r="Q819" s="212">
        <v>0.1</v>
      </c>
      <c r="R819" s="212">
        <f>Q819*H819</f>
        <v>0.1</v>
      </c>
      <c r="S819" s="212">
        <v>0</v>
      </c>
      <c r="T819" s="213">
        <f>S819*H819</f>
        <v>0</v>
      </c>
      <c r="AR819" s="25" t="s">
        <v>326</v>
      </c>
      <c r="AT819" s="25" t="s">
        <v>148</v>
      </c>
      <c r="AU819" s="25" t="s">
        <v>84</v>
      </c>
      <c r="AY819" s="25" t="s">
        <v>145</v>
      </c>
      <c r="BE819" s="214">
        <f>IF(N819="základní",J819,0)</f>
        <v>0</v>
      </c>
      <c r="BF819" s="214">
        <f>IF(N819="snížená",J819,0)</f>
        <v>0</v>
      </c>
      <c r="BG819" s="214">
        <f>IF(N819="zákl. přenesená",J819,0)</f>
        <v>0</v>
      </c>
      <c r="BH819" s="214">
        <f>IF(N819="sníž. přenesená",J819,0)</f>
        <v>0</v>
      </c>
      <c r="BI819" s="214">
        <f>IF(N819="nulová",J819,0)</f>
        <v>0</v>
      </c>
      <c r="BJ819" s="25" t="s">
        <v>24</v>
      </c>
      <c r="BK819" s="214">
        <f>ROUND(I819*H819,2)</f>
        <v>0</v>
      </c>
      <c r="BL819" s="25" t="s">
        <v>326</v>
      </c>
      <c r="BM819" s="25" t="s">
        <v>1220</v>
      </c>
    </row>
    <row r="820" spans="2:51" s="12" customFormat="1" ht="13.5">
      <c r="B820" s="224"/>
      <c r="C820" s="225"/>
      <c r="D820" s="226" t="s">
        <v>248</v>
      </c>
      <c r="E820" s="227" t="s">
        <v>22</v>
      </c>
      <c r="F820" s="228" t="s">
        <v>1221</v>
      </c>
      <c r="G820" s="225"/>
      <c r="H820" s="229">
        <v>1</v>
      </c>
      <c r="I820" s="230"/>
      <c r="J820" s="225"/>
      <c r="K820" s="225"/>
      <c r="L820" s="231"/>
      <c r="M820" s="232"/>
      <c r="N820" s="233"/>
      <c r="O820" s="233"/>
      <c r="P820" s="233"/>
      <c r="Q820" s="233"/>
      <c r="R820" s="233"/>
      <c r="S820" s="233"/>
      <c r="T820" s="234"/>
      <c r="AT820" s="235" t="s">
        <v>248</v>
      </c>
      <c r="AU820" s="235" t="s">
        <v>84</v>
      </c>
      <c r="AV820" s="12" t="s">
        <v>84</v>
      </c>
      <c r="AW820" s="12" t="s">
        <v>39</v>
      </c>
      <c r="AX820" s="12" t="s">
        <v>24</v>
      </c>
      <c r="AY820" s="235" t="s">
        <v>145</v>
      </c>
    </row>
    <row r="821" spans="2:65" s="1" customFormat="1" ht="22.5" customHeight="1">
      <c r="B821" s="42"/>
      <c r="C821" s="203" t="s">
        <v>1222</v>
      </c>
      <c r="D821" s="203" t="s">
        <v>148</v>
      </c>
      <c r="E821" s="204" t="s">
        <v>1223</v>
      </c>
      <c r="F821" s="205" t="s">
        <v>1202</v>
      </c>
      <c r="G821" s="206" t="s">
        <v>175</v>
      </c>
      <c r="H821" s="207">
        <v>1</v>
      </c>
      <c r="I821" s="208"/>
      <c r="J821" s="209">
        <f>ROUND(I821*H821,2)</f>
        <v>0</v>
      </c>
      <c r="K821" s="205" t="s">
        <v>152</v>
      </c>
      <c r="L821" s="62"/>
      <c r="M821" s="210" t="s">
        <v>22</v>
      </c>
      <c r="N821" s="211" t="s">
        <v>46</v>
      </c>
      <c r="O821" s="43"/>
      <c r="P821" s="212">
        <f>O821*H821</f>
        <v>0</v>
      </c>
      <c r="Q821" s="212">
        <v>0.1</v>
      </c>
      <c r="R821" s="212">
        <f>Q821*H821</f>
        <v>0.1</v>
      </c>
      <c r="S821" s="212">
        <v>0</v>
      </c>
      <c r="T821" s="213">
        <f>S821*H821</f>
        <v>0</v>
      </c>
      <c r="AR821" s="25" t="s">
        <v>326</v>
      </c>
      <c r="AT821" s="25" t="s">
        <v>148</v>
      </c>
      <c r="AU821" s="25" t="s">
        <v>84</v>
      </c>
      <c r="AY821" s="25" t="s">
        <v>145</v>
      </c>
      <c r="BE821" s="214">
        <f>IF(N821="základní",J821,0)</f>
        <v>0</v>
      </c>
      <c r="BF821" s="214">
        <f>IF(N821="snížená",J821,0)</f>
        <v>0</v>
      </c>
      <c r="BG821" s="214">
        <f>IF(N821="zákl. přenesená",J821,0)</f>
        <v>0</v>
      </c>
      <c r="BH821" s="214">
        <f>IF(N821="sníž. přenesená",J821,0)</f>
        <v>0</v>
      </c>
      <c r="BI821" s="214">
        <f>IF(N821="nulová",J821,0)</f>
        <v>0</v>
      </c>
      <c r="BJ821" s="25" t="s">
        <v>24</v>
      </c>
      <c r="BK821" s="214">
        <f>ROUND(I821*H821,2)</f>
        <v>0</v>
      </c>
      <c r="BL821" s="25" t="s">
        <v>326</v>
      </c>
      <c r="BM821" s="25" t="s">
        <v>1224</v>
      </c>
    </row>
    <row r="822" spans="2:51" s="12" customFormat="1" ht="13.5">
      <c r="B822" s="224"/>
      <c r="C822" s="225"/>
      <c r="D822" s="226" t="s">
        <v>248</v>
      </c>
      <c r="E822" s="227" t="s">
        <v>22</v>
      </c>
      <c r="F822" s="228" t="s">
        <v>1225</v>
      </c>
      <c r="G822" s="225"/>
      <c r="H822" s="229">
        <v>1</v>
      </c>
      <c r="I822" s="230"/>
      <c r="J822" s="225"/>
      <c r="K822" s="225"/>
      <c r="L822" s="231"/>
      <c r="M822" s="232"/>
      <c r="N822" s="233"/>
      <c r="O822" s="233"/>
      <c r="P822" s="233"/>
      <c r="Q822" s="233"/>
      <c r="R822" s="233"/>
      <c r="S822" s="233"/>
      <c r="T822" s="234"/>
      <c r="AT822" s="235" t="s">
        <v>248</v>
      </c>
      <c r="AU822" s="235" t="s">
        <v>84</v>
      </c>
      <c r="AV822" s="12" t="s">
        <v>84</v>
      </c>
      <c r="AW822" s="12" t="s">
        <v>39</v>
      </c>
      <c r="AX822" s="12" t="s">
        <v>24</v>
      </c>
      <c r="AY822" s="235" t="s">
        <v>145</v>
      </c>
    </row>
    <row r="823" spans="2:65" s="1" customFormat="1" ht="22.5" customHeight="1">
      <c r="B823" s="42"/>
      <c r="C823" s="203" t="s">
        <v>1226</v>
      </c>
      <c r="D823" s="203" t="s">
        <v>148</v>
      </c>
      <c r="E823" s="204" t="s">
        <v>1227</v>
      </c>
      <c r="F823" s="205" t="s">
        <v>1215</v>
      </c>
      <c r="G823" s="206" t="s">
        <v>175</v>
      </c>
      <c r="H823" s="207">
        <v>2</v>
      </c>
      <c r="I823" s="208"/>
      <c r="J823" s="209">
        <f>ROUND(I823*H823,2)</f>
        <v>0</v>
      </c>
      <c r="K823" s="205" t="s">
        <v>152</v>
      </c>
      <c r="L823" s="62"/>
      <c r="M823" s="210" t="s">
        <v>22</v>
      </c>
      <c r="N823" s="211" t="s">
        <v>46</v>
      </c>
      <c r="O823" s="43"/>
      <c r="P823" s="212">
        <f>O823*H823</f>
        <v>0</v>
      </c>
      <c r="Q823" s="212">
        <v>0.6</v>
      </c>
      <c r="R823" s="212">
        <f>Q823*H823</f>
        <v>1.2</v>
      </c>
      <c r="S823" s="212">
        <v>0</v>
      </c>
      <c r="T823" s="213">
        <f>S823*H823</f>
        <v>0</v>
      </c>
      <c r="AR823" s="25" t="s">
        <v>326</v>
      </c>
      <c r="AT823" s="25" t="s">
        <v>148</v>
      </c>
      <c r="AU823" s="25" t="s">
        <v>84</v>
      </c>
      <c r="AY823" s="25" t="s">
        <v>145</v>
      </c>
      <c r="BE823" s="214">
        <f>IF(N823="základní",J823,0)</f>
        <v>0</v>
      </c>
      <c r="BF823" s="214">
        <f>IF(N823="snížená",J823,0)</f>
        <v>0</v>
      </c>
      <c r="BG823" s="214">
        <f>IF(N823="zákl. přenesená",J823,0)</f>
        <v>0</v>
      </c>
      <c r="BH823" s="214">
        <f>IF(N823="sníž. přenesená",J823,0)</f>
        <v>0</v>
      </c>
      <c r="BI823" s="214">
        <f>IF(N823="nulová",J823,0)</f>
        <v>0</v>
      </c>
      <c r="BJ823" s="25" t="s">
        <v>24</v>
      </c>
      <c r="BK823" s="214">
        <f>ROUND(I823*H823,2)</f>
        <v>0</v>
      </c>
      <c r="BL823" s="25" t="s">
        <v>326</v>
      </c>
      <c r="BM823" s="25" t="s">
        <v>1228</v>
      </c>
    </row>
    <row r="824" spans="2:51" s="12" customFormat="1" ht="13.5">
      <c r="B824" s="224"/>
      <c r="C824" s="225"/>
      <c r="D824" s="226" t="s">
        <v>248</v>
      </c>
      <c r="E824" s="227" t="s">
        <v>22</v>
      </c>
      <c r="F824" s="228" t="s">
        <v>1229</v>
      </c>
      <c r="G824" s="225"/>
      <c r="H824" s="229">
        <v>2</v>
      </c>
      <c r="I824" s="230"/>
      <c r="J824" s="225"/>
      <c r="K824" s="225"/>
      <c r="L824" s="231"/>
      <c r="M824" s="232"/>
      <c r="N824" s="233"/>
      <c r="O824" s="233"/>
      <c r="P824" s="233"/>
      <c r="Q824" s="233"/>
      <c r="R824" s="233"/>
      <c r="S824" s="233"/>
      <c r="T824" s="234"/>
      <c r="AT824" s="235" t="s">
        <v>248</v>
      </c>
      <c r="AU824" s="235" t="s">
        <v>84</v>
      </c>
      <c r="AV824" s="12" t="s">
        <v>84</v>
      </c>
      <c r="AW824" s="12" t="s">
        <v>39</v>
      </c>
      <c r="AX824" s="12" t="s">
        <v>24</v>
      </c>
      <c r="AY824" s="235" t="s">
        <v>145</v>
      </c>
    </row>
    <row r="825" spans="2:65" s="1" customFormat="1" ht="22.5" customHeight="1">
      <c r="B825" s="42"/>
      <c r="C825" s="203" t="s">
        <v>1230</v>
      </c>
      <c r="D825" s="203" t="s">
        <v>148</v>
      </c>
      <c r="E825" s="204" t="s">
        <v>1231</v>
      </c>
      <c r="F825" s="205" t="s">
        <v>1215</v>
      </c>
      <c r="G825" s="206" t="s">
        <v>175</v>
      </c>
      <c r="H825" s="207">
        <v>4</v>
      </c>
      <c r="I825" s="208"/>
      <c r="J825" s="209">
        <f>ROUND(I825*H825,2)</f>
        <v>0</v>
      </c>
      <c r="K825" s="205" t="s">
        <v>152</v>
      </c>
      <c r="L825" s="62"/>
      <c r="M825" s="210" t="s">
        <v>22</v>
      </c>
      <c r="N825" s="211" t="s">
        <v>46</v>
      </c>
      <c r="O825" s="43"/>
      <c r="P825" s="212">
        <f>O825*H825</f>
        <v>0</v>
      </c>
      <c r="Q825" s="212">
        <v>0.06</v>
      </c>
      <c r="R825" s="212">
        <f>Q825*H825</f>
        <v>0.24</v>
      </c>
      <c r="S825" s="212">
        <v>0</v>
      </c>
      <c r="T825" s="213">
        <f>S825*H825</f>
        <v>0</v>
      </c>
      <c r="AR825" s="25" t="s">
        <v>326</v>
      </c>
      <c r="AT825" s="25" t="s">
        <v>148</v>
      </c>
      <c r="AU825" s="25" t="s">
        <v>84</v>
      </c>
      <c r="AY825" s="25" t="s">
        <v>145</v>
      </c>
      <c r="BE825" s="214">
        <f>IF(N825="základní",J825,0)</f>
        <v>0</v>
      </c>
      <c r="BF825" s="214">
        <f>IF(N825="snížená",J825,0)</f>
        <v>0</v>
      </c>
      <c r="BG825" s="214">
        <f>IF(N825="zákl. přenesená",J825,0)</f>
        <v>0</v>
      </c>
      <c r="BH825" s="214">
        <f>IF(N825="sníž. přenesená",J825,0)</f>
        <v>0</v>
      </c>
      <c r="BI825" s="214">
        <f>IF(N825="nulová",J825,0)</f>
        <v>0</v>
      </c>
      <c r="BJ825" s="25" t="s">
        <v>24</v>
      </c>
      <c r="BK825" s="214">
        <f>ROUND(I825*H825,2)</f>
        <v>0</v>
      </c>
      <c r="BL825" s="25" t="s">
        <v>326</v>
      </c>
      <c r="BM825" s="25" t="s">
        <v>1232</v>
      </c>
    </row>
    <row r="826" spans="2:51" s="12" customFormat="1" ht="13.5">
      <c r="B826" s="224"/>
      <c r="C826" s="225"/>
      <c r="D826" s="226" t="s">
        <v>248</v>
      </c>
      <c r="E826" s="227" t="s">
        <v>22</v>
      </c>
      <c r="F826" s="228" t="s">
        <v>1233</v>
      </c>
      <c r="G826" s="225"/>
      <c r="H826" s="229">
        <v>4</v>
      </c>
      <c r="I826" s="230"/>
      <c r="J826" s="225"/>
      <c r="K826" s="225"/>
      <c r="L826" s="231"/>
      <c r="M826" s="232"/>
      <c r="N826" s="233"/>
      <c r="O826" s="233"/>
      <c r="P826" s="233"/>
      <c r="Q826" s="233"/>
      <c r="R826" s="233"/>
      <c r="S826" s="233"/>
      <c r="T826" s="234"/>
      <c r="AT826" s="235" t="s">
        <v>248</v>
      </c>
      <c r="AU826" s="235" t="s">
        <v>84</v>
      </c>
      <c r="AV826" s="12" t="s">
        <v>84</v>
      </c>
      <c r="AW826" s="12" t="s">
        <v>39</v>
      </c>
      <c r="AX826" s="12" t="s">
        <v>24</v>
      </c>
      <c r="AY826" s="235" t="s">
        <v>145</v>
      </c>
    </row>
    <row r="827" spans="2:65" s="1" customFormat="1" ht="22.5" customHeight="1">
      <c r="B827" s="42"/>
      <c r="C827" s="203" t="s">
        <v>1234</v>
      </c>
      <c r="D827" s="203" t="s">
        <v>148</v>
      </c>
      <c r="E827" s="204" t="s">
        <v>1235</v>
      </c>
      <c r="F827" s="205" t="s">
        <v>1202</v>
      </c>
      <c r="G827" s="206" t="s">
        <v>175</v>
      </c>
      <c r="H827" s="207">
        <v>2</v>
      </c>
      <c r="I827" s="208"/>
      <c r="J827" s="209">
        <f>ROUND(I827*H827,2)</f>
        <v>0</v>
      </c>
      <c r="K827" s="205" t="s">
        <v>22</v>
      </c>
      <c r="L827" s="62"/>
      <c r="M827" s="210" t="s">
        <v>22</v>
      </c>
      <c r="N827" s="211" t="s">
        <v>46</v>
      </c>
      <c r="O827" s="43"/>
      <c r="P827" s="212">
        <f>O827*H827</f>
        <v>0</v>
      </c>
      <c r="Q827" s="212">
        <v>0.03</v>
      </c>
      <c r="R827" s="212">
        <f>Q827*H827</f>
        <v>0.06</v>
      </c>
      <c r="S827" s="212">
        <v>0</v>
      </c>
      <c r="T827" s="213">
        <f>S827*H827</f>
        <v>0</v>
      </c>
      <c r="AR827" s="25" t="s">
        <v>326</v>
      </c>
      <c r="AT827" s="25" t="s">
        <v>148</v>
      </c>
      <c r="AU827" s="25" t="s">
        <v>84</v>
      </c>
      <c r="AY827" s="25" t="s">
        <v>145</v>
      </c>
      <c r="BE827" s="214">
        <f>IF(N827="základní",J827,0)</f>
        <v>0</v>
      </c>
      <c r="BF827" s="214">
        <f>IF(N827="snížená",J827,0)</f>
        <v>0</v>
      </c>
      <c r="BG827" s="214">
        <f>IF(N827="zákl. přenesená",J827,0)</f>
        <v>0</v>
      </c>
      <c r="BH827" s="214">
        <f>IF(N827="sníž. přenesená",J827,0)</f>
        <v>0</v>
      </c>
      <c r="BI827" s="214">
        <f>IF(N827="nulová",J827,0)</f>
        <v>0</v>
      </c>
      <c r="BJ827" s="25" t="s">
        <v>24</v>
      </c>
      <c r="BK827" s="214">
        <f>ROUND(I827*H827,2)</f>
        <v>0</v>
      </c>
      <c r="BL827" s="25" t="s">
        <v>326</v>
      </c>
      <c r="BM827" s="25" t="s">
        <v>1236</v>
      </c>
    </row>
    <row r="828" spans="2:51" s="12" customFormat="1" ht="13.5">
      <c r="B828" s="224"/>
      <c r="C828" s="225"/>
      <c r="D828" s="226" t="s">
        <v>248</v>
      </c>
      <c r="E828" s="227" t="s">
        <v>22</v>
      </c>
      <c r="F828" s="228" t="s">
        <v>1237</v>
      </c>
      <c r="G828" s="225"/>
      <c r="H828" s="229">
        <v>2</v>
      </c>
      <c r="I828" s="230"/>
      <c r="J828" s="225"/>
      <c r="K828" s="225"/>
      <c r="L828" s="231"/>
      <c r="M828" s="232"/>
      <c r="N828" s="233"/>
      <c r="O828" s="233"/>
      <c r="P828" s="233"/>
      <c r="Q828" s="233"/>
      <c r="R828" s="233"/>
      <c r="S828" s="233"/>
      <c r="T828" s="234"/>
      <c r="AT828" s="235" t="s">
        <v>248</v>
      </c>
      <c r="AU828" s="235" t="s">
        <v>84</v>
      </c>
      <c r="AV828" s="12" t="s">
        <v>84</v>
      </c>
      <c r="AW828" s="12" t="s">
        <v>39</v>
      </c>
      <c r="AX828" s="12" t="s">
        <v>24</v>
      </c>
      <c r="AY828" s="235" t="s">
        <v>145</v>
      </c>
    </row>
    <row r="829" spans="2:65" s="1" customFormat="1" ht="22.5" customHeight="1">
      <c r="B829" s="42"/>
      <c r="C829" s="203" t="s">
        <v>1238</v>
      </c>
      <c r="D829" s="203" t="s">
        <v>148</v>
      </c>
      <c r="E829" s="204" t="s">
        <v>1239</v>
      </c>
      <c r="F829" s="205" t="s">
        <v>1202</v>
      </c>
      <c r="G829" s="206" t="s">
        <v>175</v>
      </c>
      <c r="H829" s="207">
        <v>1</v>
      </c>
      <c r="I829" s="208"/>
      <c r="J829" s="209">
        <f>ROUND(I829*H829,2)</f>
        <v>0</v>
      </c>
      <c r="K829" s="205" t="s">
        <v>152</v>
      </c>
      <c r="L829" s="62"/>
      <c r="M829" s="210" t="s">
        <v>22</v>
      </c>
      <c r="N829" s="211" t="s">
        <v>46</v>
      </c>
      <c r="O829" s="43"/>
      <c r="P829" s="212">
        <f>O829*H829</f>
        <v>0</v>
      </c>
      <c r="Q829" s="212">
        <v>0.03</v>
      </c>
      <c r="R829" s="212">
        <f>Q829*H829</f>
        <v>0.03</v>
      </c>
      <c r="S829" s="212">
        <v>0</v>
      </c>
      <c r="T829" s="213">
        <f>S829*H829</f>
        <v>0</v>
      </c>
      <c r="AR829" s="25" t="s">
        <v>326</v>
      </c>
      <c r="AT829" s="25" t="s">
        <v>148</v>
      </c>
      <c r="AU829" s="25" t="s">
        <v>84</v>
      </c>
      <c r="AY829" s="25" t="s">
        <v>145</v>
      </c>
      <c r="BE829" s="214">
        <f>IF(N829="základní",J829,0)</f>
        <v>0</v>
      </c>
      <c r="BF829" s="214">
        <f>IF(N829="snížená",J829,0)</f>
        <v>0</v>
      </c>
      <c r="BG829" s="214">
        <f>IF(N829="zákl. přenesená",J829,0)</f>
        <v>0</v>
      </c>
      <c r="BH829" s="214">
        <f>IF(N829="sníž. přenesená",J829,0)</f>
        <v>0</v>
      </c>
      <c r="BI829" s="214">
        <f>IF(N829="nulová",J829,0)</f>
        <v>0</v>
      </c>
      <c r="BJ829" s="25" t="s">
        <v>24</v>
      </c>
      <c r="BK829" s="214">
        <f>ROUND(I829*H829,2)</f>
        <v>0</v>
      </c>
      <c r="BL829" s="25" t="s">
        <v>326</v>
      </c>
      <c r="BM829" s="25" t="s">
        <v>1240</v>
      </c>
    </row>
    <row r="830" spans="2:51" s="12" customFormat="1" ht="13.5">
      <c r="B830" s="224"/>
      <c r="C830" s="225"/>
      <c r="D830" s="226" t="s">
        <v>248</v>
      </c>
      <c r="E830" s="227" t="s">
        <v>22</v>
      </c>
      <c r="F830" s="228" t="s">
        <v>1241</v>
      </c>
      <c r="G830" s="225"/>
      <c r="H830" s="229">
        <v>1</v>
      </c>
      <c r="I830" s="230"/>
      <c r="J830" s="225"/>
      <c r="K830" s="225"/>
      <c r="L830" s="231"/>
      <c r="M830" s="232"/>
      <c r="N830" s="233"/>
      <c r="O830" s="233"/>
      <c r="P830" s="233"/>
      <c r="Q830" s="233"/>
      <c r="R830" s="233"/>
      <c r="S830" s="233"/>
      <c r="T830" s="234"/>
      <c r="AT830" s="235" t="s">
        <v>248</v>
      </c>
      <c r="AU830" s="235" t="s">
        <v>84</v>
      </c>
      <c r="AV830" s="12" t="s">
        <v>84</v>
      </c>
      <c r="AW830" s="12" t="s">
        <v>39</v>
      </c>
      <c r="AX830" s="12" t="s">
        <v>24</v>
      </c>
      <c r="AY830" s="235" t="s">
        <v>145</v>
      </c>
    </row>
    <row r="831" spans="2:65" s="1" customFormat="1" ht="22.5" customHeight="1">
      <c r="B831" s="42"/>
      <c r="C831" s="203" t="s">
        <v>1242</v>
      </c>
      <c r="D831" s="203" t="s">
        <v>148</v>
      </c>
      <c r="E831" s="204" t="s">
        <v>1243</v>
      </c>
      <c r="F831" s="205" t="s">
        <v>1202</v>
      </c>
      <c r="G831" s="206" t="s">
        <v>175</v>
      </c>
      <c r="H831" s="207">
        <v>1</v>
      </c>
      <c r="I831" s="208"/>
      <c r="J831" s="209">
        <f>ROUND(I831*H831,2)</f>
        <v>0</v>
      </c>
      <c r="K831" s="205" t="s">
        <v>152</v>
      </c>
      <c r="L831" s="62"/>
      <c r="M831" s="210" t="s">
        <v>22</v>
      </c>
      <c r="N831" s="211" t="s">
        <v>46</v>
      </c>
      <c r="O831" s="43"/>
      <c r="P831" s="212">
        <f>O831*H831</f>
        <v>0</v>
      </c>
      <c r="Q831" s="212">
        <v>0.03</v>
      </c>
      <c r="R831" s="212">
        <f>Q831*H831</f>
        <v>0.03</v>
      </c>
      <c r="S831" s="212">
        <v>0</v>
      </c>
      <c r="T831" s="213">
        <f>S831*H831</f>
        <v>0</v>
      </c>
      <c r="AR831" s="25" t="s">
        <v>326</v>
      </c>
      <c r="AT831" s="25" t="s">
        <v>148</v>
      </c>
      <c r="AU831" s="25" t="s">
        <v>84</v>
      </c>
      <c r="AY831" s="25" t="s">
        <v>145</v>
      </c>
      <c r="BE831" s="214">
        <f>IF(N831="základní",J831,0)</f>
        <v>0</v>
      </c>
      <c r="BF831" s="214">
        <f>IF(N831="snížená",J831,0)</f>
        <v>0</v>
      </c>
      <c r="BG831" s="214">
        <f>IF(N831="zákl. přenesená",J831,0)</f>
        <v>0</v>
      </c>
      <c r="BH831" s="214">
        <f>IF(N831="sníž. přenesená",J831,0)</f>
        <v>0</v>
      </c>
      <c r="BI831" s="214">
        <f>IF(N831="nulová",J831,0)</f>
        <v>0</v>
      </c>
      <c r="BJ831" s="25" t="s">
        <v>24</v>
      </c>
      <c r="BK831" s="214">
        <f>ROUND(I831*H831,2)</f>
        <v>0</v>
      </c>
      <c r="BL831" s="25" t="s">
        <v>326</v>
      </c>
      <c r="BM831" s="25" t="s">
        <v>1244</v>
      </c>
    </row>
    <row r="832" spans="2:51" s="12" customFormat="1" ht="13.5">
      <c r="B832" s="224"/>
      <c r="C832" s="225"/>
      <c r="D832" s="226" t="s">
        <v>248</v>
      </c>
      <c r="E832" s="227" t="s">
        <v>22</v>
      </c>
      <c r="F832" s="228" t="s">
        <v>1245</v>
      </c>
      <c r="G832" s="225"/>
      <c r="H832" s="229">
        <v>1</v>
      </c>
      <c r="I832" s="230"/>
      <c r="J832" s="225"/>
      <c r="K832" s="225"/>
      <c r="L832" s="231"/>
      <c r="M832" s="232"/>
      <c r="N832" s="233"/>
      <c r="O832" s="233"/>
      <c r="P832" s="233"/>
      <c r="Q832" s="233"/>
      <c r="R832" s="233"/>
      <c r="S832" s="233"/>
      <c r="T832" s="234"/>
      <c r="AT832" s="235" t="s">
        <v>248</v>
      </c>
      <c r="AU832" s="235" t="s">
        <v>84</v>
      </c>
      <c r="AV832" s="12" t="s">
        <v>84</v>
      </c>
      <c r="AW832" s="12" t="s">
        <v>39</v>
      </c>
      <c r="AX832" s="12" t="s">
        <v>24</v>
      </c>
      <c r="AY832" s="235" t="s">
        <v>145</v>
      </c>
    </row>
    <row r="833" spans="2:65" s="1" customFormat="1" ht="22.5" customHeight="1">
      <c r="B833" s="42"/>
      <c r="C833" s="203" t="s">
        <v>1246</v>
      </c>
      <c r="D833" s="203" t="s">
        <v>148</v>
      </c>
      <c r="E833" s="204" t="s">
        <v>1247</v>
      </c>
      <c r="F833" s="205" t="s">
        <v>1202</v>
      </c>
      <c r="G833" s="206" t="s">
        <v>175</v>
      </c>
      <c r="H833" s="207">
        <v>2</v>
      </c>
      <c r="I833" s="208"/>
      <c r="J833" s="209">
        <f>ROUND(I833*H833,2)</f>
        <v>0</v>
      </c>
      <c r="K833" s="205" t="s">
        <v>152</v>
      </c>
      <c r="L833" s="62"/>
      <c r="M833" s="210" t="s">
        <v>22</v>
      </c>
      <c r="N833" s="211" t="s">
        <v>46</v>
      </c>
      <c r="O833" s="43"/>
      <c r="P833" s="212">
        <f>O833*H833</f>
        <v>0</v>
      </c>
      <c r="Q833" s="212">
        <v>0.03</v>
      </c>
      <c r="R833" s="212">
        <f>Q833*H833</f>
        <v>0.06</v>
      </c>
      <c r="S833" s="212">
        <v>0</v>
      </c>
      <c r="T833" s="213">
        <f>S833*H833</f>
        <v>0</v>
      </c>
      <c r="AR833" s="25" t="s">
        <v>326</v>
      </c>
      <c r="AT833" s="25" t="s">
        <v>148</v>
      </c>
      <c r="AU833" s="25" t="s">
        <v>84</v>
      </c>
      <c r="AY833" s="25" t="s">
        <v>145</v>
      </c>
      <c r="BE833" s="214">
        <f>IF(N833="základní",J833,0)</f>
        <v>0</v>
      </c>
      <c r="BF833" s="214">
        <f>IF(N833="snížená",J833,0)</f>
        <v>0</v>
      </c>
      <c r="BG833" s="214">
        <f>IF(N833="zákl. přenesená",J833,0)</f>
        <v>0</v>
      </c>
      <c r="BH833" s="214">
        <f>IF(N833="sníž. přenesená",J833,0)</f>
        <v>0</v>
      </c>
      <c r="BI833" s="214">
        <f>IF(N833="nulová",J833,0)</f>
        <v>0</v>
      </c>
      <c r="BJ833" s="25" t="s">
        <v>24</v>
      </c>
      <c r="BK833" s="214">
        <f>ROUND(I833*H833,2)</f>
        <v>0</v>
      </c>
      <c r="BL833" s="25" t="s">
        <v>326</v>
      </c>
      <c r="BM833" s="25" t="s">
        <v>1248</v>
      </c>
    </row>
    <row r="834" spans="2:51" s="12" customFormat="1" ht="13.5">
      <c r="B834" s="224"/>
      <c r="C834" s="225"/>
      <c r="D834" s="226" t="s">
        <v>248</v>
      </c>
      <c r="E834" s="227" t="s">
        <v>22</v>
      </c>
      <c r="F834" s="228" t="s">
        <v>1249</v>
      </c>
      <c r="G834" s="225"/>
      <c r="H834" s="229">
        <v>2</v>
      </c>
      <c r="I834" s="230"/>
      <c r="J834" s="225"/>
      <c r="K834" s="225"/>
      <c r="L834" s="231"/>
      <c r="M834" s="232"/>
      <c r="N834" s="233"/>
      <c r="O834" s="233"/>
      <c r="P834" s="233"/>
      <c r="Q834" s="233"/>
      <c r="R834" s="233"/>
      <c r="S834" s="233"/>
      <c r="T834" s="234"/>
      <c r="AT834" s="235" t="s">
        <v>248</v>
      </c>
      <c r="AU834" s="235" t="s">
        <v>84</v>
      </c>
      <c r="AV834" s="12" t="s">
        <v>84</v>
      </c>
      <c r="AW834" s="12" t="s">
        <v>39</v>
      </c>
      <c r="AX834" s="12" t="s">
        <v>24</v>
      </c>
      <c r="AY834" s="235" t="s">
        <v>145</v>
      </c>
    </row>
    <row r="835" spans="2:65" s="1" customFormat="1" ht="22.5" customHeight="1">
      <c r="B835" s="42"/>
      <c r="C835" s="203" t="s">
        <v>1250</v>
      </c>
      <c r="D835" s="203" t="s">
        <v>148</v>
      </c>
      <c r="E835" s="204" t="s">
        <v>1251</v>
      </c>
      <c r="F835" s="205" t="s">
        <v>1202</v>
      </c>
      <c r="G835" s="206" t="s">
        <v>175</v>
      </c>
      <c r="H835" s="207">
        <v>2</v>
      </c>
      <c r="I835" s="208"/>
      <c r="J835" s="209">
        <f>ROUND(I835*H835,2)</f>
        <v>0</v>
      </c>
      <c r="K835" s="205" t="s">
        <v>152</v>
      </c>
      <c r="L835" s="62"/>
      <c r="M835" s="210" t="s">
        <v>22</v>
      </c>
      <c r="N835" s="211" t="s">
        <v>46</v>
      </c>
      <c r="O835" s="43"/>
      <c r="P835" s="212">
        <f>O835*H835</f>
        <v>0</v>
      </c>
      <c r="Q835" s="212">
        <v>0.04</v>
      </c>
      <c r="R835" s="212">
        <f>Q835*H835</f>
        <v>0.08</v>
      </c>
      <c r="S835" s="212">
        <v>0</v>
      </c>
      <c r="T835" s="213">
        <f>S835*H835</f>
        <v>0</v>
      </c>
      <c r="AR835" s="25" t="s">
        <v>326</v>
      </c>
      <c r="AT835" s="25" t="s">
        <v>148</v>
      </c>
      <c r="AU835" s="25" t="s">
        <v>84</v>
      </c>
      <c r="AY835" s="25" t="s">
        <v>145</v>
      </c>
      <c r="BE835" s="214">
        <f>IF(N835="základní",J835,0)</f>
        <v>0</v>
      </c>
      <c r="BF835" s="214">
        <f>IF(N835="snížená",J835,0)</f>
        <v>0</v>
      </c>
      <c r="BG835" s="214">
        <f>IF(N835="zákl. přenesená",J835,0)</f>
        <v>0</v>
      </c>
      <c r="BH835" s="214">
        <f>IF(N835="sníž. přenesená",J835,0)</f>
        <v>0</v>
      </c>
      <c r="BI835" s="214">
        <f>IF(N835="nulová",J835,0)</f>
        <v>0</v>
      </c>
      <c r="BJ835" s="25" t="s">
        <v>24</v>
      </c>
      <c r="BK835" s="214">
        <f>ROUND(I835*H835,2)</f>
        <v>0</v>
      </c>
      <c r="BL835" s="25" t="s">
        <v>326</v>
      </c>
      <c r="BM835" s="25" t="s">
        <v>1252</v>
      </c>
    </row>
    <row r="836" spans="2:51" s="12" customFormat="1" ht="13.5">
      <c r="B836" s="224"/>
      <c r="C836" s="225"/>
      <c r="D836" s="226" t="s">
        <v>248</v>
      </c>
      <c r="E836" s="227" t="s">
        <v>22</v>
      </c>
      <c r="F836" s="228" t="s">
        <v>1253</v>
      </c>
      <c r="G836" s="225"/>
      <c r="H836" s="229">
        <v>2</v>
      </c>
      <c r="I836" s="230"/>
      <c r="J836" s="225"/>
      <c r="K836" s="225"/>
      <c r="L836" s="231"/>
      <c r="M836" s="232"/>
      <c r="N836" s="233"/>
      <c r="O836" s="233"/>
      <c r="P836" s="233"/>
      <c r="Q836" s="233"/>
      <c r="R836" s="233"/>
      <c r="S836" s="233"/>
      <c r="T836" s="234"/>
      <c r="AT836" s="235" t="s">
        <v>248</v>
      </c>
      <c r="AU836" s="235" t="s">
        <v>84</v>
      </c>
      <c r="AV836" s="12" t="s">
        <v>84</v>
      </c>
      <c r="AW836" s="12" t="s">
        <v>39</v>
      </c>
      <c r="AX836" s="12" t="s">
        <v>24</v>
      </c>
      <c r="AY836" s="235" t="s">
        <v>145</v>
      </c>
    </row>
    <row r="837" spans="2:65" s="1" customFormat="1" ht="22.5" customHeight="1">
      <c r="B837" s="42"/>
      <c r="C837" s="203" t="s">
        <v>1254</v>
      </c>
      <c r="D837" s="203" t="s">
        <v>148</v>
      </c>
      <c r="E837" s="204" t="s">
        <v>1255</v>
      </c>
      <c r="F837" s="205" t="s">
        <v>1202</v>
      </c>
      <c r="G837" s="206" t="s">
        <v>175</v>
      </c>
      <c r="H837" s="207">
        <v>1</v>
      </c>
      <c r="I837" s="208"/>
      <c r="J837" s="209">
        <f>ROUND(I837*H837,2)</f>
        <v>0</v>
      </c>
      <c r="K837" s="205" t="s">
        <v>152</v>
      </c>
      <c r="L837" s="62"/>
      <c r="M837" s="210" t="s">
        <v>22</v>
      </c>
      <c r="N837" s="211" t="s">
        <v>46</v>
      </c>
      <c r="O837" s="43"/>
      <c r="P837" s="212">
        <f>O837*H837</f>
        <v>0</v>
      </c>
      <c r="Q837" s="212">
        <v>0.04</v>
      </c>
      <c r="R837" s="212">
        <f>Q837*H837</f>
        <v>0.04</v>
      </c>
      <c r="S837" s="212">
        <v>0</v>
      </c>
      <c r="T837" s="213">
        <f>S837*H837</f>
        <v>0</v>
      </c>
      <c r="AR837" s="25" t="s">
        <v>326</v>
      </c>
      <c r="AT837" s="25" t="s">
        <v>148</v>
      </c>
      <c r="AU837" s="25" t="s">
        <v>84</v>
      </c>
      <c r="AY837" s="25" t="s">
        <v>145</v>
      </c>
      <c r="BE837" s="214">
        <f>IF(N837="základní",J837,0)</f>
        <v>0</v>
      </c>
      <c r="BF837" s="214">
        <f>IF(N837="snížená",J837,0)</f>
        <v>0</v>
      </c>
      <c r="BG837" s="214">
        <f>IF(N837="zákl. přenesená",J837,0)</f>
        <v>0</v>
      </c>
      <c r="BH837" s="214">
        <f>IF(N837="sníž. přenesená",J837,0)</f>
        <v>0</v>
      </c>
      <c r="BI837" s="214">
        <f>IF(N837="nulová",J837,0)</f>
        <v>0</v>
      </c>
      <c r="BJ837" s="25" t="s">
        <v>24</v>
      </c>
      <c r="BK837" s="214">
        <f>ROUND(I837*H837,2)</f>
        <v>0</v>
      </c>
      <c r="BL837" s="25" t="s">
        <v>326</v>
      </c>
      <c r="BM837" s="25" t="s">
        <v>1256</v>
      </c>
    </row>
    <row r="838" spans="2:51" s="12" customFormat="1" ht="13.5">
      <c r="B838" s="224"/>
      <c r="C838" s="225"/>
      <c r="D838" s="226" t="s">
        <v>248</v>
      </c>
      <c r="E838" s="227" t="s">
        <v>22</v>
      </c>
      <c r="F838" s="228" t="s">
        <v>1257</v>
      </c>
      <c r="G838" s="225"/>
      <c r="H838" s="229">
        <v>1</v>
      </c>
      <c r="I838" s="230"/>
      <c r="J838" s="225"/>
      <c r="K838" s="225"/>
      <c r="L838" s="231"/>
      <c r="M838" s="232"/>
      <c r="N838" s="233"/>
      <c r="O838" s="233"/>
      <c r="P838" s="233"/>
      <c r="Q838" s="233"/>
      <c r="R838" s="233"/>
      <c r="S838" s="233"/>
      <c r="T838" s="234"/>
      <c r="AT838" s="235" t="s">
        <v>248</v>
      </c>
      <c r="AU838" s="235" t="s">
        <v>84</v>
      </c>
      <c r="AV838" s="12" t="s">
        <v>84</v>
      </c>
      <c r="AW838" s="12" t="s">
        <v>39</v>
      </c>
      <c r="AX838" s="12" t="s">
        <v>24</v>
      </c>
      <c r="AY838" s="235" t="s">
        <v>145</v>
      </c>
    </row>
    <row r="839" spans="2:65" s="1" customFormat="1" ht="22.5" customHeight="1">
      <c r="B839" s="42"/>
      <c r="C839" s="203" t="s">
        <v>1258</v>
      </c>
      <c r="D839" s="203" t="s">
        <v>148</v>
      </c>
      <c r="E839" s="204" t="s">
        <v>1259</v>
      </c>
      <c r="F839" s="205" t="s">
        <v>1202</v>
      </c>
      <c r="G839" s="206" t="s">
        <v>175</v>
      </c>
      <c r="H839" s="207">
        <v>2</v>
      </c>
      <c r="I839" s="208"/>
      <c r="J839" s="209">
        <f>ROUND(I839*H839,2)</f>
        <v>0</v>
      </c>
      <c r="K839" s="205" t="s">
        <v>152</v>
      </c>
      <c r="L839" s="62"/>
      <c r="M839" s="210" t="s">
        <v>22</v>
      </c>
      <c r="N839" s="211" t="s">
        <v>46</v>
      </c>
      <c r="O839" s="43"/>
      <c r="P839" s="212">
        <f>O839*H839</f>
        <v>0</v>
      </c>
      <c r="Q839" s="212">
        <v>0.04</v>
      </c>
      <c r="R839" s="212">
        <f>Q839*H839</f>
        <v>0.08</v>
      </c>
      <c r="S839" s="212">
        <v>0</v>
      </c>
      <c r="T839" s="213">
        <f>S839*H839</f>
        <v>0</v>
      </c>
      <c r="AR839" s="25" t="s">
        <v>326</v>
      </c>
      <c r="AT839" s="25" t="s">
        <v>148</v>
      </c>
      <c r="AU839" s="25" t="s">
        <v>84</v>
      </c>
      <c r="AY839" s="25" t="s">
        <v>145</v>
      </c>
      <c r="BE839" s="214">
        <f>IF(N839="základní",J839,0)</f>
        <v>0</v>
      </c>
      <c r="BF839" s="214">
        <f>IF(N839="snížená",J839,0)</f>
        <v>0</v>
      </c>
      <c r="BG839" s="214">
        <f>IF(N839="zákl. přenesená",J839,0)</f>
        <v>0</v>
      </c>
      <c r="BH839" s="214">
        <f>IF(N839="sníž. přenesená",J839,0)</f>
        <v>0</v>
      </c>
      <c r="BI839" s="214">
        <f>IF(N839="nulová",J839,0)</f>
        <v>0</v>
      </c>
      <c r="BJ839" s="25" t="s">
        <v>24</v>
      </c>
      <c r="BK839" s="214">
        <f>ROUND(I839*H839,2)</f>
        <v>0</v>
      </c>
      <c r="BL839" s="25" t="s">
        <v>326</v>
      </c>
      <c r="BM839" s="25" t="s">
        <v>1260</v>
      </c>
    </row>
    <row r="840" spans="2:51" s="12" customFormat="1" ht="13.5">
      <c r="B840" s="224"/>
      <c r="C840" s="225"/>
      <c r="D840" s="226" t="s">
        <v>248</v>
      </c>
      <c r="E840" s="227" t="s">
        <v>22</v>
      </c>
      <c r="F840" s="228" t="s">
        <v>1261</v>
      </c>
      <c r="G840" s="225"/>
      <c r="H840" s="229">
        <v>2</v>
      </c>
      <c r="I840" s="230"/>
      <c r="J840" s="225"/>
      <c r="K840" s="225"/>
      <c r="L840" s="231"/>
      <c r="M840" s="232"/>
      <c r="N840" s="233"/>
      <c r="O840" s="233"/>
      <c r="P840" s="233"/>
      <c r="Q840" s="233"/>
      <c r="R840" s="233"/>
      <c r="S840" s="233"/>
      <c r="T840" s="234"/>
      <c r="AT840" s="235" t="s">
        <v>248</v>
      </c>
      <c r="AU840" s="235" t="s">
        <v>84</v>
      </c>
      <c r="AV840" s="12" t="s">
        <v>84</v>
      </c>
      <c r="AW840" s="12" t="s">
        <v>39</v>
      </c>
      <c r="AX840" s="12" t="s">
        <v>24</v>
      </c>
      <c r="AY840" s="235" t="s">
        <v>145</v>
      </c>
    </row>
    <row r="841" spans="2:65" s="1" customFormat="1" ht="22.5" customHeight="1">
      <c r="B841" s="42"/>
      <c r="C841" s="203" t="s">
        <v>1262</v>
      </c>
      <c r="D841" s="203" t="s">
        <v>148</v>
      </c>
      <c r="E841" s="204" t="s">
        <v>1263</v>
      </c>
      <c r="F841" s="205" t="s">
        <v>1202</v>
      </c>
      <c r="G841" s="206" t="s">
        <v>175</v>
      </c>
      <c r="H841" s="207">
        <v>1</v>
      </c>
      <c r="I841" s="208"/>
      <c r="J841" s="209">
        <f>ROUND(I841*H841,2)</f>
        <v>0</v>
      </c>
      <c r="K841" s="205" t="s">
        <v>152</v>
      </c>
      <c r="L841" s="62"/>
      <c r="M841" s="210" t="s">
        <v>22</v>
      </c>
      <c r="N841" s="211" t="s">
        <v>46</v>
      </c>
      <c r="O841" s="43"/>
      <c r="P841" s="212">
        <f>O841*H841</f>
        <v>0</v>
      </c>
      <c r="Q841" s="212">
        <v>0.04</v>
      </c>
      <c r="R841" s="212">
        <f>Q841*H841</f>
        <v>0.04</v>
      </c>
      <c r="S841" s="212">
        <v>0</v>
      </c>
      <c r="T841" s="213">
        <f>S841*H841</f>
        <v>0</v>
      </c>
      <c r="AR841" s="25" t="s">
        <v>326</v>
      </c>
      <c r="AT841" s="25" t="s">
        <v>148</v>
      </c>
      <c r="AU841" s="25" t="s">
        <v>84</v>
      </c>
      <c r="AY841" s="25" t="s">
        <v>145</v>
      </c>
      <c r="BE841" s="214">
        <f>IF(N841="základní",J841,0)</f>
        <v>0</v>
      </c>
      <c r="BF841" s="214">
        <f>IF(N841="snížená",J841,0)</f>
        <v>0</v>
      </c>
      <c r="BG841" s="214">
        <f>IF(N841="zákl. přenesená",J841,0)</f>
        <v>0</v>
      </c>
      <c r="BH841" s="214">
        <f>IF(N841="sníž. přenesená",J841,0)</f>
        <v>0</v>
      </c>
      <c r="BI841" s="214">
        <f>IF(N841="nulová",J841,0)</f>
        <v>0</v>
      </c>
      <c r="BJ841" s="25" t="s">
        <v>24</v>
      </c>
      <c r="BK841" s="214">
        <f>ROUND(I841*H841,2)</f>
        <v>0</v>
      </c>
      <c r="BL841" s="25" t="s">
        <v>326</v>
      </c>
      <c r="BM841" s="25" t="s">
        <v>1264</v>
      </c>
    </row>
    <row r="842" spans="2:51" s="12" customFormat="1" ht="13.5">
      <c r="B842" s="224"/>
      <c r="C842" s="225"/>
      <c r="D842" s="226" t="s">
        <v>248</v>
      </c>
      <c r="E842" s="227" t="s">
        <v>22</v>
      </c>
      <c r="F842" s="228" t="s">
        <v>1265</v>
      </c>
      <c r="G842" s="225"/>
      <c r="H842" s="229">
        <v>1</v>
      </c>
      <c r="I842" s="230"/>
      <c r="J842" s="225"/>
      <c r="K842" s="225"/>
      <c r="L842" s="231"/>
      <c r="M842" s="232"/>
      <c r="N842" s="233"/>
      <c r="O842" s="233"/>
      <c r="P842" s="233"/>
      <c r="Q842" s="233"/>
      <c r="R842" s="233"/>
      <c r="S842" s="233"/>
      <c r="T842" s="234"/>
      <c r="AT842" s="235" t="s">
        <v>248</v>
      </c>
      <c r="AU842" s="235" t="s">
        <v>84</v>
      </c>
      <c r="AV842" s="12" t="s">
        <v>84</v>
      </c>
      <c r="AW842" s="12" t="s">
        <v>39</v>
      </c>
      <c r="AX842" s="12" t="s">
        <v>24</v>
      </c>
      <c r="AY842" s="235" t="s">
        <v>145</v>
      </c>
    </row>
    <row r="843" spans="2:65" s="1" customFormat="1" ht="22.5" customHeight="1">
      <c r="B843" s="42"/>
      <c r="C843" s="203" t="s">
        <v>1266</v>
      </c>
      <c r="D843" s="203" t="s">
        <v>148</v>
      </c>
      <c r="E843" s="204" t="s">
        <v>1267</v>
      </c>
      <c r="F843" s="205" t="s">
        <v>1202</v>
      </c>
      <c r="G843" s="206" t="s">
        <v>175</v>
      </c>
      <c r="H843" s="207">
        <v>3</v>
      </c>
      <c r="I843" s="208"/>
      <c r="J843" s="209">
        <f>ROUND(I843*H843,2)</f>
        <v>0</v>
      </c>
      <c r="K843" s="205" t="s">
        <v>152</v>
      </c>
      <c r="L843" s="62"/>
      <c r="M843" s="210" t="s">
        <v>22</v>
      </c>
      <c r="N843" s="211" t="s">
        <v>46</v>
      </c>
      <c r="O843" s="43"/>
      <c r="P843" s="212">
        <f>O843*H843</f>
        <v>0</v>
      </c>
      <c r="Q843" s="212">
        <v>0.06</v>
      </c>
      <c r="R843" s="212">
        <f>Q843*H843</f>
        <v>0.18</v>
      </c>
      <c r="S843" s="212">
        <v>0</v>
      </c>
      <c r="T843" s="213">
        <f>S843*H843</f>
        <v>0</v>
      </c>
      <c r="AR843" s="25" t="s">
        <v>326</v>
      </c>
      <c r="AT843" s="25" t="s">
        <v>148</v>
      </c>
      <c r="AU843" s="25" t="s">
        <v>84</v>
      </c>
      <c r="AY843" s="25" t="s">
        <v>145</v>
      </c>
      <c r="BE843" s="214">
        <f>IF(N843="základní",J843,0)</f>
        <v>0</v>
      </c>
      <c r="BF843" s="214">
        <f>IF(N843="snížená",J843,0)</f>
        <v>0</v>
      </c>
      <c r="BG843" s="214">
        <f>IF(N843="zákl. přenesená",J843,0)</f>
        <v>0</v>
      </c>
      <c r="BH843" s="214">
        <f>IF(N843="sníž. přenesená",J843,0)</f>
        <v>0</v>
      </c>
      <c r="BI843" s="214">
        <f>IF(N843="nulová",J843,0)</f>
        <v>0</v>
      </c>
      <c r="BJ843" s="25" t="s">
        <v>24</v>
      </c>
      <c r="BK843" s="214">
        <f>ROUND(I843*H843,2)</f>
        <v>0</v>
      </c>
      <c r="BL843" s="25" t="s">
        <v>326</v>
      </c>
      <c r="BM843" s="25" t="s">
        <v>1268</v>
      </c>
    </row>
    <row r="844" spans="2:51" s="12" customFormat="1" ht="13.5">
      <c r="B844" s="224"/>
      <c r="C844" s="225"/>
      <c r="D844" s="226" t="s">
        <v>248</v>
      </c>
      <c r="E844" s="227" t="s">
        <v>22</v>
      </c>
      <c r="F844" s="228" t="s">
        <v>1269</v>
      </c>
      <c r="G844" s="225"/>
      <c r="H844" s="229">
        <v>3</v>
      </c>
      <c r="I844" s="230"/>
      <c r="J844" s="225"/>
      <c r="K844" s="225"/>
      <c r="L844" s="231"/>
      <c r="M844" s="232"/>
      <c r="N844" s="233"/>
      <c r="O844" s="233"/>
      <c r="P844" s="233"/>
      <c r="Q844" s="233"/>
      <c r="R844" s="233"/>
      <c r="S844" s="233"/>
      <c r="T844" s="234"/>
      <c r="AT844" s="235" t="s">
        <v>248</v>
      </c>
      <c r="AU844" s="235" t="s">
        <v>84</v>
      </c>
      <c r="AV844" s="12" t="s">
        <v>84</v>
      </c>
      <c r="AW844" s="12" t="s">
        <v>39</v>
      </c>
      <c r="AX844" s="12" t="s">
        <v>24</v>
      </c>
      <c r="AY844" s="235" t="s">
        <v>145</v>
      </c>
    </row>
    <row r="845" spans="2:65" s="1" customFormat="1" ht="22.5" customHeight="1">
      <c r="B845" s="42"/>
      <c r="C845" s="203" t="s">
        <v>1270</v>
      </c>
      <c r="D845" s="203" t="s">
        <v>148</v>
      </c>
      <c r="E845" s="204" t="s">
        <v>1271</v>
      </c>
      <c r="F845" s="205" t="s">
        <v>1215</v>
      </c>
      <c r="G845" s="206" t="s">
        <v>175</v>
      </c>
      <c r="H845" s="207">
        <v>6</v>
      </c>
      <c r="I845" s="208"/>
      <c r="J845" s="209">
        <f>ROUND(I845*H845,2)</f>
        <v>0</v>
      </c>
      <c r="K845" s="205" t="s">
        <v>152</v>
      </c>
      <c r="L845" s="62"/>
      <c r="M845" s="210" t="s">
        <v>22</v>
      </c>
      <c r="N845" s="211" t="s">
        <v>46</v>
      </c>
      <c r="O845" s="43"/>
      <c r="P845" s="212">
        <f>O845*H845</f>
        <v>0</v>
      </c>
      <c r="Q845" s="212">
        <v>0.02</v>
      </c>
      <c r="R845" s="212">
        <f>Q845*H845</f>
        <v>0.12</v>
      </c>
      <c r="S845" s="212">
        <v>0</v>
      </c>
      <c r="T845" s="213">
        <f>S845*H845</f>
        <v>0</v>
      </c>
      <c r="AR845" s="25" t="s">
        <v>326</v>
      </c>
      <c r="AT845" s="25" t="s">
        <v>148</v>
      </c>
      <c r="AU845" s="25" t="s">
        <v>84</v>
      </c>
      <c r="AY845" s="25" t="s">
        <v>145</v>
      </c>
      <c r="BE845" s="214">
        <f>IF(N845="základní",J845,0)</f>
        <v>0</v>
      </c>
      <c r="BF845" s="214">
        <f>IF(N845="snížená",J845,0)</f>
        <v>0</v>
      </c>
      <c r="BG845" s="214">
        <f>IF(N845="zákl. přenesená",J845,0)</f>
        <v>0</v>
      </c>
      <c r="BH845" s="214">
        <f>IF(N845="sníž. přenesená",J845,0)</f>
        <v>0</v>
      </c>
      <c r="BI845" s="214">
        <f>IF(N845="nulová",J845,0)</f>
        <v>0</v>
      </c>
      <c r="BJ845" s="25" t="s">
        <v>24</v>
      </c>
      <c r="BK845" s="214">
        <f>ROUND(I845*H845,2)</f>
        <v>0</v>
      </c>
      <c r="BL845" s="25" t="s">
        <v>326</v>
      </c>
      <c r="BM845" s="25" t="s">
        <v>1272</v>
      </c>
    </row>
    <row r="846" spans="2:51" s="12" customFormat="1" ht="13.5">
      <c r="B846" s="224"/>
      <c r="C846" s="225"/>
      <c r="D846" s="226" t="s">
        <v>248</v>
      </c>
      <c r="E846" s="227" t="s">
        <v>22</v>
      </c>
      <c r="F846" s="228" t="s">
        <v>1273</v>
      </c>
      <c r="G846" s="225"/>
      <c r="H846" s="229">
        <v>6</v>
      </c>
      <c r="I846" s="230"/>
      <c r="J846" s="225"/>
      <c r="K846" s="225"/>
      <c r="L846" s="231"/>
      <c r="M846" s="232"/>
      <c r="N846" s="233"/>
      <c r="O846" s="233"/>
      <c r="P846" s="233"/>
      <c r="Q846" s="233"/>
      <c r="R846" s="233"/>
      <c r="S846" s="233"/>
      <c r="T846" s="234"/>
      <c r="AT846" s="235" t="s">
        <v>248</v>
      </c>
      <c r="AU846" s="235" t="s">
        <v>84</v>
      </c>
      <c r="AV846" s="12" t="s">
        <v>84</v>
      </c>
      <c r="AW846" s="12" t="s">
        <v>39</v>
      </c>
      <c r="AX846" s="12" t="s">
        <v>24</v>
      </c>
      <c r="AY846" s="235" t="s">
        <v>145</v>
      </c>
    </row>
    <row r="847" spans="2:65" s="1" customFormat="1" ht="22.5" customHeight="1">
      <c r="B847" s="42"/>
      <c r="C847" s="203" t="s">
        <v>1274</v>
      </c>
      <c r="D847" s="203" t="s">
        <v>148</v>
      </c>
      <c r="E847" s="204" t="s">
        <v>1275</v>
      </c>
      <c r="F847" s="205" t="s">
        <v>1215</v>
      </c>
      <c r="G847" s="206" t="s">
        <v>175</v>
      </c>
      <c r="H847" s="207">
        <v>2</v>
      </c>
      <c r="I847" s="208"/>
      <c r="J847" s="209">
        <f>ROUND(I847*H847,2)</f>
        <v>0</v>
      </c>
      <c r="K847" s="205" t="s">
        <v>152</v>
      </c>
      <c r="L847" s="62"/>
      <c r="M847" s="210" t="s">
        <v>22</v>
      </c>
      <c r="N847" s="211" t="s">
        <v>46</v>
      </c>
      <c r="O847" s="43"/>
      <c r="P847" s="212">
        <f>O847*H847</f>
        <v>0</v>
      </c>
      <c r="Q847" s="212">
        <v>0.02</v>
      </c>
      <c r="R847" s="212">
        <f>Q847*H847</f>
        <v>0.04</v>
      </c>
      <c r="S847" s="212">
        <v>0</v>
      </c>
      <c r="T847" s="213">
        <f>S847*H847</f>
        <v>0</v>
      </c>
      <c r="AR847" s="25" t="s">
        <v>326</v>
      </c>
      <c r="AT847" s="25" t="s">
        <v>148</v>
      </c>
      <c r="AU847" s="25" t="s">
        <v>84</v>
      </c>
      <c r="AY847" s="25" t="s">
        <v>145</v>
      </c>
      <c r="BE847" s="214">
        <f>IF(N847="základní",J847,0)</f>
        <v>0</v>
      </c>
      <c r="BF847" s="214">
        <f>IF(N847="snížená",J847,0)</f>
        <v>0</v>
      </c>
      <c r="BG847" s="214">
        <f>IF(N847="zákl. přenesená",J847,0)</f>
        <v>0</v>
      </c>
      <c r="BH847" s="214">
        <f>IF(N847="sníž. přenesená",J847,0)</f>
        <v>0</v>
      </c>
      <c r="BI847" s="214">
        <f>IF(N847="nulová",J847,0)</f>
        <v>0</v>
      </c>
      <c r="BJ847" s="25" t="s">
        <v>24</v>
      </c>
      <c r="BK847" s="214">
        <f>ROUND(I847*H847,2)</f>
        <v>0</v>
      </c>
      <c r="BL847" s="25" t="s">
        <v>326</v>
      </c>
      <c r="BM847" s="25" t="s">
        <v>1276</v>
      </c>
    </row>
    <row r="848" spans="2:51" s="12" customFormat="1" ht="13.5">
      <c r="B848" s="224"/>
      <c r="C848" s="225"/>
      <c r="D848" s="226" t="s">
        <v>248</v>
      </c>
      <c r="E848" s="227" t="s">
        <v>22</v>
      </c>
      <c r="F848" s="228" t="s">
        <v>1277</v>
      </c>
      <c r="G848" s="225"/>
      <c r="H848" s="229">
        <v>2</v>
      </c>
      <c r="I848" s="230"/>
      <c r="J848" s="225"/>
      <c r="K848" s="225"/>
      <c r="L848" s="231"/>
      <c r="M848" s="232"/>
      <c r="N848" s="233"/>
      <c r="O848" s="233"/>
      <c r="P848" s="233"/>
      <c r="Q848" s="233"/>
      <c r="R848" s="233"/>
      <c r="S848" s="233"/>
      <c r="T848" s="234"/>
      <c r="AT848" s="235" t="s">
        <v>248</v>
      </c>
      <c r="AU848" s="235" t="s">
        <v>84</v>
      </c>
      <c r="AV848" s="12" t="s">
        <v>84</v>
      </c>
      <c r="AW848" s="12" t="s">
        <v>39</v>
      </c>
      <c r="AX848" s="12" t="s">
        <v>24</v>
      </c>
      <c r="AY848" s="235" t="s">
        <v>145</v>
      </c>
    </row>
    <row r="849" spans="2:65" s="1" customFormat="1" ht="22.5" customHeight="1">
      <c r="B849" s="42"/>
      <c r="C849" s="203" t="s">
        <v>1278</v>
      </c>
      <c r="D849" s="203" t="s">
        <v>148</v>
      </c>
      <c r="E849" s="204" t="s">
        <v>1279</v>
      </c>
      <c r="F849" s="205" t="s">
        <v>1215</v>
      </c>
      <c r="G849" s="206" t="s">
        <v>175</v>
      </c>
      <c r="H849" s="207">
        <v>1</v>
      </c>
      <c r="I849" s="208"/>
      <c r="J849" s="209">
        <f>ROUND(I849*H849,2)</f>
        <v>0</v>
      </c>
      <c r="K849" s="205" t="s">
        <v>152</v>
      </c>
      <c r="L849" s="62"/>
      <c r="M849" s="210" t="s">
        <v>22</v>
      </c>
      <c r="N849" s="211" t="s">
        <v>46</v>
      </c>
      <c r="O849" s="43"/>
      <c r="P849" s="212">
        <f>O849*H849</f>
        <v>0</v>
      </c>
      <c r="Q849" s="212">
        <v>0.02</v>
      </c>
      <c r="R849" s="212">
        <f>Q849*H849</f>
        <v>0.02</v>
      </c>
      <c r="S849" s="212">
        <v>0</v>
      </c>
      <c r="T849" s="213">
        <f>S849*H849</f>
        <v>0</v>
      </c>
      <c r="AR849" s="25" t="s">
        <v>326</v>
      </c>
      <c r="AT849" s="25" t="s">
        <v>148</v>
      </c>
      <c r="AU849" s="25" t="s">
        <v>84</v>
      </c>
      <c r="AY849" s="25" t="s">
        <v>145</v>
      </c>
      <c r="BE849" s="214">
        <f>IF(N849="základní",J849,0)</f>
        <v>0</v>
      </c>
      <c r="BF849" s="214">
        <f>IF(N849="snížená",J849,0)</f>
        <v>0</v>
      </c>
      <c r="BG849" s="214">
        <f>IF(N849="zákl. přenesená",J849,0)</f>
        <v>0</v>
      </c>
      <c r="BH849" s="214">
        <f>IF(N849="sníž. přenesená",J849,0)</f>
        <v>0</v>
      </c>
      <c r="BI849" s="214">
        <f>IF(N849="nulová",J849,0)</f>
        <v>0</v>
      </c>
      <c r="BJ849" s="25" t="s">
        <v>24</v>
      </c>
      <c r="BK849" s="214">
        <f>ROUND(I849*H849,2)</f>
        <v>0</v>
      </c>
      <c r="BL849" s="25" t="s">
        <v>326</v>
      </c>
      <c r="BM849" s="25" t="s">
        <v>1280</v>
      </c>
    </row>
    <row r="850" spans="2:51" s="12" customFormat="1" ht="13.5">
      <c r="B850" s="224"/>
      <c r="C850" s="225"/>
      <c r="D850" s="226" t="s">
        <v>248</v>
      </c>
      <c r="E850" s="227" t="s">
        <v>22</v>
      </c>
      <c r="F850" s="228" t="s">
        <v>1281</v>
      </c>
      <c r="G850" s="225"/>
      <c r="H850" s="229">
        <v>1</v>
      </c>
      <c r="I850" s="230"/>
      <c r="J850" s="225"/>
      <c r="K850" s="225"/>
      <c r="L850" s="231"/>
      <c r="M850" s="232"/>
      <c r="N850" s="233"/>
      <c r="O850" s="233"/>
      <c r="P850" s="233"/>
      <c r="Q850" s="233"/>
      <c r="R850" s="233"/>
      <c r="S850" s="233"/>
      <c r="T850" s="234"/>
      <c r="AT850" s="235" t="s">
        <v>248</v>
      </c>
      <c r="AU850" s="235" t="s">
        <v>84</v>
      </c>
      <c r="AV850" s="12" t="s">
        <v>84</v>
      </c>
      <c r="AW850" s="12" t="s">
        <v>39</v>
      </c>
      <c r="AX850" s="12" t="s">
        <v>24</v>
      </c>
      <c r="AY850" s="235" t="s">
        <v>145</v>
      </c>
    </row>
    <row r="851" spans="2:65" s="1" customFormat="1" ht="31.5" customHeight="1">
      <c r="B851" s="42"/>
      <c r="C851" s="203" t="s">
        <v>1282</v>
      </c>
      <c r="D851" s="203" t="s">
        <v>148</v>
      </c>
      <c r="E851" s="204" t="s">
        <v>1283</v>
      </c>
      <c r="F851" s="205" t="s">
        <v>1284</v>
      </c>
      <c r="G851" s="206" t="s">
        <v>175</v>
      </c>
      <c r="H851" s="207">
        <v>1</v>
      </c>
      <c r="I851" s="208"/>
      <c r="J851" s="209">
        <f>ROUND(I851*H851,2)</f>
        <v>0</v>
      </c>
      <c r="K851" s="205" t="s">
        <v>152</v>
      </c>
      <c r="L851" s="62"/>
      <c r="M851" s="210" t="s">
        <v>22</v>
      </c>
      <c r="N851" s="211" t="s">
        <v>46</v>
      </c>
      <c r="O851" s="43"/>
      <c r="P851" s="212">
        <f>O851*H851</f>
        <v>0</v>
      </c>
      <c r="Q851" s="212">
        <v>0.02</v>
      </c>
      <c r="R851" s="212">
        <f>Q851*H851</f>
        <v>0.02</v>
      </c>
      <c r="S851" s="212">
        <v>0</v>
      </c>
      <c r="T851" s="213">
        <f>S851*H851</f>
        <v>0</v>
      </c>
      <c r="AR851" s="25" t="s">
        <v>326</v>
      </c>
      <c r="AT851" s="25" t="s">
        <v>148</v>
      </c>
      <c r="AU851" s="25" t="s">
        <v>84</v>
      </c>
      <c r="AY851" s="25" t="s">
        <v>145</v>
      </c>
      <c r="BE851" s="214">
        <f>IF(N851="základní",J851,0)</f>
        <v>0</v>
      </c>
      <c r="BF851" s="214">
        <f>IF(N851="snížená",J851,0)</f>
        <v>0</v>
      </c>
      <c r="BG851" s="214">
        <f>IF(N851="zákl. přenesená",J851,0)</f>
        <v>0</v>
      </c>
      <c r="BH851" s="214">
        <f>IF(N851="sníž. přenesená",J851,0)</f>
        <v>0</v>
      </c>
      <c r="BI851" s="214">
        <f>IF(N851="nulová",J851,0)</f>
        <v>0</v>
      </c>
      <c r="BJ851" s="25" t="s">
        <v>24</v>
      </c>
      <c r="BK851" s="214">
        <f>ROUND(I851*H851,2)</f>
        <v>0</v>
      </c>
      <c r="BL851" s="25" t="s">
        <v>326</v>
      </c>
      <c r="BM851" s="25" t="s">
        <v>1285</v>
      </c>
    </row>
    <row r="852" spans="2:51" s="12" customFormat="1" ht="13.5">
      <c r="B852" s="224"/>
      <c r="C852" s="225"/>
      <c r="D852" s="226" t="s">
        <v>248</v>
      </c>
      <c r="E852" s="227" t="s">
        <v>22</v>
      </c>
      <c r="F852" s="228" t="s">
        <v>1286</v>
      </c>
      <c r="G852" s="225"/>
      <c r="H852" s="229">
        <v>1</v>
      </c>
      <c r="I852" s="230"/>
      <c r="J852" s="225"/>
      <c r="K852" s="225"/>
      <c r="L852" s="231"/>
      <c r="M852" s="232"/>
      <c r="N852" s="233"/>
      <c r="O852" s="233"/>
      <c r="P852" s="233"/>
      <c r="Q852" s="233"/>
      <c r="R852" s="233"/>
      <c r="S852" s="233"/>
      <c r="T852" s="234"/>
      <c r="AT852" s="235" t="s">
        <v>248</v>
      </c>
      <c r="AU852" s="235" t="s">
        <v>84</v>
      </c>
      <c r="AV852" s="12" t="s">
        <v>84</v>
      </c>
      <c r="AW852" s="12" t="s">
        <v>39</v>
      </c>
      <c r="AX852" s="12" t="s">
        <v>24</v>
      </c>
      <c r="AY852" s="235" t="s">
        <v>145</v>
      </c>
    </row>
    <row r="853" spans="2:65" s="1" customFormat="1" ht="31.5" customHeight="1">
      <c r="B853" s="42"/>
      <c r="C853" s="203" t="s">
        <v>1287</v>
      </c>
      <c r="D853" s="203" t="s">
        <v>148</v>
      </c>
      <c r="E853" s="204" t="s">
        <v>1288</v>
      </c>
      <c r="F853" s="205" t="s">
        <v>1284</v>
      </c>
      <c r="G853" s="206" t="s">
        <v>175</v>
      </c>
      <c r="H853" s="207">
        <v>1</v>
      </c>
      <c r="I853" s="208"/>
      <c r="J853" s="209">
        <f>ROUND(I853*H853,2)</f>
        <v>0</v>
      </c>
      <c r="K853" s="205" t="s">
        <v>152</v>
      </c>
      <c r="L853" s="62"/>
      <c r="M853" s="210" t="s">
        <v>22</v>
      </c>
      <c r="N853" s="211" t="s">
        <v>46</v>
      </c>
      <c r="O853" s="43"/>
      <c r="P853" s="212">
        <f>O853*H853</f>
        <v>0</v>
      </c>
      <c r="Q853" s="212">
        <v>0.02</v>
      </c>
      <c r="R853" s="212">
        <f>Q853*H853</f>
        <v>0.02</v>
      </c>
      <c r="S853" s="212">
        <v>0</v>
      </c>
      <c r="T853" s="213">
        <f>S853*H853</f>
        <v>0</v>
      </c>
      <c r="AR853" s="25" t="s">
        <v>326</v>
      </c>
      <c r="AT853" s="25" t="s">
        <v>148</v>
      </c>
      <c r="AU853" s="25" t="s">
        <v>84</v>
      </c>
      <c r="AY853" s="25" t="s">
        <v>145</v>
      </c>
      <c r="BE853" s="214">
        <f>IF(N853="základní",J853,0)</f>
        <v>0</v>
      </c>
      <c r="BF853" s="214">
        <f>IF(N853="snížená",J853,0)</f>
        <v>0</v>
      </c>
      <c r="BG853" s="214">
        <f>IF(N853="zákl. přenesená",J853,0)</f>
        <v>0</v>
      </c>
      <c r="BH853" s="214">
        <f>IF(N853="sníž. přenesená",J853,0)</f>
        <v>0</v>
      </c>
      <c r="BI853" s="214">
        <f>IF(N853="nulová",J853,0)</f>
        <v>0</v>
      </c>
      <c r="BJ853" s="25" t="s">
        <v>24</v>
      </c>
      <c r="BK853" s="214">
        <f>ROUND(I853*H853,2)</f>
        <v>0</v>
      </c>
      <c r="BL853" s="25" t="s">
        <v>326</v>
      </c>
      <c r="BM853" s="25" t="s">
        <v>1289</v>
      </c>
    </row>
    <row r="854" spans="2:51" s="12" customFormat="1" ht="13.5">
      <c r="B854" s="224"/>
      <c r="C854" s="225"/>
      <c r="D854" s="226" t="s">
        <v>248</v>
      </c>
      <c r="E854" s="227" t="s">
        <v>22</v>
      </c>
      <c r="F854" s="228" t="s">
        <v>1290</v>
      </c>
      <c r="G854" s="225"/>
      <c r="H854" s="229">
        <v>1</v>
      </c>
      <c r="I854" s="230"/>
      <c r="J854" s="225"/>
      <c r="K854" s="225"/>
      <c r="L854" s="231"/>
      <c r="M854" s="232"/>
      <c r="N854" s="233"/>
      <c r="O854" s="233"/>
      <c r="P854" s="233"/>
      <c r="Q854" s="233"/>
      <c r="R854" s="233"/>
      <c r="S854" s="233"/>
      <c r="T854" s="234"/>
      <c r="AT854" s="235" t="s">
        <v>248</v>
      </c>
      <c r="AU854" s="235" t="s">
        <v>84</v>
      </c>
      <c r="AV854" s="12" t="s">
        <v>84</v>
      </c>
      <c r="AW854" s="12" t="s">
        <v>39</v>
      </c>
      <c r="AX854" s="12" t="s">
        <v>24</v>
      </c>
      <c r="AY854" s="235" t="s">
        <v>145</v>
      </c>
    </row>
    <row r="855" spans="2:65" s="1" customFormat="1" ht="31.5" customHeight="1">
      <c r="B855" s="42"/>
      <c r="C855" s="203" t="s">
        <v>1291</v>
      </c>
      <c r="D855" s="203" t="s">
        <v>148</v>
      </c>
      <c r="E855" s="204" t="s">
        <v>1292</v>
      </c>
      <c r="F855" s="205" t="s">
        <v>1293</v>
      </c>
      <c r="G855" s="206" t="s">
        <v>175</v>
      </c>
      <c r="H855" s="207">
        <v>2</v>
      </c>
      <c r="I855" s="208"/>
      <c r="J855" s="209">
        <f>ROUND(I855*H855,2)</f>
        <v>0</v>
      </c>
      <c r="K855" s="205" t="s">
        <v>152</v>
      </c>
      <c r="L855" s="62"/>
      <c r="M855" s="210" t="s">
        <v>22</v>
      </c>
      <c r="N855" s="211" t="s">
        <v>46</v>
      </c>
      <c r="O855" s="43"/>
      <c r="P855" s="212">
        <f>O855*H855</f>
        <v>0</v>
      </c>
      <c r="Q855" s="212">
        <v>0</v>
      </c>
      <c r="R855" s="212">
        <f>Q855*H855</f>
        <v>0</v>
      </c>
      <c r="S855" s="212">
        <v>0</v>
      </c>
      <c r="T855" s="213">
        <f>S855*H855</f>
        <v>0</v>
      </c>
      <c r="AR855" s="25" t="s">
        <v>326</v>
      </c>
      <c r="AT855" s="25" t="s">
        <v>148</v>
      </c>
      <c r="AU855" s="25" t="s">
        <v>84</v>
      </c>
      <c r="AY855" s="25" t="s">
        <v>145</v>
      </c>
      <c r="BE855" s="214">
        <f>IF(N855="základní",J855,0)</f>
        <v>0</v>
      </c>
      <c r="BF855" s="214">
        <f>IF(N855="snížená",J855,0)</f>
        <v>0</v>
      </c>
      <c r="BG855" s="214">
        <f>IF(N855="zákl. přenesená",J855,0)</f>
        <v>0</v>
      </c>
      <c r="BH855" s="214">
        <f>IF(N855="sníž. přenesená",J855,0)</f>
        <v>0</v>
      </c>
      <c r="BI855" s="214">
        <f>IF(N855="nulová",J855,0)</f>
        <v>0</v>
      </c>
      <c r="BJ855" s="25" t="s">
        <v>24</v>
      </c>
      <c r="BK855" s="214">
        <f>ROUND(I855*H855,2)</f>
        <v>0</v>
      </c>
      <c r="BL855" s="25" t="s">
        <v>326</v>
      </c>
      <c r="BM855" s="25" t="s">
        <v>1294</v>
      </c>
    </row>
    <row r="856" spans="2:51" s="12" customFormat="1" ht="13.5">
      <c r="B856" s="224"/>
      <c r="C856" s="225"/>
      <c r="D856" s="226" t="s">
        <v>248</v>
      </c>
      <c r="E856" s="227" t="s">
        <v>22</v>
      </c>
      <c r="F856" s="228" t="s">
        <v>1295</v>
      </c>
      <c r="G856" s="225"/>
      <c r="H856" s="229">
        <v>2</v>
      </c>
      <c r="I856" s="230"/>
      <c r="J856" s="225"/>
      <c r="K856" s="225"/>
      <c r="L856" s="231"/>
      <c r="M856" s="232"/>
      <c r="N856" s="233"/>
      <c r="O856" s="233"/>
      <c r="P856" s="233"/>
      <c r="Q856" s="233"/>
      <c r="R856" s="233"/>
      <c r="S856" s="233"/>
      <c r="T856" s="234"/>
      <c r="AT856" s="235" t="s">
        <v>248</v>
      </c>
      <c r="AU856" s="235" t="s">
        <v>84</v>
      </c>
      <c r="AV856" s="12" t="s">
        <v>84</v>
      </c>
      <c r="AW856" s="12" t="s">
        <v>39</v>
      </c>
      <c r="AX856" s="12" t="s">
        <v>24</v>
      </c>
      <c r="AY856" s="235" t="s">
        <v>145</v>
      </c>
    </row>
    <row r="857" spans="2:65" s="1" customFormat="1" ht="31.5" customHeight="1">
      <c r="B857" s="42"/>
      <c r="C857" s="203" t="s">
        <v>1296</v>
      </c>
      <c r="D857" s="203" t="s">
        <v>148</v>
      </c>
      <c r="E857" s="204" t="s">
        <v>1297</v>
      </c>
      <c r="F857" s="205" t="s">
        <v>1293</v>
      </c>
      <c r="G857" s="206" t="s">
        <v>175</v>
      </c>
      <c r="H857" s="207">
        <v>2</v>
      </c>
      <c r="I857" s="208"/>
      <c r="J857" s="209">
        <f>ROUND(I857*H857,2)</f>
        <v>0</v>
      </c>
      <c r="K857" s="205" t="s">
        <v>152</v>
      </c>
      <c r="L857" s="62"/>
      <c r="M857" s="210" t="s">
        <v>22</v>
      </c>
      <c r="N857" s="211" t="s">
        <v>46</v>
      </c>
      <c r="O857" s="43"/>
      <c r="P857" s="212">
        <f>O857*H857</f>
        <v>0</v>
      </c>
      <c r="Q857" s="212">
        <v>0</v>
      </c>
      <c r="R857" s="212">
        <f>Q857*H857</f>
        <v>0</v>
      </c>
      <c r="S857" s="212">
        <v>0</v>
      </c>
      <c r="T857" s="213">
        <f>S857*H857</f>
        <v>0</v>
      </c>
      <c r="AR857" s="25" t="s">
        <v>326</v>
      </c>
      <c r="AT857" s="25" t="s">
        <v>148</v>
      </c>
      <c r="AU857" s="25" t="s">
        <v>84</v>
      </c>
      <c r="AY857" s="25" t="s">
        <v>145</v>
      </c>
      <c r="BE857" s="214">
        <f>IF(N857="základní",J857,0)</f>
        <v>0</v>
      </c>
      <c r="BF857" s="214">
        <f>IF(N857="snížená",J857,0)</f>
        <v>0</v>
      </c>
      <c r="BG857" s="214">
        <f>IF(N857="zákl. přenesená",J857,0)</f>
        <v>0</v>
      </c>
      <c r="BH857" s="214">
        <f>IF(N857="sníž. přenesená",J857,0)</f>
        <v>0</v>
      </c>
      <c r="BI857" s="214">
        <f>IF(N857="nulová",J857,0)</f>
        <v>0</v>
      </c>
      <c r="BJ857" s="25" t="s">
        <v>24</v>
      </c>
      <c r="BK857" s="214">
        <f>ROUND(I857*H857,2)</f>
        <v>0</v>
      </c>
      <c r="BL857" s="25" t="s">
        <v>326</v>
      </c>
      <c r="BM857" s="25" t="s">
        <v>1298</v>
      </c>
    </row>
    <row r="858" spans="2:51" s="12" customFormat="1" ht="13.5">
      <c r="B858" s="224"/>
      <c r="C858" s="225"/>
      <c r="D858" s="226" t="s">
        <v>248</v>
      </c>
      <c r="E858" s="227" t="s">
        <v>22</v>
      </c>
      <c r="F858" s="228" t="s">
        <v>1299</v>
      </c>
      <c r="G858" s="225"/>
      <c r="H858" s="229">
        <v>2</v>
      </c>
      <c r="I858" s="230"/>
      <c r="J858" s="225"/>
      <c r="K858" s="225"/>
      <c r="L858" s="231"/>
      <c r="M858" s="232"/>
      <c r="N858" s="233"/>
      <c r="O858" s="233"/>
      <c r="P858" s="233"/>
      <c r="Q858" s="233"/>
      <c r="R858" s="233"/>
      <c r="S858" s="233"/>
      <c r="T858" s="234"/>
      <c r="AT858" s="235" t="s">
        <v>248</v>
      </c>
      <c r="AU858" s="235" t="s">
        <v>84</v>
      </c>
      <c r="AV858" s="12" t="s">
        <v>84</v>
      </c>
      <c r="AW858" s="12" t="s">
        <v>39</v>
      </c>
      <c r="AX858" s="12" t="s">
        <v>24</v>
      </c>
      <c r="AY858" s="235" t="s">
        <v>145</v>
      </c>
    </row>
    <row r="859" spans="2:65" s="1" customFormat="1" ht="31.5" customHeight="1">
      <c r="B859" s="42"/>
      <c r="C859" s="203" t="s">
        <v>1300</v>
      </c>
      <c r="D859" s="203" t="s">
        <v>148</v>
      </c>
      <c r="E859" s="204" t="s">
        <v>1301</v>
      </c>
      <c r="F859" s="205" t="s">
        <v>1302</v>
      </c>
      <c r="G859" s="206" t="s">
        <v>175</v>
      </c>
      <c r="H859" s="207">
        <v>2</v>
      </c>
      <c r="I859" s="208"/>
      <c r="J859" s="209">
        <f>ROUND(I859*H859,2)</f>
        <v>0</v>
      </c>
      <c r="K859" s="205" t="s">
        <v>152</v>
      </c>
      <c r="L859" s="62"/>
      <c r="M859" s="210" t="s">
        <v>22</v>
      </c>
      <c r="N859" s="211" t="s">
        <v>46</v>
      </c>
      <c r="O859" s="43"/>
      <c r="P859" s="212">
        <f>O859*H859</f>
        <v>0</v>
      </c>
      <c r="Q859" s="212">
        <v>0</v>
      </c>
      <c r="R859" s="212">
        <f>Q859*H859</f>
        <v>0</v>
      </c>
      <c r="S859" s="212">
        <v>0</v>
      </c>
      <c r="T859" s="213">
        <f>S859*H859</f>
        <v>0</v>
      </c>
      <c r="AR859" s="25" t="s">
        <v>326</v>
      </c>
      <c r="AT859" s="25" t="s">
        <v>148</v>
      </c>
      <c r="AU859" s="25" t="s">
        <v>84</v>
      </c>
      <c r="AY859" s="25" t="s">
        <v>145</v>
      </c>
      <c r="BE859" s="214">
        <f>IF(N859="základní",J859,0)</f>
        <v>0</v>
      </c>
      <c r="BF859" s="214">
        <f>IF(N859="snížená",J859,0)</f>
        <v>0</v>
      </c>
      <c r="BG859" s="214">
        <f>IF(N859="zákl. přenesená",J859,0)</f>
        <v>0</v>
      </c>
      <c r="BH859" s="214">
        <f>IF(N859="sníž. přenesená",J859,0)</f>
        <v>0</v>
      </c>
      <c r="BI859" s="214">
        <f>IF(N859="nulová",J859,0)</f>
        <v>0</v>
      </c>
      <c r="BJ859" s="25" t="s">
        <v>24</v>
      </c>
      <c r="BK859" s="214">
        <f>ROUND(I859*H859,2)</f>
        <v>0</v>
      </c>
      <c r="BL859" s="25" t="s">
        <v>326</v>
      </c>
      <c r="BM859" s="25" t="s">
        <v>1303</v>
      </c>
    </row>
    <row r="860" spans="2:51" s="12" customFormat="1" ht="13.5">
      <c r="B860" s="224"/>
      <c r="C860" s="225"/>
      <c r="D860" s="226" t="s">
        <v>248</v>
      </c>
      <c r="E860" s="227" t="s">
        <v>22</v>
      </c>
      <c r="F860" s="228" t="s">
        <v>1304</v>
      </c>
      <c r="G860" s="225"/>
      <c r="H860" s="229">
        <v>2</v>
      </c>
      <c r="I860" s="230"/>
      <c r="J860" s="225"/>
      <c r="K860" s="225"/>
      <c r="L860" s="231"/>
      <c r="M860" s="232"/>
      <c r="N860" s="233"/>
      <c r="O860" s="233"/>
      <c r="P860" s="233"/>
      <c r="Q860" s="233"/>
      <c r="R860" s="233"/>
      <c r="S860" s="233"/>
      <c r="T860" s="234"/>
      <c r="AT860" s="235" t="s">
        <v>248</v>
      </c>
      <c r="AU860" s="235" t="s">
        <v>84</v>
      </c>
      <c r="AV860" s="12" t="s">
        <v>84</v>
      </c>
      <c r="AW860" s="12" t="s">
        <v>39</v>
      </c>
      <c r="AX860" s="12" t="s">
        <v>24</v>
      </c>
      <c r="AY860" s="235" t="s">
        <v>145</v>
      </c>
    </row>
    <row r="861" spans="2:65" s="1" customFormat="1" ht="31.5" customHeight="1">
      <c r="B861" s="42"/>
      <c r="C861" s="203" t="s">
        <v>1305</v>
      </c>
      <c r="D861" s="203" t="s">
        <v>148</v>
      </c>
      <c r="E861" s="204" t="s">
        <v>1306</v>
      </c>
      <c r="F861" s="205" t="s">
        <v>1293</v>
      </c>
      <c r="G861" s="206" t="s">
        <v>175</v>
      </c>
      <c r="H861" s="207">
        <v>2</v>
      </c>
      <c r="I861" s="208"/>
      <c r="J861" s="209">
        <f>ROUND(I861*H861,2)</f>
        <v>0</v>
      </c>
      <c r="K861" s="205" t="s">
        <v>152</v>
      </c>
      <c r="L861" s="62"/>
      <c r="M861" s="210" t="s">
        <v>22</v>
      </c>
      <c r="N861" s="211" t="s">
        <v>46</v>
      </c>
      <c r="O861" s="43"/>
      <c r="P861" s="212">
        <f>O861*H861</f>
        <v>0</v>
      </c>
      <c r="Q861" s="212">
        <v>0</v>
      </c>
      <c r="R861" s="212">
        <f>Q861*H861</f>
        <v>0</v>
      </c>
      <c r="S861" s="212">
        <v>0</v>
      </c>
      <c r="T861" s="213">
        <f>S861*H861</f>
        <v>0</v>
      </c>
      <c r="AR861" s="25" t="s">
        <v>326</v>
      </c>
      <c r="AT861" s="25" t="s">
        <v>148</v>
      </c>
      <c r="AU861" s="25" t="s">
        <v>84</v>
      </c>
      <c r="AY861" s="25" t="s">
        <v>145</v>
      </c>
      <c r="BE861" s="214">
        <f>IF(N861="základní",J861,0)</f>
        <v>0</v>
      </c>
      <c r="BF861" s="214">
        <f>IF(N861="snížená",J861,0)</f>
        <v>0</v>
      </c>
      <c r="BG861" s="214">
        <f>IF(N861="zákl. přenesená",J861,0)</f>
        <v>0</v>
      </c>
      <c r="BH861" s="214">
        <f>IF(N861="sníž. přenesená",J861,0)</f>
        <v>0</v>
      </c>
      <c r="BI861" s="214">
        <f>IF(N861="nulová",J861,0)</f>
        <v>0</v>
      </c>
      <c r="BJ861" s="25" t="s">
        <v>24</v>
      </c>
      <c r="BK861" s="214">
        <f>ROUND(I861*H861,2)</f>
        <v>0</v>
      </c>
      <c r="BL861" s="25" t="s">
        <v>326</v>
      </c>
      <c r="BM861" s="25" t="s">
        <v>1307</v>
      </c>
    </row>
    <row r="862" spans="2:51" s="12" customFormat="1" ht="13.5">
      <c r="B862" s="224"/>
      <c r="C862" s="225"/>
      <c r="D862" s="226" t="s">
        <v>248</v>
      </c>
      <c r="E862" s="227" t="s">
        <v>22</v>
      </c>
      <c r="F862" s="228" t="s">
        <v>1308</v>
      </c>
      <c r="G862" s="225"/>
      <c r="H862" s="229">
        <v>2</v>
      </c>
      <c r="I862" s="230"/>
      <c r="J862" s="225"/>
      <c r="K862" s="225"/>
      <c r="L862" s="231"/>
      <c r="M862" s="232"/>
      <c r="N862" s="233"/>
      <c r="O862" s="233"/>
      <c r="P862" s="233"/>
      <c r="Q862" s="233"/>
      <c r="R862" s="233"/>
      <c r="S862" s="233"/>
      <c r="T862" s="234"/>
      <c r="AT862" s="235" t="s">
        <v>248</v>
      </c>
      <c r="AU862" s="235" t="s">
        <v>84</v>
      </c>
      <c r="AV862" s="12" t="s">
        <v>84</v>
      </c>
      <c r="AW862" s="12" t="s">
        <v>39</v>
      </c>
      <c r="AX862" s="12" t="s">
        <v>24</v>
      </c>
      <c r="AY862" s="235" t="s">
        <v>145</v>
      </c>
    </row>
    <row r="863" spans="2:65" s="1" customFormat="1" ht="31.5" customHeight="1">
      <c r="B863" s="42"/>
      <c r="C863" s="203" t="s">
        <v>1309</v>
      </c>
      <c r="D863" s="203" t="s">
        <v>148</v>
      </c>
      <c r="E863" s="204" t="s">
        <v>1310</v>
      </c>
      <c r="F863" s="205" t="s">
        <v>1311</v>
      </c>
      <c r="G863" s="206" t="s">
        <v>175</v>
      </c>
      <c r="H863" s="207">
        <v>24</v>
      </c>
      <c r="I863" s="208"/>
      <c r="J863" s="209">
        <f>ROUND(I863*H863,2)</f>
        <v>0</v>
      </c>
      <c r="K863" s="205" t="s">
        <v>152</v>
      </c>
      <c r="L863" s="62"/>
      <c r="M863" s="210" t="s">
        <v>22</v>
      </c>
      <c r="N863" s="211" t="s">
        <v>46</v>
      </c>
      <c r="O863" s="43"/>
      <c r="P863" s="212">
        <f>O863*H863</f>
        <v>0</v>
      </c>
      <c r="Q863" s="212">
        <v>0.07</v>
      </c>
      <c r="R863" s="212">
        <f>Q863*H863</f>
        <v>1.6800000000000002</v>
      </c>
      <c r="S863" s="212">
        <v>0</v>
      </c>
      <c r="T863" s="213">
        <f>S863*H863</f>
        <v>0</v>
      </c>
      <c r="AR863" s="25" t="s">
        <v>326</v>
      </c>
      <c r="AT863" s="25" t="s">
        <v>148</v>
      </c>
      <c r="AU863" s="25" t="s">
        <v>84</v>
      </c>
      <c r="AY863" s="25" t="s">
        <v>145</v>
      </c>
      <c r="BE863" s="214">
        <f>IF(N863="základní",J863,0)</f>
        <v>0</v>
      </c>
      <c r="BF863" s="214">
        <f>IF(N863="snížená",J863,0)</f>
        <v>0</v>
      </c>
      <c r="BG863" s="214">
        <f>IF(N863="zákl. přenesená",J863,0)</f>
        <v>0</v>
      </c>
      <c r="BH863" s="214">
        <f>IF(N863="sníž. přenesená",J863,0)</f>
        <v>0</v>
      </c>
      <c r="BI863" s="214">
        <f>IF(N863="nulová",J863,0)</f>
        <v>0</v>
      </c>
      <c r="BJ863" s="25" t="s">
        <v>24</v>
      </c>
      <c r="BK863" s="214">
        <f>ROUND(I863*H863,2)</f>
        <v>0</v>
      </c>
      <c r="BL863" s="25" t="s">
        <v>326</v>
      </c>
      <c r="BM863" s="25" t="s">
        <v>1312</v>
      </c>
    </row>
    <row r="864" spans="2:51" s="12" customFormat="1" ht="13.5">
      <c r="B864" s="224"/>
      <c r="C864" s="225"/>
      <c r="D864" s="226" t="s">
        <v>248</v>
      </c>
      <c r="E864" s="227" t="s">
        <v>22</v>
      </c>
      <c r="F864" s="228" t="s">
        <v>1313</v>
      </c>
      <c r="G864" s="225"/>
      <c r="H864" s="229">
        <v>24</v>
      </c>
      <c r="I864" s="230"/>
      <c r="J864" s="225"/>
      <c r="K864" s="225"/>
      <c r="L864" s="231"/>
      <c r="M864" s="232"/>
      <c r="N864" s="233"/>
      <c r="O864" s="233"/>
      <c r="P864" s="233"/>
      <c r="Q864" s="233"/>
      <c r="R864" s="233"/>
      <c r="S864" s="233"/>
      <c r="T864" s="234"/>
      <c r="AT864" s="235" t="s">
        <v>248</v>
      </c>
      <c r="AU864" s="235" t="s">
        <v>84</v>
      </c>
      <c r="AV864" s="12" t="s">
        <v>84</v>
      </c>
      <c r="AW864" s="12" t="s">
        <v>39</v>
      </c>
      <c r="AX864" s="12" t="s">
        <v>24</v>
      </c>
      <c r="AY864" s="235" t="s">
        <v>145</v>
      </c>
    </row>
    <row r="865" spans="2:65" s="1" customFormat="1" ht="22.5" customHeight="1">
      <c r="B865" s="42"/>
      <c r="C865" s="203" t="s">
        <v>1314</v>
      </c>
      <c r="D865" s="203" t="s">
        <v>148</v>
      </c>
      <c r="E865" s="204" t="s">
        <v>1315</v>
      </c>
      <c r="F865" s="205" t="s">
        <v>1316</v>
      </c>
      <c r="G865" s="206" t="s">
        <v>175</v>
      </c>
      <c r="H865" s="207">
        <v>12</v>
      </c>
      <c r="I865" s="208"/>
      <c r="J865" s="209">
        <f>ROUND(I865*H865,2)</f>
        <v>0</v>
      </c>
      <c r="K865" s="205" t="s">
        <v>152</v>
      </c>
      <c r="L865" s="62"/>
      <c r="M865" s="210" t="s">
        <v>22</v>
      </c>
      <c r="N865" s="211" t="s">
        <v>46</v>
      </c>
      <c r="O865" s="43"/>
      <c r="P865" s="212">
        <f>O865*H865</f>
        <v>0</v>
      </c>
      <c r="Q865" s="212">
        <v>0.05878</v>
      </c>
      <c r="R865" s="212">
        <f>Q865*H865</f>
        <v>0.70536</v>
      </c>
      <c r="S865" s="212">
        <v>0</v>
      </c>
      <c r="T865" s="213">
        <f>S865*H865</f>
        <v>0</v>
      </c>
      <c r="AR865" s="25" t="s">
        <v>326</v>
      </c>
      <c r="AT865" s="25" t="s">
        <v>148</v>
      </c>
      <c r="AU865" s="25" t="s">
        <v>84</v>
      </c>
      <c r="AY865" s="25" t="s">
        <v>145</v>
      </c>
      <c r="BE865" s="214">
        <f>IF(N865="základní",J865,0)</f>
        <v>0</v>
      </c>
      <c r="BF865" s="214">
        <f>IF(N865="snížená",J865,0)</f>
        <v>0</v>
      </c>
      <c r="BG865" s="214">
        <f>IF(N865="zákl. přenesená",J865,0)</f>
        <v>0</v>
      </c>
      <c r="BH865" s="214">
        <f>IF(N865="sníž. přenesená",J865,0)</f>
        <v>0</v>
      </c>
      <c r="BI865" s="214">
        <f>IF(N865="nulová",J865,0)</f>
        <v>0</v>
      </c>
      <c r="BJ865" s="25" t="s">
        <v>24</v>
      </c>
      <c r="BK865" s="214">
        <f>ROUND(I865*H865,2)</f>
        <v>0</v>
      </c>
      <c r="BL865" s="25" t="s">
        <v>326</v>
      </c>
      <c r="BM865" s="25" t="s">
        <v>1317</v>
      </c>
    </row>
    <row r="866" spans="2:51" s="12" customFormat="1" ht="13.5">
      <c r="B866" s="224"/>
      <c r="C866" s="225"/>
      <c r="D866" s="226" t="s">
        <v>248</v>
      </c>
      <c r="E866" s="227" t="s">
        <v>22</v>
      </c>
      <c r="F866" s="228" t="s">
        <v>1318</v>
      </c>
      <c r="G866" s="225"/>
      <c r="H866" s="229">
        <v>12</v>
      </c>
      <c r="I866" s="230"/>
      <c r="J866" s="225"/>
      <c r="K866" s="225"/>
      <c r="L866" s="231"/>
      <c r="M866" s="232"/>
      <c r="N866" s="233"/>
      <c r="O866" s="233"/>
      <c r="P866" s="233"/>
      <c r="Q866" s="233"/>
      <c r="R866" s="233"/>
      <c r="S866" s="233"/>
      <c r="T866" s="234"/>
      <c r="AT866" s="235" t="s">
        <v>248</v>
      </c>
      <c r="AU866" s="235" t="s">
        <v>84</v>
      </c>
      <c r="AV866" s="12" t="s">
        <v>84</v>
      </c>
      <c r="AW866" s="12" t="s">
        <v>39</v>
      </c>
      <c r="AX866" s="12" t="s">
        <v>24</v>
      </c>
      <c r="AY866" s="235" t="s">
        <v>145</v>
      </c>
    </row>
    <row r="867" spans="2:65" s="1" customFormat="1" ht="22.5" customHeight="1">
      <c r="B867" s="42"/>
      <c r="C867" s="203" t="s">
        <v>1319</v>
      </c>
      <c r="D867" s="203" t="s">
        <v>148</v>
      </c>
      <c r="E867" s="204" t="s">
        <v>1320</v>
      </c>
      <c r="F867" s="205" t="s">
        <v>1321</v>
      </c>
      <c r="G867" s="206" t="s">
        <v>175</v>
      </c>
      <c r="H867" s="207">
        <v>36</v>
      </c>
      <c r="I867" s="208"/>
      <c r="J867" s="209">
        <f>ROUND(I867*H867,2)</f>
        <v>0</v>
      </c>
      <c r="K867" s="205" t="s">
        <v>243</v>
      </c>
      <c r="L867" s="62"/>
      <c r="M867" s="210" t="s">
        <v>22</v>
      </c>
      <c r="N867" s="211" t="s">
        <v>46</v>
      </c>
      <c r="O867" s="43"/>
      <c r="P867" s="212">
        <f>O867*H867</f>
        <v>0</v>
      </c>
      <c r="Q867" s="212">
        <v>0</v>
      </c>
      <c r="R867" s="212">
        <f>Q867*H867</f>
        <v>0</v>
      </c>
      <c r="S867" s="212">
        <v>0.0417</v>
      </c>
      <c r="T867" s="213">
        <f>S867*H867</f>
        <v>1.5012</v>
      </c>
      <c r="AR867" s="25" t="s">
        <v>326</v>
      </c>
      <c r="AT867" s="25" t="s">
        <v>148</v>
      </c>
      <c r="AU867" s="25" t="s">
        <v>84</v>
      </c>
      <c r="AY867" s="25" t="s">
        <v>145</v>
      </c>
      <c r="BE867" s="214">
        <f>IF(N867="základní",J867,0)</f>
        <v>0</v>
      </c>
      <c r="BF867" s="214">
        <f>IF(N867="snížená",J867,0)</f>
        <v>0</v>
      </c>
      <c r="BG867" s="214">
        <f>IF(N867="zákl. přenesená",J867,0)</f>
        <v>0</v>
      </c>
      <c r="BH867" s="214">
        <f>IF(N867="sníž. přenesená",J867,0)</f>
        <v>0</v>
      </c>
      <c r="BI867" s="214">
        <f>IF(N867="nulová",J867,0)</f>
        <v>0</v>
      </c>
      <c r="BJ867" s="25" t="s">
        <v>24</v>
      </c>
      <c r="BK867" s="214">
        <f>ROUND(I867*H867,2)</f>
        <v>0</v>
      </c>
      <c r="BL867" s="25" t="s">
        <v>326</v>
      </c>
      <c r="BM867" s="25" t="s">
        <v>1322</v>
      </c>
    </row>
    <row r="868" spans="2:51" s="12" customFormat="1" ht="13.5">
      <c r="B868" s="224"/>
      <c r="C868" s="225"/>
      <c r="D868" s="221" t="s">
        <v>248</v>
      </c>
      <c r="E868" s="236" t="s">
        <v>22</v>
      </c>
      <c r="F868" s="237" t="s">
        <v>1323</v>
      </c>
      <c r="G868" s="225"/>
      <c r="H868" s="238">
        <v>24</v>
      </c>
      <c r="I868" s="230"/>
      <c r="J868" s="225"/>
      <c r="K868" s="225"/>
      <c r="L868" s="231"/>
      <c r="M868" s="232"/>
      <c r="N868" s="233"/>
      <c r="O868" s="233"/>
      <c r="P868" s="233"/>
      <c r="Q868" s="233"/>
      <c r="R868" s="233"/>
      <c r="S868" s="233"/>
      <c r="T868" s="234"/>
      <c r="AT868" s="235" t="s">
        <v>248</v>
      </c>
      <c r="AU868" s="235" t="s">
        <v>84</v>
      </c>
      <c r="AV868" s="12" t="s">
        <v>84</v>
      </c>
      <c r="AW868" s="12" t="s">
        <v>39</v>
      </c>
      <c r="AX868" s="12" t="s">
        <v>75</v>
      </c>
      <c r="AY868" s="235" t="s">
        <v>145</v>
      </c>
    </row>
    <row r="869" spans="2:51" s="12" customFormat="1" ht="13.5">
      <c r="B869" s="224"/>
      <c r="C869" s="225"/>
      <c r="D869" s="221" t="s">
        <v>248</v>
      </c>
      <c r="E869" s="236" t="s">
        <v>22</v>
      </c>
      <c r="F869" s="237" t="s">
        <v>1324</v>
      </c>
      <c r="G869" s="225"/>
      <c r="H869" s="238">
        <v>12</v>
      </c>
      <c r="I869" s="230"/>
      <c r="J869" s="225"/>
      <c r="K869" s="225"/>
      <c r="L869" s="231"/>
      <c r="M869" s="232"/>
      <c r="N869" s="233"/>
      <c r="O869" s="233"/>
      <c r="P869" s="233"/>
      <c r="Q869" s="233"/>
      <c r="R869" s="233"/>
      <c r="S869" s="233"/>
      <c r="T869" s="234"/>
      <c r="AT869" s="235" t="s">
        <v>248</v>
      </c>
      <c r="AU869" s="235" t="s">
        <v>84</v>
      </c>
      <c r="AV869" s="12" t="s">
        <v>84</v>
      </c>
      <c r="AW869" s="12" t="s">
        <v>39</v>
      </c>
      <c r="AX869" s="12" t="s">
        <v>75</v>
      </c>
      <c r="AY869" s="235" t="s">
        <v>145</v>
      </c>
    </row>
    <row r="870" spans="2:51" s="13" customFormat="1" ht="13.5">
      <c r="B870" s="239"/>
      <c r="C870" s="240"/>
      <c r="D870" s="226" t="s">
        <v>248</v>
      </c>
      <c r="E870" s="241" t="s">
        <v>22</v>
      </c>
      <c r="F870" s="242" t="s">
        <v>270</v>
      </c>
      <c r="G870" s="240"/>
      <c r="H870" s="243">
        <v>36</v>
      </c>
      <c r="I870" s="244"/>
      <c r="J870" s="240"/>
      <c r="K870" s="240"/>
      <c r="L870" s="245"/>
      <c r="M870" s="246"/>
      <c r="N870" s="247"/>
      <c r="O870" s="247"/>
      <c r="P870" s="247"/>
      <c r="Q870" s="247"/>
      <c r="R870" s="247"/>
      <c r="S870" s="247"/>
      <c r="T870" s="248"/>
      <c r="AT870" s="249" t="s">
        <v>248</v>
      </c>
      <c r="AU870" s="249" t="s">
        <v>84</v>
      </c>
      <c r="AV870" s="13" t="s">
        <v>244</v>
      </c>
      <c r="AW870" s="13" t="s">
        <v>39</v>
      </c>
      <c r="AX870" s="13" t="s">
        <v>24</v>
      </c>
      <c r="AY870" s="249" t="s">
        <v>145</v>
      </c>
    </row>
    <row r="871" spans="2:65" s="1" customFormat="1" ht="31.5" customHeight="1">
      <c r="B871" s="42"/>
      <c r="C871" s="203" t="s">
        <v>1325</v>
      </c>
      <c r="D871" s="203" t="s">
        <v>148</v>
      </c>
      <c r="E871" s="204" t="s">
        <v>1326</v>
      </c>
      <c r="F871" s="205" t="s">
        <v>1327</v>
      </c>
      <c r="G871" s="206" t="s">
        <v>175</v>
      </c>
      <c r="H871" s="207">
        <v>17</v>
      </c>
      <c r="I871" s="208"/>
      <c r="J871" s="209">
        <f>ROUND(I871*H871,2)</f>
        <v>0</v>
      </c>
      <c r="K871" s="205" t="s">
        <v>152</v>
      </c>
      <c r="L871" s="62"/>
      <c r="M871" s="210" t="s">
        <v>22</v>
      </c>
      <c r="N871" s="211" t="s">
        <v>46</v>
      </c>
      <c r="O871" s="43"/>
      <c r="P871" s="212">
        <f>O871*H871</f>
        <v>0</v>
      </c>
      <c r="Q871" s="212">
        <v>0.01</v>
      </c>
      <c r="R871" s="212">
        <f>Q871*H871</f>
        <v>0.17</v>
      </c>
      <c r="S871" s="212">
        <v>0</v>
      </c>
      <c r="T871" s="213">
        <f>S871*H871</f>
        <v>0</v>
      </c>
      <c r="AR871" s="25" t="s">
        <v>326</v>
      </c>
      <c r="AT871" s="25" t="s">
        <v>148</v>
      </c>
      <c r="AU871" s="25" t="s">
        <v>84</v>
      </c>
      <c r="AY871" s="25" t="s">
        <v>145</v>
      </c>
      <c r="BE871" s="214">
        <f>IF(N871="základní",J871,0)</f>
        <v>0</v>
      </c>
      <c r="BF871" s="214">
        <f>IF(N871="snížená",J871,0)</f>
        <v>0</v>
      </c>
      <c r="BG871" s="214">
        <f>IF(N871="zákl. přenesená",J871,0)</f>
        <v>0</v>
      </c>
      <c r="BH871" s="214">
        <f>IF(N871="sníž. přenesená",J871,0)</f>
        <v>0</v>
      </c>
      <c r="BI871" s="214">
        <f>IF(N871="nulová",J871,0)</f>
        <v>0</v>
      </c>
      <c r="BJ871" s="25" t="s">
        <v>24</v>
      </c>
      <c r="BK871" s="214">
        <f>ROUND(I871*H871,2)</f>
        <v>0</v>
      </c>
      <c r="BL871" s="25" t="s">
        <v>326</v>
      </c>
      <c r="BM871" s="25" t="s">
        <v>1328</v>
      </c>
    </row>
    <row r="872" spans="2:51" s="12" customFormat="1" ht="13.5">
      <c r="B872" s="224"/>
      <c r="C872" s="225"/>
      <c r="D872" s="226" t="s">
        <v>248</v>
      </c>
      <c r="E872" s="227" t="s">
        <v>22</v>
      </c>
      <c r="F872" s="228" t="s">
        <v>1329</v>
      </c>
      <c r="G872" s="225"/>
      <c r="H872" s="229">
        <v>17</v>
      </c>
      <c r="I872" s="230"/>
      <c r="J872" s="225"/>
      <c r="K872" s="225"/>
      <c r="L872" s="231"/>
      <c r="M872" s="232"/>
      <c r="N872" s="233"/>
      <c r="O872" s="233"/>
      <c r="P872" s="233"/>
      <c r="Q872" s="233"/>
      <c r="R872" s="233"/>
      <c r="S872" s="233"/>
      <c r="T872" s="234"/>
      <c r="AT872" s="235" t="s">
        <v>248</v>
      </c>
      <c r="AU872" s="235" t="s">
        <v>84</v>
      </c>
      <c r="AV872" s="12" t="s">
        <v>84</v>
      </c>
      <c r="AW872" s="12" t="s">
        <v>39</v>
      </c>
      <c r="AX872" s="12" t="s">
        <v>24</v>
      </c>
      <c r="AY872" s="235" t="s">
        <v>145</v>
      </c>
    </row>
    <row r="873" spans="2:65" s="1" customFormat="1" ht="31.5" customHeight="1">
      <c r="B873" s="42"/>
      <c r="C873" s="203" t="s">
        <v>1330</v>
      </c>
      <c r="D873" s="203" t="s">
        <v>148</v>
      </c>
      <c r="E873" s="204" t="s">
        <v>1331</v>
      </c>
      <c r="F873" s="205" t="s">
        <v>1327</v>
      </c>
      <c r="G873" s="206" t="s">
        <v>175</v>
      </c>
      <c r="H873" s="207">
        <v>4</v>
      </c>
      <c r="I873" s="208"/>
      <c r="J873" s="209">
        <f>ROUND(I873*H873,2)</f>
        <v>0</v>
      </c>
      <c r="K873" s="205" t="s">
        <v>152</v>
      </c>
      <c r="L873" s="62"/>
      <c r="M873" s="210" t="s">
        <v>22</v>
      </c>
      <c r="N873" s="211" t="s">
        <v>46</v>
      </c>
      <c r="O873" s="43"/>
      <c r="P873" s="212">
        <f>O873*H873</f>
        <v>0</v>
      </c>
      <c r="Q873" s="212">
        <v>0.01</v>
      </c>
      <c r="R873" s="212">
        <f>Q873*H873</f>
        <v>0.04</v>
      </c>
      <c r="S873" s="212">
        <v>0</v>
      </c>
      <c r="T873" s="213">
        <f>S873*H873</f>
        <v>0</v>
      </c>
      <c r="AR873" s="25" t="s">
        <v>326</v>
      </c>
      <c r="AT873" s="25" t="s">
        <v>148</v>
      </c>
      <c r="AU873" s="25" t="s">
        <v>84</v>
      </c>
      <c r="AY873" s="25" t="s">
        <v>145</v>
      </c>
      <c r="BE873" s="214">
        <f>IF(N873="základní",J873,0)</f>
        <v>0</v>
      </c>
      <c r="BF873" s="214">
        <f>IF(N873="snížená",J873,0)</f>
        <v>0</v>
      </c>
      <c r="BG873" s="214">
        <f>IF(N873="zákl. přenesená",J873,0)</f>
        <v>0</v>
      </c>
      <c r="BH873" s="214">
        <f>IF(N873="sníž. přenesená",J873,0)</f>
        <v>0</v>
      </c>
      <c r="BI873" s="214">
        <f>IF(N873="nulová",J873,0)</f>
        <v>0</v>
      </c>
      <c r="BJ873" s="25" t="s">
        <v>24</v>
      </c>
      <c r="BK873" s="214">
        <f>ROUND(I873*H873,2)</f>
        <v>0</v>
      </c>
      <c r="BL873" s="25" t="s">
        <v>326</v>
      </c>
      <c r="BM873" s="25" t="s">
        <v>1332</v>
      </c>
    </row>
    <row r="874" spans="2:51" s="12" customFormat="1" ht="13.5">
      <c r="B874" s="224"/>
      <c r="C874" s="225"/>
      <c r="D874" s="226" t="s">
        <v>248</v>
      </c>
      <c r="E874" s="227" t="s">
        <v>22</v>
      </c>
      <c r="F874" s="228" t="s">
        <v>1333</v>
      </c>
      <c r="G874" s="225"/>
      <c r="H874" s="229">
        <v>4</v>
      </c>
      <c r="I874" s="230"/>
      <c r="J874" s="225"/>
      <c r="K874" s="225"/>
      <c r="L874" s="231"/>
      <c r="M874" s="232"/>
      <c r="N874" s="233"/>
      <c r="O874" s="233"/>
      <c r="P874" s="233"/>
      <c r="Q874" s="233"/>
      <c r="R874" s="233"/>
      <c r="S874" s="233"/>
      <c r="T874" s="234"/>
      <c r="AT874" s="235" t="s">
        <v>248</v>
      </c>
      <c r="AU874" s="235" t="s">
        <v>84</v>
      </c>
      <c r="AV874" s="12" t="s">
        <v>84</v>
      </c>
      <c r="AW874" s="12" t="s">
        <v>39</v>
      </c>
      <c r="AX874" s="12" t="s">
        <v>24</v>
      </c>
      <c r="AY874" s="235" t="s">
        <v>145</v>
      </c>
    </row>
    <row r="875" spans="2:65" s="1" customFormat="1" ht="31.5" customHeight="1">
      <c r="B875" s="42"/>
      <c r="C875" s="203" t="s">
        <v>1334</v>
      </c>
      <c r="D875" s="203" t="s">
        <v>148</v>
      </c>
      <c r="E875" s="204" t="s">
        <v>1335</v>
      </c>
      <c r="F875" s="205" t="s">
        <v>1327</v>
      </c>
      <c r="G875" s="206" t="s">
        <v>175</v>
      </c>
      <c r="H875" s="207">
        <v>45</v>
      </c>
      <c r="I875" s="208"/>
      <c r="J875" s="209">
        <f>ROUND(I875*H875,2)</f>
        <v>0</v>
      </c>
      <c r="K875" s="205" t="s">
        <v>152</v>
      </c>
      <c r="L875" s="62"/>
      <c r="M875" s="210" t="s">
        <v>22</v>
      </c>
      <c r="N875" s="211" t="s">
        <v>46</v>
      </c>
      <c r="O875" s="43"/>
      <c r="P875" s="212">
        <f>O875*H875</f>
        <v>0</v>
      </c>
      <c r="Q875" s="212">
        <v>0.01</v>
      </c>
      <c r="R875" s="212">
        <f>Q875*H875</f>
        <v>0.45</v>
      </c>
      <c r="S875" s="212">
        <v>0</v>
      </c>
      <c r="T875" s="213">
        <f>S875*H875</f>
        <v>0</v>
      </c>
      <c r="AR875" s="25" t="s">
        <v>326</v>
      </c>
      <c r="AT875" s="25" t="s">
        <v>148</v>
      </c>
      <c r="AU875" s="25" t="s">
        <v>84</v>
      </c>
      <c r="AY875" s="25" t="s">
        <v>145</v>
      </c>
      <c r="BE875" s="214">
        <f>IF(N875="základní",J875,0)</f>
        <v>0</v>
      </c>
      <c r="BF875" s="214">
        <f>IF(N875="snížená",J875,0)</f>
        <v>0</v>
      </c>
      <c r="BG875" s="214">
        <f>IF(N875="zákl. přenesená",J875,0)</f>
        <v>0</v>
      </c>
      <c r="BH875" s="214">
        <f>IF(N875="sníž. přenesená",J875,0)</f>
        <v>0</v>
      </c>
      <c r="BI875" s="214">
        <f>IF(N875="nulová",J875,0)</f>
        <v>0</v>
      </c>
      <c r="BJ875" s="25" t="s">
        <v>24</v>
      </c>
      <c r="BK875" s="214">
        <f>ROUND(I875*H875,2)</f>
        <v>0</v>
      </c>
      <c r="BL875" s="25" t="s">
        <v>326</v>
      </c>
      <c r="BM875" s="25" t="s">
        <v>1336</v>
      </c>
    </row>
    <row r="876" spans="2:51" s="12" customFormat="1" ht="13.5">
      <c r="B876" s="224"/>
      <c r="C876" s="225"/>
      <c r="D876" s="226" t="s">
        <v>248</v>
      </c>
      <c r="E876" s="227" t="s">
        <v>22</v>
      </c>
      <c r="F876" s="228" t="s">
        <v>1337</v>
      </c>
      <c r="G876" s="225"/>
      <c r="H876" s="229">
        <v>45</v>
      </c>
      <c r="I876" s="230"/>
      <c r="J876" s="225"/>
      <c r="K876" s="225"/>
      <c r="L876" s="231"/>
      <c r="M876" s="232"/>
      <c r="N876" s="233"/>
      <c r="O876" s="233"/>
      <c r="P876" s="233"/>
      <c r="Q876" s="233"/>
      <c r="R876" s="233"/>
      <c r="S876" s="233"/>
      <c r="T876" s="234"/>
      <c r="AT876" s="235" t="s">
        <v>248</v>
      </c>
      <c r="AU876" s="235" t="s">
        <v>84</v>
      </c>
      <c r="AV876" s="12" t="s">
        <v>84</v>
      </c>
      <c r="AW876" s="12" t="s">
        <v>39</v>
      </c>
      <c r="AX876" s="12" t="s">
        <v>24</v>
      </c>
      <c r="AY876" s="235" t="s">
        <v>145</v>
      </c>
    </row>
    <row r="877" spans="2:65" s="1" customFormat="1" ht="31.5" customHeight="1">
      <c r="B877" s="42"/>
      <c r="C877" s="203" t="s">
        <v>1338</v>
      </c>
      <c r="D877" s="203" t="s">
        <v>148</v>
      </c>
      <c r="E877" s="204" t="s">
        <v>1339</v>
      </c>
      <c r="F877" s="205" t="s">
        <v>1327</v>
      </c>
      <c r="G877" s="206" t="s">
        <v>175</v>
      </c>
      <c r="H877" s="207">
        <v>3</v>
      </c>
      <c r="I877" s="208"/>
      <c r="J877" s="209">
        <f>ROUND(I877*H877,2)</f>
        <v>0</v>
      </c>
      <c r="K877" s="205" t="s">
        <v>152</v>
      </c>
      <c r="L877" s="62"/>
      <c r="M877" s="210" t="s">
        <v>22</v>
      </c>
      <c r="N877" s="211" t="s">
        <v>46</v>
      </c>
      <c r="O877" s="43"/>
      <c r="P877" s="212">
        <f>O877*H877</f>
        <v>0</v>
      </c>
      <c r="Q877" s="212">
        <v>0.01</v>
      </c>
      <c r="R877" s="212">
        <f>Q877*H877</f>
        <v>0.03</v>
      </c>
      <c r="S877" s="212">
        <v>0</v>
      </c>
      <c r="T877" s="213">
        <f>S877*H877</f>
        <v>0</v>
      </c>
      <c r="AR877" s="25" t="s">
        <v>326</v>
      </c>
      <c r="AT877" s="25" t="s">
        <v>148</v>
      </c>
      <c r="AU877" s="25" t="s">
        <v>84</v>
      </c>
      <c r="AY877" s="25" t="s">
        <v>145</v>
      </c>
      <c r="BE877" s="214">
        <f>IF(N877="základní",J877,0)</f>
        <v>0</v>
      </c>
      <c r="BF877" s="214">
        <f>IF(N877="snížená",J877,0)</f>
        <v>0</v>
      </c>
      <c r="BG877" s="214">
        <f>IF(N877="zákl. přenesená",J877,0)</f>
        <v>0</v>
      </c>
      <c r="BH877" s="214">
        <f>IF(N877="sníž. přenesená",J877,0)</f>
        <v>0</v>
      </c>
      <c r="BI877" s="214">
        <f>IF(N877="nulová",J877,0)</f>
        <v>0</v>
      </c>
      <c r="BJ877" s="25" t="s">
        <v>24</v>
      </c>
      <c r="BK877" s="214">
        <f>ROUND(I877*H877,2)</f>
        <v>0</v>
      </c>
      <c r="BL877" s="25" t="s">
        <v>326</v>
      </c>
      <c r="BM877" s="25" t="s">
        <v>1340</v>
      </c>
    </row>
    <row r="878" spans="2:51" s="12" customFormat="1" ht="13.5">
      <c r="B878" s="224"/>
      <c r="C878" s="225"/>
      <c r="D878" s="226" t="s">
        <v>248</v>
      </c>
      <c r="E878" s="227" t="s">
        <v>22</v>
      </c>
      <c r="F878" s="228" t="s">
        <v>1341</v>
      </c>
      <c r="G878" s="225"/>
      <c r="H878" s="229">
        <v>3</v>
      </c>
      <c r="I878" s="230"/>
      <c r="J878" s="225"/>
      <c r="K878" s="225"/>
      <c r="L878" s="231"/>
      <c r="M878" s="232"/>
      <c r="N878" s="233"/>
      <c r="O878" s="233"/>
      <c r="P878" s="233"/>
      <c r="Q878" s="233"/>
      <c r="R878" s="233"/>
      <c r="S878" s="233"/>
      <c r="T878" s="234"/>
      <c r="AT878" s="235" t="s">
        <v>248</v>
      </c>
      <c r="AU878" s="235" t="s">
        <v>84</v>
      </c>
      <c r="AV878" s="12" t="s">
        <v>84</v>
      </c>
      <c r="AW878" s="12" t="s">
        <v>39</v>
      </c>
      <c r="AX878" s="12" t="s">
        <v>24</v>
      </c>
      <c r="AY878" s="235" t="s">
        <v>145</v>
      </c>
    </row>
    <row r="879" spans="2:65" s="1" customFormat="1" ht="31.5" customHeight="1">
      <c r="B879" s="42"/>
      <c r="C879" s="203" t="s">
        <v>1342</v>
      </c>
      <c r="D879" s="203" t="s">
        <v>148</v>
      </c>
      <c r="E879" s="204" t="s">
        <v>1343</v>
      </c>
      <c r="F879" s="205" t="s">
        <v>1327</v>
      </c>
      <c r="G879" s="206" t="s">
        <v>175</v>
      </c>
      <c r="H879" s="207">
        <v>5</v>
      </c>
      <c r="I879" s="208"/>
      <c r="J879" s="209">
        <f>ROUND(I879*H879,2)</f>
        <v>0</v>
      </c>
      <c r="K879" s="205" t="s">
        <v>152</v>
      </c>
      <c r="L879" s="62"/>
      <c r="M879" s="210" t="s">
        <v>22</v>
      </c>
      <c r="N879" s="211" t="s">
        <v>46</v>
      </c>
      <c r="O879" s="43"/>
      <c r="P879" s="212">
        <f>O879*H879</f>
        <v>0</v>
      </c>
      <c r="Q879" s="212">
        <v>0.01</v>
      </c>
      <c r="R879" s="212">
        <f>Q879*H879</f>
        <v>0.05</v>
      </c>
      <c r="S879" s="212">
        <v>0</v>
      </c>
      <c r="T879" s="213">
        <f>S879*H879</f>
        <v>0</v>
      </c>
      <c r="AR879" s="25" t="s">
        <v>326</v>
      </c>
      <c r="AT879" s="25" t="s">
        <v>148</v>
      </c>
      <c r="AU879" s="25" t="s">
        <v>84</v>
      </c>
      <c r="AY879" s="25" t="s">
        <v>145</v>
      </c>
      <c r="BE879" s="214">
        <f>IF(N879="základní",J879,0)</f>
        <v>0</v>
      </c>
      <c r="BF879" s="214">
        <f>IF(N879="snížená",J879,0)</f>
        <v>0</v>
      </c>
      <c r="BG879" s="214">
        <f>IF(N879="zákl. přenesená",J879,0)</f>
        <v>0</v>
      </c>
      <c r="BH879" s="214">
        <f>IF(N879="sníž. přenesená",J879,0)</f>
        <v>0</v>
      </c>
      <c r="BI879" s="214">
        <f>IF(N879="nulová",J879,0)</f>
        <v>0</v>
      </c>
      <c r="BJ879" s="25" t="s">
        <v>24</v>
      </c>
      <c r="BK879" s="214">
        <f>ROUND(I879*H879,2)</f>
        <v>0</v>
      </c>
      <c r="BL879" s="25" t="s">
        <v>326</v>
      </c>
      <c r="BM879" s="25" t="s">
        <v>1344</v>
      </c>
    </row>
    <row r="880" spans="2:51" s="12" customFormat="1" ht="13.5">
      <c r="B880" s="224"/>
      <c r="C880" s="225"/>
      <c r="D880" s="226" t="s">
        <v>248</v>
      </c>
      <c r="E880" s="227" t="s">
        <v>22</v>
      </c>
      <c r="F880" s="228" t="s">
        <v>1345</v>
      </c>
      <c r="G880" s="225"/>
      <c r="H880" s="229">
        <v>5</v>
      </c>
      <c r="I880" s="230"/>
      <c r="J880" s="225"/>
      <c r="K880" s="225"/>
      <c r="L880" s="231"/>
      <c r="M880" s="232"/>
      <c r="N880" s="233"/>
      <c r="O880" s="233"/>
      <c r="P880" s="233"/>
      <c r="Q880" s="233"/>
      <c r="R880" s="233"/>
      <c r="S880" s="233"/>
      <c r="T880" s="234"/>
      <c r="AT880" s="235" t="s">
        <v>248</v>
      </c>
      <c r="AU880" s="235" t="s">
        <v>84</v>
      </c>
      <c r="AV880" s="12" t="s">
        <v>84</v>
      </c>
      <c r="AW880" s="12" t="s">
        <v>39</v>
      </c>
      <c r="AX880" s="12" t="s">
        <v>24</v>
      </c>
      <c r="AY880" s="235" t="s">
        <v>145</v>
      </c>
    </row>
    <row r="881" spans="2:65" s="1" customFormat="1" ht="31.5" customHeight="1">
      <c r="B881" s="42"/>
      <c r="C881" s="203" t="s">
        <v>1346</v>
      </c>
      <c r="D881" s="203" t="s">
        <v>148</v>
      </c>
      <c r="E881" s="204" t="s">
        <v>1347</v>
      </c>
      <c r="F881" s="205" t="s">
        <v>1327</v>
      </c>
      <c r="G881" s="206" t="s">
        <v>175</v>
      </c>
      <c r="H881" s="207">
        <v>55</v>
      </c>
      <c r="I881" s="208"/>
      <c r="J881" s="209">
        <f>ROUND(I881*H881,2)</f>
        <v>0</v>
      </c>
      <c r="K881" s="205" t="s">
        <v>152</v>
      </c>
      <c r="L881" s="62"/>
      <c r="M881" s="210" t="s">
        <v>22</v>
      </c>
      <c r="N881" s="211" t="s">
        <v>46</v>
      </c>
      <c r="O881" s="43"/>
      <c r="P881" s="212">
        <f>O881*H881</f>
        <v>0</v>
      </c>
      <c r="Q881" s="212">
        <v>0.01</v>
      </c>
      <c r="R881" s="212">
        <f>Q881*H881</f>
        <v>0.55</v>
      </c>
      <c r="S881" s="212">
        <v>0</v>
      </c>
      <c r="T881" s="213">
        <f>S881*H881</f>
        <v>0</v>
      </c>
      <c r="AR881" s="25" t="s">
        <v>326</v>
      </c>
      <c r="AT881" s="25" t="s">
        <v>148</v>
      </c>
      <c r="AU881" s="25" t="s">
        <v>84</v>
      </c>
      <c r="AY881" s="25" t="s">
        <v>145</v>
      </c>
      <c r="BE881" s="214">
        <f>IF(N881="základní",J881,0)</f>
        <v>0</v>
      </c>
      <c r="BF881" s="214">
        <f>IF(N881="snížená",J881,0)</f>
        <v>0</v>
      </c>
      <c r="BG881" s="214">
        <f>IF(N881="zákl. přenesená",J881,0)</f>
        <v>0</v>
      </c>
      <c r="BH881" s="214">
        <f>IF(N881="sníž. přenesená",J881,0)</f>
        <v>0</v>
      </c>
      <c r="BI881" s="214">
        <f>IF(N881="nulová",J881,0)</f>
        <v>0</v>
      </c>
      <c r="BJ881" s="25" t="s">
        <v>24</v>
      </c>
      <c r="BK881" s="214">
        <f>ROUND(I881*H881,2)</f>
        <v>0</v>
      </c>
      <c r="BL881" s="25" t="s">
        <v>326</v>
      </c>
      <c r="BM881" s="25" t="s">
        <v>1348</v>
      </c>
    </row>
    <row r="882" spans="2:51" s="12" customFormat="1" ht="13.5">
      <c r="B882" s="224"/>
      <c r="C882" s="225"/>
      <c r="D882" s="226" t="s">
        <v>248</v>
      </c>
      <c r="E882" s="227" t="s">
        <v>22</v>
      </c>
      <c r="F882" s="228" t="s">
        <v>1349</v>
      </c>
      <c r="G882" s="225"/>
      <c r="H882" s="229">
        <v>55</v>
      </c>
      <c r="I882" s="230"/>
      <c r="J882" s="225"/>
      <c r="K882" s="225"/>
      <c r="L882" s="231"/>
      <c r="M882" s="232"/>
      <c r="N882" s="233"/>
      <c r="O882" s="233"/>
      <c r="P882" s="233"/>
      <c r="Q882" s="233"/>
      <c r="R882" s="233"/>
      <c r="S882" s="233"/>
      <c r="T882" s="234"/>
      <c r="AT882" s="235" t="s">
        <v>248</v>
      </c>
      <c r="AU882" s="235" t="s">
        <v>84</v>
      </c>
      <c r="AV882" s="12" t="s">
        <v>84</v>
      </c>
      <c r="AW882" s="12" t="s">
        <v>39</v>
      </c>
      <c r="AX882" s="12" t="s">
        <v>24</v>
      </c>
      <c r="AY882" s="235" t="s">
        <v>145</v>
      </c>
    </row>
    <row r="883" spans="2:65" s="1" customFormat="1" ht="31.5" customHeight="1">
      <c r="B883" s="42"/>
      <c r="C883" s="203" t="s">
        <v>1350</v>
      </c>
      <c r="D883" s="203" t="s">
        <v>148</v>
      </c>
      <c r="E883" s="204" t="s">
        <v>1351</v>
      </c>
      <c r="F883" s="205" t="s">
        <v>1327</v>
      </c>
      <c r="G883" s="206" t="s">
        <v>175</v>
      </c>
      <c r="H883" s="207">
        <v>2</v>
      </c>
      <c r="I883" s="208"/>
      <c r="J883" s="209">
        <f>ROUND(I883*H883,2)</f>
        <v>0</v>
      </c>
      <c r="K883" s="205" t="s">
        <v>152</v>
      </c>
      <c r="L883" s="62"/>
      <c r="M883" s="210" t="s">
        <v>22</v>
      </c>
      <c r="N883" s="211" t="s">
        <v>46</v>
      </c>
      <c r="O883" s="43"/>
      <c r="P883" s="212">
        <f>O883*H883</f>
        <v>0</v>
      </c>
      <c r="Q883" s="212">
        <v>0.01</v>
      </c>
      <c r="R883" s="212">
        <f>Q883*H883</f>
        <v>0.02</v>
      </c>
      <c r="S883" s="212">
        <v>0</v>
      </c>
      <c r="T883" s="213">
        <f>S883*H883</f>
        <v>0</v>
      </c>
      <c r="AR883" s="25" t="s">
        <v>326</v>
      </c>
      <c r="AT883" s="25" t="s">
        <v>148</v>
      </c>
      <c r="AU883" s="25" t="s">
        <v>84</v>
      </c>
      <c r="AY883" s="25" t="s">
        <v>145</v>
      </c>
      <c r="BE883" s="214">
        <f>IF(N883="základní",J883,0)</f>
        <v>0</v>
      </c>
      <c r="BF883" s="214">
        <f>IF(N883="snížená",J883,0)</f>
        <v>0</v>
      </c>
      <c r="BG883" s="214">
        <f>IF(N883="zákl. přenesená",J883,0)</f>
        <v>0</v>
      </c>
      <c r="BH883" s="214">
        <f>IF(N883="sníž. přenesená",J883,0)</f>
        <v>0</v>
      </c>
      <c r="BI883" s="214">
        <f>IF(N883="nulová",J883,0)</f>
        <v>0</v>
      </c>
      <c r="BJ883" s="25" t="s">
        <v>24</v>
      </c>
      <c r="BK883" s="214">
        <f>ROUND(I883*H883,2)</f>
        <v>0</v>
      </c>
      <c r="BL883" s="25" t="s">
        <v>326</v>
      </c>
      <c r="BM883" s="25" t="s">
        <v>1352</v>
      </c>
    </row>
    <row r="884" spans="2:51" s="12" customFormat="1" ht="13.5">
      <c r="B884" s="224"/>
      <c r="C884" s="225"/>
      <c r="D884" s="226" t="s">
        <v>248</v>
      </c>
      <c r="E884" s="227" t="s">
        <v>22</v>
      </c>
      <c r="F884" s="228" t="s">
        <v>1353</v>
      </c>
      <c r="G884" s="225"/>
      <c r="H884" s="229">
        <v>2</v>
      </c>
      <c r="I884" s="230"/>
      <c r="J884" s="225"/>
      <c r="K884" s="225"/>
      <c r="L884" s="231"/>
      <c r="M884" s="232"/>
      <c r="N884" s="233"/>
      <c r="O884" s="233"/>
      <c r="P884" s="233"/>
      <c r="Q884" s="233"/>
      <c r="R884" s="233"/>
      <c r="S884" s="233"/>
      <c r="T884" s="234"/>
      <c r="AT884" s="235" t="s">
        <v>248</v>
      </c>
      <c r="AU884" s="235" t="s">
        <v>84</v>
      </c>
      <c r="AV884" s="12" t="s">
        <v>84</v>
      </c>
      <c r="AW884" s="12" t="s">
        <v>39</v>
      </c>
      <c r="AX884" s="12" t="s">
        <v>24</v>
      </c>
      <c r="AY884" s="235" t="s">
        <v>145</v>
      </c>
    </row>
    <row r="885" spans="2:65" s="1" customFormat="1" ht="31.5" customHeight="1">
      <c r="B885" s="42"/>
      <c r="C885" s="203" t="s">
        <v>1354</v>
      </c>
      <c r="D885" s="203" t="s">
        <v>148</v>
      </c>
      <c r="E885" s="204" t="s">
        <v>1355</v>
      </c>
      <c r="F885" s="205" t="s">
        <v>1327</v>
      </c>
      <c r="G885" s="206" t="s">
        <v>175</v>
      </c>
      <c r="H885" s="207">
        <v>4</v>
      </c>
      <c r="I885" s="208"/>
      <c r="J885" s="209">
        <f>ROUND(I885*H885,2)</f>
        <v>0</v>
      </c>
      <c r="K885" s="205" t="s">
        <v>152</v>
      </c>
      <c r="L885" s="62"/>
      <c r="M885" s="210" t="s">
        <v>22</v>
      </c>
      <c r="N885" s="211" t="s">
        <v>46</v>
      </c>
      <c r="O885" s="43"/>
      <c r="P885" s="212">
        <f>O885*H885</f>
        <v>0</v>
      </c>
      <c r="Q885" s="212">
        <v>0.01</v>
      </c>
      <c r="R885" s="212">
        <f>Q885*H885</f>
        <v>0.04</v>
      </c>
      <c r="S885" s="212">
        <v>0</v>
      </c>
      <c r="T885" s="213">
        <f>S885*H885</f>
        <v>0</v>
      </c>
      <c r="AR885" s="25" t="s">
        <v>326</v>
      </c>
      <c r="AT885" s="25" t="s">
        <v>148</v>
      </c>
      <c r="AU885" s="25" t="s">
        <v>84</v>
      </c>
      <c r="AY885" s="25" t="s">
        <v>145</v>
      </c>
      <c r="BE885" s="214">
        <f>IF(N885="základní",J885,0)</f>
        <v>0</v>
      </c>
      <c r="BF885" s="214">
        <f>IF(N885="snížená",J885,0)</f>
        <v>0</v>
      </c>
      <c r="BG885" s="214">
        <f>IF(N885="zákl. přenesená",J885,0)</f>
        <v>0</v>
      </c>
      <c r="BH885" s="214">
        <f>IF(N885="sníž. přenesená",J885,0)</f>
        <v>0</v>
      </c>
      <c r="BI885" s="214">
        <f>IF(N885="nulová",J885,0)</f>
        <v>0</v>
      </c>
      <c r="BJ885" s="25" t="s">
        <v>24</v>
      </c>
      <c r="BK885" s="214">
        <f>ROUND(I885*H885,2)</f>
        <v>0</v>
      </c>
      <c r="BL885" s="25" t="s">
        <v>326</v>
      </c>
      <c r="BM885" s="25" t="s">
        <v>1356</v>
      </c>
    </row>
    <row r="886" spans="2:51" s="12" customFormat="1" ht="13.5">
      <c r="B886" s="224"/>
      <c r="C886" s="225"/>
      <c r="D886" s="226" t="s">
        <v>248</v>
      </c>
      <c r="E886" s="227" t="s">
        <v>22</v>
      </c>
      <c r="F886" s="228" t="s">
        <v>1357</v>
      </c>
      <c r="G886" s="225"/>
      <c r="H886" s="229">
        <v>4</v>
      </c>
      <c r="I886" s="230"/>
      <c r="J886" s="225"/>
      <c r="K886" s="225"/>
      <c r="L886" s="231"/>
      <c r="M886" s="232"/>
      <c r="N886" s="233"/>
      <c r="O886" s="233"/>
      <c r="P886" s="233"/>
      <c r="Q886" s="233"/>
      <c r="R886" s="233"/>
      <c r="S886" s="233"/>
      <c r="T886" s="234"/>
      <c r="AT886" s="235" t="s">
        <v>248</v>
      </c>
      <c r="AU886" s="235" t="s">
        <v>84</v>
      </c>
      <c r="AV886" s="12" t="s">
        <v>84</v>
      </c>
      <c r="AW886" s="12" t="s">
        <v>39</v>
      </c>
      <c r="AX886" s="12" t="s">
        <v>24</v>
      </c>
      <c r="AY886" s="235" t="s">
        <v>145</v>
      </c>
    </row>
    <row r="887" spans="2:65" s="1" customFormat="1" ht="31.5" customHeight="1">
      <c r="B887" s="42"/>
      <c r="C887" s="203" t="s">
        <v>1358</v>
      </c>
      <c r="D887" s="203" t="s">
        <v>148</v>
      </c>
      <c r="E887" s="204" t="s">
        <v>1359</v>
      </c>
      <c r="F887" s="205" t="s">
        <v>1327</v>
      </c>
      <c r="G887" s="206" t="s">
        <v>175</v>
      </c>
      <c r="H887" s="207">
        <v>4</v>
      </c>
      <c r="I887" s="208"/>
      <c r="J887" s="209">
        <f>ROUND(I887*H887,2)</f>
        <v>0</v>
      </c>
      <c r="K887" s="205" t="s">
        <v>152</v>
      </c>
      <c r="L887" s="62"/>
      <c r="M887" s="210" t="s">
        <v>22</v>
      </c>
      <c r="N887" s="211" t="s">
        <v>46</v>
      </c>
      <c r="O887" s="43"/>
      <c r="P887" s="212">
        <f>O887*H887</f>
        <v>0</v>
      </c>
      <c r="Q887" s="212">
        <v>0.1</v>
      </c>
      <c r="R887" s="212">
        <f>Q887*H887</f>
        <v>0.4</v>
      </c>
      <c r="S887" s="212">
        <v>0</v>
      </c>
      <c r="T887" s="213">
        <f>S887*H887</f>
        <v>0</v>
      </c>
      <c r="AR887" s="25" t="s">
        <v>326</v>
      </c>
      <c r="AT887" s="25" t="s">
        <v>148</v>
      </c>
      <c r="AU887" s="25" t="s">
        <v>84</v>
      </c>
      <c r="AY887" s="25" t="s">
        <v>145</v>
      </c>
      <c r="BE887" s="214">
        <f>IF(N887="základní",J887,0)</f>
        <v>0</v>
      </c>
      <c r="BF887" s="214">
        <f>IF(N887="snížená",J887,0)</f>
        <v>0</v>
      </c>
      <c r="BG887" s="214">
        <f>IF(N887="zákl. přenesená",J887,0)</f>
        <v>0</v>
      </c>
      <c r="BH887" s="214">
        <f>IF(N887="sníž. přenesená",J887,0)</f>
        <v>0</v>
      </c>
      <c r="BI887" s="214">
        <f>IF(N887="nulová",J887,0)</f>
        <v>0</v>
      </c>
      <c r="BJ887" s="25" t="s">
        <v>24</v>
      </c>
      <c r="BK887" s="214">
        <f>ROUND(I887*H887,2)</f>
        <v>0</v>
      </c>
      <c r="BL887" s="25" t="s">
        <v>326</v>
      </c>
      <c r="BM887" s="25" t="s">
        <v>1360</v>
      </c>
    </row>
    <row r="888" spans="2:51" s="12" customFormat="1" ht="13.5">
      <c r="B888" s="224"/>
      <c r="C888" s="225"/>
      <c r="D888" s="226" t="s">
        <v>248</v>
      </c>
      <c r="E888" s="227" t="s">
        <v>22</v>
      </c>
      <c r="F888" s="228" t="s">
        <v>1361</v>
      </c>
      <c r="G888" s="225"/>
      <c r="H888" s="229">
        <v>4</v>
      </c>
      <c r="I888" s="230"/>
      <c r="J888" s="225"/>
      <c r="K888" s="225"/>
      <c r="L888" s="231"/>
      <c r="M888" s="232"/>
      <c r="N888" s="233"/>
      <c r="O888" s="233"/>
      <c r="P888" s="233"/>
      <c r="Q888" s="233"/>
      <c r="R888" s="233"/>
      <c r="S888" s="233"/>
      <c r="T888" s="234"/>
      <c r="AT888" s="235" t="s">
        <v>248</v>
      </c>
      <c r="AU888" s="235" t="s">
        <v>84</v>
      </c>
      <c r="AV888" s="12" t="s">
        <v>84</v>
      </c>
      <c r="AW888" s="12" t="s">
        <v>39</v>
      </c>
      <c r="AX888" s="12" t="s">
        <v>24</v>
      </c>
      <c r="AY888" s="235" t="s">
        <v>145</v>
      </c>
    </row>
    <row r="889" spans="2:65" s="1" customFormat="1" ht="31.5" customHeight="1">
      <c r="B889" s="42"/>
      <c r="C889" s="203" t="s">
        <v>1362</v>
      </c>
      <c r="D889" s="203" t="s">
        <v>148</v>
      </c>
      <c r="E889" s="204" t="s">
        <v>1363</v>
      </c>
      <c r="F889" s="205" t="s">
        <v>1327</v>
      </c>
      <c r="G889" s="206" t="s">
        <v>175</v>
      </c>
      <c r="H889" s="207">
        <v>3</v>
      </c>
      <c r="I889" s="208"/>
      <c r="J889" s="209">
        <f>ROUND(I889*H889,2)</f>
        <v>0</v>
      </c>
      <c r="K889" s="205" t="s">
        <v>152</v>
      </c>
      <c r="L889" s="62"/>
      <c r="M889" s="210" t="s">
        <v>22</v>
      </c>
      <c r="N889" s="211" t="s">
        <v>46</v>
      </c>
      <c r="O889" s="43"/>
      <c r="P889" s="212">
        <f>O889*H889</f>
        <v>0</v>
      </c>
      <c r="Q889" s="212">
        <v>0.01</v>
      </c>
      <c r="R889" s="212">
        <f>Q889*H889</f>
        <v>0.03</v>
      </c>
      <c r="S889" s="212">
        <v>0</v>
      </c>
      <c r="T889" s="213">
        <f>S889*H889</f>
        <v>0</v>
      </c>
      <c r="AR889" s="25" t="s">
        <v>326</v>
      </c>
      <c r="AT889" s="25" t="s">
        <v>148</v>
      </c>
      <c r="AU889" s="25" t="s">
        <v>84</v>
      </c>
      <c r="AY889" s="25" t="s">
        <v>145</v>
      </c>
      <c r="BE889" s="214">
        <f>IF(N889="základní",J889,0)</f>
        <v>0</v>
      </c>
      <c r="BF889" s="214">
        <f>IF(N889="snížená",J889,0)</f>
        <v>0</v>
      </c>
      <c r="BG889" s="214">
        <f>IF(N889="zákl. přenesená",J889,0)</f>
        <v>0</v>
      </c>
      <c r="BH889" s="214">
        <f>IF(N889="sníž. přenesená",J889,0)</f>
        <v>0</v>
      </c>
      <c r="BI889" s="214">
        <f>IF(N889="nulová",J889,0)</f>
        <v>0</v>
      </c>
      <c r="BJ889" s="25" t="s">
        <v>24</v>
      </c>
      <c r="BK889" s="214">
        <f>ROUND(I889*H889,2)</f>
        <v>0</v>
      </c>
      <c r="BL889" s="25" t="s">
        <v>326</v>
      </c>
      <c r="BM889" s="25" t="s">
        <v>1364</v>
      </c>
    </row>
    <row r="890" spans="2:51" s="12" customFormat="1" ht="13.5">
      <c r="B890" s="224"/>
      <c r="C890" s="225"/>
      <c r="D890" s="226" t="s">
        <v>248</v>
      </c>
      <c r="E890" s="227" t="s">
        <v>22</v>
      </c>
      <c r="F890" s="228" t="s">
        <v>1365</v>
      </c>
      <c r="G890" s="225"/>
      <c r="H890" s="229">
        <v>3</v>
      </c>
      <c r="I890" s="230"/>
      <c r="J890" s="225"/>
      <c r="K890" s="225"/>
      <c r="L890" s="231"/>
      <c r="M890" s="232"/>
      <c r="N890" s="233"/>
      <c r="O890" s="233"/>
      <c r="P890" s="233"/>
      <c r="Q890" s="233"/>
      <c r="R890" s="233"/>
      <c r="S890" s="233"/>
      <c r="T890" s="234"/>
      <c r="AT890" s="235" t="s">
        <v>248</v>
      </c>
      <c r="AU890" s="235" t="s">
        <v>84</v>
      </c>
      <c r="AV890" s="12" t="s">
        <v>84</v>
      </c>
      <c r="AW890" s="12" t="s">
        <v>39</v>
      </c>
      <c r="AX890" s="12" t="s">
        <v>24</v>
      </c>
      <c r="AY890" s="235" t="s">
        <v>145</v>
      </c>
    </row>
    <row r="891" spans="2:65" s="1" customFormat="1" ht="31.5" customHeight="1">
      <c r="B891" s="42"/>
      <c r="C891" s="203" t="s">
        <v>1366</v>
      </c>
      <c r="D891" s="203" t="s">
        <v>148</v>
      </c>
      <c r="E891" s="204" t="s">
        <v>1367</v>
      </c>
      <c r="F891" s="205" t="s">
        <v>1368</v>
      </c>
      <c r="G891" s="206" t="s">
        <v>175</v>
      </c>
      <c r="H891" s="207">
        <v>4</v>
      </c>
      <c r="I891" s="208"/>
      <c r="J891" s="209">
        <f>ROUND(I891*H891,2)</f>
        <v>0</v>
      </c>
      <c r="K891" s="205" t="s">
        <v>152</v>
      </c>
      <c r="L891" s="62"/>
      <c r="M891" s="210" t="s">
        <v>22</v>
      </c>
      <c r="N891" s="211" t="s">
        <v>46</v>
      </c>
      <c r="O891" s="43"/>
      <c r="P891" s="212">
        <f>O891*H891</f>
        <v>0</v>
      </c>
      <c r="Q891" s="212">
        <v>0</v>
      </c>
      <c r="R891" s="212">
        <f>Q891*H891</f>
        <v>0</v>
      </c>
      <c r="S891" s="212">
        <v>0</v>
      </c>
      <c r="T891" s="213">
        <f>S891*H891</f>
        <v>0</v>
      </c>
      <c r="AR891" s="25" t="s">
        <v>326</v>
      </c>
      <c r="AT891" s="25" t="s">
        <v>148</v>
      </c>
      <c r="AU891" s="25" t="s">
        <v>84</v>
      </c>
      <c r="AY891" s="25" t="s">
        <v>145</v>
      </c>
      <c r="BE891" s="214">
        <f>IF(N891="základní",J891,0)</f>
        <v>0</v>
      </c>
      <c r="BF891" s="214">
        <f>IF(N891="snížená",J891,0)</f>
        <v>0</v>
      </c>
      <c r="BG891" s="214">
        <f>IF(N891="zákl. přenesená",J891,0)</f>
        <v>0</v>
      </c>
      <c r="BH891" s="214">
        <f>IF(N891="sníž. přenesená",J891,0)</f>
        <v>0</v>
      </c>
      <c r="BI891" s="214">
        <f>IF(N891="nulová",J891,0)</f>
        <v>0</v>
      </c>
      <c r="BJ891" s="25" t="s">
        <v>24</v>
      </c>
      <c r="BK891" s="214">
        <f>ROUND(I891*H891,2)</f>
        <v>0</v>
      </c>
      <c r="BL891" s="25" t="s">
        <v>326</v>
      </c>
      <c r="BM891" s="25" t="s">
        <v>1369</v>
      </c>
    </row>
    <row r="892" spans="2:51" s="12" customFormat="1" ht="13.5">
      <c r="B892" s="224"/>
      <c r="C892" s="225"/>
      <c r="D892" s="226" t="s">
        <v>248</v>
      </c>
      <c r="E892" s="227" t="s">
        <v>22</v>
      </c>
      <c r="F892" s="228" t="s">
        <v>1370</v>
      </c>
      <c r="G892" s="225"/>
      <c r="H892" s="229">
        <v>4</v>
      </c>
      <c r="I892" s="230"/>
      <c r="J892" s="225"/>
      <c r="K892" s="225"/>
      <c r="L892" s="231"/>
      <c r="M892" s="232"/>
      <c r="N892" s="233"/>
      <c r="O892" s="233"/>
      <c r="P892" s="233"/>
      <c r="Q892" s="233"/>
      <c r="R892" s="233"/>
      <c r="S892" s="233"/>
      <c r="T892" s="234"/>
      <c r="AT892" s="235" t="s">
        <v>248</v>
      </c>
      <c r="AU892" s="235" t="s">
        <v>84</v>
      </c>
      <c r="AV892" s="12" t="s">
        <v>84</v>
      </c>
      <c r="AW892" s="12" t="s">
        <v>39</v>
      </c>
      <c r="AX892" s="12" t="s">
        <v>24</v>
      </c>
      <c r="AY892" s="235" t="s">
        <v>145</v>
      </c>
    </row>
    <row r="893" spans="2:65" s="1" customFormat="1" ht="31.5" customHeight="1">
      <c r="B893" s="42"/>
      <c r="C893" s="203" t="s">
        <v>1371</v>
      </c>
      <c r="D893" s="203" t="s">
        <v>148</v>
      </c>
      <c r="E893" s="204" t="s">
        <v>1372</v>
      </c>
      <c r="F893" s="205" t="s">
        <v>1373</v>
      </c>
      <c r="G893" s="206" t="s">
        <v>175</v>
      </c>
      <c r="H893" s="207">
        <v>8</v>
      </c>
      <c r="I893" s="208"/>
      <c r="J893" s="209">
        <f>ROUND(I893*H893,2)</f>
        <v>0</v>
      </c>
      <c r="K893" s="205" t="s">
        <v>152</v>
      </c>
      <c r="L893" s="62"/>
      <c r="M893" s="210" t="s">
        <v>22</v>
      </c>
      <c r="N893" s="211" t="s">
        <v>46</v>
      </c>
      <c r="O893" s="43"/>
      <c r="P893" s="212">
        <f>O893*H893</f>
        <v>0</v>
      </c>
      <c r="Q893" s="212">
        <v>0</v>
      </c>
      <c r="R893" s="212">
        <f>Q893*H893</f>
        <v>0</v>
      </c>
      <c r="S893" s="212">
        <v>0</v>
      </c>
      <c r="T893" s="213">
        <f>S893*H893</f>
        <v>0</v>
      </c>
      <c r="AR893" s="25" t="s">
        <v>326</v>
      </c>
      <c r="AT893" s="25" t="s">
        <v>148</v>
      </c>
      <c r="AU893" s="25" t="s">
        <v>84</v>
      </c>
      <c r="AY893" s="25" t="s">
        <v>145</v>
      </c>
      <c r="BE893" s="214">
        <f>IF(N893="základní",J893,0)</f>
        <v>0</v>
      </c>
      <c r="BF893" s="214">
        <f>IF(N893="snížená",J893,0)</f>
        <v>0</v>
      </c>
      <c r="BG893" s="214">
        <f>IF(N893="zákl. přenesená",J893,0)</f>
        <v>0</v>
      </c>
      <c r="BH893" s="214">
        <f>IF(N893="sníž. přenesená",J893,0)</f>
        <v>0</v>
      </c>
      <c r="BI893" s="214">
        <f>IF(N893="nulová",J893,0)</f>
        <v>0</v>
      </c>
      <c r="BJ893" s="25" t="s">
        <v>24</v>
      </c>
      <c r="BK893" s="214">
        <f>ROUND(I893*H893,2)</f>
        <v>0</v>
      </c>
      <c r="BL893" s="25" t="s">
        <v>326</v>
      </c>
      <c r="BM893" s="25" t="s">
        <v>1374</v>
      </c>
    </row>
    <row r="894" spans="2:51" s="12" customFormat="1" ht="13.5">
      <c r="B894" s="224"/>
      <c r="C894" s="225"/>
      <c r="D894" s="226" t="s">
        <v>248</v>
      </c>
      <c r="E894" s="227" t="s">
        <v>22</v>
      </c>
      <c r="F894" s="228" t="s">
        <v>1375</v>
      </c>
      <c r="G894" s="225"/>
      <c r="H894" s="229">
        <v>8</v>
      </c>
      <c r="I894" s="230"/>
      <c r="J894" s="225"/>
      <c r="K894" s="225"/>
      <c r="L894" s="231"/>
      <c r="M894" s="232"/>
      <c r="N894" s="233"/>
      <c r="O894" s="233"/>
      <c r="P894" s="233"/>
      <c r="Q894" s="233"/>
      <c r="R894" s="233"/>
      <c r="S894" s="233"/>
      <c r="T894" s="234"/>
      <c r="AT894" s="235" t="s">
        <v>248</v>
      </c>
      <c r="AU894" s="235" t="s">
        <v>84</v>
      </c>
      <c r="AV894" s="12" t="s">
        <v>84</v>
      </c>
      <c r="AW894" s="12" t="s">
        <v>39</v>
      </c>
      <c r="AX894" s="12" t="s">
        <v>24</v>
      </c>
      <c r="AY894" s="235" t="s">
        <v>145</v>
      </c>
    </row>
    <row r="895" spans="2:65" s="1" customFormat="1" ht="31.5" customHeight="1">
      <c r="B895" s="42"/>
      <c r="C895" s="203" t="s">
        <v>1376</v>
      </c>
      <c r="D895" s="203" t="s">
        <v>148</v>
      </c>
      <c r="E895" s="204" t="s">
        <v>1377</v>
      </c>
      <c r="F895" s="205" t="s">
        <v>1378</v>
      </c>
      <c r="G895" s="206" t="s">
        <v>175</v>
      </c>
      <c r="H895" s="207">
        <v>4</v>
      </c>
      <c r="I895" s="208"/>
      <c r="J895" s="209">
        <f>ROUND(I895*H895,2)</f>
        <v>0</v>
      </c>
      <c r="K895" s="205" t="s">
        <v>152</v>
      </c>
      <c r="L895" s="62"/>
      <c r="M895" s="210" t="s">
        <v>22</v>
      </c>
      <c r="N895" s="211" t="s">
        <v>46</v>
      </c>
      <c r="O895" s="43"/>
      <c r="P895" s="212">
        <f>O895*H895</f>
        <v>0</v>
      </c>
      <c r="Q895" s="212">
        <v>0.01</v>
      </c>
      <c r="R895" s="212">
        <f>Q895*H895</f>
        <v>0.04</v>
      </c>
      <c r="S895" s="212">
        <v>0</v>
      </c>
      <c r="T895" s="213">
        <f>S895*H895</f>
        <v>0</v>
      </c>
      <c r="AR895" s="25" t="s">
        <v>326</v>
      </c>
      <c r="AT895" s="25" t="s">
        <v>148</v>
      </c>
      <c r="AU895" s="25" t="s">
        <v>84</v>
      </c>
      <c r="AY895" s="25" t="s">
        <v>145</v>
      </c>
      <c r="BE895" s="214">
        <f>IF(N895="základní",J895,0)</f>
        <v>0</v>
      </c>
      <c r="BF895" s="214">
        <f>IF(N895="snížená",J895,0)</f>
        <v>0</v>
      </c>
      <c r="BG895" s="214">
        <f>IF(N895="zákl. přenesená",J895,0)</f>
        <v>0</v>
      </c>
      <c r="BH895" s="214">
        <f>IF(N895="sníž. přenesená",J895,0)</f>
        <v>0</v>
      </c>
      <c r="BI895" s="214">
        <f>IF(N895="nulová",J895,0)</f>
        <v>0</v>
      </c>
      <c r="BJ895" s="25" t="s">
        <v>24</v>
      </c>
      <c r="BK895" s="214">
        <f>ROUND(I895*H895,2)</f>
        <v>0</v>
      </c>
      <c r="BL895" s="25" t="s">
        <v>326</v>
      </c>
      <c r="BM895" s="25" t="s">
        <v>1379</v>
      </c>
    </row>
    <row r="896" spans="2:51" s="12" customFormat="1" ht="13.5">
      <c r="B896" s="224"/>
      <c r="C896" s="225"/>
      <c r="D896" s="226" t="s">
        <v>248</v>
      </c>
      <c r="E896" s="227" t="s">
        <v>22</v>
      </c>
      <c r="F896" s="228" t="s">
        <v>1380</v>
      </c>
      <c r="G896" s="225"/>
      <c r="H896" s="229">
        <v>4</v>
      </c>
      <c r="I896" s="230"/>
      <c r="J896" s="225"/>
      <c r="K896" s="225"/>
      <c r="L896" s="231"/>
      <c r="M896" s="232"/>
      <c r="N896" s="233"/>
      <c r="O896" s="233"/>
      <c r="P896" s="233"/>
      <c r="Q896" s="233"/>
      <c r="R896" s="233"/>
      <c r="S896" s="233"/>
      <c r="T896" s="234"/>
      <c r="AT896" s="235" t="s">
        <v>248</v>
      </c>
      <c r="AU896" s="235" t="s">
        <v>84</v>
      </c>
      <c r="AV896" s="12" t="s">
        <v>84</v>
      </c>
      <c r="AW896" s="12" t="s">
        <v>39</v>
      </c>
      <c r="AX896" s="12" t="s">
        <v>24</v>
      </c>
      <c r="AY896" s="235" t="s">
        <v>145</v>
      </c>
    </row>
    <row r="897" spans="2:65" s="1" customFormat="1" ht="31.5" customHeight="1">
      <c r="B897" s="42"/>
      <c r="C897" s="203" t="s">
        <v>1381</v>
      </c>
      <c r="D897" s="203" t="s">
        <v>148</v>
      </c>
      <c r="E897" s="204" t="s">
        <v>1382</v>
      </c>
      <c r="F897" s="205" t="s">
        <v>1383</v>
      </c>
      <c r="G897" s="206" t="s">
        <v>175</v>
      </c>
      <c r="H897" s="207">
        <v>1</v>
      </c>
      <c r="I897" s="208"/>
      <c r="J897" s="209">
        <f>ROUND(I897*H897,2)</f>
        <v>0</v>
      </c>
      <c r="K897" s="205" t="s">
        <v>152</v>
      </c>
      <c r="L897" s="62"/>
      <c r="M897" s="210" t="s">
        <v>22</v>
      </c>
      <c r="N897" s="211" t="s">
        <v>46</v>
      </c>
      <c r="O897" s="43"/>
      <c r="P897" s="212">
        <f>O897*H897</f>
        <v>0</v>
      </c>
      <c r="Q897" s="212">
        <v>0.01</v>
      </c>
      <c r="R897" s="212">
        <f>Q897*H897</f>
        <v>0.01</v>
      </c>
      <c r="S897" s="212">
        <v>0.01</v>
      </c>
      <c r="T897" s="213">
        <f>S897*H897</f>
        <v>0.01</v>
      </c>
      <c r="AR897" s="25" t="s">
        <v>326</v>
      </c>
      <c r="AT897" s="25" t="s">
        <v>148</v>
      </c>
      <c r="AU897" s="25" t="s">
        <v>84</v>
      </c>
      <c r="AY897" s="25" t="s">
        <v>145</v>
      </c>
      <c r="BE897" s="214">
        <f>IF(N897="základní",J897,0)</f>
        <v>0</v>
      </c>
      <c r="BF897" s="214">
        <f>IF(N897="snížená",J897,0)</f>
        <v>0</v>
      </c>
      <c r="BG897" s="214">
        <f>IF(N897="zákl. přenesená",J897,0)</f>
        <v>0</v>
      </c>
      <c r="BH897" s="214">
        <f>IF(N897="sníž. přenesená",J897,0)</f>
        <v>0</v>
      </c>
      <c r="BI897" s="214">
        <f>IF(N897="nulová",J897,0)</f>
        <v>0</v>
      </c>
      <c r="BJ897" s="25" t="s">
        <v>24</v>
      </c>
      <c r="BK897" s="214">
        <f>ROUND(I897*H897,2)</f>
        <v>0</v>
      </c>
      <c r="BL897" s="25" t="s">
        <v>326</v>
      </c>
      <c r="BM897" s="25" t="s">
        <v>1384</v>
      </c>
    </row>
    <row r="898" spans="2:51" s="12" customFormat="1" ht="27">
      <c r="B898" s="224"/>
      <c r="C898" s="225"/>
      <c r="D898" s="226" t="s">
        <v>248</v>
      </c>
      <c r="E898" s="227" t="s">
        <v>22</v>
      </c>
      <c r="F898" s="228" t="s">
        <v>1385</v>
      </c>
      <c r="G898" s="225"/>
      <c r="H898" s="229">
        <v>1</v>
      </c>
      <c r="I898" s="230"/>
      <c r="J898" s="225"/>
      <c r="K898" s="225"/>
      <c r="L898" s="231"/>
      <c r="M898" s="232"/>
      <c r="N898" s="233"/>
      <c r="O898" s="233"/>
      <c r="P898" s="233"/>
      <c r="Q898" s="233"/>
      <c r="R898" s="233"/>
      <c r="S898" s="233"/>
      <c r="T898" s="234"/>
      <c r="AT898" s="235" t="s">
        <v>248</v>
      </c>
      <c r="AU898" s="235" t="s">
        <v>84</v>
      </c>
      <c r="AV898" s="12" t="s">
        <v>84</v>
      </c>
      <c r="AW898" s="12" t="s">
        <v>39</v>
      </c>
      <c r="AX898" s="12" t="s">
        <v>24</v>
      </c>
      <c r="AY898" s="235" t="s">
        <v>145</v>
      </c>
    </row>
    <row r="899" spans="2:65" s="1" customFormat="1" ht="31.5" customHeight="1">
      <c r="B899" s="42"/>
      <c r="C899" s="203" t="s">
        <v>1386</v>
      </c>
      <c r="D899" s="203" t="s">
        <v>148</v>
      </c>
      <c r="E899" s="204" t="s">
        <v>1387</v>
      </c>
      <c r="F899" s="205" t="s">
        <v>1388</v>
      </c>
      <c r="G899" s="206" t="s">
        <v>175</v>
      </c>
      <c r="H899" s="207">
        <v>1</v>
      </c>
      <c r="I899" s="208"/>
      <c r="J899" s="209">
        <f>ROUND(I899*H899,2)</f>
        <v>0</v>
      </c>
      <c r="K899" s="205" t="s">
        <v>152</v>
      </c>
      <c r="L899" s="62"/>
      <c r="M899" s="210" t="s">
        <v>22</v>
      </c>
      <c r="N899" s="211" t="s">
        <v>46</v>
      </c>
      <c r="O899" s="43"/>
      <c r="P899" s="212">
        <f>O899*H899</f>
        <v>0</v>
      </c>
      <c r="Q899" s="212">
        <v>0</v>
      </c>
      <c r="R899" s="212">
        <f>Q899*H899</f>
        <v>0</v>
      </c>
      <c r="S899" s="212">
        <v>0</v>
      </c>
      <c r="T899" s="213">
        <f>S899*H899</f>
        <v>0</v>
      </c>
      <c r="AR899" s="25" t="s">
        <v>326</v>
      </c>
      <c r="AT899" s="25" t="s">
        <v>148</v>
      </c>
      <c r="AU899" s="25" t="s">
        <v>84</v>
      </c>
      <c r="AY899" s="25" t="s">
        <v>145</v>
      </c>
      <c r="BE899" s="214">
        <f>IF(N899="základní",J899,0)</f>
        <v>0</v>
      </c>
      <c r="BF899" s="214">
        <f>IF(N899="snížená",J899,0)</f>
        <v>0</v>
      </c>
      <c r="BG899" s="214">
        <f>IF(N899="zákl. přenesená",J899,0)</f>
        <v>0</v>
      </c>
      <c r="BH899" s="214">
        <f>IF(N899="sníž. přenesená",J899,0)</f>
        <v>0</v>
      </c>
      <c r="BI899" s="214">
        <f>IF(N899="nulová",J899,0)</f>
        <v>0</v>
      </c>
      <c r="BJ899" s="25" t="s">
        <v>24</v>
      </c>
      <c r="BK899" s="214">
        <f>ROUND(I899*H899,2)</f>
        <v>0</v>
      </c>
      <c r="BL899" s="25" t="s">
        <v>326</v>
      </c>
      <c r="BM899" s="25" t="s">
        <v>1389</v>
      </c>
    </row>
    <row r="900" spans="2:51" s="12" customFormat="1" ht="13.5">
      <c r="B900" s="224"/>
      <c r="C900" s="225"/>
      <c r="D900" s="226" t="s">
        <v>248</v>
      </c>
      <c r="E900" s="227" t="s">
        <v>22</v>
      </c>
      <c r="F900" s="228" t="s">
        <v>1390</v>
      </c>
      <c r="G900" s="225"/>
      <c r="H900" s="229">
        <v>1</v>
      </c>
      <c r="I900" s="230"/>
      <c r="J900" s="225"/>
      <c r="K900" s="225"/>
      <c r="L900" s="231"/>
      <c r="M900" s="232"/>
      <c r="N900" s="233"/>
      <c r="O900" s="233"/>
      <c r="P900" s="233"/>
      <c r="Q900" s="233"/>
      <c r="R900" s="233"/>
      <c r="S900" s="233"/>
      <c r="T900" s="234"/>
      <c r="AT900" s="235" t="s">
        <v>248</v>
      </c>
      <c r="AU900" s="235" t="s">
        <v>84</v>
      </c>
      <c r="AV900" s="12" t="s">
        <v>84</v>
      </c>
      <c r="AW900" s="12" t="s">
        <v>39</v>
      </c>
      <c r="AX900" s="12" t="s">
        <v>24</v>
      </c>
      <c r="AY900" s="235" t="s">
        <v>145</v>
      </c>
    </row>
    <row r="901" spans="2:65" s="1" customFormat="1" ht="31.5" customHeight="1">
      <c r="B901" s="42"/>
      <c r="C901" s="203" t="s">
        <v>1391</v>
      </c>
      <c r="D901" s="203" t="s">
        <v>148</v>
      </c>
      <c r="E901" s="204" t="s">
        <v>1392</v>
      </c>
      <c r="F901" s="205" t="s">
        <v>1393</v>
      </c>
      <c r="G901" s="206" t="s">
        <v>780</v>
      </c>
      <c r="H901" s="207">
        <v>21.615</v>
      </c>
      <c r="I901" s="208"/>
      <c r="J901" s="209">
        <f>ROUND(I901*H901,2)</f>
        <v>0</v>
      </c>
      <c r="K901" s="205" t="s">
        <v>243</v>
      </c>
      <c r="L901" s="62"/>
      <c r="M901" s="210" t="s">
        <v>22</v>
      </c>
      <c r="N901" s="211" t="s">
        <v>46</v>
      </c>
      <c r="O901" s="43"/>
      <c r="P901" s="212">
        <f>O901*H901</f>
        <v>0</v>
      </c>
      <c r="Q901" s="212">
        <v>0</v>
      </c>
      <c r="R901" s="212">
        <f>Q901*H901</f>
        <v>0</v>
      </c>
      <c r="S901" s="212">
        <v>0</v>
      </c>
      <c r="T901" s="213">
        <f>S901*H901</f>
        <v>0</v>
      </c>
      <c r="AR901" s="25" t="s">
        <v>326</v>
      </c>
      <c r="AT901" s="25" t="s">
        <v>148</v>
      </c>
      <c r="AU901" s="25" t="s">
        <v>84</v>
      </c>
      <c r="AY901" s="25" t="s">
        <v>145</v>
      </c>
      <c r="BE901" s="214">
        <f>IF(N901="základní",J901,0)</f>
        <v>0</v>
      </c>
      <c r="BF901" s="214">
        <f>IF(N901="snížená",J901,0)</f>
        <v>0</v>
      </c>
      <c r="BG901" s="214">
        <f>IF(N901="zákl. přenesená",J901,0)</f>
        <v>0</v>
      </c>
      <c r="BH901" s="214">
        <f>IF(N901="sníž. přenesená",J901,0)</f>
        <v>0</v>
      </c>
      <c r="BI901" s="214">
        <f>IF(N901="nulová",J901,0)</f>
        <v>0</v>
      </c>
      <c r="BJ901" s="25" t="s">
        <v>24</v>
      </c>
      <c r="BK901" s="214">
        <f>ROUND(I901*H901,2)</f>
        <v>0</v>
      </c>
      <c r="BL901" s="25" t="s">
        <v>326</v>
      </c>
      <c r="BM901" s="25" t="s">
        <v>1394</v>
      </c>
    </row>
    <row r="902" spans="2:47" s="1" customFormat="1" ht="121.5">
      <c r="B902" s="42"/>
      <c r="C902" s="64"/>
      <c r="D902" s="221" t="s">
        <v>246</v>
      </c>
      <c r="E902" s="64"/>
      <c r="F902" s="222" t="s">
        <v>1395</v>
      </c>
      <c r="G902" s="64"/>
      <c r="H902" s="64"/>
      <c r="I902" s="173"/>
      <c r="J902" s="64"/>
      <c r="K902" s="64"/>
      <c r="L902" s="62"/>
      <c r="M902" s="223"/>
      <c r="N902" s="43"/>
      <c r="O902" s="43"/>
      <c r="P902" s="43"/>
      <c r="Q902" s="43"/>
      <c r="R902" s="43"/>
      <c r="S902" s="43"/>
      <c r="T902" s="79"/>
      <c r="AT902" s="25" t="s">
        <v>246</v>
      </c>
      <c r="AU902" s="25" t="s">
        <v>84</v>
      </c>
    </row>
    <row r="903" spans="2:63" s="11" customFormat="1" ht="29.85" customHeight="1">
      <c r="B903" s="186"/>
      <c r="C903" s="187"/>
      <c r="D903" s="200" t="s">
        <v>74</v>
      </c>
      <c r="E903" s="201" t="s">
        <v>1396</v>
      </c>
      <c r="F903" s="201" t="s">
        <v>1397</v>
      </c>
      <c r="G903" s="187"/>
      <c r="H903" s="187"/>
      <c r="I903" s="190"/>
      <c r="J903" s="202">
        <f>BK903</f>
        <v>0</v>
      </c>
      <c r="K903" s="187"/>
      <c r="L903" s="192"/>
      <c r="M903" s="193"/>
      <c r="N903" s="194"/>
      <c r="O903" s="194"/>
      <c r="P903" s="195">
        <f>SUM(P904:P969)</f>
        <v>0</v>
      </c>
      <c r="Q903" s="194"/>
      <c r="R903" s="195">
        <f>SUM(R904:R969)</f>
        <v>0.45611000000000007</v>
      </c>
      <c r="S903" s="194"/>
      <c r="T903" s="196">
        <f>SUM(T904:T969)</f>
        <v>0.5763750000000001</v>
      </c>
      <c r="AR903" s="197" t="s">
        <v>84</v>
      </c>
      <c r="AT903" s="198" t="s">
        <v>74</v>
      </c>
      <c r="AU903" s="198" t="s">
        <v>24</v>
      </c>
      <c r="AY903" s="197" t="s">
        <v>145</v>
      </c>
      <c r="BK903" s="199">
        <f>SUM(BK904:BK969)</f>
        <v>0</v>
      </c>
    </row>
    <row r="904" spans="2:65" s="1" customFormat="1" ht="22.5" customHeight="1">
      <c r="B904" s="42"/>
      <c r="C904" s="203" t="s">
        <v>1398</v>
      </c>
      <c r="D904" s="203" t="s">
        <v>148</v>
      </c>
      <c r="E904" s="204" t="s">
        <v>1399</v>
      </c>
      <c r="F904" s="205" t="s">
        <v>1400</v>
      </c>
      <c r="G904" s="206" t="s">
        <v>242</v>
      </c>
      <c r="H904" s="207">
        <v>5.975</v>
      </c>
      <c r="I904" s="208"/>
      <c r="J904" s="209">
        <f>ROUND(I904*H904,2)</f>
        <v>0</v>
      </c>
      <c r="K904" s="205" t="s">
        <v>152</v>
      </c>
      <c r="L904" s="62"/>
      <c r="M904" s="210" t="s">
        <v>22</v>
      </c>
      <c r="N904" s="211" t="s">
        <v>46</v>
      </c>
      <c r="O904" s="43"/>
      <c r="P904" s="212">
        <f>O904*H904</f>
        <v>0</v>
      </c>
      <c r="Q904" s="212">
        <v>0</v>
      </c>
      <c r="R904" s="212">
        <f>Q904*H904</f>
        <v>0</v>
      </c>
      <c r="S904" s="212">
        <v>0.017</v>
      </c>
      <c r="T904" s="213">
        <f>S904*H904</f>
        <v>0.101575</v>
      </c>
      <c r="AR904" s="25" t="s">
        <v>326</v>
      </c>
      <c r="AT904" s="25" t="s">
        <v>148</v>
      </c>
      <c r="AU904" s="25" t="s">
        <v>84</v>
      </c>
      <c r="AY904" s="25" t="s">
        <v>145</v>
      </c>
      <c r="BE904" s="214">
        <f>IF(N904="základní",J904,0)</f>
        <v>0</v>
      </c>
      <c r="BF904" s="214">
        <f>IF(N904="snížená",J904,0)</f>
        <v>0</v>
      </c>
      <c r="BG904" s="214">
        <f>IF(N904="zákl. přenesená",J904,0)</f>
        <v>0</v>
      </c>
      <c r="BH904" s="214">
        <f>IF(N904="sníž. přenesená",J904,0)</f>
        <v>0</v>
      </c>
      <c r="BI904" s="214">
        <f>IF(N904="nulová",J904,0)</f>
        <v>0</v>
      </c>
      <c r="BJ904" s="25" t="s">
        <v>24</v>
      </c>
      <c r="BK904" s="214">
        <f>ROUND(I904*H904,2)</f>
        <v>0</v>
      </c>
      <c r="BL904" s="25" t="s">
        <v>326</v>
      </c>
      <c r="BM904" s="25" t="s">
        <v>1401</v>
      </c>
    </row>
    <row r="905" spans="2:51" s="12" customFormat="1" ht="40.5">
      <c r="B905" s="224"/>
      <c r="C905" s="225"/>
      <c r="D905" s="226" t="s">
        <v>248</v>
      </c>
      <c r="E905" s="227" t="s">
        <v>22</v>
      </c>
      <c r="F905" s="228" t="s">
        <v>1402</v>
      </c>
      <c r="G905" s="225"/>
      <c r="H905" s="229">
        <v>5.975</v>
      </c>
      <c r="I905" s="230"/>
      <c r="J905" s="225"/>
      <c r="K905" s="225"/>
      <c r="L905" s="231"/>
      <c r="M905" s="232"/>
      <c r="N905" s="233"/>
      <c r="O905" s="233"/>
      <c r="P905" s="233"/>
      <c r="Q905" s="233"/>
      <c r="R905" s="233"/>
      <c r="S905" s="233"/>
      <c r="T905" s="234"/>
      <c r="AT905" s="235" t="s">
        <v>248</v>
      </c>
      <c r="AU905" s="235" t="s">
        <v>84</v>
      </c>
      <c r="AV905" s="12" t="s">
        <v>84</v>
      </c>
      <c r="AW905" s="12" t="s">
        <v>39</v>
      </c>
      <c r="AX905" s="12" t="s">
        <v>24</v>
      </c>
      <c r="AY905" s="235" t="s">
        <v>145</v>
      </c>
    </row>
    <row r="906" spans="2:65" s="1" customFormat="1" ht="22.5" customHeight="1">
      <c r="B906" s="42"/>
      <c r="C906" s="203" t="s">
        <v>1403</v>
      </c>
      <c r="D906" s="203" t="s">
        <v>148</v>
      </c>
      <c r="E906" s="204" t="s">
        <v>1404</v>
      </c>
      <c r="F906" s="205" t="s">
        <v>1405</v>
      </c>
      <c r="G906" s="206" t="s">
        <v>242</v>
      </c>
      <c r="H906" s="207">
        <v>4.64</v>
      </c>
      <c r="I906" s="208"/>
      <c r="J906" s="209">
        <f>ROUND(I906*H906,2)</f>
        <v>0</v>
      </c>
      <c r="K906" s="205" t="s">
        <v>152</v>
      </c>
      <c r="L906" s="62"/>
      <c r="M906" s="210" t="s">
        <v>22</v>
      </c>
      <c r="N906" s="211" t="s">
        <v>46</v>
      </c>
      <c r="O906" s="43"/>
      <c r="P906" s="212">
        <f>O906*H906</f>
        <v>0</v>
      </c>
      <c r="Q906" s="212">
        <v>0</v>
      </c>
      <c r="R906" s="212">
        <f>Q906*H906</f>
        <v>0</v>
      </c>
      <c r="S906" s="212">
        <v>0.07</v>
      </c>
      <c r="T906" s="213">
        <f>S906*H906</f>
        <v>0.32480000000000003</v>
      </c>
      <c r="AR906" s="25" t="s">
        <v>326</v>
      </c>
      <c r="AT906" s="25" t="s">
        <v>148</v>
      </c>
      <c r="AU906" s="25" t="s">
        <v>84</v>
      </c>
      <c r="AY906" s="25" t="s">
        <v>145</v>
      </c>
      <c r="BE906" s="214">
        <f>IF(N906="základní",J906,0)</f>
        <v>0</v>
      </c>
      <c r="BF906" s="214">
        <f>IF(N906="snížená",J906,0)</f>
        <v>0</v>
      </c>
      <c r="BG906" s="214">
        <f>IF(N906="zákl. přenesená",J906,0)</f>
        <v>0</v>
      </c>
      <c r="BH906" s="214">
        <f>IF(N906="sníž. přenesená",J906,0)</f>
        <v>0</v>
      </c>
      <c r="BI906" s="214">
        <f>IF(N906="nulová",J906,0)</f>
        <v>0</v>
      </c>
      <c r="BJ906" s="25" t="s">
        <v>24</v>
      </c>
      <c r="BK906" s="214">
        <f>ROUND(I906*H906,2)</f>
        <v>0</v>
      </c>
      <c r="BL906" s="25" t="s">
        <v>326</v>
      </c>
      <c r="BM906" s="25" t="s">
        <v>1406</v>
      </c>
    </row>
    <row r="907" spans="2:51" s="12" customFormat="1" ht="13.5">
      <c r="B907" s="224"/>
      <c r="C907" s="225"/>
      <c r="D907" s="226" t="s">
        <v>248</v>
      </c>
      <c r="E907" s="227" t="s">
        <v>22</v>
      </c>
      <c r="F907" s="228" t="s">
        <v>1407</v>
      </c>
      <c r="G907" s="225"/>
      <c r="H907" s="229">
        <v>4.64</v>
      </c>
      <c r="I907" s="230"/>
      <c r="J907" s="225"/>
      <c r="K907" s="225"/>
      <c r="L907" s="231"/>
      <c r="M907" s="232"/>
      <c r="N907" s="233"/>
      <c r="O907" s="233"/>
      <c r="P907" s="233"/>
      <c r="Q907" s="233"/>
      <c r="R907" s="233"/>
      <c r="S907" s="233"/>
      <c r="T907" s="234"/>
      <c r="AT907" s="235" t="s">
        <v>248</v>
      </c>
      <c r="AU907" s="235" t="s">
        <v>84</v>
      </c>
      <c r="AV907" s="12" t="s">
        <v>84</v>
      </c>
      <c r="AW907" s="12" t="s">
        <v>39</v>
      </c>
      <c r="AX907" s="12" t="s">
        <v>24</v>
      </c>
      <c r="AY907" s="235" t="s">
        <v>145</v>
      </c>
    </row>
    <row r="908" spans="2:65" s="1" customFormat="1" ht="31.5" customHeight="1">
      <c r="B908" s="42"/>
      <c r="C908" s="203" t="s">
        <v>1408</v>
      </c>
      <c r="D908" s="203" t="s">
        <v>148</v>
      </c>
      <c r="E908" s="204" t="s">
        <v>1409</v>
      </c>
      <c r="F908" s="205" t="s">
        <v>1410</v>
      </c>
      <c r="G908" s="206" t="s">
        <v>1411</v>
      </c>
      <c r="H908" s="207">
        <v>1</v>
      </c>
      <c r="I908" s="208"/>
      <c r="J908" s="209">
        <f>ROUND(I908*H908,2)</f>
        <v>0</v>
      </c>
      <c r="K908" s="205" t="s">
        <v>152</v>
      </c>
      <c r="L908" s="62"/>
      <c r="M908" s="210" t="s">
        <v>22</v>
      </c>
      <c r="N908" s="211" t="s">
        <v>46</v>
      </c>
      <c r="O908" s="43"/>
      <c r="P908" s="212">
        <f>O908*H908</f>
        <v>0</v>
      </c>
      <c r="Q908" s="212">
        <v>0.11</v>
      </c>
      <c r="R908" s="212">
        <f>Q908*H908</f>
        <v>0.11</v>
      </c>
      <c r="S908" s="212">
        <v>0.1</v>
      </c>
      <c r="T908" s="213">
        <f>S908*H908</f>
        <v>0.1</v>
      </c>
      <c r="AR908" s="25" t="s">
        <v>326</v>
      </c>
      <c r="AT908" s="25" t="s">
        <v>148</v>
      </c>
      <c r="AU908" s="25" t="s">
        <v>84</v>
      </c>
      <c r="AY908" s="25" t="s">
        <v>145</v>
      </c>
      <c r="BE908" s="214">
        <f>IF(N908="základní",J908,0)</f>
        <v>0</v>
      </c>
      <c r="BF908" s="214">
        <f>IF(N908="snížená",J908,0)</f>
        <v>0</v>
      </c>
      <c r="BG908" s="214">
        <f>IF(N908="zákl. přenesená",J908,0)</f>
        <v>0</v>
      </c>
      <c r="BH908" s="214">
        <f>IF(N908="sníž. přenesená",J908,0)</f>
        <v>0</v>
      </c>
      <c r="BI908" s="214">
        <f>IF(N908="nulová",J908,0)</f>
        <v>0</v>
      </c>
      <c r="BJ908" s="25" t="s">
        <v>24</v>
      </c>
      <c r="BK908" s="214">
        <f>ROUND(I908*H908,2)</f>
        <v>0</v>
      </c>
      <c r="BL908" s="25" t="s">
        <v>326</v>
      </c>
      <c r="BM908" s="25" t="s">
        <v>1412</v>
      </c>
    </row>
    <row r="909" spans="2:51" s="12" customFormat="1" ht="13.5">
      <c r="B909" s="224"/>
      <c r="C909" s="225"/>
      <c r="D909" s="226" t="s">
        <v>248</v>
      </c>
      <c r="E909" s="227" t="s">
        <v>22</v>
      </c>
      <c r="F909" s="228" t="s">
        <v>1413</v>
      </c>
      <c r="G909" s="225"/>
      <c r="H909" s="229">
        <v>1</v>
      </c>
      <c r="I909" s="230"/>
      <c r="J909" s="225"/>
      <c r="K909" s="225"/>
      <c r="L909" s="231"/>
      <c r="M909" s="232"/>
      <c r="N909" s="233"/>
      <c r="O909" s="233"/>
      <c r="P909" s="233"/>
      <c r="Q909" s="233"/>
      <c r="R909" s="233"/>
      <c r="S909" s="233"/>
      <c r="T909" s="234"/>
      <c r="AT909" s="235" t="s">
        <v>248</v>
      </c>
      <c r="AU909" s="235" t="s">
        <v>84</v>
      </c>
      <c r="AV909" s="12" t="s">
        <v>84</v>
      </c>
      <c r="AW909" s="12" t="s">
        <v>39</v>
      </c>
      <c r="AX909" s="12" t="s">
        <v>24</v>
      </c>
      <c r="AY909" s="235" t="s">
        <v>145</v>
      </c>
    </row>
    <row r="910" spans="2:65" s="1" customFormat="1" ht="22.5" customHeight="1">
      <c r="B910" s="42"/>
      <c r="C910" s="203" t="s">
        <v>1414</v>
      </c>
      <c r="D910" s="203" t="s">
        <v>148</v>
      </c>
      <c r="E910" s="204" t="s">
        <v>1415</v>
      </c>
      <c r="F910" s="205" t="s">
        <v>1416</v>
      </c>
      <c r="G910" s="206" t="s">
        <v>175</v>
      </c>
      <c r="H910" s="207">
        <v>1</v>
      </c>
      <c r="I910" s="208"/>
      <c r="J910" s="209">
        <f>ROUND(I910*H910,2)</f>
        <v>0</v>
      </c>
      <c r="K910" s="205" t="s">
        <v>152</v>
      </c>
      <c r="L910" s="62"/>
      <c r="M910" s="210" t="s">
        <v>22</v>
      </c>
      <c r="N910" s="211" t="s">
        <v>46</v>
      </c>
      <c r="O910" s="43"/>
      <c r="P910" s="212">
        <f>O910*H910</f>
        <v>0</v>
      </c>
      <c r="Q910" s="212">
        <v>0</v>
      </c>
      <c r="R910" s="212">
        <f>Q910*H910</f>
        <v>0</v>
      </c>
      <c r="S910" s="212">
        <v>0</v>
      </c>
      <c r="T910" s="213">
        <f>S910*H910</f>
        <v>0</v>
      </c>
      <c r="AR910" s="25" t="s">
        <v>326</v>
      </c>
      <c r="AT910" s="25" t="s">
        <v>148</v>
      </c>
      <c r="AU910" s="25" t="s">
        <v>84</v>
      </c>
      <c r="AY910" s="25" t="s">
        <v>145</v>
      </c>
      <c r="BE910" s="214">
        <f>IF(N910="základní",J910,0)</f>
        <v>0</v>
      </c>
      <c r="BF910" s="214">
        <f>IF(N910="snížená",J910,0)</f>
        <v>0</v>
      </c>
      <c r="BG910" s="214">
        <f>IF(N910="zákl. přenesená",J910,0)</f>
        <v>0</v>
      </c>
      <c r="BH910" s="214">
        <f>IF(N910="sníž. přenesená",J910,0)</f>
        <v>0</v>
      </c>
      <c r="BI910" s="214">
        <f>IF(N910="nulová",J910,0)</f>
        <v>0</v>
      </c>
      <c r="BJ910" s="25" t="s">
        <v>24</v>
      </c>
      <c r="BK910" s="214">
        <f>ROUND(I910*H910,2)</f>
        <v>0</v>
      </c>
      <c r="BL910" s="25" t="s">
        <v>326</v>
      </c>
      <c r="BM910" s="25" t="s">
        <v>1417</v>
      </c>
    </row>
    <row r="911" spans="2:51" s="12" customFormat="1" ht="13.5">
      <c r="B911" s="224"/>
      <c r="C911" s="225"/>
      <c r="D911" s="226" t="s">
        <v>248</v>
      </c>
      <c r="E911" s="227" t="s">
        <v>22</v>
      </c>
      <c r="F911" s="228" t="s">
        <v>1418</v>
      </c>
      <c r="G911" s="225"/>
      <c r="H911" s="229">
        <v>1</v>
      </c>
      <c r="I911" s="230"/>
      <c r="J911" s="225"/>
      <c r="K911" s="225"/>
      <c r="L911" s="231"/>
      <c r="M911" s="232"/>
      <c r="N911" s="233"/>
      <c r="O911" s="233"/>
      <c r="P911" s="233"/>
      <c r="Q911" s="233"/>
      <c r="R911" s="233"/>
      <c r="S911" s="233"/>
      <c r="T911" s="234"/>
      <c r="AT911" s="235" t="s">
        <v>248</v>
      </c>
      <c r="AU911" s="235" t="s">
        <v>84</v>
      </c>
      <c r="AV911" s="12" t="s">
        <v>84</v>
      </c>
      <c r="AW911" s="12" t="s">
        <v>39</v>
      </c>
      <c r="AX911" s="12" t="s">
        <v>24</v>
      </c>
      <c r="AY911" s="235" t="s">
        <v>145</v>
      </c>
    </row>
    <row r="912" spans="2:65" s="1" customFormat="1" ht="22.5" customHeight="1">
      <c r="B912" s="42"/>
      <c r="C912" s="203" t="s">
        <v>1419</v>
      </c>
      <c r="D912" s="203" t="s">
        <v>148</v>
      </c>
      <c r="E912" s="204" t="s">
        <v>1420</v>
      </c>
      <c r="F912" s="205" t="s">
        <v>1416</v>
      </c>
      <c r="G912" s="206" t="s">
        <v>175</v>
      </c>
      <c r="H912" s="207">
        <v>1</v>
      </c>
      <c r="I912" s="208"/>
      <c r="J912" s="209">
        <f>ROUND(I912*H912,2)</f>
        <v>0</v>
      </c>
      <c r="K912" s="205" t="s">
        <v>152</v>
      </c>
      <c r="L912" s="62"/>
      <c r="M912" s="210" t="s">
        <v>22</v>
      </c>
      <c r="N912" s="211" t="s">
        <v>46</v>
      </c>
      <c r="O912" s="43"/>
      <c r="P912" s="212">
        <f>O912*H912</f>
        <v>0</v>
      </c>
      <c r="Q912" s="212">
        <v>0</v>
      </c>
      <c r="R912" s="212">
        <f>Q912*H912</f>
        <v>0</v>
      </c>
      <c r="S912" s="212">
        <v>0</v>
      </c>
      <c r="T912" s="213">
        <f>S912*H912</f>
        <v>0</v>
      </c>
      <c r="AR912" s="25" t="s">
        <v>326</v>
      </c>
      <c r="AT912" s="25" t="s">
        <v>148</v>
      </c>
      <c r="AU912" s="25" t="s">
        <v>84</v>
      </c>
      <c r="AY912" s="25" t="s">
        <v>145</v>
      </c>
      <c r="BE912" s="214">
        <f>IF(N912="základní",J912,0)</f>
        <v>0</v>
      </c>
      <c r="BF912" s="214">
        <f>IF(N912="snížená",J912,0)</f>
        <v>0</v>
      </c>
      <c r="BG912" s="214">
        <f>IF(N912="zákl. přenesená",J912,0)</f>
        <v>0</v>
      </c>
      <c r="BH912" s="214">
        <f>IF(N912="sníž. přenesená",J912,0)</f>
        <v>0</v>
      </c>
      <c r="BI912" s="214">
        <f>IF(N912="nulová",J912,0)</f>
        <v>0</v>
      </c>
      <c r="BJ912" s="25" t="s">
        <v>24</v>
      </c>
      <c r="BK912" s="214">
        <f>ROUND(I912*H912,2)</f>
        <v>0</v>
      </c>
      <c r="BL912" s="25" t="s">
        <v>326</v>
      </c>
      <c r="BM912" s="25" t="s">
        <v>1421</v>
      </c>
    </row>
    <row r="913" spans="2:51" s="12" customFormat="1" ht="13.5">
      <c r="B913" s="224"/>
      <c r="C913" s="225"/>
      <c r="D913" s="226" t="s">
        <v>248</v>
      </c>
      <c r="E913" s="227" t="s">
        <v>22</v>
      </c>
      <c r="F913" s="228" t="s">
        <v>1422</v>
      </c>
      <c r="G913" s="225"/>
      <c r="H913" s="229">
        <v>1</v>
      </c>
      <c r="I913" s="230"/>
      <c r="J913" s="225"/>
      <c r="K913" s="225"/>
      <c r="L913" s="231"/>
      <c r="M913" s="232"/>
      <c r="N913" s="233"/>
      <c r="O913" s="233"/>
      <c r="P913" s="233"/>
      <c r="Q913" s="233"/>
      <c r="R913" s="233"/>
      <c r="S913" s="233"/>
      <c r="T913" s="234"/>
      <c r="AT913" s="235" t="s">
        <v>248</v>
      </c>
      <c r="AU913" s="235" t="s">
        <v>84</v>
      </c>
      <c r="AV913" s="12" t="s">
        <v>84</v>
      </c>
      <c r="AW913" s="12" t="s">
        <v>39</v>
      </c>
      <c r="AX913" s="12" t="s">
        <v>24</v>
      </c>
      <c r="AY913" s="235" t="s">
        <v>145</v>
      </c>
    </row>
    <row r="914" spans="2:65" s="1" customFormat="1" ht="22.5" customHeight="1">
      <c r="B914" s="42"/>
      <c r="C914" s="203" t="s">
        <v>1423</v>
      </c>
      <c r="D914" s="203" t="s">
        <v>148</v>
      </c>
      <c r="E914" s="204" t="s">
        <v>1424</v>
      </c>
      <c r="F914" s="205" t="s">
        <v>1416</v>
      </c>
      <c r="G914" s="206" t="s">
        <v>175</v>
      </c>
      <c r="H914" s="207">
        <v>1</v>
      </c>
      <c r="I914" s="208"/>
      <c r="J914" s="209">
        <f>ROUND(I914*H914,2)</f>
        <v>0</v>
      </c>
      <c r="K914" s="205" t="s">
        <v>152</v>
      </c>
      <c r="L914" s="62"/>
      <c r="M914" s="210" t="s">
        <v>22</v>
      </c>
      <c r="N914" s="211" t="s">
        <v>46</v>
      </c>
      <c r="O914" s="43"/>
      <c r="P914" s="212">
        <f>O914*H914</f>
        <v>0</v>
      </c>
      <c r="Q914" s="212">
        <v>0</v>
      </c>
      <c r="R914" s="212">
        <f>Q914*H914</f>
        <v>0</v>
      </c>
      <c r="S914" s="212">
        <v>0</v>
      </c>
      <c r="T914" s="213">
        <f>S914*H914</f>
        <v>0</v>
      </c>
      <c r="AR914" s="25" t="s">
        <v>326</v>
      </c>
      <c r="AT914" s="25" t="s">
        <v>148</v>
      </c>
      <c r="AU914" s="25" t="s">
        <v>84</v>
      </c>
      <c r="AY914" s="25" t="s">
        <v>145</v>
      </c>
      <c r="BE914" s="214">
        <f>IF(N914="základní",J914,0)</f>
        <v>0</v>
      </c>
      <c r="BF914" s="214">
        <f>IF(N914="snížená",J914,0)</f>
        <v>0</v>
      </c>
      <c r="BG914" s="214">
        <f>IF(N914="zákl. přenesená",J914,0)</f>
        <v>0</v>
      </c>
      <c r="BH914" s="214">
        <f>IF(N914="sníž. přenesená",J914,0)</f>
        <v>0</v>
      </c>
      <c r="BI914" s="214">
        <f>IF(N914="nulová",J914,0)</f>
        <v>0</v>
      </c>
      <c r="BJ914" s="25" t="s">
        <v>24</v>
      </c>
      <c r="BK914" s="214">
        <f>ROUND(I914*H914,2)</f>
        <v>0</v>
      </c>
      <c r="BL914" s="25" t="s">
        <v>326</v>
      </c>
      <c r="BM914" s="25" t="s">
        <v>1425</v>
      </c>
    </row>
    <row r="915" spans="2:51" s="12" customFormat="1" ht="13.5">
      <c r="B915" s="224"/>
      <c r="C915" s="225"/>
      <c r="D915" s="226" t="s">
        <v>248</v>
      </c>
      <c r="E915" s="227" t="s">
        <v>22</v>
      </c>
      <c r="F915" s="228" t="s">
        <v>1426</v>
      </c>
      <c r="G915" s="225"/>
      <c r="H915" s="229">
        <v>1</v>
      </c>
      <c r="I915" s="230"/>
      <c r="J915" s="225"/>
      <c r="K915" s="225"/>
      <c r="L915" s="231"/>
      <c r="M915" s="232"/>
      <c r="N915" s="233"/>
      <c r="O915" s="233"/>
      <c r="P915" s="233"/>
      <c r="Q915" s="233"/>
      <c r="R915" s="233"/>
      <c r="S915" s="233"/>
      <c r="T915" s="234"/>
      <c r="AT915" s="235" t="s">
        <v>248</v>
      </c>
      <c r="AU915" s="235" t="s">
        <v>84</v>
      </c>
      <c r="AV915" s="12" t="s">
        <v>84</v>
      </c>
      <c r="AW915" s="12" t="s">
        <v>39</v>
      </c>
      <c r="AX915" s="12" t="s">
        <v>24</v>
      </c>
      <c r="AY915" s="235" t="s">
        <v>145</v>
      </c>
    </row>
    <row r="916" spans="2:65" s="1" customFormat="1" ht="22.5" customHeight="1">
      <c r="B916" s="42"/>
      <c r="C916" s="203" t="s">
        <v>1427</v>
      </c>
      <c r="D916" s="203" t="s">
        <v>148</v>
      </c>
      <c r="E916" s="204" t="s">
        <v>1428</v>
      </c>
      <c r="F916" s="205" t="s">
        <v>1416</v>
      </c>
      <c r="G916" s="206" t="s">
        <v>175</v>
      </c>
      <c r="H916" s="207">
        <v>1</v>
      </c>
      <c r="I916" s="208"/>
      <c r="J916" s="209">
        <f>ROUND(I916*H916,2)</f>
        <v>0</v>
      </c>
      <c r="K916" s="205" t="s">
        <v>152</v>
      </c>
      <c r="L916" s="62"/>
      <c r="M916" s="210" t="s">
        <v>22</v>
      </c>
      <c r="N916" s="211" t="s">
        <v>46</v>
      </c>
      <c r="O916" s="43"/>
      <c r="P916" s="212">
        <f>O916*H916</f>
        <v>0</v>
      </c>
      <c r="Q916" s="212">
        <v>0</v>
      </c>
      <c r="R916" s="212">
        <f>Q916*H916</f>
        <v>0</v>
      </c>
      <c r="S916" s="212">
        <v>0</v>
      </c>
      <c r="T916" s="213">
        <f>S916*H916</f>
        <v>0</v>
      </c>
      <c r="AR916" s="25" t="s">
        <v>326</v>
      </c>
      <c r="AT916" s="25" t="s">
        <v>148</v>
      </c>
      <c r="AU916" s="25" t="s">
        <v>84</v>
      </c>
      <c r="AY916" s="25" t="s">
        <v>145</v>
      </c>
      <c r="BE916" s="214">
        <f>IF(N916="základní",J916,0)</f>
        <v>0</v>
      </c>
      <c r="BF916" s="214">
        <f>IF(N916="snížená",J916,0)</f>
        <v>0</v>
      </c>
      <c r="BG916" s="214">
        <f>IF(N916="zákl. přenesená",J916,0)</f>
        <v>0</v>
      </c>
      <c r="BH916" s="214">
        <f>IF(N916="sníž. přenesená",J916,0)</f>
        <v>0</v>
      </c>
      <c r="BI916" s="214">
        <f>IF(N916="nulová",J916,0)</f>
        <v>0</v>
      </c>
      <c r="BJ916" s="25" t="s">
        <v>24</v>
      </c>
      <c r="BK916" s="214">
        <f>ROUND(I916*H916,2)</f>
        <v>0</v>
      </c>
      <c r="BL916" s="25" t="s">
        <v>326</v>
      </c>
      <c r="BM916" s="25" t="s">
        <v>1429</v>
      </c>
    </row>
    <row r="917" spans="2:51" s="12" customFormat="1" ht="13.5">
      <c r="B917" s="224"/>
      <c r="C917" s="225"/>
      <c r="D917" s="226" t="s">
        <v>248</v>
      </c>
      <c r="E917" s="227" t="s">
        <v>22</v>
      </c>
      <c r="F917" s="228" t="s">
        <v>1430</v>
      </c>
      <c r="G917" s="225"/>
      <c r="H917" s="229">
        <v>1</v>
      </c>
      <c r="I917" s="230"/>
      <c r="J917" s="225"/>
      <c r="K917" s="225"/>
      <c r="L917" s="231"/>
      <c r="M917" s="232"/>
      <c r="N917" s="233"/>
      <c r="O917" s="233"/>
      <c r="P917" s="233"/>
      <c r="Q917" s="233"/>
      <c r="R917" s="233"/>
      <c r="S917" s="233"/>
      <c r="T917" s="234"/>
      <c r="AT917" s="235" t="s">
        <v>248</v>
      </c>
      <c r="AU917" s="235" t="s">
        <v>84</v>
      </c>
      <c r="AV917" s="12" t="s">
        <v>84</v>
      </c>
      <c r="AW917" s="12" t="s">
        <v>39</v>
      </c>
      <c r="AX917" s="12" t="s">
        <v>24</v>
      </c>
      <c r="AY917" s="235" t="s">
        <v>145</v>
      </c>
    </row>
    <row r="918" spans="2:65" s="1" customFormat="1" ht="22.5" customHeight="1">
      <c r="B918" s="42"/>
      <c r="C918" s="203" t="s">
        <v>1431</v>
      </c>
      <c r="D918" s="203" t="s">
        <v>148</v>
      </c>
      <c r="E918" s="204" t="s">
        <v>1432</v>
      </c>
      <c r="F918" s="205" t="s">
        <v>1416</v>
      </c>
      <c r="G918" s="206" t="s">
        <v>175</v>
      </c>
      <c r="H918" s="207">
        <v>1</v>
      </c>
      <c r="I918" s="208"/>
      <c r="J918" s="209">
        <f>ROUND(I918*H918,2)</f>
        <v>0</v>
      </c>
      <c r="K918" s="205" t="s">
        <v>152</v>
      </c>
      <c r="L918" s="62"/>
      <c r="M918" s="210" t="s">
        <v>22</v>
      </c>
      <c r="N918" s="211" t="s">
        <v>46</v>
      </c>
      <c r="O918" s="43"/>
      <c r="P918" s="212">
        <f>O918*H918</f>
        <v>0</v>
      </c>
      <c r="Q918" s="212">
        <v>0</v>
      </c>
      <c r="R918" s="212">
        <f>Q918*H918</f>
        <v>0</v>
      </c>
      <c r="S918" s="212">
        <v>0</v>
      </c>
      <c r="T918" s="213">
        <f>S918*H918</f>
        <v>0</v>
      </c>
      <c r="AR918" s="25" t="s">
        <v>326</v>
      </c>
      <c r="AT918" s="25" t="s">
        <v>148</v>
      </c>
      <c r="AU918" s="25" t="s">
        <v>84</v>
      </c>
      <c r="AY918" s="25" t="s">
        <v>145</v>
      </c>
      <c r="BE918" s="214">
        <f>IF(N918="základní",J918,0)</f>
        <v>0</v>
      </c>
      <c r="BF918" s="214">
        <f>IF(N918="snížená",J918,0)</f>
        <v>0</v>
      </c>
      <c r="BG918" s="214">
        <f>IF(N918="zákl. přenesená",J918,0)</f>
        <v>0</v>
      </c>
      <c r="BH918" s="214">
        <f>IF(N918="sníž. přenesená",J918,0)</f>
        <v>0</v>
      </c>
      <c r="BI918" s="214">
        <f>IF(N918="nulová",J918,0)</f>
        <v>0</v>
      </c>
      <c r="BJ918" s="25" t="s">
        <v>24</v>
      </c>
      <c r="BK918" s="214">
        <f>ROUND(I918*H918,2)</f>
        <v>0</v>
      </c>
      <c r="BL918" s="25" t="s">
        <v>326</v>
      </c>
      <c r="BM918" s="25" t="s">
        <v>1433</v>
      </c>
    </row>
    <row r="919" spans="2:51" s="12" customFormat="1" ht="13.5">
      <c r="B919" s="224"/>
      <c r="C919" s="225"/>
      <c r="D919" s="226" t="s">
        <v>248</v>
      </c>
      <c r="E919" s="227" t="s">
        <v>22</v>
      </c>
      <c r="F919" s="228" t="s">
        <v>1434</v>
      </c>
      <c r="G919" s="225"/>
      <c r="H919" s="229">
        <v>1</v>
      </c>
      <c r="I919" s="230"/>
      <c r="J919" s="225"/>
      <c r="K919" s="225"/>
      <c r="L919" s="231"/>
      <c r="M919" s="232"/>
      <c r="N919" s="233"/>
      <c r="O919" s="233"/>
      <c r="P919" s="233"/>
      <c r="Q919" s="233"/>
      <c r="R919" s="233"/>
      <c r="S919" s="233"/>
      <c r="T919" s="234"/>
      <c r="AT919" s="235" t="s">
        <v>248</v>
      </c>
      <c r="AU919" s="235" t="s">
        <v>84</v>
      </c>
      <c r="AV919" s="12" t="s">
        <v>84</v>
      </c>
      <c r="AW919" s="12" t="s">
        <v>39</v>
      </c>
      <c r="AX919" s="12" t="s">
        <v>24</v>
      </c>
      <c r="AY919" s="235" t="s">
        <v>145</v>
      </c>
    </row>
    <row r="920" spans="2:65" s="1" customFormat="1" ht="22.5" customHeight="1">
      <c r="B920" s="42"/>
      <c r="C920" s="203" t="s">
        <v>1435</v>
      </c>
      <c r="D920" s="203" t="s">
        <v>148</v>
      </c>
      <c r="E920" s="204" t="s">
        <v>1436</v>
      </c>
      <c r="F920" s="205" t="s">
        <v>1416</v>
      </c>
      <c r="G920" s="206" t="s">
        <v>175</v>
      </c>
      <c r="H920" s="207">
        <v>5</v>
      </c>
      <c r="I920" s="208"/>
      <c r="J920" s="209">
        <f>ROUND(I920*H920,2)</f>
        <v>0</v>
      </c>
      <c r="K920" s="205" t="s">
        <v>152</v>
      </c>
      <c r="L920" s="62"/>
      <c r="M920" s="210" t="s">
        <v>22</v>
      </c>
      <c r="N920" s="211" t="s">
        <v>46</v>
      </c>
      <c r="O920" s="43"/>
      <c r="P920" s="212">
        <f>O920*H920</f>
        <v>0</v>
      </c>
      <c r="Q920" s="212">
        <v>0</v>
      </c>
      <c r="R920" s="212">
        <f>Q920*H920</f>
        <v>0</v>
      </c>
      <c r="S920" s="212">
        <v>0</v>
      </c>
      <c r="T920" s="213">
        <f>S920*H920</f>
        <v>0</v>
      </c>
      <c r="AR920" s="25" t="s">
        <v>326</v>
      </c>
      <c r="AT920" s="25" t="s">
        <v>148</v>
      </c>
      <c r="AU920" s="25" t="s">
        <v>84</v>
      </c>
      <c r="AY920" s="25" t="s">
        <v>145</v>
      </c>
      <c r="BE920" s="214">
        <f>IF(N920="základní",J920,0)</f>
        <v>0</v>
      </c>
      <c r="BF920" s="214">
        <f>IF(N920="snížená",J920,0)</f>
        <v>0</v>
      </c>
      <c r="BG920" s="214">
        <f>IF(N920="zákl. přenesená",J920,0)</f>
        <v>0</v>
      </c>
      <c r="BH920" s="214">
        <f>IF(N920="sníž. přenesená",J920,0)</f>
        <v>0</v>
      </c>
      <c r="BI920" s="214">
        <f>IF(N920="nulová",J920,0)</f>
        <v>0</v>
      </c>
      <c r="BJ920" s="25" t="s">
        <v>24</v>
      </c>
      <c r="BK920" s="214">
        <f>ROUND(I920*H920,2)</f>
        <v>0</v>
      </c>
      <c r="BL920" s="25" t="s">
        <v>326</v>
      </c>
      <c r="BM920" s="25" t="s">
        <v>1437</v>
      </c>
    </row>
    <row r="921" spans="2:51" s="12" customFormat="1" ht="13.5">
      <c r="B921" s="224"/>
      <c r="C921" s="225"/>
      <c r="D921" s="226" t="s">
        <v>248</v>
      </c>
      <c r="E921" s="227" t="s">
        <v>22</v>
      </c>
      <c r="F921" s="228" t="s">
        <v>1438</v>
      </c>
      <c r="G921" s="225"/>
      <c r="H921" s="229">
        <v>5</v>
      </c>
      <c r="I921" s="230"/>
      <c r="J921" s="225"/>
      <c r="K921" s="225"/>
      <c r="L921" s="231"/>
      <c r="M921" s="232"/>
      <c r="N921" s="233"/>
      <c r="O921" s="233"/>
      <c r="P921" s="233"/>
      <c r="Q921" s="233"/>
      <c r="R921" s="233"/>
      <c r="S921" s="233"/>
      <c r="T921" s="234"/>
      <c r="AT921" s="235" t="s">
        <v>248</v>
      </c>
      <c r="AU921" s="235" t="s">
        <v>84</v>
      </c>
      <c r="AV921" s="12" t="s">
        <v>84</v>
      </c>
      <c r="AW921" s="12" t="s">
        <v>39</v>
      </c>
      <c r="AX921" s="12" t="s">
        <v>24</v>
      </c>
      <c r="AY921" s="235" t="s">
        <v>145</v>
      </c>
    </row>
    <row r="922" spans="2:65" s="1" customFormat="1" ht="22.5" customHeight="1">
      <c r="B922" s="42"/>
      <c r="C922" s="203" t="s">
        <v>1439</v>
      </c>
      <c r="D922" s="203" t="s">
        <v>148</v>
      </c>
      <c r="E922" s="204" t="s">
        <v>1440</v>
      </c>
      <c r="F922" s="205" t="s">
        <v>1441</v>
      </c>
      <c r="G922" s="206" t="s">
        <v>175</v>
      </c>
      <c r="H922" s="207">
        <v>1</v>
      </c>
      <c r="I922" s="208"/>
      <c r="J922" s="209">
        <f>ROUND(I922*H922,2)</f>
        <v>0</v>
      </c>
      <c r="K922" s="205" t="s">
        <v>152</v>
      </c>
      <c r="L922" s="62"/>
      <c r="M922" s="210" t="s">
        <v>22</v>
      </c>
      <c r="N922" s="211" t="s">
        <v>46</v>
      </c>
      <c r="O922" s="43"/>
      <c r="P922" s="212">
        <f>O922*H922</f>
        <v>0</v>
      </c>
      <c r="Q922" s="212">
        <v>0</v>
      </c>
      <c r="R922" s="212">
        <f>Q922*H922</f>
        <v>0</v>
      </c>
      <c r="S922" s="212">
        <v>0.05</v>
      </c>
      <c r="T922" s="213">
        <f>S922*H922</f>
        <v>0.05</v>
      </c>
      <c r="AR922" s="25" t="s">
        <v>326</v>
      </c>
      <c r="AT922" s="25" t="s">
        <v>148</v>
      </c>
      <c r="AU922" s="25" t="s">
        <v>84</v>
      </c>
      <c r="AY922" s="25" t="s">
        <v>145</v>
      </c>
      <c r="BE922" s="214">
        <f>IF(N922="základní",J922,0)</f>
        <v>0</v>
      </c>
      <c r="BF922" s="214">
        <f>IF(N922="snížená",J922,0)</f>
        <v>0</v>
      </c>
      <c r="BG922" s="214">
        <f>IF(N922="zákl. přenesená",J922,0)</f>
        <v>0</v>
      </c>
      <c r="BH922" s="214">
        <f>IF(N922="sníž. přenesená",J922,0)</f>
        <v>0</v>
      </c>
      <c r="BI922" s="214">
        <f>IF(N922="nulová",J922,0)</f>
        <v>0</v>
      </c>
      <c r="BJ922" s="25" t="s">
        <v>24</v>
      </c>
      <c r="BK922" s="214">
        <f>ROUND(I922*H922,2)</f>
        <v>0</v>
      </c>
      <c r="BL922" s="25" t="s">
        <v>326</v>
      </c>
      <c r="BM922" s="25" t="s">
        <v>1442</v>
      </c>
    </row>
    <row r="923" spans="2:51" s="12" customFormat="1" ht="13.5">
      <c r="B923" s="224"/>
      <c r="C923" s="225"/>
      <c r="D923" s="226" t="s">
        <v>248</v>
      </c>
      <c r="E923" s="227" t="s">
        <v>22</v>
      </c>
      <c r="F923" s="228" t="s">
        <v>1443</v>
      </c>
      <c r="G923" s="225"/>
      <c r="H923" s="229">
        <v>1</v>
      </c>
      <c r="I923" s="230"/>
      <c r="J923" s="225"/>
      <c r="K923" s="225"/>
      <c r="L923" s="231"/>
      <c r="M923" s="232"/>
      <c r="N923" s="233"/>
      <c r="O923" s="233"/>
      <c r="P923" s="233"/>
      <c r="Q923" s="233"/>
      <c r="R923" s="233"/>
      <c r="S923" s="233"/>
      <c r="T923" s="234"/>
      <c r="AT923" s="235" t="s">
        <v>248</v>
      </c>
      <c r="AU923" s="235" t="s">
        <v>84</v>
      </c>
      <c r="AV923" s="12" t="s">
        <v>84</v>
      </c>
      <c r="AW923" s="12" t="s">
        <v>39</v>
      </c>
      <c r="AX923" s="12" t="s">
        <v>24</v>
      </c>
      <c r="AY923" s="235" t="s">
        <v>145</v>
      </c>
    </row>
    <row r="924" spans="2:65" s="1" customFormat="1" ht="22.5" customHeight="1">
      <c r="B924" s="42"/>
      <c r="C924" s="203" t="s">
        <v>1444</v>
      </c>
      <c r="D924" s="203" t="s">
        <v>148</v>
      </c>
      <c r="E924" s="204" t="s">
        <v>1445</v>
      </c>
      <c r="F924" s="205" t="s">
        <v>1446</v>
      </c>
      <c r="G924" s="206" t="s">
        <v>175</v>
      </c>
      <c r="H924" s="207">
        <v>1</v>
      </c>
      <c r="I924" s="208"/>
      <c r="J924" s="209">
        <f>ROUND(I924*H924,2)</f>
        <v>0</v>
      </c>
      <c r="K924" s="205" t="s">
        <v>152</v>
      </c>
      <c r="L924" s="62"/>
      <c r="M924" s="210" t="s">
        <v>22</v>
      </c>
      <c r="N924" s="211" t="s">
        <v>46</v>
      </c>
      <c r="O924" s="43"/>
      <c r="P924" s="212">
        <f>O924*H924</f>
        <v>0</v>
      </c>
      <c r="Q924" s="212">
        <v>0.005</v>
      </c>
      <c r="R924" s="212">
        <f>Q924*H924</f>
        <v>0.005</v>
      </c>
      <c r="S924" s="212">
        <v>0</v>
      </c>
      <c r="T924" s="213">
        <f>S924*H924</f>
        <v>0</v>
      </c>
      <c r="AR924" s="25" t="s">
        <v>326</v>
      </c>
      <c r="AT924" s="25" t="s">
        <v>148</v>
      </c>
      <c r="AU924" s="25" t="s">
        <v>84</v>
      </c>
      <c r="AY924" s="25" t="s">
        <v>145</v>
      </c>
      <c r="BE924" s="214">
        <f>IF(N924="základní",J924,0)</f>
        <v>0</v>
      </c>
      <c r="BF924" s="214">
        <f>IF(N924="snížená",J924,0)</f>
        <v>0</v>
      </c>
      <c r="BG924" s="214">
        <f>IF(N924="zákl. přenesená",J924,0)</f>
        <v>0</v>
      </c>
      <c r="BH924" s="214">
        <f>IF(N924="sníž. přenesená",J924,0)</f>
        <v>0</v>
      </c>
      <c r="BI924" s="214">
        <f>IF(N924="nulová",J924,0)</f>
        <v>0</v>
      </c>
      <c r="BJ924" s="25" t="s">
        <v>24</v>
      </c>
      <c r="BK924" s="214">
        <f>ROUND(I924*H924,2)</f>
        <v>0</v>
      </c>
      <c r="BL924" s="25" t="s">
        <v>326</v>
      </c>
      <c r="BM924" s="25" t="s">
        <v>1447</v>
      </c>
    </row>
    <row r="925" spans="2:51" s="12" customFormat="1" ht="13.5">
      <c r="B925" s="224"/>
      <c r="C925" s="225"/>
      <c r="D925" s="226" t="s">
        <v>248</v>
      </c>
      <c r="E925" s="227" t="s">
        <v>22</v>
      </c>
      <c r="F925" s="228" t="s">
        <v>1448</v>
      </c>
      <c r="G925" s="225"/>
      <c r="H925" s="229">
        <v>1</v>
      </c>
      <c r="I925" s="230"/>
      <c r="J925" s="225"/>
      <c r="K925" s="225"/>
      <c r="L925" s="231"/>
      <c r="M925" s="232"/>
      <c r="N925" s="233"/>
      <c r="O925" s="233"/>
      <c r="P925" s="233"/>
      <c r="Q925" s="233"/>
      <c r="R925" s="233"/>
      <c r="S925" s="233"/>
      <c r="T925" s="234"/>
      <c r="AT925" s="235" t="s">
        <v>248</v>
      </c>
      <c r="AU925" s="235" t="s">
        <v>84</v>
      </c>
      <c r="AV925" s="12" t="s">
        <v>84</v>
      </c>
      <c r="AW925" s="12" t="s">
        <v>39</v>
      </c>
      <c r="AX925" s="12" t="s">
        <v>24</v>
      </c>
      <c r="AY925" s="235" t="s">
        <v>145</v>
      </c>
    </row>
    <row r="926" spans="2:65" s="1" customFormat="1" ht="22.5" customHeight="1">
      <c r="B926" s="42"/>
      <c r="C926" s="203" t="s">
        <v>1449</v>
      </c>
      <c r="D926" s="203" t="s">
        <v>148</v>
      </c>
      <c r="E926" s="204" t="s">
        <v>1450</v>
      </c>
      <c r="F926" s="205" t="s">
        <v>1451</v>
      </c>
      <c r="G926" s="206" t="s">
        <v>175</v>
      </c>
      <c r="H926" s="207">
        <v>1</v>
      </c>
      <c r="I926" s="208"/>
      <c r="J926" s="209">
        <f>ROUND(I926*H926,2)</f>
        <v>0</v>
      </c>
      <c r="K926" s="205" t="s">
        <v>152</v>
      </c>
      <c r="L926" s="62"/>
      <c r="M926" s="210" t="s">
        <v>22</v>
      </c>
      <c r="N926" s="211" t="s">
        <v>46</v>
      </c>
      <c r="O926" s="43"/>
      <c r="P926" s="212">
        <f>O926*H926</f>
        <v>0</v>
      </c>
      <c r="Q926" s="212">
        <v>0.05</v>
      </c>
      <c r="R926" s="212">
        <f>Q926*H926</f>
        <v>0.05</v>
      </c>
      <c r="S926" s="212">
        <v>0</v>
      </c>
      <c r="T926" s="213">
        <f>S926*H926</f>
        <v>0</v>
      </c>
      <c r="AR926" s="25" t="s">
        <v>326</v>
      </c>
      <c r="AT926" s="25" t="s">
        <v>148</v>
      </c>
      <c r="AU926" s="25" t="s">
        <v>84</v>
      </c>
      <c r="AY926" s="25" t="s">
        <v>145</v>
      </c>
      <c r="BE926" s="214">
        <f>IF(N926="základní",J926,0)</f>
        <v>0</v>
      </c>
      <c r="BF926" s="214">
        <f>IF(N926="snížená",J926,0)</f>
        <v>0</v>
      </c>
      <c r="BG926" s="214">
        <f>IF(N926="zákl. přenesená",J926,0)</f>
        <v>0</v>
      </c>
      <c r="BH926" s="214">
        <f>IF(N926="sníž. přenesená",J926,0)</f>
        <v>0</v>
      </c>
      <c r="BI926" s="214">
        <f>IF(N926="nulová",J926,0)</f>
        <v>0</v>
      </c>
      <c r="BJ926" s="25" t="s">
        <v>24</v>
      </c>
      <c r="BK926" s="214">
        <f>ROUND(I926*H926,2)</f>
        <v>0</v>
      </c>
      <c r="BL926" s="25" t="s">
        <v>326</v>
      </c>
      <c r="BM926" s="25" t="s">
        <v>1452</v>
      </c>
    </row>
    <row r="927" spans="2:51" s="12" customFormat="1" ht="13.5">
      <c r="B927" s="224"/>
      <c r="C927" s="225"/>
      <c r="D927" s="226" t="s">
        <v>248</v>
      </c>
      <c r="E927" s="227" t="s">
        <v>22</v>
      </c>
      <c r="F927" s="228" t="s">
        <v>1453</v>
      </c>
      <c r="G927" s="225"/>
      <c r="H927" s="229">
        <v>1</v>
      </c>
      <c r="I927" s="230"/>
      <c r="J927" s="225"/>
      <c r="K927" s="225"/>
      <c r="L927" s="231"/>
      <c r="M927" s="232"/>
      <c r="N927" s="233"/>
      <c r="O927" s="233"/>
      <c r="P927" s="233"/>
      <c r="Q927" s="233"/>
      <c r="R927" s="233"/>
      <c r="S927" s="233"/>
      <c r="T927" s="234"/>
      <c r="AT927" s="235" t="s">
        <v>248</v>
      </c>
      <c r="AU927" s="235" t="s">
        <v>84</v>
      </c>
      <c r="AV927" s="12" t="s">
        <v>84</v>
      </c>
      <c r="AW927" s="12" t="s">
        <v>39</v>
      </c>
      <c r="AX927" s="12" t="s">
        <v>24</v>
      </c>
      <c r="AY927" s="235" t="s">
        <v>145</v>
      </c>
    </row>
    <row r="928" spans="2:65" s="1" customFormat="1" ht="22.5" customHeight="1">
      <c r="B928" s="42"/>
      <c r="C928" s="203" t="s">
        <v>1454</v>
      </c>
      <c r="D928" s="203" t="s">
        <v>148</v>
      </c>
      <c r="E928" s="204" t="s">
        <v>1455</v>
      </c>
      <c r="F928" s="205" t="s">
        <v>1451</v>
      </c>
      <c r="G928" s="206" t="s">
        <v>175</v>
      </c>
      <c r="H928" s="207">
        <v>1</v>
      </c>
      <c r="I928" s="208"/>
      <c r="J928" s="209">
        <f>ROUND(I928*H928,2)</f>
        <v>0</v>
      </c>
      <c r="K928" s="205" t="s">
        <v>152</v>
      </c>
      <c r="L928" s="62"/>
      <c r="M928" s="210" t="s">
        <v>22</v>
      </c>
      <c r="N928" s="211" t="s">
        <v>46</v>
      </c>
      <c r="O928" s="43"/>
      <c r="P928" s="212">
        <f>O928*H928</f>
        <v>0</v>
      </c>
      <c r="Q928" s="212">
        <v>0.05</v>
      </c>
      <c r="R928" s="212">
        <f>Q928*H928</f>
        <v>0.05</v>
      </c>
      <c r="S928" s="212">
        <v>0</v>
      </c>
      <c r="T928" s="213">
        <f>S928*H928</f>
        <v>0</v>
      </c>
      <c r="AR928" s="25" t="s">
        <v>326</v>
      </c>
      <c r="AT928" s="25" t="s">
        <v>148</v>
      </c>
      <c r="AU928" s="25" t="s">
        <v>84</v>
      </c>
      <c r="AY928" s="25" t="s">
        <v>145</v>
      </c>
      <c r="BE928" s="214">
        <f>IF(N928="základní",J928,0)</f>
        <v>0</v>
      </c>
      <c r="BF928" s="214">
        <f>IF(N928="snížená",J928,0)</f>
        <v>0</v>
      </c>
      <c r="BG928" s="214">
        <f>IF(N928="zákl. přenesená",J928,0)</f>
        <v>0</v>
      </c>
      <c r="BH928" s="214">
        <f>IF(N928="sníž. přenesená",J928,0)</f>
        <v>0</v>
      </c>
      <c r="BI928" s="214">
        <f>IF(N928="nulová",J928,0)</f>
        <v>0</v>
      </c>
      <c r="BJ928" s="25" t="s">
        <v>24</v>
      </c>
      <c r="BK928" s="214">
        <f>ROUND(I928*H928,2)</f>
        <v>0</v>
      </c>
      <c r="BL928" s="25" t="s">
        <v>326</v>
      </c>
      <c r="BM928" s="25" t="s">
        <v>1456</v>
      </c>
    </row>
    <row r="929" spans="2:51" s="12" customFormat="1" ht="13.5">
      <c r="B929" s="224"/>
      <c r="C929" s="225"/>
      <c r="D929" s="226" t="s">
        <v>248</v>
      </c>
      <c r="E929" s="227" t="s">
        <v>22</v>
      </c>
      <c r="F929" s="228" t="s">
        <v>1457</v>
      </c>
      <c r="G929" s="225"/>
      <c r="H929" s="229">
        <v>1</v>
      </c>
      <c r="I929" s="230"/>
      <c r="J929" s="225"/>
      <c r="K929" s="225"/>
      <c r="L929" s="231"/>
      <c r="M929" s="232"/>
      <c r="N929" s="233"/>
      <c r="O929" s="233"/>
      <c r="P929" s="233"/>
      <c r="Q929" s="233"/>
      <c r="R929" s="233"/>
      <c r="S929" s="233"/>
      <c r="T929" s="234"/>
      <c r="AT929" s="235" t="s">
        <v>248</v>
      </c>
      <c r="AU929" s="235" t="s">
        <v>84</v>
      </c>
      <c r="AV929" s="12" t="s">
        <v>84</v>
      </c>
      <c r="AW929" s="12" t="s">
        <v>39</v>
      </c>
      <c r="AX929" s="12" t="s">
        <v>24</v>
      </c>
      <c r="AY929" s="235" t="s">
        <v>145</v>
      </c>
    </row>
    <row r="930" spans="2:65" s="1" customFormat="1" ht="44.25" customHeight="1">
      <c r="B930" s="42"/>
      <c r="C930" s="203" t="s">
        <v>1458</v>
      </c>
      <c r="D930" s="203" t="s">
        <v>148</v>
      </c>
      <c r="E930" s="204" t="s">
        <v>1459</v>
      </c>
      <c r="F930" s="205" t="s">
        <v>1460</v>
      </c>
      <c r="G930" s="206" t="s">
        <v>175</v>
      </c>
      <c r="H930" s="207">
        <v>13</v>
      </c>
      <c r="I930" s="208"/>
      <c r="J930" s="209">
        <f>ROUND(I930*H930,2)</f>
        <v>0</v>
      </c>
      <c r="K930" s="205" t="s">
        <v>152</v>
      </c>
      <c r="L930" s="62"/>
      <c r="M930" s="210" t="s">
        <v>22</v>
      </c>
      <c r="N930" s="211" t="s">
        <v>46</v>
      </c>
      <c r="O930" s="43"/>
      <c r="P930" s="212">
        <f>O930*H930</f>
        <v>0</v>
      </c>
      <c r="Q930" s="212">
        <v>0.001</v>
      </c>
      <c r="R930" s="212">
        <f>Q930*H930</f>
        <v>0.013000000000000001</v>
      </c>
      <c r="S930" s="212">
        <v>0</v>
      </c>
      <c r="T930" s="213">
        <f>S930*H930</f>
        <v>0</v>
      </c>
      <c r="AR930" s="25" t="s">
        <v>326</v>
      </c>
      <c r="AT930" s="25" t="s">
        <v>148</v>
      </c>
      <c r="AU930" s="25" t="s">
        <v>84</v>
      </c>
      <c r="AY930" s="25" t="s">
        <v>145</v>
      </c>
      <c r="BE930" s="214">
        <f>IF(N930="základní",J930,0)</f>
        <v>0</v>
      </c>
      <c r="BF930" s="214">
        <f>IF(N930="snížená",J930,0)</f>
        <v>0</v>
      </c>
      <c r="BG930" s="214">
        <f>IF(N930="zákl. přenesená",J930,0)</f>
        <v>0</v>
      </c>
      <c r="BH930" s="214">
        <f>IF(N930="sníž. přenesená",J930,0)</f>
        <v>0</v>
      </c>
      <c r="BI930" s="214">
        <f>IF(N930="nulová",J930,0)</f>
        <v>0</v>
      </c>
      <c r="BJ930" s="25" t="s">
        <v>24</v>
      </c>
      <c r="BK930" s="214">
        <f>ROUND(I930*H930,2)</f>
        <v>0</v>
      </c>
      <c r="BL930" s="25" t="s">
        <v>326</v>
      </c>
      <c r="BM930" s="25" t="s">
        <v>1461</v>
      </c>
    </row>
    <row r="931" spans="2:51" s="12" customFormat="1" ht="13.5">
      <c r="B931" s="224"/>
      <c r="C931" s="225"/>
      <c r="D931" s="226" t="s">
        <v>248</v>
      </c>
      <c r="E931" s="227" t="s">
        <v>22</v>
      </c>
      <c r="F931" s="228" t="s">
        <v>1462</v>
      </c>
      <c r="G931" s="225"/>
      <c r="H931" s="229">
        <v>13</v>
      </c>
      <c r="I931" s="230"/>
      <c r="J931" s="225"/>
      <c r="K931" s="225"/>
      <c r="L931" s="231"/>
      <c r="M931" s="232"/>
      <c r="N931" s="233"/>
      <c r="O931" s="233"/>
      <c r="P931" s="233"/>
      <c r="Q931" s="233"/>
      <c r="R931" s="233"/>
      <c r="S931" s="233"/>
      <c r="T931" s="234"/>
      <c r="AT931" s="235" t="s">
        <v>248</v>
      </c>
      <c r="AU931" s="235" t="s">
        <v>84</v>
      </c>
      <c r="AV931" s="12" t="s">
        <v>84</v>
      </c>
      <c r="AW931" s="12" t="s">
        <v>39</v>
      </c>
      <c r="AX931" s="12" t="s">
        <v>24</v>
      </c>
      <c r="AY931" s="235" t="s">
        <v>145</v>
      </c>
    </row>
    <row r="932" spans="2:65" s="1" customFormat="1" ht="31.5" customHeight="1">
      <c r="B932" s="42"/>
      <c r="C932" s="203" t="s">
        <v>1463</v>
      </c>
      <c r="D932" s="203" t="s">
        <v>148</v>
      </c>
      <c r="E932" s="204" t="s">
        <v>1464</v>
      </c>
      <c r="F932" s="205" t="s">
        <v>1465</v>
      </c>
      <c r="G932" s="206" t="s">
        <v>175</v>
      </c>
      <c r="H932" s="207">
        <v>5</v>
      </c>
      <c r="I932" s="208"/>
      <c r="J932" s="209">
        <f>ROUND(I932*H932,2)</f>
        <v>0</v>
      </c>
      <c r="K932" s="205" t="s">
        <v>152</v>
      </c>
      <c r="L932" s="62"/>
      <c r="M932" s="210" t="s">
        <v>22</v>
      </c>
      <c r="N932" s="211" t="s">
        <v>46</v>
      </c>
      <c r="O932" s="43"/>
      <c r="P932" s="212">
        <f>O932*H932</f>
        <v>0</v>
      </c>
      <c r="Q932" s="212">
        <v>0.001</v>
      </c>
      <c r="R932" s="212">
        <f>Q932*H932</f>
        <v>0.005</v>
      </c>
      <c r="S932" s="212">
        <v>0</v>
      </c>
      <c r="T932" s="213">
        <f>S932*H932</f>
        <v>0</v>
      </c>
      <c r="AR932" s="25" t="s">
        <v>326</v>
      </c>
      <c r="AT932" s="25" t="s">
        <v>148</v>
      </c>
      <c r="AU932" s="25" t="s">
        <v>84</v>
      </c>
      <c r="AY932" s="25" t="s">
        <v>145</v>
      </c>
      <c r="BE932" s="214">
        <f>IF(N932="základní",J932,0)</f>
        <v>0</v>
      </c>
      <c r="BF932" s="214">
        <f>IF(N932="snížená",J932,0)</f>
        <v>0</v>
      </c>
      <c r="BG932" s="214">
        <f>IF(N932="zákl. přenesená",J932,0)</f>
        <v>0</v>
      </c>
      <c r="BH932" s="214">
        <f>IF(N932="sníž. přenesená",J932,0)</f>
        <v>0</v>
      </c>
      <c r="BI932" s="214">
        <f>IF(N932="nulová",J932,0)</f>
        <v>0</v>
      </c>
      <c r="BJ932" s="25" t="s">
        <v>24</v>
      </c>
      <c r="BK932" s="214">
        <f>ROUND(I932*H932,2)</f>
        <v>0</v>
      </c>
      <c r="BL932" s="25" t="s">
        <v>326</v>
      </c>
      <c r="BM932" s="25" t="s">
        <v>1466</v>
      </c>
    </row>
    <row r="933" spans="2:51" s="12" customFormat="1" ht="13.5">
      <c r="B933" s="224"/>
      <c r="C933" s="225"/>
      <c r="D933" s="226" t="s">
        <v>248</v>
      </c>
      <c r="E933" s="227" t="s">
        <v>22</v>
      </c>
      <c r="F933" s="228" t="s">
        <v>1467</v>
      </c>
      <c r="G933" s="225"/>
      <c r="H933" s="229">
        <v>5</v>
      </c>
      <c r="I933" s="230"/>
      <c r="J933" s="225"/>
      <c r="K933" s="225"/>
      <c r="L933" s="231"/>
      <c r="M933" s="232"/>
      <c r="N933" s="233"/>
      <c r="O933" s="233"/>
      <c r="P933" s="233"/>
      <c r="Q933" s="233"/>
      <c r="R933" s="233"/>
      <c r="S933" s="233"/>
      <c r="T933" s="234"/>
      <c r="AT933" s="235" t="s">
        <v>248</v>
      </c>
      <c r="AU933" s="235" t="s">
        <v>84</v>
      </c>
      <c r="AV933" s="12" t="s">
        <v>84</v>
      </c>
      <c r="AW933" s="12" t="s">
        <v>39</v>
      </c>
      <c r="AX933" s="12" t="s">
        <v>24</v>
      </c>
      <c r="AY933" s="235" t="s">
        <v>145</v>
      </c>
    </row>
    <row r="934" spans="2:65" s="1" customFormat="1" ht="22.5" customHeight="1">
      <c r="B934" s="42"/>
      <c r="C934" s="203" t="s">
        <v>1468</v>
      </c>
      <c r="D934" s="203" t="s">
        <v>148</v>
      </c>
      <c r="E934" s="204" t="s">
        <v>1469</v>
      </c>
      <c r="F934" s="205" t="s">
        <v>1470</v>
      </c>
      <c r="G934" s="206" t="s">
        <v>175</v>
      </c>
      <c r="H934" s="207">
        <v>4</v>
      </c>
      <c r="I934" s="208"/>
      <c r="J934" s="209">
        <f>ROUND(I934*H934,2)</f>
        <v>0</v>
      </c>
      <c r="K934" s="205" t="s">
        <v>152</v>
      </c>
      <c r="L934" s="62"/>
      <c r="M934" s="210" t="s">
        <v>22</v>
      </c>
      <c r="N934" s="211" t="s">
        <v>46</v>
      </c>
      <c r="O934" s="43"/>
      <c r="P934" s="212">
        <f>O934*H934</f>
        <v>0</v>
      </c>
      <c r="Q934" s="212">
        <v>1E-05</v>
      </c>
      <c r="R934" s="212">
        <f>Q934*H934</f>
        <v>4E-05</v>
      </c>
      <c r="S934" s="212">
        <v>0</v>
      </c>
      <c r="T934" s="213">
        <f>S934*H934</f>
        <v>0</v>
      </c>
      <c r="AR934" s="25" t="s">
        <v>326</v>
      </c>
      <c r="AT934" s="25" t="s">
        <v>148</v>
      </c>
      <c r="AU934" s="25" t="s">
        <v>84</v>
      </c>
      <c r="AY934" s="25" t="s">
        <v>145</v>
      </c>
      <c r="BE934" s="214">
        <f>IF(N934="základní",J934,0)</f>
        <v>0</v>
      </c>
      <c r="BF934" s="214">
        <f>IF(N934="snížená",J934,0)</f>
        <v>0</v>
      </c>
      <c r="BG934" s="214">
        <f>IF(N934="zákl. přenesená",J934,0)</f>
        <v>0</v>
      </c>
      <c r="BH934" s="214">
        <f>IF(N934="sníž. přenesená",J934,0)</f>
        <v>0</v>
      </c>
      <c r="BI934" s="214">
        <f>IF(N934="nulová",J934,0)</f>
        <v>0</v>
      </c>
      <c r="BJ934" s="25" t="s">
        <v>24</v>
      </c>
      <c r="BK934" s="214">
        <f>ROUND(I934*H934,2)</f>
        <v>0</v>
      </c>
      <c r="BL934" s="25" t="s">
        <v>326</v>
      </c>
      <c r="BM934" s="25" t="s">
        <v>1471</v>
      </c>
    </row>
    <row r="935" spans="2:51" s="12" customFormat="1" ht="13.5">
      <c r="B935" s="224"/>
      <c r="C935" s="225"/>
      <c r="D935" s="226" t="s">
        <v>248</v>
      </c>
      <c r="E935" s="227" t="s">
        <v>22</v>
      </c>
      <c r="F935" s="228" t="s">
        <v>1472</v>
      </c>
      <c r="G935" s="225"/>
      <c r="H935" s="229">
        <v>4</v>
      </c>
      <c r="I935" s="230"/>
      <c r="J935" s="225"/>
      <c r="K935" s="225"/>
      <c r="L935" s="231"/>
      <c r="M935" s="232"/>
      <c r="N935" s="233"/>
      <c r="O935" s="233"/>
      <c r="P935" s="233"/>
      <c r="Q935" s="233"/>
      <c r="R935" s="233"/>
      <c r="S935" s="233"/>
      <c r="T935" s="234"/>
      <c r="AT935" s="235" t="s">
        <v>248</v>
      </c>
      <c r="AU935" s="235" t="s">
        <v>84</v>
      </c>
      <c r="AV935" s="12" t="s">
        <v>84</v>
      </c>
      <c r="AW935" s="12" t="s">
        <v>39</v>
      </c>
      <c r="AX935" s="12" t="s">
        <v>24</v>
      </c>
      <c r="AY935" s="235" t="s">
        <v>145</v>
      </c>
    </row>
    <row r="936" spans="2:65" s="1" customFormat="1" ht="22.5" customHeight="1">
      <c r="B936" s="42"/>
      <c r="C936" s="203" t="s">
        <v>1473</v>
      </c>
      <c r="D936" s="203" t="s">
        <v>148</v>
      </c>
      <c r="E936" s="204" t="s">
        <v>1474</v>
      </c>
      <c r="F936" s="205" t="s">
        <v>1470</v>
      </c>
      <c r="G936" s="206" t="s">
        <v>175</v>
      </c>
      <c r="H936" s="207">
        <v>1</v>
      </c>
      <c r="I936" s="208"/>
      <c r="J936" s="209">
        <f>ROUND(I936*H936,2)</f>
        <v>0</v>
      </c>
      <c r="K936" s="205" t="s">
        <v>152</v>
      </c>
      <c r="L936" s="62"/>
      <c r="M936" s="210" t="s">
        <v>22</v>
      </c>
      <c r="N936" s="211" t="s">
        <v>46</v>
      </c>
      <c r="O936" s="43"/>
      <c r="P936" s="212">
        <f>O936*H936</f>
        <v>0</v>
      </c>
      <c r="Q936" s="212">
        <v>1E-05</v>
      </c>
      <c r="R936" s="212">
        <f>Q936*H936</f>
        <v>1E-05</v>
      </c>
      <c r="S936" s="212">
        <v>0</v>
      </c>
      <c r="T936" s="213">
        <f>S936*H936</f>
        <v>0</v>
      </c>
      <c r="AR936" s="25" t="s">
        <v>326</v>
      </c>
      <c r="AT936" s="25" t="s">
        <v>148</v>
      </c>
      <c r="AU936" s="25" t="s">
        <v>84</v>
      </c>
      <c r="AY936" s="25" t="s">
        <v>145</v>
      </c>
      <c r="BE936" s="214">
        <f>IF(N936="základní",J936,0)</f>
        <v>0</v>
      </c>
      <c r="BF936" s="214">
        <f>IF(N936="snížená",J936,0)</f>
        <v>0</v>
      </c>
      <c r="BG936" s="214">
        <f>IF(N936="zákl. přenesená",J936,0)</f>
        <v>0</v>
      </c>
      <c r="BH936" s="214">
        <f>IF(N936="sníž. přenesená",J936,0)</f>
        <v>0</v>
      </c>
      <c r="BI936" s="214">
        <f>IF(N936="nulová",J936,0)</f>
        <v>0</v>
      </c>
      <c r="BJ936" s="25" t="s">
        <v>24</v>
      </c>
      <c r="BK936" s="214">
        <f>ROUND(I936*H936,2)</f>
        <v>0</v>
      </c>
      <c r="BL936" s="25" t="s">
        <v>326</v>
      </c>
      <c r="BM936" s="25" t="s">
        <v>1475</v>
      </c>
    </row>
    <row r="937" spans="2:51" s="12" customFormat="1" ht="13.5">
      <c r="B937" s="224"/>
      <c r="C937" s="225"/>
      <c r="D937" s="226" t="s">
        <v>248</v>
      </c>
      <c r="E937" s="227" t="s">
        <v>22</v>
      </c>
      <c r="F937" s="228" t="s">
        <v>1476</v>
      </c>
      <c r="G937" s="225"/>
      <c r="H937" s="229">
        <v>1</v>
      </c>
      <c r="I937" s="230"/>
      <c r="J937" s="225"/>
      <c r="K937" s="225"/>
      <c r="L937" s="231"/>
      <c r="M937" s="232"/>
      <c r="N937" s="233"/>
      <c r="O937" s="233"/>
      <c r="P937" s="233"/>
      <c r="Q937" s="233"/>
      <c r="R937" s="233"/>
      <c r="S937" s="233"/>
      <c r="T937" s="234"/>
      <c r="AT937" s="235" t="s">
        <v>248</v>
      </c>
      <c r="AU937" s="235" t="s">
        <v>84</v>
      </c>
      <c r="AV937" s="12" t="s">
        <v>84</v>
      </c>
      <c r="AW937" s="12" t="s">
        <v>39</v>
      </c>
      <c r="AX937" s="12" t="s">
        <v>24</v>
      </c>
      <c r="AY937" s="235" t="s">
        <v>145</v>
      </c>
    </row>
    <row r="938" spans="2:65" s="1" customFormat="1" ht="31.5" customHeight="1">
      <c r="B938" s="42"/>
      <c r="C938" s="203" t="s">
        <v>1477</v>
      </c>
      <c r="D938" s="203" t="s">
        <v>148</v>
      </c>
      <c r="E938" s="204" t="s">
        <v>1478</v>
      </c>
      <c r="F938" s="205" t="s">
        <v>1465</v>
      </c>
      <c r="G938" s="206" t="s">
        <v>175</v>
      </c>
      <c r="H938" s="207">
        <v>1</v>
      </c>
      <c r="I938" s="208"/>
      <c r="J938" s="209">
        <f>ROUND(I938*H938,2)</f>
        <v>0</v>
      </c>
      <c r="K938" s="205" t="s">
        <v>152</v>
      </c>
      <c r="L938" s="62"/>
      <c r="M938" s="210" t="s">
        <v>22</v>
      </c>
      <c r="N938" s="211" t="s">
        <v>46</v>
      </c>
      <c r="O938" s="43"/>
      <c r="P938" s="212">
        <f>O938*H938</f>
        <v>0</v>
      </c>
      <c r="Q938" s="212">
        <v>0.001</v>
      </c>
      <c r="R938" s="212">
        <f>Q938*H938</f>
        <v>0.001</v>
      </c>
      <c r="S938" s="212">
        <v>0</v>
      </c>
      <c r="T938" s="213">
        <f>S938*H938</f>
        <v>0</v>
      </c>
      <c r="AR938" s="25" t="s">
        <v>326</v>
      </c>
      <c r="AT938" s="25" t="s">
        <v>148</v>
      </c>
      <c r="AU938" s="25" t="s">
        <v>84</v>
      </c>
      <c r="AY938" s="25" t="s">
        <v>145</v>
      </c>
      <c r="BE938" s="214">
        <f>IF(N938="základní",J938,0)</f>
        <v>0</v>
      </c>
      <c r="BF938" s="214">
        <f>IF(N938="snížená",J938,0)</f>
        <v>0</v>
      </c>
      <c r="BG938" s="214">
        <f>IF(N938="zákl. přenesená",J938,0)</f>
        <v>0</v>
      </c>
      <c r="BH938" s="214">
        <f>IF(N938="sníž. přenesená",J938,0)</f>
        <v>0</v>
      </c>
      <c r="BI938" s="214">
        <f>IF(N938="nulová",J938,0)</f>
        <v>0</v>
      </c>
      <c r="BJ938" s="25" t="s">
        <v>24</v>
      </c>
      <c r="BK938" s="214">
        <f>ROUND(I938*H938,2)</f>
        <v>0</v>
      </c>
      <c r="BL938" s="25" t="s">
        <v>326</v>
      </c>
      <c r="BM938" s="25" t="s">
        <v>1479</v>
      </c>
    </row>
    <row r="939" spans="2:51" s="12" customFormat="1" ht="13.5">
      <c r="B939" s="224"/>
      <c r="C939" s="225"/>
      <c r="D939" s="226" t="s">
        <v>248</v>
      </c>
      <c r="E939" s="227" t="s">
        <v>22</v>
      </c>
      <c r="F939" s="228" t="s">
        <v>1480</v>
      </c>
      <c r="G939" s="225"/>
      <c r="H939" s="229">
        <v>1</v>
      </c>
      <c r="I939" s="230"/>
      <c r="J939" s="225"/>
      <c r="K939" s="225"/>
      <c r="L939" s="231"/>
      <c r="M939" s="232"/>
      <c r="N939" s="233"/>
      <c r="O939" s="233"/>
      <c r="P939" s="233"/>
      <c r="Q939" s="233"/>
      <c r="R939" s="233"/>
      <c r="S939" s="233"/>
      <c r="T939" s="234"/>
      <c r="AT939" s="235" t="s">
        <v>248</v>
      </c>
      <c r="AU939" s="235" t="s">
        <v>84</v>
      </c>
      <c r="AV939" s="12" t="s">
        <v>84</v>
      </c>
      <c r="AW939" s="12" t="s">
        <v>39</v>
      </c>
      <c r="AX939" s="12" t="s">
        <v>24</v>
      </c>
      <c r="AY939" s="235" t="s">
        <v>145</v>
      </c>
    </row>
    <row r="940" spans="2:65" s="1" customFormat="1" ht="31.5" customHeight="1">
      <c r="B940" s="42"/>
      <c r="C940" s="203" t="s">
        <v>1481</v>
      </c>
      <c r="D940" s="203" t="s">
        <v>148</v>
      </c>
      <c r="E940" s="204" t="s">
        <v>1482</v>
      </c>
      <c r="F940" s="205" t="s">
        <v>1465</v>
      </c>
      <c r="G940" s="206" t="s">
        <v>175</v>
      </c>
      <c r="H940" s="207">
        <v>1</v>
      </c>
      <c r="I940" s="208"/>
      <c r="J940" s="209">
        <f>ROUND(I940*H940,2)</f>
        <v>0</v>
      </c>
      <c r="K940" s="205" t="s">
        <v>152</v>
      </c>
      <c r="L940" s="62"/>
      <c r="M940" s="210" t="s">
        <v>22</v>
      </c>
      <c r="N940" s="211" t="s">
        <v>46</v>
      </c>
      <c r="O940" s="43"/>
      <c r="P940" s="212">
        <f>O940*H940</f>
        <v>0</v>
      </c>
      <c r="Q940" s="212">
        <v>0.001</v>
      </c>
      <c r="R940" s="212">
        <f>Q940*H940</f>
        <v>0.001</v>
      </c>
      <c r="S940" s="212">
        <v>0</v>
      </c>
      <c r="T940" s="213">
        <f>S940*H940</f>
        <v>0</v>
      </c>
      <c r="AR940" s="25" t="s">
        <v>326</v>
      </c>
      <c r="AT940" s="25" t="s">
        <v>148</v>
      </c>
      <c r="AU940" s="25" t="s">
        <v>84</v>
      </c>
      <c r="AY940" s="25" t="s">
        <v>145</v>
      </c>
      <c r="BE940" s="214">
        <f>IF(N940="základní",J940,0)</f>
        <v>0</v>
      </c>
      <c r="BF940" s="214">
        <f>IF(N940="snížená",J940,0)</f>
        <v>0</v>
      </c>
      <c r="BG940" s="214">
        <f>IF(N940="zákl. přenesená",J940,0)</f>
        <v>0</v>
      </c>
      <c r="BH940" s="214">
        <f>IF(N940="sníž. přenesená",J940,0)</f>
        <v>0</v>
      </c>
      <c r="BI940" s="214">
        <f>IF(N940="nulová",J940,0)</f>
        <v>0</v>
      </c>
      <c r="BJ940" s="25" t="s">
        <v>24</v>
      </c>
      <c r="BK940" s="214">
        <f>ROUND(I940*H940,2)</f>
        <v>0</v>
      </c>
      <c r="BL940" s="25" t="s">
        <v>326</v>
      </c>
      <c r="BM940" s="25" t="s">
        <v>1483</v>
      </c>
    </row>
    <row r="941" spans="2:51" s="12" customFormat="1" ht="13.5">
      <c r="B941" s="224"/>
      <c r="C941" s="225"/>
      <c r="D941" s="226" t="s">
        <v>248</v>
      </c>
      <c r="E941" s="227" t="s">
        <v>22</v>
      </c>
      <c r="F941" s="228" t="s">
        <v>1484</v>
      </c>
      <c r="G941" s="225"/>
      <c r="H941" s="229">
        <v>1</v>
      </c>
      <c r="I941" s="230"/>
      <c r="J941" s="225"/>
      <c r="K941" s="225"/>
      <c r="L941" s="231"/>
      <c r="M941" s="232"/>
      <c r="N941" s="233"/>
      <c r="O941" s="233"/>
      <c r="P941" s="233"/>
      <c r="Q941" s="233"/>
      <c r="R941" s="233"/>
      <c r="S941" s="233"/>
      <c r="T941" s="234"/>
      <c r="AT941" s="235" t="s">
        <v>248</v>
      </c>
      <c r="AU941" s="235" t="s">
        <v>84</v>
      </c>
      <c r="AV941" s="12" t="s">
        <v>84</v>
      </c>
      <c r="AW941" s="12" t="s">
        <v>39</v>
      </c>
      <c r="AX941" s="12" t="s">
        <v>24</v>
      </c>
      <c r="AY941" s="235" t="s">
        <v>145</v>
      </c>
    </row>
    <row r="942" spans="2:65" s="1" customFormat="1" ht="31.5" customHeight="1">
      <c r="B942" s="42"/>
      <c r="C942" s="203" t="s">
        <v>1485</v>
      </c>
      <c r="D942" s="203" t="s">
        <v>148</v>
      </c>
      <c r="E942" s="204" t="s">
        <v>1486</v>
      </c>
      <c r="F942" s="205" t="s">
        <v>1465</v>
      </c>
      <c r="G942" s="206" t="s">
        <v>175</v>
      </c>
      <c r="H942" s="207">
        <v>1</v>
      </c>
      <c r="I942" s="208"/>
      <c r="J942" s="209">
        <f>ROUND(I942*H942,2)</f>
        <v>0</v>
      </c>
      <c r="K942" s="205" t="s">
        <v>152</v>
      </c>
      <c r="L942" s="62"/>
      <c r="M942" s="210" t="s">
        <v>22</v>
      </c>
      <c r="N942" s="211" t="s">
        <v>46</v>
      </c>
      <c r="O942" s="43"/>
      <c r="P942" s="212">
        <f>O942*H942</f>
        <v>0</v>
      </c>
      <c r="Q942" s="212">
        <v>0.005</v>
      </c>
      <c r="R942" s="212">
        <f>Q942*H942</f>
        <v>0.005</v>
      </c>
      <c r="S942" s="212">
        <v>0</v>
      </c>
      <c r="T942" s="213">
        <f>S942*H942</f>
        <v>0</v>
      </c>
      <c r="AR942" s="25" t="s">
        <v>326</v>
      </c>
      <c r="AT942" s="25" t="s">
        <v>148</v>
      </c>
      <c r="AU942" s="25" t="s">
        <v>84</v>
      </c>
      <c r="AY942" s="25" t="s">
        <v>145</v>
      </c>
      <c r="BE942" s="214">
        <f>IF(N942="základní",J942,0)</f>
        <v>0</v>
      </c>
      <c r="BF942" s="214">
        <f>IF(N942="snížená",J942,0)</f>
        <v>0</v>
      </c>
      <c r="BG942" s="214">
        <f>IF(N942="zákl. přenesená",J942,0)</f>
        <v>0</v>
      </c>
      <c r="BH942" s="214">
        <f>IF(N942="sníž. přenesená",J942,0)</f>
        <v>0</v>
      </c>
      <c r="BI942" s="214">
        <f>IF(N942="nulová",J942,0)</f>
        <v>0</v>
      </c>
      <c r="BJ942" s="25" t="s">
        <v>24</v>
      </c>
      <c r="BK942" s="214">
        <f>ROUND(I942*H942,2)</f>
        <v>0</v>
      </c>
      <c r="BL942" s="25" t="s">
        <v>326</v>
      </c>
      <c r="BM942" s="25" t="s">
        <v>1487</v>
      </c>
    </row>
    <row r="943" spans="2:51" s="12" customFormat="1" ht="13.5">
      <c r="B943" s="224"/>
      <c r="C943" s="225"/>
      <c r="D943" s="226" t="s">
        <v>248</v>
      </c>
      <c r="E943" s="227" t="s">
        <v>22</v>
      </c>
      <c r="F943" s="228" t="s">
        <v>1488</v>
      </c>
      <c r="G943" s="225"/>
      <c r="H943" s="229">
        <v>1</v>
      </c>
      <c r="I943" s="230"/>
      <c r="J943" s="225"/>
      <c r="K943" s="225"/>
      <c r="L943" s="231"/>
      <c r="M943" s="232"/>
      <c r="N943" s="233"/>
      <c r="O943" s="233"/>
      <c r="P943" s="233"/>
      <c r="Q943" s="233"/>
      <c r="R943" s="233"/>
      <c r="S943" s="233"/>
      <c r="T943" s="234"/>
      <c r="AT943" s="235" t="s">
        <v>248</v>
      </c>
      <c r="AU943" s="235" t="s">
        <v>84</v>
      </c>
      <c r="AV943" s="12" t="s">
        <v>84</v>
      </c>
      <c r="AW943" s="12" t="s">
        <v>39</v>
      </c>
      <c r="AX943" s="12" t="s">
        <v>24</v>
      </c>
      <c r="AY943" s="235" t="s">
        <v>145</v>
      </c>
    </row>
    <row r="944" spans="2:65" s="1" customFormat="1" ht="31.5" customHeight="1">
      <c r="B944" s="42"/>
      <c r="C944" s="203" t="s">
        <v>1489</v>
      </c>
      <c r="D944" s="203" t="s">
        <v>148</v>
      </c>
      <c r="E944" s="204" t="s">
        <v>1490</v>
      </c>
      <c r="F944" s="205" t="s">
        <v>1465</v>
      </c>
      <c r="G944" s="206" t="s">
        <v>175</v>
      </c>
      <c r="H944" s="207">
        <v>1</v>
      </c>
      <c r="I944" s="208"/>
      <c r="J944" s="209">
        <f>ROUND(I944*H944,2)</f>
        <v>0</v>
      </c>
      <c r="K944" s="205" t="s">
        <v>152</v>
      </c>
      <c r="L944" s="62"/>
      <c r="M944" s="210" t="s">
        <v>22</v>
      </c>
      <c r="N944" s="211" t="s">
        <v>46</v>
      </c>
      <c r="O944" s="43"/>
      <c r="P944" s="212">
        <f>O944*H944</f>
        <v>0</v>
      </c>
      <c r="Q944" s="212">
        <v>0.005</v>
      </c>
      <c r="R944" s="212">
        <f>Q944*H944</f>
        <v>0.005</v>
      </c>
      <c r="S944" s="212">
        <v>0</v>
      </c>
      <c r="T944" s="213">
        <f>S944*H944</f>
        <v>0</v>
      </c>
      <c r="AR944" s="25" t="s">
        <v>326</v>
      </c>
      <c r="AT944" s="25" t="s">
        <v>148</v>
      </c>
      <c r="AU944" s="25" t="s">
        <v>84</v>
      </c>
      <c r="AY944" s="25" t="s">
        <v>145</v>
      </c>
      <c r="BE944" s="214">
        <f>IF(N944="základní",J944,0)</f>
        <v>0</v>
      </c>
      <c r="BF944" s="214">
        <f>IF(N944="snížená",J944,0)</f>
        <v>0</v>
      </c>
      <c r="BG944" s="214">
        <f>IF(N944="zákl. přenesená",J944,0)</f>
        <v>0</v>
      </c>
      <c r="BH944" s="214">
        <f>IF(N944="sníž. přenesená",J944,0)</f>
        <v>0</v>
      </c>
      <c r="BI944" s="214">
        <f>IF(N944="nulová",J944,0)</f>
        <v>0</v>
      </c>
      <c r="BJ944" s="25" t="s">
        <v>24</v>
      </c>
      <c r="BK944" s="214">
        <f>ROUND(I944*H944,2)</f>
        <v>0</v>
      </c>
      <c r="BL944" s="25" t="s">
        <v>326</v>
      </c>
      <c r="BM944" s="25" t="s">
        <v>1491</v>
      </c>
    </row>
    <row r="945" spans="2:51" s="12" customFormat="1" ht="13.5">
      <c r="B945" s="224"/>
      <c r="C945" s="225"/>
      <c r="D945" s="226" t="s">
        <v>248</v>
      </c>
      <c r="E945" s="227" t="s">
        <v>22</v>
      </c>
      <c r="F945" s="228" t="s">
        <v>1492</v>
      </c>
      <c r="G945" s="225"/>
      <c r="H945" s="229">
        <v>1</v>
      </c>
      <c r="I945" s="230"/>
      <c r="J945" s="225"/>
      <c r="K945" s="225"/>
      <c r="L945" s="231"/>
      <c r="M945" s="232"/>
      <c r="N945" s="233"/>
      <c r="O945" s="233"/>
      <c r="P945" s="233"/>
      <c r="Q945" s="233"/>
      <c r="R945" s="233"/>
      <c r="S945" s="233"/>
      <c r="T945" s="234"/>
      <c r="AT945" s="235" t="s">
        <v>248</v>
      </c>
      <c r="AU945" s="235" t="s">
        <v>84</v>
      </c>
      <c r="AV945" s="12" t="s">
        <v>84</v>
      </c>
      <c r="AW945" s="12" t="s">
        <v>39</v>
      </c>
      <c r="AX945" s="12" t="s">
        <v>24</v>
      </c>
      <c r="AY945" s="235" t="s">
        <v>145</v>
      </c>
    </row>
    <row r="946" spans="2:65" s="1" customFormat="1" ht="31.5" customHeight="1">
      <c r="B946" s="42"/>
      <c r="C946" s="203" t="s">
        <v>1493</v>
      </c>
      <c r="D946" s="203" t="s">
        <v>148</v>
      </c>
      <c r="E946" s="204" t="s">
        <v>1494</v>
      </c>
      <c r="F946" s="205" t="s">
        <v>1465</v>
      </c>
      <c r="G946" s="206" t="s">
        <v>175</v>
      </c>
      <c r="H946" s="207">
        <v>1</v>
      </c>
      <c r="I946" s="208"/>
      <c r="J946" s="209">
        <f>ROUND(I946*H946,2)</f>
        <v>0</v>
      </c>
      <c r="K946" s="205" t="s">
        <v>152</v>
      </c>
      <c r="L946" s="62"/>
      <c r="M946" s="210" t="s">
        <v>22</v>
      </c>
      <c r="N946" s="211" t="s">
        <v>46</v>
      </c>
      <c r="O946" s="43"/>
      <c r="P946" s="212">
        <f>O946*H946</f>
        <v>0</v>
      </c>
      <c r="Q946" s="212">
        <v>0.005</v>
      </c>
      <c r="R946" s="212">
        <f>Q946*H946</f>
        <v>0.005</v>
      </c>
      <c r="S946" s="212">
        <v>0</v>
      </c>
      <c r="T946" s="213">
        <f>S946*H946</f>
        <v>0</v>
      </c>
      <c r="AR946" s="25" t="s">
        <v>326</v>
      </c>
      <c r="AT946" s="25" t="s">
        <v>148</v>
      </c>
      <c r="AU946" s="25" t="s">
        <v>84</v>
      </c>
      <c r="AY946" s="25" t="s">
        <v>145</v>
      </c>
      <c r="BE946" s="214">
        <f>IF(N946="základní",J946,0)</f>
        <v>0</v>
      </c>
      <c r="BF946" s="214">
        <f>IF(N946="snížená",J946,0)</f>
        <v>0</v>
      </c>
      <c r="BG946" s="214">
        <f>IF(N946="zákl. přenesená",J946,0)</f>
        <v>0</v>
      </c>
      <c r="BH946" s="214">
        <f>IF(N946="sníž. přenesená",J946,0)</f>
        <v>0</v>
      </c>
      <c r="BI946" s="214">
        <f>IF(N946="nulová",J946,0)</f>
        <v>0</v>
      </c>
      <c r="BJ946" s="25" t="s">
        <v>24</v>
      </c>
      <c r="BK946" s="214">
        <f>ROUND(I946*H946,2)</f>
        <v>0</v>
      </c>
      <c r="BL946" s="25" t="s">
        <v>326</v>
      </c>
      <c r="BM946" s="25" t="s">
        <v>1495</v>
      </c>
    </row>
    <row r="947" spans="2:51" s="12" customFormat="1" ht="13.5">
      <c r="B947" s="224"/>
      <c r="C947" s="225"/>
      <c r="D947" s="226" t="s">
        <v>248</v>
      </c>
      <c r="E947" s="227" t="s">
        <v>22</v>
      </c>
      <c r="F947" s="228" t="s">
        <v>1496</v>
      </c>
      <c r="G947" s="225"/>
      <c r="H947" s="229">
        <v>1</v>
      </c>
      <c r="I947" s="230"/>
      <c r="J947" s="225"/>
      <c r="K947" s="225"/>
      <c r="L947" s="231"/>
      <c r="M947" s="232"/>
      <c r="N947" s="233"/>
      <c r="O947" s="233"/>
      <c r="P947" s="233"/>
      <c r="Q947" s="233"/>
      <c r="R947" s="233"/>
      <c r="S947" s="233"/>
      <c r="T947" s="234"/>
      <c r="AT947" s="235" t="s">
        <v>248</v>
      </c>
      <c r="AU947" s="235" t="s">
        <v>84</v>
      </c>
      <c r="AV947" s="12" t="s">
        <v>84</v>
      </c>
      <c r="AW947" s="12" t="s">
        <v>39</v>
      </c>
      <c r="AX947" s="12" t="s">
        <v>24</v>
      </c>
      <c r="AY947" s="235" t="s">
        <v>145</v>
      </c>
    </row>
    <row r="948" spans="2:65" s="1" customFormat="1" ht="31.5" customHeight="1">
      <c r="B948" s="42"/>
      <c r="C948" s="203" t="s">
        <v>1497</v>
      </c>
      <c r="D948" s="203" t="s">
        <v>148</v>
      </c>
      <c r="E948" s="204" t="s">
        <v>1498</v>
      </c>
      <c r="F948" s="205" t="s">
        <v>1465</v>
      </c>
      <c r="G948" s="206" t="s">
        <v>175</v>
      </c>
      <c r="H948" s="207">
        <v>10</v>
      </c>
      <c r="I948" s="208"/>
      <c r="J948" s="209">
        <f>ROUND(I948*H948,2)</f>
        <v>0</v>
      </c>
      <c r="K948" s="205" t="s">
        <v>152</v>
      </c>
      <c r="L948" s="62"/>
      <c r="M948" s="210" t="s">
        <v>22</v>
      </c>
      <c r="N948" s="211" t="s">
        <v>46</v>
      </c>
      <c r="O948" s="43"/>
      <c r="P948" s="212">
        <f>O948*H948</f>
        <v>0</v>
      </c>
      <c r="Q948" s="212">
        <v>0.005</v>
      </c>
      <c r="R948" s="212">
        <f>Q948*H948</f>
        <v>0.05</v>
      </c>
      <c r="S948" s="212">
        <v>0</v>
      </c>
      <c r="T948" s="213">
        <f>S948*H948</f>
        <v>0</v>
      </c>
      <c r="AR948" s="25" t="s">
        <v>326</v>
      </c>
      <c r="AT948" s="25" t="s">
        <v>148</v>
      </c>
      <c r="AU948" s="25" t="s">
        <v>84</v>
      </c>
      <c r="AY948" s="25" t="s">
        <v>145</v>
      </c>
      <c r="BE948" s="214">
        <f>IF(N948="základní",J948,0)</f>
        <v>0</v>
      </c>
      <c r="BF948" s="214">
        <f>IF(N948="snížená",J948,0)</f>
        <v>0</v>
      </c>
      <c r="BG948" s="214">
        <f>IF(N948="zákl. přenesená",J948,0)</f>
        <v>0</v>
      </c>
      <c r="BH948" s="214">
        <f>IF(N948="sníž. přenesená",J948,0)</f>
        <v>0</v>
      </c>
      <c r="BI948" s="214">
        <f>IF(N948="nulová",J948,0)</f>
        <v>0</v>
      </c>
      <c r="BJ948" s="25" t="s">
        <v>24</v>
      </c>
      <c r="BK948" s="214">
        <f>ROUND(I948*H948,2)</f>
        <v>0</v>
      </c>
      <c r="BL948" s="25" t="s">
        <v>326</v>
      </c>
      <c r="BM948" s="25" t="s">
        <v>1499</v>
      </c>
    </row>
    <row r="949" spans="2:51" s="12" customFormat="1" ht="13.5">
      <c r="B949" s="224"/>
      <c r="C949" s="225"/>
      <c r="D949" s="226" t="s">
        <v>248</v>
      </c>
      <c r="E949" s="227" t="s">
        <v>22</v>
      </c>
      <c r="F949" s="228" t="s">
        <v>1500</v>
      </c>
      <c r="G949" s="225"/>
      <c r="H949" s="229">
        <v>10</v>
      </c>
      <c r="I949" s="230"/>
      <c r="J949" s="225"/>
      <c r="K949" s="225"/>
      <c r="L949" s="231"/>
      <c r="M949" s="232"/>
      <c r="N949" s="233"/>
      <c r="O949" s="233"/>
      <c r="P949" s="233"/>
      <c r="Q949" s="233"/>
      <c r="R949" s="233"/>
      <c r="S949" s="233"/>
      <c r="T949" s="234"/>
      <c r="AT949" s="235" t="s">
        <v>248</v>
      </c>
      <c r="AU949" s="235" t="s">
        <v>84</v>
      </c>
      <c r="AV949" s="12" t="s">
        <v>84</v>
      </c>
      <c r="AW949" s="12" t="s">
        <v>39</v>
      </c>
      <c r="AX949" s="12" t="s">
        <v>24</v>
      </c>
      <c r="AY949" s="235" t="s">
        <v>145</v>
      </c>
    </row>
    <row r="950" spans="2:65" s="1" customFormat="1" ht="31.5" customHeight="1">
      <c r="B950" s="42"/>
      <c r="C950" s="203" t="s">
        <v>1501</v>
      </c>
      <c r="D950" s="203" t="s">
        <v>148</v>
      </c>
      <c r="E950" s="204" t="s">
        <v>1502</v>
      </c>
      <c r="F950" s="205" t="s">
        <v>1465</v>
      </c>
      <c r="G950" s="206" t="s">
        <v>175</v>
      </c>
      <c r="H950" s="207">
        <v>5</v>
      </c>
      <c r="I950" s="208"/>
      <c r="J950" s="209">
        <f>ROUND(I950*H950,2)</f>
        <v>0</v>
      </c>
      <c r="K950" s="205" t="s">
        <v>152</v>
      </c>
      <c r="L950" s="62"/>
      <c r="M950" s="210" t="s">
        <v>22</v>
      </c>
      <c r="N950" s="211" t="s">
        <v>46</v>
      </c>
      <c r="O950" s="43"/>
      <c r="P950" s="212">
        <f>O950*H950</f>
        <v>0</v>
      </c>
      <c r="Q950" s="212">
        <v>0.005</v>
      </c>
      <c r="R950" s="212">
        <f>Q950*H950</f>
        <v>0.025</v>
      </c>
      <c r="S950" s="212">
        <v>0</v>
      </c>
      <c r="T950" s="213">
        <f>S950*H950</f>
        <v>0</v>
      </c>
      <c r="AR950" s="25" t="s">
        <v>326</v>
      </c>
      <c r="AT950" s="25" t="s">
        <v>148</v>
      </c>
      <c r="AU950" s="25" t="s">
        <v>84</v>
      </c>
      <c r="AY950" s="25" t="s">
        <v>145</v>
      </c>
      <c r="BE950" s="214">
        <f>IF(N950="základní",J950,0)</f>
        <v>0</v>
      </c>
      <c r="BF950" s="214">
        <f>IF(N950="snížená",J950,0)</f>
        <v>0</v>
      </c>
      <c r="BG950" s="214">
        <f>IF(N950="zákl. přenesená",J950,0)</f>
        <v>0</v>
      </c>
      <c r="BH950" s="214">
        <f>IF(N950="sníž. přenesená",J950,0)</f>
        <v>0</v>
      </c>
      <c r="BI950" s="214">
        <f>IF(N950="nulová",J950,0)</f>
        <v>0</v>
      </c>
      <c r="BJ950" s="25" t="s">
        <v>24</v>
      </c>
      <c r="BK950" s="214">
        <f>ROUND(I950*H950,2)</f>
        <v>0</v>
      </c>
      <c r="BL950" s="25" t="s">
        <v>326</v>
      </c>
      <c r="BM950" s="25" t="s">
        <v>1503</v>
      </c>
    </row>
    <row r="951" spans="2:51" s="12" customFormat="1" ht="13.5">
      <c r="B951" s="224"/>
      <c r="C951" s="225"/>
      <c r="D951" s="226" t="s">
        <v>248</v>
      </c>
      <c r="E951" s="227" t="s">
        <v>22</v>
      </c>
      <c r="F951" s="228" t="s">
        <v>1504</v>
      </c>
      <c r="G951" s="225"/>
      <c r="H951" s="229">
        <v>5</v>
      </c>
      <c r="I951" s="230"/>
      <c r="J951" s="225"/>
      <c r="K951" s="225"/>
      <c r="L951" s="231"/>
      <c r="M951" s="232"/>
      <c r="N951" s="233"/>
      <c r="O951" s="233"/>
      <c r="P951" s="233"/>
      <c r="Q951" s="233"/>
      <c r="R951" s="233"/>
      <c r="S951" s="233"/>
      <c r="T951" s="234"/>
      <c r="AT951" s="235" t="s">
        <v>248</v>
      </c>
      <c r="AU951" s="235" t="s">
        <v>84</v>
      </c>
      <c r="AV951" s="12" t="s">
        <v>84</v>
      </c>
      <c r="AW951" s="12" t="s">
        <v>39</v>
      </c>
      <c r="AX951" s="12" t="s">
        <v>24</v>
      </c>
      <c r="AY951" s="235" t="s">
        <v>145</v>
      </c>
    </row>
    <row r="952" spans="2:65" s="1" customFormat="1" ht="31.5" customHeight="1">
      <c r="B952" s="42"/>
      <c r="C952" s="203" t="s">
        <v>1505</v>
      </c>
      <c r="D952" s="203" t="s">
        <v>148</v>
      </c>
      <c r="E952" s="204" t="s">
        <v>1506</v>
      </c>
      <c r="F952" s="205" t="s">
        <v>1465</v>
      </c>
      <c r="G952" s="206" t="s">
        <v>175</v>
      </c>
      <c r="H952" s="207">
        <v>1</v>
      </c>
      <c r="I952" s="208"/>
      <c r="J952" s="209">
        <f>ROUND(I952*H952,2)</f>
        <v>0</v>
      </c>
      <c r="K952" s="205" t="s">
        <v>152</v>
      </c>
      <c r="L952" s="62"/>
      <c r="M952" s="210" t="s">
        <v>22</v>
      </c>
      <c r="N952" s="211" t="s">
        <v>46</v>
      </c>
      <c r="O952" s="43"/>
      <c r="P952" s="212">
        <f>O952*H952</f>
        <v>0</v>
      </c>
      <c r="Q952" s="212">
        <v>0.005</v>
      </c>
      <c r="R952" s="212">
        <f>Q952*H952</f>
        <v>0.005</v>
      </c>
      <c r="S952" s="212">
        <v>0</v>
      </c>
      <c r="T952" s="213">
        <f>S952*H952</f>
        <v>0</v>
      </c>
      <c r="AR952" s="25" t="s">
        <v>326</v>
      </c>
      <c r="AT952" s="25" t="s">
        <v>148</v>
      </c>
      <c r="AU952" s="25" t="s">
        <v>84</v>
      </c>
      <c r="AY952" s="25" t="s">
        <v>145</v>
      </c>
      <c r="BE952" s="214">
        <f>IF(N952="základní",J952,0)</f>
        <v>0</v>
      </c>
      <c r="BF952" s="214">
        <f>IF(N952="snížená",J952,0)</f>
        <v>0</v>
      </c>
      <c r="BG952" s="214">
        <f>IF(N952="zákl. přenesená",J952,0)</f>
        <v>0</v>
      </c>
      <c r="BH952" s="214">
        <f>IF(N952="sníž. přenesená",J952,0)</f>
        <v>0</v>
      </c>
      <c r="BI952" s="214">
        <f>IF(N952="nulová",J952,0)</f>
        <v>0</v>
      </c>
      <c r="BJ952" s="25" t="s">
        <v>24</v>
      </c>
      <c r="BK952" s="214">
        <f>ROUND(I952*H952,2)</f>
        <v>0</v>
      </c>
      <c r="BL952" s="25" t="s">
        <v>326</v>
      </c>
      <c r="BM952" s="25" t="s">
        <v>1507</v>
      </c>
    </row>
    <row r="953" spans="2:51" s="12" customFormat="1" ht="13.5">
      <c r="B953" s="224"/>
      <c r="C953" s="225"/>
      <c r="D953" s="226" t="s">
        <v>248</v>
      </c>
      <c r="E953" s="227" t="s">
        <v>22</v>
      </c>
      <c r="F953" s="228" t="s">
        <v>1508</v>
      </c>
      <c r="G953" s="225"/>
      <c r="H953" s="229">
        <v>1</v>
      </c>
      <c r="I953" s="230"/>
      <c r="J953" s="225"/>
      <c r="K953" s="225"/>
      <c r="L953" s="231"/>
      <c r="M953" s="232"/>
      <c r="N953" s="233"/>
      <c r="O953" s="233"/>
      <c r="P953" s="233"/>
      <c r="Q953" s="233"/>
      <c r="R953" s="233"/>
      <c r="S953" s="233"/>
      <c r="T953" s="234"/>
      <c r="AT953" s="235" t="s">
        <v>248</v>
      </c>
      <c r="AU953" s="235" t="s">
        <v>84</v>
      </c>
      <c r="AV953" s="12" t="s">
        <v>84</v>
      </c>
      <c r="AW953" s="12" t="s">
        <v>39</v>
      </c>
      <c r="AX953" s="12" t="s">
        <v>24</v>
      </c>
      <c r="AY953" s="235" t="s">
        <v>145</v>
      </c>
    </row>
    <row r="954" spans="2:65" s="1" customFormat="1" ht="31.5" customHeight="1">
      <c r="B954" s="42"/>
      <c r="C954" s="203" t="s">
        <v>1509</v>
      </c>
      <c r="D954" s="203" t="s">
        <v>148</v>
      </c>
      <c r="E954" s="204" t="s">
        <v>1510</v>
      </c>
      <c r="F954" s="205" t="s">
        <v>1465</v>
      </c>
      <c r="G954" s="206" t="s">
        <v>175</v>
      </c>
      <c r="H954" s="207">
        <v>1</v>
      </c>
      <c r="I954" s="208"/>
      <c r="J954" s="209">
        <f>ROUND(I954*H954,2)</f>
        <v>0</v>
      </c>
      <c r="K954" s="205" t="s">
        <v>152</v>
      </c>
      <c r="L954" s="62"/>
      <c r="M954" s="210" t="s">
        <v>22</v>
      </c>
      <c r="N954" s="211" t="s">
        <v>46</v>
      </c>
      <c r="O954" s="43"/>
      <c r="P954" s="212">
        <f>O954*H954</f>
        <v>0</v>
      </c>
      <c r="Q954" s="212">
        <v>0.005</v>
      </c>
      <c r="R954" s="212">
        <f>Q954*H954</f>
        <v>0.005</v>
      </c>
      <c r="S954" s="212">
        <v>0</v>
      </c>
      <c r="T954" s="213">
        <f>S954*H954</f>
        <v>0</v>
      </c>
      <c r="AR954" s="25" t="s">
        <v>326</v>
      </c>
      <c r="AT954" s="25" t="s">
        <v>148</v>
      </c>
      <c r="AU954" s="25" t="s">
        <v>84</v>
      </c>
      <c r="AY954" s="25" t="s">
        <v>145</v>
      </c>
      <c r="BE954" s="214">
        <f>IF(N954="základní",J954,0)</f>
        <v>0</v>
      </c>
      <c r="BF954" s="214">
        <f>IF(N954="snížená",J954,0)</f>
        <v>0</v>
      </c>
      <c r="BG954" s="214">
        <f>IF(N954="zákl. přenesená",J954,0)</f>
        <v>0</v>
      </c>
      <c r="BH954" s="214">
        <f>IF(N954="sníž. přenesená",J954,0)</f>
        <v>0</v>
      </c>
      <c r="BI954" s="214">
        <f>IF(N954="nulová",J954,0)</f>
        <v>0</v>
      </c>
      <c r="BJ954" s="25" t="s">
        <v>24</v>
      </c>
      <c r="BK954" s="214">
        <f>ROUND(I954*H954,2)</f>
        <v>0</v>
      </c>
      <c r="BL954" s="25" t="s">
        <v>326</v>
      </c>
      <c r="BM954" s="25" t="s">
        <v>1511</v>
      </c>
    </row>
    <row r="955" spans="2:51" s="12" customFormat="1" ht="13.5">
      <c r="B955" s="224"/>
      <c r="C955" s="225"/>
      <c r="D955" s="226" t="s">
        <v>248</v>
      </c>
      <c r="E955" s="227" t="s">
        <v>22</v>
      </c>
      <c r="F955" s="228" t="s">
        <v>1512</v>
      </c>
      <c r="G955" s="225"/>
      <c r="H955" s="229">
        <v>1</v>
      </c>
      <c r="I955" s="230"/>
      <c r="J955" s="225"/>
      <c r="K955" s="225"/>
      <c r="L955" s="231"/>
      <c r="M955" s="232"/>
      <c r="N955" s="233"/>
      <c r="O955" s="233"/>
      <c r="P955" s="233"/>
      <c r="Q955" s="233"/>
      <c r="R955" s="233"/>
      <c r="S955" s="233"/>
      <c r="T955" s="234"/>
      <c r="AT955" s="235" t="s">
        <v>248</v>
      </c>
      <c r="AU955" s="235" t="s">
        <v>84</v>
      </c>
      <c r="AV955" s="12" t="s">
        <v>84</v>
      </c>
      <c r="AW955" s="12" t="s">
        <v>39</v>
      </c>
      <c r="AX955" s="12" t="s">
        <v>24</v>
      </c>
      <c r="AY955" s="235" t="s">
        <v>145</v>
      </c>
    </row>
    <row r="956" spans="2:65" s="1" customFormat="1" ht="22.5" customHeight="1">
      <c r="B956" s="42"/>
      <c r="C956" s="203" t="s">
        <v>1513</v>
      </c>
      <c r="D956" s="203" t="s">
        <v>148</v>
      </c>
      <c r="E956" s="204" t="s">
        <v>1514</v>
      </c>
      <c r="F956" s="205" t="s">
        <v>1470</v>
      </c>
      <c r="G956" s="206" t="s">
        <v>175</v>
      </c>
      <c r="H956" s="207">
        <v>1</v>
      </c>
      <c r="I956" s="208"/>
      <c r="J956" s="209">
        <f>ROUND(I956*H956,2)</f>
        <v>0</v>
      </c>
      <c r="K956" s="205" t="s">
        <v>152</v>
      </c>
      <c r="L956" s="62"/>
      <c r="M956" s="210" t="s">
        <v>22</v>
      </c>
      <c r="N956" s="211" t="s">
        <v>46</v>
      </c>
      <c r="O956" s="43"/>
      <c r="P956" s="212">
        <f>O956*H956</f>
        <v>0</v>
      </c>
      <c r="Q956" s="212">
        <v>1E-05</v>
      </c>
      <c r="R956" s="212">
        <f>Q956*H956</f>
        <v>1E-05</v>
      </c>
      <c r="S956" s="212">
        <v>0</v>
      </c>
      <c r="T956" s="213">
        <f>S956*H956</f>
        <v>0</v>
      </c>
      <c r="AR956" s="25" t="s">
        <v>326</v>
      </c>
      <c r="AT956" s="25" t="s">
        <v>148</v>
      </c>
      <c r="AU956" s="25" t="s">
        <v>84</v>
      </c>
      <c r="AY956" s="25" t="s">
        <v>145</v>
      </c>
      <c r="BE956" s="214">
        <f>IF(N956="základní",J956,0)</f>
        <v>0</v>
      </c>
      <c r="BF956" s="214">
        <f>IF(N956="snížená",J956,0)</f>
        <v>0</v>
      </c>
      <c r="BG956" s="214">
        <f>IF(N956="zákl. přenesená",J956,0)</f>
        <v>0</v>
      </c>
      <c r="BH956" s="214">
        <f>IF(N956="sníž. přenesená",J956,0)</f>
        <v>0</v>
      </c>
      <c r="BI956" s="214">
        <f>IF(N956="nulová",J956,0)</f>
        <v>0</v>
      </c>
      <c r="BJ956" s="25" t="s">
        <v>24</v>
      </c>
      <c r="BK956" s="214">
        <f>ROUND(I956*H956,2)</f>
        <v>0</v>
      </c>
      <c r="BL956" s="25" t="s">
        <v>326</v>
      </c>
      <c r="BM956" s="25" t="s">
        <v>1515</v>
      </c>
    </row>
    <row r="957" spans="2:51" s="12" customFormat="1" ht="13.5">
      <c r="B957" s="224"/>
      <c r="C957" s="225"/>
      <c r="D957" s="226" t="s">
        <v>248</v>
      </c>
      <c r="E957" s="227" t="s">
        <v>22</v>
      </c>
      <c r="F957" s="228" t="s">
        <v>1516</v>
      </c>
      <c r="G957" s="225"/>
      <c r="H957" s="229">
        <v>1</v>
      </c>
      <c r="I957" s="230"/>
      <c r="J957" s="225"/>
      <c r="K957" s="225"/>
      <c r="L957" s="231"/>
      <c r="M957" s="232"/>
      <c r="N957" s="233"/>
      <c r="O957" s="233"/>
      <c r="P957" s="233"/>
      <c r="Q957" s="233"/>
      <c r="R957" s="233"/>
      <c r="S957" s="233"/>
      <c r="T957" s="234"/>
      <c r="AT957" s="235" t="s">
        <v>248</v>
      </c>
      <c r="AU957" s="235" t="s">
        <v>84</v>
      </c>
      <c r="AV957" s="12" t="s">
        <v>84</v>
      </c>
      <c r="AW957" s="12" t="s">
        <v>39</v>
      </c>
      <c r="AX957" s="12" t="s">
        <v>24</v>
      </c>
      <c r="AY957" s="235" t="s">
        <v>145</v>
      </c>
    </row>
    <row r="958" spans="2:65" s="1" customFormat="1" ht="22.5" customHeight="1">
      <c r="B958" s="42"/>
      <c r="C958" s="203" t="s">
        <v>1517</v>
      </c>
      <c r="D958" s="203" t="s">
        <v>148</v>
      </c>
      <c r="E958" s="204" t="s">
        <v>1518</v>
      </c>
      <c r="F958" s="205" t="s">
        <v>1470</v>
      </c>
      <c r="G958" s="206" t="s">
        <v>175</v>
      </c>
      <c r="H958" s="207">
        <v>3</v>
      </c>
      <c r="I958" s="208"/>
      <c r="J958" s="209">
        <f>ROUND(I958*H958,2)</f>
        <v>0</v>
      </c>
      <c r="K958" s="205" t="s">
        <v>152</v>
      </c>
      <c r="L958" s="62"/>
      <c r="M958" s="210" t="s">
        <v>22</v>
      </c>
      <c r="N958" s="211" t="s">
        <v>46</v>
      </c>
      <c r="O958" s="43"/>
      <c r="P958" s="212">
        <f>O958*H958</f>
        <v>0</v>
      </c>
      <c r="Q958" s="212">
        <v>1E-05</v>
      </c>
      <c r="R958" s="212">
        <f>Q958*H958</f>
        <v>3.0000000000000004E-05</v>
      </c>
      <c r="S958" s="212">
        <v>0</v>
      </c>
      <c r="T958" s="213">
        <f>S958*H958</f>
        <v>0</v>
      </c>
      <c r="AR958" s="25" t="s">
        <v>326</v>
      </c>
      <c r="AT958" s="25" t="s">
        <v>148</v>
      </c>
      <c r="AU958" s="25" t="s">
        <v>84</v>
      </c>
      <c r="AY958" s="25" t="s">
        <v>145</v>
      </c>
      <c r="BE958" s="214">
        <f>IF(N958="základní",J958,0)</f>
        <v>0</v>
      </c>
      <c r="BF958" s="214">
        <f>IF(N958="snížená",J958,0)</f>
        <v>0</v>
      </c>
      <c r="BG958" s="214">
        <f>IF(N958="zákl. přenesená",J958,0)</f>
        <v>0</v>
      </c>
      <c r="BH958" s="214">
        <f>IF(N958="sníž. přenesená",J958,0)</f>
        <v>0</v>
      </c>
      <c r="BI958" s="214">
        <f>IF(N958="nulová",J958,0)</f>
        <v>0</v>
      </c>
      <c r="BJ958" s="25" t="s">
        <v>24</v>
      </c>
      <c r="BK958" s="214">
        <f>ROUND(I958*H958,2)</f>
        <v>0</v>
      </c>
      <c r="BL958" s="25" t="s">
        <v>326</v>
      </c>
      <c r="BM958" s="25" t="s">
        <v>1519</v>
      </c>
    </row>
    <row r="959" spans="2:51" s="12" customFormat="1" ht="13.5">
      <c r="B959" s="224"/>
      <c r="C959" s="225"/>
      <c r="D959" s="226" t="s">
        <v>248</v>
      </c>
      <c r="E959" s="227" t="s">
        <v>22</v>
      </c>
      <c r="F959" s="228" t="s">
        <v>1520</v>
      </c>
      <c r="G959" s="225"/>
      <c r="H959" s="229">
        <v>3</v>
      </c>
      <c r="I959" s="230"/>
      <c r="J959" s="225"/>
      <c r="K959" s="225"/>
      <c r="L959" s="231"/>
      <c r="M959" s="232"/>
      <c r="N959" s="233"/>
      <c r="O959" s="233"/>
      <c r="P959" s="233"/>
      <c r="Q959" s="233"/>
      <c r="R959" s="233"/>
      <c r="S959" s="233"/>
      <c r="T959" s="234"/>
      <c r="AT959" s="235" t="s">
        <v>248</v>
      </c>
      <c r="AU959" s="235" t="s">
        <v>84</v>
      </c>
      <c r="AV959" s="12" t="s">
        <v>84</v>
      </c>
      <c r="AW959" s="12" t="s">
        <v>39</v>
      </c>
      <c r="AX959" s="12" t="s">
        <v>24</v>
      </c>
      <c r="AY959" s="235" t="s">
        <v>145</v>
      </c>
    </row>
    <row r="960" spans="2:65" s="1" customFormat="1" ht="31.5" customHeight="1">
      <c r="B960" s="42"/>
      <c r="C960" s="203" t="s">
        <v>1521</v>
      </c>
      <c r="D960" s="203" t="s">
        <v>148</v>
      </c>
      <c r="E960" s="204" t="s">
        <v>1522</v>
      </c>
      <c r="F960" s="205" t="s">
        <v>1465</v>
      </c>
      <c r="G960" s="206" t="s">
        <v>175</v>
      </c>
      <c r="H960" s="207">
        <v>1</v>
      </c>
      <c r="I960" s="208"/>
      <c r="J960" s="209">
        <f>ROUND(I960*H960,2)</f>
        <v>0</v>
      </c>
      <c r="K960" s="205" t="s">
        <v>152</v>
      </c>
      <c r="L960" s="62"/>
      <c r="M960" s="210" t="s">
        <v>22</v>
      </c>
      <c r="N960" s="211" t="s">
        <v>46</v>
      </c>
      <c r="O960" s="43"/>
      <c r="P960" s="212">
        <f>O960*H960</f>
        <v>0</v>
      </c>
      <c r="Q960" s="212">
        <v>0.001</v>
      </c>
      <c r="R960" s="212">
        <f>Q960*H960</f>
        <v>0.001</v>
      </c>
      <c r="S960" s="212">
        <v>0</v>
      </c>
      <c r="T960" s="213">
        <f>S960*H960</f>
        <v>0</v>
      </c>
      <c r="AR960" s="25" t="s">
        <v>326</v>
      </c>
      <c r="AT960" s="25" t="s">
        <v>148</v>
      </c>
      <c r="AU960" s="25" t="s">
        <v>84</v>
      </c>
      <c r="AY960" s="25" t="s">
        <v>145</v>
      </c>
      <c r="BE960" s="214">
        <f>IF(N960="základní",J960,0)</f>
        <v>0</v>
      </c>
      <c r="BF960" s="214">
        <f>IF(N960="snížená",J960,0)</f>
        <v>0</v>
      </c>
      <c r="BG960" s="214">
        <f>IF(N960="zákl. přenesená",J960,0)</f>
        <v>0</v>
      </c>
      <c r="BH960" s="214">
        <f>IF(N960="sníž. přenesená",J960,0)</f>
        <v>0</v>
      </c>
      <c r="BI960" s="214">
        <f>IF(N960="nulová",J960,0)</f>
        <v>0</v>
      </c>
      <c r="BJ960" s="25" t="s">
        <v>24</v>
      </c>
      <c r="BK960" s="214">
        <f>ROUND(I960*H960,2)</f>
        <v>0</v>
      </c>
      <c r="BL960" s="25" t="s">
        <v>326</v>
      </c>
      <c r="BM960" s="25" t="s">
        <v>1523</v>
      </c>
    </row>
    <row r="961" spans="2:51" s="12" customFormat="1" ht="13.5">
      <c r="B961" s="224"/>
      <c r="C961" s="225"/>
      <c r="D961" s="226" t="s">
        <v>248</v>
      </c>
      <c r="E961" s="227" t="s">
        <v>22</v>
      </c>
      <c r="F961" s="228" t="s">
        <v>1524</v>
      </c>
      <c r="G961" s="225"/>
      <c r="H961" s="229">
        <v>1</v>
      </c>
      <c r="I961" s="230"/>
      <c r="J961" s="225"/>
      <c r="K961" s="225"/>
      <c r="L961" s="231"/>
      <c r="M961" s="232"/>
      <c r="N961" s="233"/>
      <c r="O961" s="233"/>
      <c r="P961" s="233"/>
      <c r="Q961" s="233"/>
      <c r="R961" s="233"/>
      <c r="S961" s="233"/>
      <c r="T961" s="234"/>
      <c r="AT961" s="235" t="s">
        <v>248</v>
      </c>
      <c r="AU961" s="235" t="s">
        <v>84</v>
      </c>
      <c r="AV961" s="12" t="s">
        <v>84</v>
      </c>
      <c r="AW961" s="12" t="s">
        <v>39</v>
      </c>
      <c r="AX961" s="12" t="s">
        <v>24</v>
      </c>
      <c r="AY961" s="235" t="s">
        <v>145</v>
      </c>
    </row>
    <row r="962" spans="2:65" s="1" customFormat="1" ht="22.5" customHeight="1">
      <c r="B962" s="42"/>
      <c r="C962" s="203" t="s">
        <v>1525</v>
      </c>
      <c r="D962" s="203" t="s">
        <v>148</v>
      </c>
      <c r="E962" s="204" t="s">
        <v>1526</v>
      </c>
      <c r="F962" s="205" t="s">
        <v>1470</v>
      </c>
      <c r="G962" s="206" t="s">
        <v>175</v>
      </c>
      <c r="H962" s="207">
        <v>1</v>
      </c>
      <c r="I962" s="208"/>
      <c r="J962" s="209">
        <f>ROUND(I962*H962,2)</f>
        <v>0</v>
      </c>
      <c r="K962" s="205" t="s">
        <v>152</v>
      </c>
      <c r="L962" s="62"/>
      <c r="M962" s="210" t="s">
        <v>22</v>
      </c>
      <c r="N962" s="211" t="s">
        <v>46</v>
      </c>
      <c r="O962" s="43"/>
      <c r="P962" s="212">
        <f>O962*H962</f>
        <v>0</v>
      </c>
      <c r="Q962" s="212">
        <v>1E-05</v>
      </c>
      <c r="R962" s="212">
        <f>Q962*H962</f>
        <v>1E-05</v>
      </c>
      <c r="S962" s="212">
        <v>0</v>
      </c>
      <c r="T962" s="213">
        <f>S962*H962</f>
        <v>0</v>
      </c>
      <c r="AR962" s="25" t="s">
        <v>326</v>
      </c>
      <c r="AT962" s="25" t="s">
        <v>148</v>
      </c>
      <c r="AU962" s="25" t="s">
        <v>84</v>
      </c>
      <c r="AY962" s="25" t="s">
        <v>145</v>
      </c>
      <c r="BE962" s="214">
        <f>IF(N962="základní",J962,0)</f>
        <v>0</v>
      </c>
      <c r="BF962" s="214">
        <f>IF(N962="snížená",J962,0)</f>
        <v>0</v>
      </c>
      <c r="BG962" s="214">
        <f>IF(N962="zákl. přenesená",J962,0)</f>
        <v>0</v>
      </c>
      <c r="BH962" s="214">
        <f>IF(N962="sníž. přenesená",J962,0)</f>
        <v>0</v>
      </c>
      <c r="BI962" s="214">
        <f>IF(N962="nulová",J962,0)</f>
        <v>0</v>
      </c>
      <c r="BJ962" s="25" t="s">
        <v>24</v>
      </c>
      <c r="BK962" s="214">
        <f>ROUND(I962*H962,2)</f>
        <v>0</v>
      </c>
      <c r="BL962" s="25" t="s">
        <v>326</v>
      </c>
      <c r="BM962" s="25" t="s">
        <v>1527</v>
      </c>
    </row>
    <row r="963" spans="2:51" s="12" customFormat="1" ht="13.5">
      <c r="B963" s="224"/>
      <c r="C963" s="225"/>
      <c r="D963" s="226" t="s">
        <v>248</v>
      </c>
      <c r="E963" s="227" t="s">
        <v>22</v>
      </c>
      <c r="F963" s="228" t="s">
        <v>1528</v>
      </c>
      <c r="G963" s="225"/>
      <c r="H963" s="229">
        <v>1</v>
      </c>
      <c r="I963" s="230"/>
      <c r="J963" s="225"/>
      <c r="K963" s="225"/>
      <c r="L963" s="231"/>
      <c r="M963" s="232"/>
      <c r="N963" s="233"/>
      <c r="O963" s="233"/>
      <c r="P963" s="233"/>
      <c r="Q963" s="233"/>
      <c r="R963" s="233"/>
      <c r="S963" s="233"/>
      <c r="T963" s="234"/>
      <c r="AT963" s="235" t="s">
        <v>248</v>
      </c>
      <c r="AU963" s="235" t="s">
        <v>84</v>
      </c>
      <c r="AV963" s="12" t="s">
        <v>84</v>
      </c>
      <c r="AW963" s="12" t="s">
        <v>39</v>
      </c>
      <c r="AX963" s="12" t="s">
        <v>24</v>
      </c>
      <c r="AY963" s="235" t="s">
        <v>145</v>
      </c>
    </row>
    <row r="964" spans="2:65" s="1" customFormat="1" ht="22.5" customHeight="1">
      <c r="B964" s="42"/>
      <c r="C964" s="203" t="s">
        <v>1529</v>
      </c>
      <c r="D964" s="203" t="s">
        <v>148</v>
      </c>
      <c r="E964" s="204" t="s">
        <v>1530</v>
      </c>
      <c r="F964" s="205" t="s">
        <v>1470</v>
      </c>
      <c r="G964" s="206" t="s">
        <v>175</v>
      </c>
      <c r="H964" s="207">
        <v>1</v>
      </c>
      <c r="I964" s="208"/>
      <c r="J964" s="209">
        <f>ROUND(I964*H964,2)</f>
        <v>0</v>
      </c>
      <c r="K964" s="205" t="s">
        <v>152</v>
      </c>
      <c r="L964" s="62"/>
      <c r="M964" s="210" t="s">
        <v>22</v>
      </c>
      <c r="N964" s="211" t="s">
        <v>46</v>
      </c>
      <c r="O964" s="43"/>
      <c r="P964" s="212">
        <f>O964*H964</f>
        <v>0</v>
      </c>
      <c r="Q964" s="212">
        <v>1E-05</v>
      </c>
      <c r="R964" s="212">
        <f>Q964*H964</f>
        <v>1E-05</v>
      </c>
      <c r="S964" s="212">
        <v>0</v>
      </c>
      <c r="T964" s="213">
        <f>S964*H964</f>
        <v>0</v>
      </c>
      <c r="AR964" s="25" t="s">
        <v>326</v>
      </c>
      <c r="AT964" s="25" t="s">
        <v>148</v>
      </c>
      <c r="AU964" s="25" t="s">
        <v>84</v>
      </c>
      <c r="AY964" s="25" t="s">
        <v>145</v>
      </c>
      <c r="BE964" s="214">
        <f>IF(N964="základní",J964,0)</f>
        <v>0</v>
      </c>
      <c r="BF964" s="214">
        <f>IF(N964="snížená",J964,0)</f>
        <v>0</v>
      </c>
      <c r="BG964" s="214">
        <f>IF(N964="zákl. přenesená",J964,0)</f>
        <v>0</v>
      </c>
      <c r="BH964" s="214">
        <f>IF(N964="sníž. přenesená",J964,0)</f>
        <v>0</v>
      </c>
      <c r="BI964" s="214">
        <f>IF(N964="nulová",J964,0)</f>
        <v>0</v>
      </c>
      <c r="BJ964" s="25" t="s">
        <v>24</v>
      </c>
      <c r="BK964" s="214">
        <f>ROUND(I964*H964,2)</f>
        <v>0</v>
      </c>
      <c r="BL964" s="25" t="s">
        <v>326</v>
      </c>
      <c r="BM964" s="25" t="s">
        <v>1531</v>
      </c>
    </row>
    <row r="965" spans="2:51" s="12" customFormat="1" ht="13.5">
      <c r="B965" s="224"/>
      <c r="C965" s="225"/>
      <c r="D965" s="226" t="s">
        <v>248</v>
      </c>
      <c r="E965" s="227" t="s">
        <v>22</v>
      </c>
      <c r="F965" s="228" t="s">
        <v>1532</v>
      </c>
      <c r="G965" s="225"/>
      <c r="H965" s="229">
        <v>1</v>
      </c>
      <c r="I965" s="230"/>
      <c r="J965" s="225"/>
      <c r="K965" s="225"/>
      <c r="L965" s="231"/>
      <c r="M965" s="232"/>
      <c r="N965" s="233"/>
      <c r="O965" s="233"/>
      <c r="P965" s="233"/>
      <c r="Q965" s="233"/>
      <c r="R965" s="233"/>
      <c r="S965" s="233"/>
      <c r="T965" s="234"/>
      <c r="AT965" s="235" t="s">
        <v>248</v>
      </c>
      <c r="AU965" s="235" t="s">
        <v>84</v>
      </c>
      <c r="AV965" s="12" t="s">
        <v>84</v>
      </c>
      <c r="AW965" s="12" t="s">
        <v>39</v>
      </c>
      <c r="AX965" s="12" t="s">
        <v>24</v>
      </c>
      <c r="AY965" s="235" t="s">
        <v>145</v>
      </c>
    </row>
    <row r="966" spans="2:65" s="1" customFormat="1" ht="31.5" customHeight="1">
      <c r="B966" s="42"/>
      <c r="C966" s="203" t="s">
        <v>1533</v>
      </c>
      <c r="D966" s="203" t="s">
        <v>148</v>
      </c>
      <c r="E966" s="204" t="s">
        <v>1534</v>
      </c>
      <c r="F966" s="205" t="s">
        <v>1535</v>
      </c>
      <c r="G966" s="206" t="s">
        <v>175</v>
      </c>
      <c r="H966" s="207">
        <v>12</v>
      </c>
      <c r="I966" s="208"/>
      <c r="J966" s="209">
        <f>ROUND(I966*H966,2)</f>
        <v>0</v>
      </c>
      <c r="K966" s="205" t="s">
        <v>152</v>
      </c>
      <c r="L966" s="62"/>
      <c r="M966" s="210" t="s">
        <v>22</v>
      </c>
      <c r="N966" s="211" t="s">
        <v>46</v>
      </c>
      <c r="O966" s="43"/>
      <c r="P966" s="212">
        <f>O966*H966</f>
        <v>0</v>
      </c>
      <c r="Q966" s="212">
        <v>0.01</v>
      </c>
      <c r="R966" s="212">
        <f>Q966*H966</f>
        <v>0.12</v>
      </c>
      <c r="S966" s="212">
        <v>0</v>
      </c>
      <c r="T966" s="213">
        <f>S966*H966</f>
        <v>0</v>
      </c>
      <c r="AR966" s="25" t="s">
        <v>326</v>
      </c>
      <c r="AT966" s="25" t="s">
        <v>148</v>
      </c>
      <c r="AU966" s="25" t="s">
        <v>84</v>
      </c>
      <c r="AY966" s="25" t="s">
        <v>145</v>
      </c>
      <c r="BE966" s="214">
        <f>IF(N966="základní",J966,0)</f>
        <v>0</v>
      </c>
      <c r="BF966" s="214">
        <f>IF(N966="snížená",J966,0)</f>
        <v>0</v>
      </c>
      <c r="BG966" s="214">
        <f>IF(N966="zákl. přenesená",J966,0)</f>
        <v>0</v>
      </c>
      <c r="BH966" s="214">
        <f>IF(N966="sníž. přenesená",J966,0)</f>
        <v>0</v>
      </c>
      <c r="BI966" s="214">
        <f>IF(N966="nulová",J966,0)</f>
        <v>0</v>
      </c>
      <c r="BJ966" s="25" t="s">
        <v>24</v>
      </c>
      <c r="BK966" s="214">
        <f>ROUND(I966*H966,2)</f>
        <v>0</v>
      </c>
      <c r="BL966" s="25" t="s">
        <v>326</v>
      </c>
      <c r="BM966" s="25" t="s">
        <v>1536</v>
      </c>
    </row>
    <row r="967" spans="2:51" s="12" customFormat="1" ht="13.5">
      <c r="B967" s="224"/>
      <c r="C967" s="225"/>
      <c r="D967" s="226" t="s">
        <v>248</v>
      </c>
      <c r="E967" s="227" t="s">
        <v>22</v>
      </c>
      <c r="F967" s="228" t="s">
        <v>1537</v>
      </c>
      <c r="G967" s="225"/>
      <c r="H967" s="229">
        <v>12</v>
      </c>
      <c r="I967" s="230"/>
      <c r="J967" s="225"/>
      <c r="K967" s="225"/>
      <c r="L967" s="231"/>
      <c r="M967" s="232"/>
      <c r="N967" s="233"/>
      <c r="O967" s="233"/>
      <c r="P967" s="233"/>
      <c r="Q967" s="233"/>
      <c r="R967" s="233"/>
      <c r="S967" s="233"/>
      <c r="T967" s="234"/>
      <c r="AT967" s="235" t="s">
        <v>248</v>
      </c>
      <c r="AU967" s="235" t="s">
        <v>84</v>
      </c>
      <c r="AV967" s="12" t="s">
        <v>84</v>
      </c>
      <c r="AW967" s="12" t="s">
        <v>39</v>
      </c>
      <c r="AX967" s="12" t="s">
        <v>24</v>
      </c>
      <c r="AY967" s="235" t="s">
        <v>145</v>
      </c>
    </row>
    <row r="968" spans="2:65" s="1" customFormat="1" ht="31.5" customHeight="1">
      <c r="B968" s="42"/>
      <c r="C968" s="203" t="s">
        <v>1538</v>
      </c>
      <c r="D968" s="203" t="s">
        <v>148</v>
      </c>
      <c r="E968" s="204" t="s">
        <v>1539</v>
      </c>
      <c r="F968" s="205" t="s">
        <v>1540</v>
      </c>
      <c r="G968" s="206" t="s">
        <v>780</v>
      </c>
      <c r="H968" s="207">
        <v>0.456</v>
      </c>
      <c r="I968" s="208"/>
      <c r="J968" s="209">
        <f>ROUND(I968*H968,2)</f>
        <v>0</v>
      </c>
      <c r="K968" s="205" t="s">
        <v>243</v>
      </c>
      <c r="L968" s="62"/>
      <c r="M968" s="210" t="s">
        <v>22</v>
      </c>
      <c r="N968" s="211" t="s">
        <v>46</v>
      </c>
      <c r="O968" s="43"/>
      <c r="P968" s="212">
        <f>O968*H968</f>
        <v>0</v>
      </c>
      <c r="Q968" s="212">
        <v>0</v>
      </c>
      <c r="R968" s="212">
        <f>Q968*H968</f>
        <v>0</v>
      </c>
      <c r="S968" s="212">
        <v>0</v>
      </c>
      <c r="T968" s="213">
        <f>S968*H968</f>
        <v>0</v>
      </c>
      <c r="AR968" s="25" t="s">
        <v>326</v>
      </c>
      <c r="AT968" s="25" t="s">
        <v>148</v>
      </c>
      <c r="AU968" s="25" t="s">
        <v>84</v>
      </c>
      <c r="AY968" s="25" t="s">
        <v>145</v>
      </c>
      <c r="BE968" s="214">
        <f>IF(N968="základní",J968,0)</f>
        <v>0</v>
      </c>
      <c r="BF968" s="214">
        <f>IF(N968="snížená",J968,0)</f>
        <v>0</v>
      </c>
      <c r="BG968" s="214">
        <f>IF(N968="zákl. přenesená",J968,0)</f>
        <v>0</v>
      </c>
      <c r="BH968" s="214">
        <f>IF(N968="sníž. přenesená",J968,0)</f>
        <v>0</v>
      </c>
      <c r="BI968" s="214">
        <f>IF(N968="nulová",J968,0)</f>
        <v>0</v>
      </c>
      <c r="BJ968" s="25" t="s">
        <v>24</v>
      </c>
      <c r="BK968" s="214">
        <f>ROUND(I968*H968,2)</f>
        <v>0</v>
      </c>
      <c r="BL968" s="25" t="s">
        <v>326</v>
      </c>
      <c r="BM968" s="25" t="s">
        <v>1541</v>
      </c>
    </row>
    <row r="969" spans="2:47" s="1" customFormat="1" ht="121.5">
      <c r="B969" s="42"/>
      <c r="C969" s="64"/>
      <c r="D969" s="221" t="s">
        <v>246</v>
      </c>
      <c r="E969" s="64"/>
      <c r="F969" s="222" t="s">
        <v>1542</v>
      </c>
      <c r="G969" s="64"/>
      <c r="H969" s="64"/>
      <c r="I969" s="173"/>
      <c r="J969" s="64"/>
      <c r="K969" s="64"/>
      <c r="L969" s="62"/>
      <c r="M969" s="223"/>
      <c r="N969" s="43"/>
      <c r="O969" s="43"/>
      <c r="P969" s="43"/>
      <c r="Q969" s="43"/>
      <c r="R969" s="43"/>
      <c r="S969" s="43"/>
      <c r="T969" s="79"/>
      <c r="AT969" s="25" t="s">
        <v>246</v>
      </c>
      <c r="AU969" s="25" t="s">
        <v>84</v>
      </c>
    </row>
    <row r="970" spans="2:63" s="11" customFormat="1" ht="29.85" customHeight="1">
      <c r="B970" s="186"/>
      <c r="C970" s="187"/>
      <c r="D970" s="200" t="s">
        <v>74</v>
      </c>
      <c r="E970" s="201" t="s">
        <v>1543</v>
      </c>
      <c r="F970" s="201" t="s">
        <v>1544</v>
      </c>
      <c r="G970" s="187"/>
      <c r="H970" s="187"/>
      <c r="I970" s="190"/>
      <c r="J970" s="202">
        <f>BK970</f>
        <v>0</v>
      </c>
      <c r="K970" s="187"/>
      <c r="L970" s="192"/>
      <c r="M970" s="193"/>
      <c r="N970" s="194"/>
      <c r="O970" s="194"/>
      <c r="P970" s="195">
        <f>SUM(P971:P982)</f>
        <v>0</v>
      </c>
      <c r="Q970" s="194"/>
      <c r="R970" s="195">
        <f>SUM(R971:R982)</f>
        <v>0.06543384000000001</v>
      </c>
      <c r="S970" s="194"/>
      <c r="T970" s="196">
        <f>SUM(T971:T982)</f>
        <v>0.0468</v>
      </c>
      <c r="AR970" s="197" t="s">
        <v>84</v>
      </c>
      <c r="AT970" s="198" t="s">
        <v>74</v>
      </c>
      <c r="AU970" s="198" t="s">
        <v>24</v>
      </c>
      <c r="AY970" s="197" t="s">
        <v>145</v>
      </c>
      <c r="BK970" s="199">
        <f>SUM(BK971:BK982)</f>
        <v>0</v>
      </c>
    </row>
    <row r="971" spans="2:65" s="1" customFormat="1" ht="22.5" customHeight="1">
      <c r="B971" s="42"/>
      <c r="C971" s="203" t="s">
        <v>1545</v>
      </c>
      <c r="D971" s="203" t="s">
        <v>148</v>
      </c>
      <c r="E971" s="204" t="s">
        <v>1546</v>
      </c>
      <c r="F971" s="205" t="s">
        <v>1547</v>
      </c>
      <c r="G971" s="206" t="s">
        <v>242</v>
      </c>
      <c r="H971" s="207">
        <v>18.72</v>
      </c>
      <c r="I971" s="208"/>
      <c r="J971" s="209">
        <f>ROUND(I971*H971,2)</f>
        <v>0</v>
      </c>
      <c r="K971" s="205" t="s">
        <v>243</v>
      </c>
      <c r="L971" s="62"/>
      <c r="M971" s="210" t="s">
        <v>22</v>
      </c>
      <c r="N971" s="211" t="s">
        <v>46</v>
      </c>
      <c r="O971" s="43"/>
      <c r="P971" s="212">
        <f>O971*H971</f>
        <v>0</v>
      </c>
      <c r="Q971" s="212">
        <v>0</v>
      </c>
      <c r="R971" s="212">
        <f>Q971*H971</f>
        <v>0</v>
      </c>
      <c r="S971" s="212">
        <v>0.0025</v>
      </c>
      <c r="T971" s="213">
        <f>S971*H971</f>
        <v>0.0468</v>
      </c>
      <c r="AR971" s="25" t="s">
        <v>326</v>
      </c>
      <c r="AT971" s="25" t="s">
        <v>148</v>
      </c>
      <c r="AU971" s="25" t="s">
        <v>84</v>
      </c>
      <c r="AY971" s="25" t="s">
        <v>145</v>
      </c>
      <c r="BE971" s="214">
        <f>IF(N971="základní",J971,0)</f>
        <v>0</v>
      </c>
      <c r="BF971" s="214">
        <f>IF(N971="snížená",J971,0)</f>
        <v>0</v>
      </c>
      <c r="BG971" s="214">
        <f>IF(N971="zákl. přenesená",J971,0)</f>
        <v>0</v>
      </c>
      <c r="BH971" s="214">
        <f>IF(N971="sníž. přenesená",J971,0)</f>
        <v>0</v>
      </c>
      <c r="BI971" s="214">
        <f>IF(N971="nulová",J971,0)</f>
        <v>0</v>
      </c>
      <c r="BJ971" s="25" t="s">
        <v>24</v>
      </c>
      <c r="BK971" s="214">
        <f>ROUND(I971*H971,2)</f>
        <v>0</v>
      </c>
      <c r="BL971" s="25" t="s">
        <v>326</v>
      </c>
      <c r="BM971" s="25" t="s">
        <v>1548</v>
      </c>
    </row>
    <row r="972" spans="2:51" s="12" customFormat="1" ht="13.5">
      <c r="B972" s="224"/>
      <c r="C972" s="225"/>
      <c r="D972" s="226" t="s">
        <v>248</v>
      </c>
      <c r="E972" s="227" t="s">
        <v>22</v>
      </c>
      <c r="F972" s="228" t="s">
        <v>932</v>
      </c>
      <c r="G972" s="225"/>
      <c r="H972" s="229">
        <v>18.72</v>
      </c>
      <c r="I972" s="230"/>
      <c r="J972" s="225"/>
      <c r="K972" s="225"/>
      <c r="L972" s="231"/>
      <c r="M972" s="232"/>
      <c r="N972" s="233"/>
      <c r="O972" s="233"/>
      <c r="P972" s="233"/>
      <c r="Q972" s="233"/>
      <c r="R972" s="233"/>
      <c r="S972" s="233"/>
      <c r="T972" s="234"/>
      <c r="AT972" s="235" t="s">
        <v>248</v>
      </c>
      <c r="AU972" s="235" t="s">
        <v>84</v>
      </c>
      <c r="AV972" s="12" t="s">
        <v>84</v>
      </c>
      <c r="AW972" s="12" t="s">
        <v>39</v>
      </c>
      <c r="AX972" s="12" t="s">
        <v>24</v>
      </c>
      <c r="AY972" s="235" t="s">
        <v>145</v>
      </c>
    </row>
    <row r="973" spans="2:65" s="1" customFormat="1" ht="22.5" customHeight="1">
      <c r="B973" s="42"/>
      <c r="C973" s="203" t="s">
        <v>1549</v>
      </c>
      <c r="D973" s="203" t="s">
        <v>148</v>
      </c>
      <c r="E973" s="204" t="s">
        <v>1550</v>
      </c>
      <c r="F973" s="205" t="s">
        <v>1551</v>
      </c>
      <c r="G973" s="206" t="s">
        <v>242</v>
      </c>
      <c r="H973" s="207">
        <v>18.72</v>
      </c>
      <c r="I973" s="208"/>
      <c r="J973" s="209">
        <f>ROUND(I973*H973,2)</f>
        <v>0</v>
      </c>
      <c r="K973" s="205" t="s">
        <v>243</v>
      </c>
      <c r="L973" s="62"/>
      <c r="M973" s="210" t="s">
        <v>22</v>
      </c>
      <c r="N973" s="211" t="s">
        <v>46</v>
      </c>
      <c r="O973" s="43"/>
      <c r="P973" s="212">
        <f>O973*H973</f>
        <v>0</v>
      </c>
      <c r="Q973" s="212">
        <v>0.0003</v>
      </c>
      <c r="R973" s="212">
        <f>Q973*H973</f>
        <v>0.0056159999999999995</v>
      </c>
      <c r="S973" s="212">
        <v>0</v>
      </c>
      <c r="T973" s="213">
        <f>S973*H973</f>
        <v>0</v>
      </c>
      <c r="AR973" s="25" t="s">
        <v>326</v>
      </c>
      <c r="AT973" s="25" t="s">
        <v>148</v>
      </c>
      <c r="AU973" s="25" t="s">
        <v>84</v>
      </c>
      <c r="AY973" s="25" t="s">
        <v>145</v>
      </c>
      <c r="BE973" s="214">
        <f>IF(N973="základní",J973,0)</f>
        <v>0</v>
      </c>
      <c r="BF973" s="214">
        <f>IF(N973="snížená",J973,0)</f>
        <v>0</v>
      </c>
      <c r="BG973" s="214">
        <f>IF(N973="zákl. přenesená",J973,0)</f>
        <v>0</v>
      </c>
      <c r="BH973" s="214">
        <f>IF(N973="sníž. přenesená",J973,0)</f>
        <v>0</v>
      </c>
      <c r="BI973" s="214">
        <f>IF(N973="nulová",J973,0)</f>
        <v>0</v>
      </c>
      <c r="BJ973" s="25" t="s">
        <v>24</v>
      </c>
      <c r="BK973" s="214">
        <f>ROUND(I973*H973,2)</f>
        <v>0</v>
      </c>
      <c r="BL973" s="25" t="s">
        <v>326</v>
      </c>
      <c r="BM973" s="25" t="s">
        <v>1552</v>
      </c>
    </row>
    <row r="974" spans="2:51" s="12" customFormat="1" ht="13.5">
      <c r="B974" s="224"/>
      <c r="C974" s="225"/>
      <c r="D974" s="226" t="s">
        <v>248</v>
      </c>
      <c r="E974" s="227" t="s">
        <v>22</v>
      </c>
      <c r="F974" s="228" t="s">
        <v>932</v>
      </c>
      <c r="G974" s="225"/>
      <c r="H974" s="229">
        <v>18.72</v>
      </c>
      <c r="I974" s="230"/>
      <c r="J974" s="225"/>
      <c r="K974" s="225"/>
      <c r="L974" s="231"/>
      <c r="M974" s="232"/>
      <c r="N974" s="233"/>
      <c r="O974" s="233"/>
      <c r="P974" s="233"/>
      <c r="Q974" s="233"/>
      <c r="R974" s="233"/>
      <c r="S974" s="233"/>
      <c r="T974" s="234"/>
      <c r="AT974" s="235" t="s">
        <v>248</v>
      </c>
      <c r="AU974" s="235" t="s">
        <v>84</v>
      </c>
      <c r="AV974" s="12" t="s">
        <v>84</v>
      </c>
      <c r="AW974" s="12" t="s">
        <v>39</v>
      </c>
      <c r="AX974" s="12" t="s">
        <v>24</v>
      </c>
      <c r="AY974" s="235" t="s">
        <v>145</v>
      </c>
    </row>
    <row r="975" spans="2:65" s="1" customFormat="1" ht="31.5" customHeight="1">
      <c r="B975" s="42"/>
      <c r="C975" s="250" t="s">
        <v>1553</v>
      </c>
      <c r="D975" s="250" t="s">
        <v>304</v>
      </c>
      <c r="E975" s="251" t="s">
        <v>1554</v>
      </c>
      <c r="F975" s="252" t="s">
        <v>1555</v>
      </c>
      <c r="G975" s="253" t="s">
        <v>242</v>
      </c>
      <c r="H975" s="254">
        <v>20.592</v>
      </c>
      <c r="I975" s="255"/>
      <c r="J975" s="256">
        <f>ROUND(I975*H975,2)</f>
        <v>0</v>
      </c>
      <c r="K975" s="252" t="s">
        <v>243</v>
      </c>
      <c r="L975" s="257"/>
      <c r="M975" s="258" t="s">
        <v>22</v>
      </c>
      <c r="N975" s="259" t="s">
        <v>46</v>
      </c>
      <c r="O975" s="43"/>
      <c r="P975" s="212">
        <f>O975*H975</f>
        <v>0</v>
      </c>
      <c r="Q975" s="212">
        <v>0.00264</v>
      </c>
      <c r="R975" s="212">
        <f>Q975*H975</f>
        <v>0.054362879999999995</v>
      </c>
      <c r="S975" s="212">
        <v>0</v>
      </c>
      <c r="T975" s="213">
        <f>S975*H975</f>
        <v>0</v>
      </c>
      <c r="AR975" s="25" t="s">
        <v>438</v>
      </c>
      <c r="AT975" s="25" t="s">
        <v>304</v>
      </c>
      <c r="AU975" s="25" t="s">
        <v>84</v>
      </c>
      <c r="AY975" s="25" t="s">
        <v>145</v>
      </c>
      <c r="BE975" s="214">
        <f>IF(N975="základní",J975,0)</f>
        <v>0</v>
      </c>
      <c r="BF975" s="214">
        <f>IF(N975="snížená",J975,0)</f>
        <v>0</v>
      </c>
      <c r="BG975" s="214">
        <f>IF(N975="zákl. přenesená",J975,0)</f>
        <v>0</v>
      </c>
      <c r="BH975" s="214">
        <f>IF(N975="sníž. přenesená",J975,0)</f>
        <v>0</v>
      </c>
      <c r="BI975" s="214">
        <f>IF(N975="nulová",J975,0)</f>
        <v>0</v>
      </c>
      <c r="BJ975" s="25" t="s">
        <v>24</v>
      </c>
      <c r="BK975" s="214">
        <f>ROUND(I975*H975,2)</f>
        <v>0</v>
      </c>
      <c r="BL975" s="25" t="s">
        <v>326</v>
      </c>
      <c r="BM975" s="25" t="s">
        <v>1556</v>
      </c>
    </row>
    <row r="976" spans="2:51" s="12" customFormat="1" ht="13.5">
      <c r="B976" s="224"/>
      <c r="C976" s="225"/>
      <c r="D976" s="226" t="s">
        <v>248</v>
      </c>
      <c r="E976" s="225"/>
      <c r="F976" s="228" t="s">
        <v>1557</v>
      </c>
      <c r="G976" s="225"/>
      <c r="H976" s="229">
        <v>20.592</v>
      </c>
      <c r="I976" s="230"/>
      <c r="J976" s="225"/>
      <c r="K976" s="225"/>
      <c r="L976" s="231"/>
      <c r="M976" s="232"/>
      <c r="N976" s="233"/>
      <c r="O976" s="233"/>
      <c r="P976" s="233"/>
      <c r="Q976" s="233"/>
      <c r="R976" s="233"/>
      <c r="S976" s="233"/>
      <c r="T976" s="234"/>
      <c r="AT976" s="235" t="s">
        <v>248</v>
      </c>
      <c r="AU976" s="235" t="s">
        <v>84</v>
      </c>
      <c r="AV976" s="12" t="s">
        <v>84</v>
      </c>
      <c r="AW976" s="12" t="s">
        <v>6</v>
      </c>
      <c r="AX976" s="12" t="s">
        <v>24</v>
      </c>
      <c r="AY976" s="235" t="s">
        <v>145</v>
      </c>
    </row>
    <row r="977" spans="2:65" s="1" customFormat="1" ht="22.5" customHeight="1">
      <c r="B977" s="42"/>
      <c r="C977" s="203" t="s">
        <v>1558</v>
      </c>
      <c r="D977" s="203" t="s">
        <v>148</v>
      </c>
      <c r="E977" s="204" t="s">
        <v>1559</v>
      </c>
      <c r="F977" s="205" t="s">
        <v>1560</v>
      </c>
      <c r="G977" s="206" t="s">
        <v>317</v>
      </c>
      <c r="H977" s="207">
        <v>17.85</v>
      </c>
      <c r="I977" s="208"/>
      <c r="J977" s="209">
        <f>ROUND(I977*H977,2)</f>
        <v>0</v>
      </c>
      <c r="K977" s="205" t="s">
        <v>243</v>
      </c>
      <c r="L977" s="62"/>
      <c r="M977" s="210" t="s">
        <v>22</v>
      </c>
      <c r="N977" s="211" t="s">
        <v>46</v>
      </c>
      <c r="O977" s="43"/>
      <c r="P977" s="212">
        <f>O977*H977</f>
        <v>0</v>
      </c>
      <c r="Q977" s="212">
        <v>2E-05</v>
      </c>
      <c r="R977" s="212">
        <f>Q977*H977</f>
        <v>0.00035700000000000006</v>
      </c>
      <c r="S977" s="212">
        <v>0</v>
      </c>
      <c r="T977" s="213">
        <f>S977*H977</f>
        <v>0</v>
      </c>
      <c r="AR977" s="25" t="s">
        <v>326</v>
      </c>
      <c r="AT977" s="25" t="s">
        <v>148</v>
      </c>
      <c r="AU977" s="25" t="s">
        <v>84</v>
      </c>
      <c r="AY977" s="25" t="s">
        <v>145</v>
      </c>
      <c r="BE977" s="214">
        <f>IF(N977="základní",J977,0)</f>
        <v>0</v>
      </c>
      <c r="BF977" s="214">
        <f>IF(N977="snížená",J977,0)</f>
        <v>0</v>
      </c>
      <c r="BG977" s="214">
        <f>IF(N977="zákl. přenesená",J977,0)</f>
        <v>0</v>
      </c>
      <c r="BH977" s="214">
        <f>IF(N977="sníž. přenesená",J977,0)</f>
        <v>0</v>
      </c>
      <c r="BI977" s="214">
        <f>IF(N977="nulová",J977,0)</f>
        <v>0</v>
      </c>
      <c r="BJ977" s="25" t="s">
        <v>24</v>
      </c>
      <c r="BK977" s="214">
        <f>ROUND(I977*H977,2)</f>
        <v>0</v>
      </c>
      <c r="BL977" s="25" t="s">
        <v>326</v>
      </c>
      <c r="BM977" s="25" t="s">
        <v>1561</v>
      </c>
    </row>
    <row r="978" spans="2:51" s="12" customFormat="1" ht="13.5">
      <c r="B978" s="224"/>
      <c r="C978" s="225"/>
      <c r="D978" s="226" t="s">
        <v>248</v>
      </c>
      <c r="E978" s="227" t="s">
        <v>22</v>
      </c>
      <c r="F978" s="228" t="s">
        <v>1562</v>
      </c>
      <c r="G978" s="225"/>
      <c r="H978" s="229">
        <v>17.85</v>
      </c>
      <c r="I978" s="230"/>
      <c r="J978" s="225"/>
      <c r="K978" s="225"/>
      <c r="L978" s="231"/>
      <c r="M978" s="232"/>
      <c r="N978" s="233"/>
      <c r="O978" s="233"/>
      <c r="P978" s="233"/>
      <c r="Q978" s="233"/>
      <c r="R978" s="233"/>
      <c r="S978" s="233"/>
      <c r="T978" s="234"/>
      <c r="AT978" s="235" t="s">
        <v>248</v>
      </c>
      <c r="AU978" s="235" t="s">
        <v>84</v>
      </c>
      <c r="AV978" s="12" t="s">
        <v>84</v>
      </c>
      <c r="AW978" s="12" t="s">
        <v>39</v>
      </c>
      <c r="AX978" s="12" t="s">
        <v>24</v>
      </c>
      <c r="AY978" s="235" t="s">
        <v>145</v>
      </c>
    </row>
    <row r="979" spans="2:65" s="1" customFormat="1" ht="31.5" customHeight="1">
      <c r="B979" s="42"/>
      <c r="C979" s="250" t="s">
        <v>1563</v>
      </c>
      <c r="D979" s="250" t="s">
        <v>304</v>
      </c>
      <c r="E979" s="251" t="s">
        <v>1564</v>
      </c>
      <c r="F979" s="252" t="s">
        <v>1565</v>
      </c>
      <c r="G979" s="253" t="s">
        <v>317</v>
      </c>
      <c r="H979" s="254">
        <v>18.207</v>
      </c>
      <c r="I979" s="255"/>
      <c r="J979" s="256">
        <f>ROUND(I979*H979,2)</f>
        <v>0</v>
      </c>
      <c r="K979" s="252" t="s">
        <v>243</v>
      </c>
      <c r="L979" s="257"/>
      <c r="M979" s="258" t="s">
        <v>22</v>
      </c>
      <c r="N979" s="259" t="s">
        <v>46</v>
      </c>
      <c r="O979" s="43"/>
      <c r="P979" s="212">
        <f>O979*H979</f>
        <v>0</v>
      </c>
      <c r="Q979" s="212">
        <v>0.00028</v>
      </c>
      <c r="R979" s="212">
        <f>Q979*H979</f>
        <v>0.0050979599999999995</v>
      </c>
      <c r="S979" s="212">
        <v>0</v>
      </c>
      <c r="T979" s="213">
        <f>S979*H979</f>
        <v>0</v>
      </c>
      <c r="AR979" s="25" t="s">
        <v>438</v>
      </c>
      <c r="AT979" s="25" t="s">
        <v>304</v>
      </c>
      <c r="AU979" s="25" t="s">
        <v>84</v>
      </c>
      <c r="AY979" s="25" t="s">
        <v>145</v>
      </c>
      <c r="BE979" s="214">
        <f>IF(N979="základní",J979,0)</f>
        <v>0</v>
      </c>
      <c r="BF979" s="214">
        <f>IF(N979="snížená",J979,0)</f>
        <v>0</v>
      </c>
      <c r="BG979" s="214">
        <f>IF(N979="zákl. přenesená",J979,0)</f>
        <v>0</v>
      </c>
      <c r="BH979" s="214">
        <f>IF(N979="sníž. přenesená",J979,0)</f>
        <v>0</v>
      </c>
      <c r="BI979" s="214">
        <f>IF(N979="nulová",J979,0)</f>
        <v>0</v>
      </c>
      <c r="BJ979" s="25" t="s">
        <v>24</v>
      </c>
      <c r="BK979" s="214">
        <f>ROUND(I979*H979,2)</f>
        <v>0</v>
      </c>
      <c r="BL979" s="25" t="s">
        <v>326</v>
      </c>
      <c r="BM979" s="25" t="s">
        <v>1566</v>
      </c>
    </row>
    <row r="980" spans="2:51" s="12" customFormat="1" ht="13.5">
      <c r="B980" s="224"/>
      <c r="C980" s="225"/>
      <c r="D980" s="226" t="s">
        <v>248</v>
      </c>
      <c r="E980" s="225"/>
      <c r="F980" s="228" t="s">
        <v>1567</v>
      </c>
      <c r="G980" s="225"/>
      <c r="H980" s="229">
        <v>18.207</v>
      </c>
      <c r="I980" s="230"/>
      <c r="J980" s="225"/>
      <c r="K980" s="225"/>
      <c r="L980" s="231"/>
      <c r="M980" s="232"/>
      <c r="N980" s="233"/>
      <c r="O980" s="233"/>
      <c r="P980" s="233"/>
      <c r="Q980" s="233"/>
      <c r="R980" s="233"/>
      <c r="S980" s="233"/>
      <c r="T980" s="234"/>
      <c r="AT980" s="235" t="s">
        <v>248</v>
      </c>
      <c r="AU980" s="235" t="s">
        <v>84</v>
      </c>
      <c r="AV980" s="12" t="s">
        <v>84</v>
      </c>
      <c r="AW980" s="12" t="s">
        <v>6</v>
      </c>
      <c r="AX980" s="12" t="s">
        <v>24</v>
      </c>
      <c r="AY980" s="235" t="s">
        <v>145</v>
      </c>
    </row>
    <row r="981" spans="2:65" s="1" customFormat="1" ht="31.5" customHeight="1">
      <c r="B981" s="42"/>
      <c r="C981" s="203" t="s">
        <v>1568</v>
      </c>
      <c r="D981" s="203" t="s">
        <v>148</v>
      </c>
      <c r="E981" s="204" t="s">
        <v>1569</v>
      </c>
      <c r="F981" s="205" t="s">
        <v>1570</v>
      </c>
      <c r="G981" s="206" t="s">
        <v>780</v>
      </c>
      <c r="H981" s="207">
        <v>0.065</v>
      </c>
      <c r="I981" s="208"/>
      <c r="J981" s="209">
        <f>ROUND(I981*H981,2)</f>
        <v>0</v>
      </c>
      <c r="K981" s="205" t="s">
        <v>243</v>
      </c>
      <c r="L981" s="62"/>
      <c r="M981" s="210" t="s">
        <v>22</v>
      </c>
      <c r="N981" s="211" t="s">
        <v>46</v>
      </c>
      <c r="O981" s="43"/>
      <c r="P981" s="212">
        <f>O981*H981</f>
        <v>0</v>
      </c>
      <c r="Q981" s="212">
        <v>0</v>
      </c>
      <c r="R981" s="212">
        <f>Q981*H981</f>
        <v>0</v>
      </c>
      <c r="S981" s="212">
        <v>0</v>
      </c>
      <c r="T981" s="213">
        <f>S981*H981</f>
        <v>0</v>
      </c>
      <c r="AR981" s="25" t="s">
        <v>326</v>
      </c>
      <c r="AT981" s="25" t="s">
        <v>148</v>
      </c>
      <c r="AU981" s="25" t="s">
        <v>84</v>
      </c>
      <c r="AY981" s="25" t="s">
        <v>145</v>
      </c>
      <c r="BE981" s="214">
        <f>IF(N981="základní",J981,0)</f>
        <v>0</v>
      </c>
      <c r="BF981" s="214">
        <f>IF(N981="snížená",J981,0)</f>
        <v>0</v>
      </c>
      <c r="BG981" s="214">
        <f>IF(N981="zákl. přenesená",J981,0)</f>
        <v>0</v>
      </c>
      <c r="BH981" s="214">
        <f>IF(N981="sníž. přenesená",J981,0)</f>
        <v>0</v>
      </c>
      <c r="BI981" s="214">
        <f>IF(N981="nulová",J981,0)</f>
        <v>0</v>
      </c>
      <c r="BJ981" s="25" t="s">
        <v>24</v>
      </c>
      <c r="BK981" s="214">
        <f>ROUND(I981*H981,2)</f>
        <v>0</v>
      </c>
      <c r="BL981" s="25" t="s">
        <v>326</v>
      </c>
      <c r="BM981" s="25" t="s">
        <v>1571</v>
      </c>
    </row>
    <row r="982" spans="2:47" s="1" customFormat="1" ht="121.5">
      <c r="B982" s="42"/>
      <c r="C982" s="64"/>
      <c r="D982" s="221" t="s">
        <v>246</v>
      </c>
      <c r="E982" s="64"/>
      <c r="F982" s="222" t="s">
        <v>1395</v>
      </c>
      <c r="G982" s="64"/>
      <c r="H982" s="64"/>
      <c r="I982" s="173"/>
      <c r="J982" s="64"/>
      <c r="K982" s="64"/>
      <c r="L982" s="62"/>
      <c r="M982" s="223"/>
      <c r="N982" s="43"/>
      <c r="O982" s="43"/>
      <c r="P982" s="43"/>
      <c r="Q982" s="43"/>
      <c r="R982" s="43"/>
      <c r="S982" s="43"/>
      <c r="T982" s="79"/>
      <c r="AT982" s="25" t="s">
        <v>246</v>
      </c>
      <c r="AU982" s="25" t="s">
        <v>84</v>
      </c>
    </row>
    <row r="983" spans="2:63" s="11" customFormat="1" ht="29.85" customHeight="1">
      <c r="B983" s="186"/>
      <c r="C983" s="187"/>
      <c r="D983" s="200" t="s">
        <v>74</v>
      </c>
      <c r="E983" s="201" t="s">
        <v>1572</v>
      </c>
      <c r="F983" s="201" t="s">
        <v>1573</v>
      </c>
      <c r="G983" s="187"/>
      <c r="H983" s="187"/>
      <c r="I983" s="190"/>
      <c r="J983" s="202">
        <f>BK983</f>
        <v>0</v>
      </c>
      <c r="K983" s="187"/>
      <c r="L983" s="192"/>
      <c r="M983" s="193"/>
      <c r="N983" s="194"/>
      <c r="O983" s="194"/>
      <c r="P983" s="195">
        <f>SUM(P984:P1127)</f>
        <v>0</v>
      </c>
      <c r="Q983" s="194"/>
      <c r="R983" s="195">
        <f>SUM(R984:R1127)</f>
        <v>0.39574255999999997</v>
      </c>
      <c r="S983" s="194"/>
      <c r="T983" s="196">
        <f>SUM(T984:T1127)</f>
        <v>0</v>
      </c>
      <c r="AR983" s="197" t="s">
        <v>84</v>
      </c>
      <c r="AT983" s="198" t="s">
        <v>74</v>
      </c>
      <c r="AU983" s="198" t="s">
        <v>24</v>
      </c>
      <c r="AY983" s="197" t="s">
        <v>145</v>
      </c>
      <c r="BK983" s="199">
        <f>SUM(BK984:BK1127)</f>
        <v>0</v>
      </c>
    </row>
    <row r="984" spans="2:65" s="1" customFormat="1" ht="22.5" customHeight="1">
      <c r="B984" s="42"/>
      <c r="C984" s="203" t="s">
        <v>1574</v>
      </c>
      <c r="D984" s="203" t="s">
        <v>148</v>
      </c>
      <c r="E984" s="204" t="s">
        <v>1575</v>
      </c>
      <c r="F984" s="205" t="s">
        <v>1576</v>
      </c>
      <c r="G984" s="206" t="s">
        <v>242</v>
      </c>
      <c r="H984" s="207">
        <v>18</v>
      </c>
      <c r="I984" s="208"/>
      <c r="J984" s="209">
        <f>ROUND(I984*H984,2)</f>
        <v>0</v>
      </c>
      <c r="K984" s="205" t="s">
        <v>243</v>
      </c>
      <c r="L984" s="62"/>
      <c r="M984" s="210" t="s">
        <v>22</v>
      </c>
      <c r="N984" s="211" t="s">
        <v>46</v>
      </c>
      <c r="O984" s="43"/>
      <c r="P984" s="212">
        <f>O984*H984</f>
        <v>0</v>
      </c>
      <c r="Q984" s="212">
        <v>0.00011</v>
      </c>
      <c r="R984" s="212">
        <f>Q984*H984</f>
        <v>0.00198</v>
      </c>
      <c r="S984" s="212">
        <v>0</v>
      </c>
      <c r="T984" s="213">
        <f>S984*H984</f>
        <v>0</v>
      </c>
      <c r="AR984" s="25" t="s">
        <v>326</v>
      </c>
      <c r="AT984" s="25" t="s">
        <v>148</v>
      </c>
      <c r="AU984" s="25" t="s">
        <v>84</v>
      </c>
      <c r="AY984" s="25" t="s">
        <v>145</v>
      </c>
      <c r="BE984" s="214">
        <f>IF(N984="základní",J984,0)</f>
        <v>0</v>
      </c>
      <c r="BF984" s="214">
        <f>IF(N984="snížená",J984,0)</f>
        <v>0</v>
      </c>
      <c r="BG984" s="214">
        <f>IF(N984="zákl. přenesená",J984,0)</f>
        <v>0</v>
      </c>
      <c r="BH984" s="214">
        <f>IF(N984="sníž. přenesená",J984,0)</f>
        <v>0</v>
      </c>
      <c r="BI984" s="214">
        <f>IF(N984="nulová",J984,0)</f>
        <v>0</v>
      </c>
      <c r="BJ984" s="25" t="s">
        <v>24</v>
      </c>
      <c r="BK984" s="214">
        <f>ROUND(I984*H984,2)</f>
        <v>0</v>
      </c>
      <c r="BL984" s="25" t="s">
        <v>326</v>
      </c>
      <c r="BM984" s="25" t="s">
        <v>1577</v>
      </c>
    </row>
    <row r="985" spans="2:51" s="12" customFormat="1" ht="13.5">
      <c r="B985" s="224"/>
      <c r="C985" s="225"/>
      <c r="D985" s="226" t="s">
        <v>248</v>
      </c>
      <c r="E985" s="227" t="s">
        <v>22</v>
      </c>
      <c r="F985" s="228" t="s">
        <v>1578</v>
      </c>
      <c r="G985" s="225"/>
      <c r="H985" s="229">
        <v>18</v>
      </c>
      <c r="I985" s="230"/>
      <c r="J985" s="225"/>
      <c r="K985" s="225"/>
      <c r="L985" s="231"/>
      <c r="M985" s="232"/>
      <c r="N985" s="233"/>
      <c r="O985" s="233"/>
      <c r="P985" s="233"/>
      <c r="Q985" s="233"/>
      <c r="R985" s="233"/>
      <c r="S985" s="233"/>
      <c r="T985" s="234"/>
      <c r="AT985" s="235" t="s">
        <v>248</v>
      </c>
      <c r="AU985" s="235" t="s">
        <v>84</v>
      </c>
      <c r="AV985" s="12" t="s">
        <v>84</v>
      </c>
      <c r="AW985" s="12" t="s">
        <v>39</v>
      </c>
      <c r="AX985" s="12" t="s">
        <v>24</v>
      </c>
      <c r="AY985" s="235" t="s">
        <v>145</v>
      </c>
    </row>
    <row r="986" spans="2:65" s="1" customFormat="1" ht="22.5" customHeight="1">
      <c r="B986" s="42"/>
      <c r="C986" s="203" t="s">
        <v>1579</v>
      </c>
      <c r="D986" s="203" t="s">
        <v>148</v>
      </c>
      <c r="E986" s="204" t="s">
        <v>1580</v>
      </c>
      <c r="F986" s="205" t="s">
        <v>1581</v>
      </c>
      <c r="G986" s="206" t="s">
        <v>242</v>
      </c>
      <c r="H986" s="207">
        <v>18</v>
      </c>
      <c r="I986" s="208"/>
      <c r="J986" s="209">
        <f>ROUND(I986*H986,2)</f>
        <v>0</v>
      </c>
      <c r="K986" s="205" t="s">
        <v>243</v>
      </c>
      <c r="L986" s="62"/>
      <c r="M986" s="210" t="s">
        <v>22</v>
      </c>
      <c r="N986" s="211" t="s">
        <v>46</v>
      </c>
      <c r="O986" s="43"/>
      <c r="P986" s="212">
        <f>O986*H986</f>
        <v>0</v>
      </c>
      <c r="Q986" s="212">
        <v>0.00017</v>
      </c>
      <c r="R986" s="212">
        <f>Q986*H986</f>
        <v>0.0030600000000000002</v>
      </c>
      <c r="S986" s="212">
        <v>0</v>
      </c>
      <c r="T986" s="213">
        <f>S986*H986</f>
        <v>0</v>
      </c>
      <c r="AR986" s="25" t="s">
        <v>326</v>
      </c>
      <c r="AT986" s="25" t="s">
        <v>148</v>
      </c>
      <c r="AU986" s="25" t="s">
        <v>84</v>
      </c>
      <c r="AY986" s="25" t="s">
        <v>145</v>
      </c>
      <c r="BE986" s="214">
        <f>IF(N986="základní",J986,0)</f>
        <v>0</v>
      </c>
      <c r="BF986" s="214">
        <f>IF(N986="snížená",J986,0)</f>
        <v>0</v>
      </c>
      <c r="BG986" s="214">
        <f>IF(N986="zákl. přenesená",J986,0)</f>
        <v>0</v>
      </c>
      <c r="BH986" s="214">
        <f>IF(N986="sníž. přenesená",J986,0)</f>
        <v>0</v>
      </c>
      <c r="BI986" s="214">
        <f>IF(N986="nulová",J986,0)</f>
        <v>0</v>
      </c>
      <c r="BJ986" s="25" t="s">
        <v>24</v>
      </c>
      <c r="BK986" s="214">
        <f>ROUND(I986*H986,2)</f>
        <v>0</v>
      </c>
      <c r="BL986" s="25" t="s">
        <v>326</v>
      </c>
      <c r="BM986" s="25" t="s">
        <v>1582</v>
      </c>
    </row>
    <row r="987" spans="2:51" s="12" customFormat="1" ht="13.5">
      <c r="B987" s="224"/>
      <c r="C987" s="225"/>
      <c r="D987" s="226" t="s">
        <v>248</v>
      </c>
      <c r="E987" s="227" t="s">
        <v>22</v>
      </c>
      <c r="F987" s="228" t="s">
        <v>1578</v>
      </c>
      <c r="G987" s="225"/>
      <c r="H987" s="229">
        <v>18</v>
      </c>
      <c r="I987" s="230"/>
      <c r="J987" s="225"/>
      <c r="K987" s="225"/>
      <c r="L987" s="231"/>
      <c r="M987" s="232"/>
      <c r="N987" s="233"/>
      <c r="O987" s="233"/>
      <c r="P987" s="233"/>
      <c r="Q987" s="233"/>
      <c r="R987" s="233"/>
      <c r="S987" s="233"/>
      <c r="T987" s="234"/>
      <c r="AT987" s="235" t="s">
        <v>248</v>
      </c>
      <c r="AU987" s="235" t="s">
        <v>84</v>
      </c>
      <c r="AV987" s="12" t="s">
        <v>84</v>
      </c>
      <c r="AW987" s="12" t="s">
        <v>39</v>
      </c>
      <c r="AX987" s="12" t="s">
        <v>24</v>
      </c>
      <c r="AY987" s="235" t="s">
        <v>145</v>
      </c>
    </row>
    <row r="988" spans="2:65" s="1" customFormat="1" ht="22.5" customHeight="1">
      <c r="B988" s="42"/>
      <c r="C988" s="203" t="s">
        <v>1583</v>
      </c>
      <c r="D988" s="203" t="s">
        <v>148</v>
      </c>
      <c r="E988" s="204" t="s">
        <v>1584</v>
      </c>
      <c r="F988" s="205" t="s">
        <v>1585</v>
      </c>
      <c r="G988" s="206" t="s">
        <v>242</v>
      </c>
      <c r="H988" s="207">
        <v>18</v>
      </c>
      <c r="I988" s="208"/>
      <c r="J988" s="209">
        <f>ROUND(I988*H988,2)</f>
        <v>0</v>
      </c>
      <c r="K988" s="205" t="s">
        <v>243</v>
      </c>
      <c r="L988" s="62"/>
      <c r="M988" s="210" t="s">
        <v>22</v>
      </c>
      <c r="N988" s="211" t="s">
        <v>46</v>
      </c>
      <c r="O988" s="43"/>
      <c r="P988" s="212">
        <f>O988*H988</f>
        <v>0</v>
      </c>
      <c r="Q988" s="212">
        <v>0.00024</v>
      </c>
      <c r="R988" s="212">
        <f>Q988*H988</f>
        <v>0.00432</v>
      </c>
      <c r="S988" s="212">
        <v>0</v>
      </c>
      <c r="T988" s="213">
        <f>S988*H988</f>
        <v>0</v>
      </c>
      <c r="AR988" s="25" t="s">
        <v>326</v>
      </c>
      <c r="AT988" s="25" t="s">
        <v>148</v>
      </c>
      <c r="AU988" s="25" t="s">
        <v>84</v>
      </c>
      <c r="AY988" s="25" t="s">
        <v>145</v>
      </c>
      <c r="BE988" s="214">
        <f>IF(N988="základní",J988,0)</f>
        <v>0</v>
      </c>
      <c r="BF988" s="214">
        <f>IF(N988="snížená",J988,0)</f>
        <v>0</v>
      </c>
      <c r="BG988" s="214">
        <f>IF(N988="zákl. přenesená",J988,0)</f>
        <v>0</v>
      </c>
      <c r="BH988" s="214">
        <f>IF(N988="sníž. přenesená",J988,0)</f>
        <v>0</v>
      </c>
      <c r="BI988" s="214">
        <f>IF(N988="nulová",J988,0)</f>
        <v>0</v>
      </c>
      <c r="BJ988" s="25" t="s">
        <v>24</v>
      </c>
      <c r="BK988" s="214">
        <f>ROUND(I988*H988,2)</f>
        <v>0</v>
      </c>
      <c r="BL988" s="25" t="s">
        <v>326</v>
      </c>
      <c r="BM988" s="25" t="s">
        <v>1586</v>
      </c>
    </row>
    <row r="989" spans="2:51" s="12" customFormat="1" ht="13.5">
      <c r="B989" s="224"/>
      <c r="C989" s="225"/>
      <c r="D989" s="226" t="s">
        <v>248</v>
      </c>
      <c r="E989" s="227" t="s">
        <v>22</v>
      </c>
      <c r="F989" s="228" t="s">
        <v>1578</v>
      </c>
      <c r="G989" s="225"/>
      <c r="H989" s="229">
        <v>18</v>
      </c>
      <c r="I989" s="230"/>
      <c r="J989" s="225"/>
      <c r="K989" s="225"/>
      <c r="L989" s="231"/>
      <c r="M989" s="232"/>
      <c r="N989" s="233"/>
      <c r="O989" s="233"/>
      <c r="P989" s="233"/>
      <c r="Q989" s="233"/>
      <c r="R989" s="233"/>
      <c r="S989" s="233"/>
      <c r="T989" s="234"/>
      <c r="AT989" s="235" t="s">
        <v>248</v>
      </c>
      <c r="AU989" s="235" t="s">
        <v>84</v>
      </c>
      <c r="AV989" s="12" t="s">
        <v>84</v>
      </c>
      <c r="AW989" s="12" t="s">
        <v>39</v>
      </c>
      <c r="AX989" s="12" t="s">
        <v>24</v>
      </c>
      <c r="AY989" s="235" t="s">
        <v>145</v>
      </c>
    </row>
    <row r="990" spans="2:65" s="1" customFormat="1" ht="31.5" customHeight="1">
      <c r="B990" s="42"/>
      <c r="C990" s="203" t="s">
        <v>1587</v>
      </c>
      <c r="D990" s="203" t="s">
        <v>148</v>
      </c>
      <c r="E990" s="204" t="s">
        <v>1588</v>
      </c>
      <c r="F990" s="205" t="s">
        <v>1589</v>
      </c>
      <c r="G990" s="206" t="s">
        <v>242</v>
      </c>
      <c r="H990" s="207">
        <v>18</v>
      </c>
      <c r="I990" s="208"/>
      <c r="J990" s="209">
        <f>ROUND(I990*H990,2)</f>
        <v>0</v>
      </c>
      <c r="K990" s="205" t="s">
        <v>243</v>
      </c>
      <c r="L990" s="62"/>
      <c r="M990" s="210" t="s">
        <v>22</v>
      </c>
      <c r="N990" s="211" t="s">
        <v>46</v>
      </c>
      <c r="O990" s="43"/>
      <c r="P990" s="212">
        <f>O990*H990</f>
        <v>0</v>
      </c>
      <c r="Q990" s="212">
        <v>0.00015</v>
      </c>
      <c r="R990" s="212">
        <f>Q990*H990</f>
        <v>0.0026999999999999997</v>
      </c>
      <c r="S990" s="212">
        <v>0</v>
      </c>
      <c r="T990" s="213">
        <f>S990*H990</f>
        <v>0</v>
      </c>
      <c r="AR990" s="25" t="s">
        <v>326</v>
      </c>
      <c r="AT990" s="25" t="s">
        <v>148</v>
      </c>
      <c r="AU990" s="25" t="s">
        <v>84</v>
      </c>
      <c r="AY990" s="25" t="s">
        <v>145</v>
      </c>
      <c r="BE990" s="214">
        <f>IF(N990="základní",J990,0)</f>
        <v>0</v>
      </c>
      <c r="BF990" s="214">
        <f>IF(N990="snížená",J990,0)</f>
        <v>0</v>
      </c>
      <c r="BG990" s="214">
        <f>IF(N990="zákl. přenesená",J990,0)</f>
        <v>0</v>
      </c>
      <c r="BH990" s="214">
        <f>IF(N990="sníž. přenesená",J990,0)</f>
        <v>0</v>
      </c>
      <c r="BI990" s="214">
        <f>IF(N990="nulová",J990,0)</f>
        <v>0</v>
      </c>
      <c r="BJ990" s="25" t="s">
        <v>24</v>
      </c>
      <c r="BK990" s="214">
        <f>ROUND(I990*H990,2)</f>
        <v>0</v>
      </c>
      <c r="BL990" s="25" t="s">
        <v>326</v>
      </c>
      <c r="BM990" s="25" t="s">
        <v>1590</v>
      </c>
    </row>
    <row r="991" spans="2:51" s="12" customFormat="1" ht="13.5">
      <c r="B991" s="224"/>
      <c r="C991" s="225"/>
      <c r="D991" s="226" t="s">
        <v>248</v>
      </c>
      <c r="E991" s="227" t="s">
        <v>22</v>
      </c>
      <c r="F991" s="228" t="s">
        <v>1578</v>
      </c>
      <c r="G991" s="225"/>
      <c r="H991" s="229">
        <v>18</v>
      </c>
      <c r="I991" s="230"/>
      <c r="J991" s="225"/>
      <c r="K991" s="225"/>
      <c r="L991" s="231"/>
      <c r="M991" s="232"/>
      <c r="N991" s="233"/>
      <c r="O991" s="233"/>
      <c r="P991" s="233"/>
      <c r="Q991" s="233"/>
      <c r="R991" s="233"/>
      <c r="S991" s="233"/>
      <c r="T991" s="234"/>
      <c r="AT991" s="235" t="s">
        <v>248</v>
      </c>
      <c r="AU991" s="235" t="s">
        <v>84</v>
      </c>
      <c r="AV991" s="12" t="s">
        <v>84</v>
      </c>
      <c r="AW991" s="12" t="s">
        <v>39</v>
      </c>
      <c r="AX991" s="12" t="s">
        <v>24</v>
      </c>
      <c r="AY991" s="235" t="s">
        <v>145</v>
      </c>
    </row>
    <row r="992" spans="2:65" s="1" customFormat="1" ht="22.5" customHeight="1">
      <c r="B992" s="42"/>
      <c r="C992" s="203" t="s">
        <v>1591</v>
      </c>
      <c r="D992" s="203" t="s">
        <v>148</v>
      </c>
      <c r="E992" s="204" t="s">
        <v>1592</v>
      </c>
      <c r="F992" s="205" t="s">
        <v>1593</v>
      </c>
      <c r="G992" s="206" t="s">
        <v>242</v>
      </c>
      <c r="H992" s="207">
        <v>125.836</v>
      </c>
      <c r="I992" s="208"/>
      <c r="J992" s="209">
        <f>ROUND(I992*H992,2)</f>
        <v>0</v>
      </c>
      <c r="K992" s="205" t="s">
        <v>243</v>
      </c>
      <c r="L992" s="62"/>
      <c r="M992" s="210" t="s">
        <v>22</v>
      </c>
      <c r="N992" s="211" t="s">
        <v>46</v>
      </c>
      <c r="O992" s="43"/>
      <c r="P992" s="212">
        <f>O992*H992</f>
        <v>0</v>
      </c>
      <c r="Q992" s="212">
        <v>0.00014</v>
      </c>
      <c r="R992" s="212">
        <f>Q992*H992</f>
        <v>0.017617039999999997</v>
      </c>
      <c r="S992" s="212">
        <v>0</v>
      </c>
      <c r="T992" s="213">
        <f>S992*H992</f>
        <v>0</v>
      </c>
      <c r="AR992" s="25" t="s">
        <v>326</v>
      </c>
      <c r="AT992" s="25" t="s">
        <v>148</v>
      </c>
      <c r="AU992" s="25" t="s">
        <v>84</v>
      </c>
      <c r="AY992" s="25" t="s">
        <v>145</v>
      </c>
      <c r="BE992" s="214">
        <f>IF(N992="základní",J992,0)</f>
        <v>0</v>
      </c>
      <c r="BF992" s="214">
        <f>IF(N992="snížená",J992,0)</f>
        <v>0</v>
      </c>
      <c r="BG992" s="214">
        <f>IF(N992="zákl. přenesená",J992,0)</f>
        <v>0</v>
      </c>
      <c r="BH992" s="214">
        <f>IF(N992="sníž. přenesená",J992,0)</f>
        <v>0</v>
      </c>
      <c r="BI992" s="214">
        <f>IF(N992="nulová",J992,0)</f>
        <v>0</v>
      </c>
      <c r="BJ992" s="25" t="s">
        <v>24</v>
      </c>
      <c r="BK992" s="214">
        <f>ROUND(I992*H992,2)</f>
        <v>0</v>
      </c>
      <c r="BL992" s="25" t="s">
        <v>326</v>
      </c>
      <c r="BM992" s="25" t="s">
        <v>1594</v>
      </c>
    </row>
    <row r="993" spans="2:51" s="12" customFormat="1" ht="27">
      <c r="B993" s="224"/>
      <c r="C993" s="225"/>
      <c r="D993" s="226" t="s">
        <v>248</v>
      </c>
      <c r="E993" s="227" t="s">
        <v>22</v>
      </c>
      <c r="F993" s="228" t="s">
        <v>1595</v>
      </c>
      <c r="G993" s="225"/>
      <c r="H993" s="229">
        <v>125.836</v>
      </c>
      <c r="I993" s="230"/>
      <c r="J993" s="225"/>
      <c r="K993" s="225"/>
      <c r="L993" s="231"/>
      <c r="M993" s="232"/>
      <c r="N993" s="233"/>
      <c r="O993" s="233"/>
      <c r="P993" s="233"/>
      <c r="Q993" s="233"/>
      <c r="R993" s="233"/>
      <c r="S993" s="233"/>
      <c r="T993" s="234"/>
      <c r="AT993" s="235" t="s">
        <v>248</v>
      </c>
      <c r="AU993" s="235" t="s">
        <v>84</v>
      </c>
      <c r="AV993" s="12" t="s">
        <v>84</v>
      </c>
      <c r="AW993" s="12" t="s">
        <v>39</v>
      </c>
      <c r="AX993" s="12" t="s">
        <v>24</v>
      </c>
      <c r="AY993" s="235" t="s">
        <v>145</v>
      </c>
    </row>
    <row r="994" spans="2:65" s="1" customFormat="1" ht="31.5" customHeight="1">
      <c r="B994" s="42"/>
      <c r="C994" s="203" t="s">
        <v>1596</v>
      </c>
      <c r="D994" s="203" t="s">
        <v>148</v>
      </c>
      <c r="E994" s="204" t="s">
        <v>1597</v>
      </c>
      <c r="F994" s="205" t="s">
        <v>1598</v>
      </c>
      <c r="G994" s="206" t="s">
        <v>242</v>
      </c>
      <c r="H994" s="207">
        <v>7.24</v>
      </c>
      <c r="I994" s="208"/>
      <c r="J994" s="209">
        <f>ROUND(I994*H994,2)</f>
        <v>0</v>
      </c>
      <c r="K994" s="205" t="s">
        <v>243</v>
      </c>
      <c r="L994" s="62"/>
      <c r="M994" s="210" t="s">
        <v>22</v>
      </c>
      <c r="N994" s="211" t="s">
        <v>46</v>
      </c>
      <c r="O994" s="43"/>
      <c r="P994" s="212">
        <f>O994*H994</f>
        <v>0</v>
      </c>
      <c r="Q994" s="212">
        <v>7E-05</v>
      </c>
      <c r="R994" s="212">
        <f>Q994*H994</f>
        <v>0.0005068</v>
      </c>
      <c r="S994" s="212">
        <v>0</v>
      </c>
      <c r="T994" s="213">
        <f>S994*H994</f>
        <v>0</v>
      </c>
      <c r="AR994" s="25" t="s">
        <v>326</v>
      </c>
      <c r="AT994" s="25" t="s">
        <v>148</v>
      </c>
      <c r="AU994" s="25" t="s">
        <v>84</v>
      </c>
      <c r="AY994" s="25" t="s">
        <v>145</v>
      </c>
      <c r="BE994" s="214">
        <f>IF(N994="základní",J994,0)</f>
        <v>0</v>
      </c>
      <c r="BF994" s="214">
        <f>IF(N994="snížená",J994,0)</f>
        <v>0</v>
      </c>
      <c r="BG994" s="214">
        <f>IF(N994="zákl. přenesená",J994,0)</f>
        <v>0</v>
      </c>
      <c r="BH994" s="214">
        <f>IF(N994="sníž. přenesená",J994,0)</f>
        <v>0</v>
      </c>
      <c r="BI994" s="214">
        <f>IF(N994="nulová",J994,0)</f>
        <v>0</v>
      </c>
      <c r="BJ994" s="25" t="s">
        <v>24</v>
      </c>
      <c r="BK994" s="214">
        <f>ROUND(I994*H994,2)</f>
        <v>0</v>
      </c>
      <c r="BL994" s="25" t="s">
        <v>326</v>
      </c>
      <c r="BM994" s="25" t="s">
        <v>1599</v>
      </c>
    </row>
    <row r="995" spans="2:51" s="12" customFormat="1" ht="13.5">
      <c r="B995" s="224"/>
      <c r="C995" s="225"/>
      <c r="D995" s="221" t="s">
        <v>248</v>
      </c>
      <c r="E995" s="236" t="s">
        <v>22</v>
      </c>
      <c r="F995" s="237" t="s">
        <v>1600</v>
      </c>
      <c r="G995" s="225"/>
      <c r="H995" s="238">
        <v>1.6</v>
      </c>
      <c r="I995" s="230"/>
      <c r="J995" s="225"/>
      <c r="K995" s="225"/>
      <c r="L995" s="231"/>
      <c r="M995" s="232"/>
      <c r="N995" s="233"/>
      <c r="O995" s="233"/>
      <c r="P995" s="233"/>
      <c r="Q995" s="233"/>
      <c r="R995" s="233"/>
      <c r="S995" s="233"/>
      <c r="T995" s="234"/>
      <c r="AT995" s="235" t="s">
        <v>248</v>
      </c>
      <c r="AU995" s="235" t="s">
        <v>84</v>
      </c>
      <c r="AV995" s="12" t="s">
        <v>84</v>
      </c>
      <c r="AW995" s="12" t="s">
        <v>39</v>
      </c>
      <c r="AX995" s="12" t="s">
        <v>75</v>
      </c>
      <c r="AY995" s="235" t="s">
        <v>145</v>
      </c>
    </row>
    <row r="996" spans="2:51" s="12" customFormat="1" ht="13.5">
      <c r="B996" s="224"/>
      <c r="C996" s="225"/>
      <c r="D996" s="221" t="s">
        <v>248</v>
      </c>
      <c r="E996" s="236" t="s">
        <v>22</v>
      </c>
      <c r="F996" s="237" t="s">
        <v>1601</v>
      </c>
      <c r="G996" s="225"/>
      <c r="H996" s="238">
        <v>1.44</v>
      </c>
      <c r="I996" s="230"/>
      <c r="J996" s="225"/>
      <c r="K996" s="225"/>
      <c r="L996" s="231"/>
      <c r="M996" s="232"/>
      <c r="N996" s="233"/>
      <c r="O996" s="233"/>
      <c r="P996" s="233"/>
      <c r="Q996" s="233"/>
      <c r="R996" s="233"/>
      <c r="S996" s="233"/>
      <c r="T996" s="234"/>
      <c r="AT996" s="235" t="s">
        <v>248</v>
      </c>
      <c r="AU996" s="235" t="s">
        <v>84</v>
      </c>
      <c r="AV996" s="12" t="s">
        <v>84</v>
      </c>
      <c r="AW996" s="12" t="s">
        <v>39</v>
      </c>
      <c r="AX996" s="12" t="s">
        <v>75</v>
      </c>
      <c r="AY996" s="235" t="s">
        <v>145</v>
      </c>
    </row>
    <row r="997" spans="2:51" s="12" customFormat="1" ht="13.5">
      <c r="B997" s="224"/>
      <c r="C997" s="225"/>
      <c r="D997" s="221" t="s">
        <v>248</v>
      </c>
      <c r="E997" s="236" t="s">
        <v>22</v>
      </c>
      <c r="F997" s="237" t="s">
        <v>1602</v>
      </c>
      <c r="G997" s="225"/>
      <c r="H997" s="238">
        <v>4.2</v>
      </c>
      <c r="I997" s="230"/>
      <c r="J997" s="225"/>
      <c r="K997" s="225"/>
      <c r="L997" s="231"/>
      <c r="M997" s="232"/>
      <c r="N997" s="233"/>
      <c r="O997" s="233"/>
      <c r="P997" s="233"/>
      <c r="Q997" s="233"/>
      <c r="R997" s="233"/>
      <c r="S997" s="233"/>
      <c r="T997" s="234"/>
      <c r="AT997" s="235" t="s">
        <v>248</v>
      </c>
      <c r="AU997" s="235" t="s">
        <v>84</v>
      </c>
      <c r="AV997" s="12" t="s">
        <v>84</v>
      </c>
      <c r="AW997" s="12" t="s">
        <v>39</v>
      </c>
      <c r="AX997" s="12" t="s">
        <v>75</v>
      </c>
      <c r="AY997" s="235" t="s">
        <v>145</v>
      </c>
    </row>
    <row r="998" spans="2:51" s="13" customFormat="1" ht="13.5">
      <c r="B998" s="239"/>
      <c r="C998" s="240"/>
      <c r="D998" s="226" t="s">
        <v>248</v>
      </c>
      <c r="E998" s="241" t="s">
        <v>22</v>
      </c>
      <c r="F998" s="242" t="s">
        <v>270</v>
      </c>
      <c r="G998" s="240"/>
      <c r="H998" s="243">
        <v>7.24</v>
      </c>
      <c r="I998" s="244"/>
      <c r="J998" s="240"/>
      <c r="K998" s="240"/>
      <c r="L998" s="245"/>
      <c r="M998" s="246"/>
      <c r="N998" s="247"/>
      <c r="O998" s="247"/>
      <c r="P998" s="247"/>
      <c r="Q998" s="247"/>
      <c r="R998" s="247"/>
      <c r="S998" s="247"/>
      <c r="T998" s="248"/>
      <c r="AT998" s="249" t="s">
        <v>248</v>
      </c>
      <c r="AU998" s="249" t="s">
        <v>84</v>
      </c>
      <c r="AV998" s="13" t="s">
        <v>244</v>
      </c>
      <c r="AW998" s="13" t="s">
        <v>39</v>
      </c>
      <c r="AX998" s="13" t="s">
        <v>24</v>
      </c>
      <c r="AY998" s="249" t="s">
        <v>145</v>
      </c>
    </row>
    <row r="999" spans="2:65" s="1" customFormat="1" ht="22.5" customHeight="1">
      <c r="B999" s="42"/>
      <c r="C999" s="203" t="s">
        <v>1603</v>
      </c>
      <c r="D999" s="203" t="s">
        <v>148</v>
      </c>
      <c r="E999" s="204" t="s">
        <v>1604</v>
      </c>
      <c r="F999" s="205" t="s">
        <v>1605</v>
      </c>
      <c r="G999" s="206" t="s">
        <v>242</v>
      </c>
      <c r="H999" s="207">
        <v>7.24</v>
      </c>
      <c r="I999" s="208"/>
      <c r="J999" s="209">
        <f>ROUND(I999*H999,2)</f>
        <v>0</v>
      </c>
      <c r="K999" s="205" t="s">
        <v>243</v>
      </c>
      <c r="L999" s="62"/>
      <c r="M999" s="210" t="s">
        <v>22</v>
      </c>
      <c r="N999" s="211" t="s">
        <v>46</v>
      </c>
      <c r="O999" s="43"/>
      <c r="P999" s="212">
        <f>O999*H999</f>
        <v>0</v>
      </c>
      <c r="Q999" s="212">
        <v>6E-05</v>
      </c>
      <c r="R999" s="212">
        <f>Q999*H999</f>
        <v>0.00043440000000000004</v>
      </c>
      <c r="S999" s="212">
        <v>0</v>
      </c>
      <c r="T999" s="213">
        <f>S999*H999</f>
        <v>0</v>
      </c>
      <c r="AR999" s="25" t="s">
        <v>326</v>
      </c>
      <c r="AT999" s="25" t="s">
        <v>148</v>
      </c>
      <c r="AU999" s="25" t="s">
        <v>84</v>
      </c>
      <c r="AY999" s="25" t="s">
        <v>145</v>
      </c>
      <c r="BE999" s="214">
        <f>IF(N999="základní",J999,0)</f>
        <v>0</v>
      </c>
      <c r="BF999" s="214">
        <f>IF(N999="snížená",J999,0)</f>
        <v>0</v>
      </c>
      <c r="BG999" s="214">
        <f>IF(N999="zákl. přenesená",J999,0)</f>
        <v>0</v>
      </c>
      <c r="BH999" s="214">
        <f>IF(N999="sníž. přenesená",J999,0)</f>
        <v>0</v>
      </c>
      <c r="BI999" s="214">
        <f>IF(N999="nulová",J999,0)</f>
        <v>0</v>
      </c>
      <c r="BJ999" s="25" t="s">
        <v>24</v>
      </c>
      <c r="BK999" s="214">
        <f>ROUND(I999*H999,2)</f>
        <v>0</v>
      </c>
      <c r="BL999" s="25" t="s">
        <v>326</v>
      </c>
      <c r="BM999" s="25" t="s">
        <v>1606</v>
      </c>
    </row>
    <row r="1000" spans="2:51" s="12" customFormat="1" ht="13.5">
      <c r="B1000" s="224"/>
      <c r="C1000" s="225"/>
      <c r="D1000" s="221" t="s">
        <v>248</v>
      </c>
      <c r="E1000" s="236" t="s">
        <v>22</v>
      </c>
      <c r="F1000" s="237" t="s">
        <v>1600</v>
      </c>
      <c r="G1000" s="225"/>
      <c r="H1000" s="238">
        <v>1.6</v>
      </c>
      <c r="I1000" s="230"/>
      <c r="J1000" s="225"/>
      <c r="K1000" s="225"/>
      <c r="L1000" s="231"/>
      <c r="M1000" s="232"/>
      <c r="N1000" s="233"/>
      <c r="O1000" s="233"/>
      <c r="P1000" s="233"/>
      <c r="Q1000" s="233"/>
      <c r="R1000" s="233"/>
      <c r="S1000" s="233"/>
      <c r="T1000" s="234"/>
      <c r="AT1000" s="235" t="s">
        <v>248</v>
      </c>
      <c r="AU1000" s="235" t="s">
        <v>84</v>
      </c>
      <c r="AV1000" s="12" t="s">
        <v>84</v>
      </c>
      <c r="AW1000" s="12" t="s">
        <v>39</v>
      </c>
      <c r="AX1000" s="12" t="s">
        <v>75</v>
      </c>
      <c r="AY1000" s="235" t="s">
        <v>145</v>
      </c>
    </row>
    <row r="1001" spans="2:51" s="12" customFormat="1" ht="13.5">
      <c r="B1001" s="224"/>
      <c r="C1001" s="225"/>
      <c r="D1001" s="221" t="s">
        <v>248</v>
      </c>
      <c r="E1001" s="236" t="s">
        <v>22</v>
      </c>
      <c r="F1001" s="237" t="s">
        <v>1601</v>
      </c>
      <c r="G1001" s="225"/>
      <c r="H1001" s="238">
        <v>1.44</v>
      </c>
      <c r="I1001" s="230"/>
      <c r="J1001" s="225"/>
      <c r="K1001" s="225"/>
      <c r="L1001" s="231"/>
      <c r="M1001" s="232"/>
      <c r="N1001" s="233"/>
      <c r="O1001" s="233"/>
      <c r="P1001" s="233"/>
      <c r="Q1001" s="233"/>
      <c r="R1001" s="233"/>
      <c r="S1001" s="233"/>
      <c r="T1001" s="234"/>
      <c r="AT1001" s="235" t="s">
        <v>248</v>
      </c>
      <c r="AU1001" s="235" t="s">
        <v>84</v>
      </c>
      <c r="AV1001" s="12" t="s">
        <v>84</v>
      </c>
      <c r="AW1001" s="12" t="s">
        <v>39</v>
      </c>
      <c r="AX1001" s="12" t="s">
        <v>75</v>
      </c>
      <c r="AY1001" s="235" t="s">
        <v>145</v>
      </c>
    </row>
    <row r="1002" spans="2:51" s="12" customFormat="1" ht="13.5">
      <c r="B1002" s="224"/>
      <c r="C1002" s="225"/>
      <c r="D1002" s="221" t="s">
        <v>248</v>
      </c>
      <c r="E1002" s="236" t="s">
        <v>22</v>
      </c>
      <c r="F1002" s="237" t="s">
        <v>1602</v>
      </c>
      <c r="G1002" s="225"/>
      <c r="H1002" s="238">
        <v>4.2</v>
      </c>
      <c r="I1002" s="230"/>
      <c r="J1002" s="225"/>
      <c r="K1002" s="225"/>
      <c r="L1002" s="231"/>
      <c r="M1002" s="232"/>
      <c r="N1002" s="233"/>
      <c r="O1002" s="233"/>
      <c r="P1002" s="233"/>
      <c r="Q1002" s="233"/>
      <c r="R1002" s="233"/>
      <c r="S1002" s="233"/>
      <c r="T1002" s="234"/>
      <c r="AT1002" s="235" t="s">
        <v>248</v>
      </c>
      <c r="AU1002" s="235" t="s">
        <v>84</v>
      </c>
      <c r="AV1002" s="12" t="s">
        <v>84</v>
      </c>
      <c r="AW1002" s="12" t="s">
        <v>39</v>
      </c>
      <c r="AX1002" s="12" t="s">
        <v>75</v>
      </c>
      <c r="AY1002" s="235" t="s">
        <v>145</v>
      </c>
    </row>
    <row r="1003" spans="2:51" s="13" customFormat="1" ht="13.5">
      <c r="B1003" s="239"/>
      <c r="C1003" s="240"/>
      <c r="D1003" s="226" t="s">
        <v>248</v>
      </c>
      <c r="E1003" s="241" t="s">
        <v>22</v>
      </c>
      <c r="F1003" s="242" t="s">
        <v>270</v>
      </c>
      <c r="G1003" s="240"/>
      <c r="H1003" s="243">
        <v>7.24</v>
      </c>
      <c r="I1003" s="244"/>
      <c r="J1003" s="240"/>
      <c r="K1003" s="240"/>
      <c r="L1003" s="245"/>
      <c r="M1003" s="246"/>
      <c r="N1003" s="247"/>
      <c r="O1003" s="247"/>
      <c r="P1003" s="247"/>
      <c r="Q1003" s="247"/>
      <c r="R1003" s="247"/>
      <c r="S1003" s="247"/>
      <c r="T1003" s="248"/>
      <c r="AT1003" s="249" t="s">
        <v>248</v>
      </c>
      <c r="AU1003" s="249" t="s">
        <v>84</v>
      </c>
      <c r="AV1003" s="13" t="s">
        <v>244</v>
      </c>
      <c r="AW1003" s="13" t="s">
        <v>39</v>
      </c>
      <c r="AX1003" s="13" t="s">
        <v>24</v>
      </c>
      <c r="AY1003" s="249" t="s">
        <v>145</v>
      </c>
    </row>
    <row r="1004" spans="2:65" s="1" customFormat="1" ht="22.5" customHeight="1">
      <c r="B1004" s="42"/>
      <c r="C1004" s="203" t="s">
        <v>1607</v>
      </c>
      <c r="D1004" s="203" t="s">
        <v>148</v>
      </c>
      <c r="E1004" s="204" t="s">
        <v>1608</v>
      </c>
      <c r="F1004" s="205" t="s">
        <v>1609</v>
      </c>
      <c r="G1004" s="206" t="s">
        <v>242</v>
      </c>
      <c r="H1004" s="207">
        <v>7.24</v>
      </c>
      <c r="I1004" s="208"/>
      <c r="J1004" s="209">
        <f>ROUND(I1004*H1004,2)</f>
        <v>0</v>
      </c>
      <c r="K1004" s="205" t="s">
        <v>243</v>
      </c>
      <c r="L1004" s="62"/>
      <c r="M1004" s="210" t="s">
        <v>22</v>
      </c>
      <c r="N1004" s="211" t="s">
        <v>46</v>
      </c>
      <c r="O1004" s="43"/>
      <c r="P1004" s="212">
        <f>O1004*H1004</f>
        <v>0</v>
      </c>
      <c r="Q1004" s="212">
        <v>0.00017</v>
      </c>
      <c r="R1004" s="212">
        <f>Q1004*H1004</f>
        <v>0.0012308000000000002</v>
      </c>
      <c r="S1004" s="212">
        <v>0</v>
      </c>
      <c r="T1004" s="213">
        <f>S1004*H1004</f>
        <v>0</v>
      </c>
      <c r="AR1004" s="25" t="s">
        <v>326</v>
      </c>
      <c r="AT1004" s="25" t="s">
        <v>148</v>
      </c>
      <c r="AU1004" s="25" t="s">
        <v>84</v>
      </c>
      <c r="AY1004" s="25" t="s">
        <v>145</v>
      </c>
      <c r="BE1004" s="214">
        <f>IF(N1004="základní",J1004,0)</f>
        <v>0</v>
      </c>
      <c r="BF1004" s="214">
        <f>IF(N1004="snížená",J1004,0)</f>
        <v>0</v>
      </c>
      <c r="BG1004" s="214">
        <f>IF(N1004="zákl. přenesená",J1004,0)</f>
        <v>0</v>
      </c>
      <c r="BH1004" s="214">
        <f>IF(N1004="sníž. přenesená",J1004,0)</f>
        <v>0</v>
      </c>
      <c r="BI1004" s="214">
        <f>IF(N1004="nulová",J1004,0)</f>
        <v>0</v>
      </c>
      <c r="BJ1004" s="25" t="s">
        <v>24</v>
      </c>
      <c r="BK1004" s="214">
        <f>ROUND(I1004*H1004,2)</f>
        <v>0</v>
      </c>
      <c r="BL1004" s="25" t="s">
        <v>326</v>
      </c>
      <c r="BM1004" s="25" t="s">
        <v>1610</v>
      </c>
    </row>
    <row r="1005" spans="2:51" s="12" customFormat="1" ht="13.5">
      <c r="B1005" s="224"/>
      <c r="C1005" s="225"/>
      <c r="D1005" s="221" t="s">
        <v>248</v>
      </c>
      <c r="E1005" s="236" t="s">
        <v>22</v>
      </c>
      <c r="F1005" s="237" t="s">
        <v>1600</v>
      </c>
      <c r="G1005" s="225"/>
      <c r="H1005" s="238">
        <v>1.6</v>
      </c>
      <c r="I1005" s="230"/>
      <c r="J1005" s="225"/>
      <c r="K1005" s="225"/>
      <c r="L1005" s="231"/>
      <c r="M1005" s="232"/>
      <c r="N1005" s="233"/>
      <c r="O1005" s="233"/>
      <c r="P1005" s="233"/>
      <c r="Q1005" s="233"/>
      <c r="R1005" s="233"/>
      <c r="S1005" s="233"/>
      <c r="T1005" s="234"/>
      <c r="AT1005" s="235" t="s">
        <v>248</v>
      </c>
      <c r="AU1005" s="235" t="s">
        <v>84</v>
      </c>
      <c r="AV1005" s="12" t="s">
        <v>84</v>
      </c>
      <c r="AW1005" s="12" t="s">
        <v>39</v>
      </c>
      <c r="AX1005" s="12" t="s">
        <v>75</v>
      </c>
      <c r="AY1005" s="235" t="s">
        <v>145</v>
      </c>
    </row>
    <row r="1006" spans="2:51" s="12" customFormat="1" ht="13.5">
      <c r="B1006" s="224"/>
      <c r="C1006" s="225"/>
      <c r="D1006" s="221" t="s">
        <v>248</v>
      </c>
      <c r="E1006" s="236" t="s">
        <v>22</v>
      </c>
      <c r="F1006" s="237" t="s">
        <v>1601</v>
      </c>
      <c r="G1006" s="225"/>
      <c r="H1006" s="238">
        <v>1.44</v>
      </c>
      <c r="I1006" s="230"/>
      <c r="J1006" s="225"/>
      <c r="K1006" s="225"/>
      <c r="L1006" s="231"/>
      <c r="M1006" s="232"/>
      <c r="N1006" s="233"/>
      <c r="O1006" s="233"/>
      <c r="P1006" s="233"/>
      <c r="Q1006" s="233"/>
      <c r="R1006" s="233"/>
      <c r="S1006" s="233"/>
      <c r="T1006" s="234"/>
      <c r="AT1006" s="235" t="s">
        <v>248</v>
      </c>
      <c r="AU1006" s="235" t="s">
        <v>84</v>
      </c>
      <c r="AV1006" s="12" t="s">
        <v>84</v>
      </c>
      <c r="AW1006" s="12" t="s">
        <v>39</v>
      </c>
      <c r="AX1006" s="12" t="s">
        <v>75</v>
      </c>
      <c r="AY1006" s="235" t="s">
        <v>145</v>
      </c>
    </row>
    <row r="1007" spans="2:51" s="12" customFormat="1" ht="13.5">
      <c r="B1007" s="224"/>
      <c r="C1007" s="225"/>
      <c r="D1007" s="221" t="s">
        <v>248</v>
      </c>
      <c r="E1007" s="236" t="s">
        <v>22</v>
      </c>
      <c r="F1007" s="237" t="s">
        <v>1602</v>
      </c>
      <c r="G1007" s="225"/>
      <c r="H1007" s="238">
        <v>4.2</v>
      </c>
      <c r="I1007" s="230"/>
      <c r="J1007" s="225"/>
      <c r="K1007" s="225"/>
      <c r="L1007" s="231"/>
      <c r="M1007" s="232"/>
      <c r="N1007" s="233"/>
      <c r="O1007" s="233"/>
      <c r="P1007" s="233"/>
      <c r="Q1007" s="233"/>
      <c r="R1007" s="233"/>
      <c r="S1007" s="233"/>
      <c r="T1007" s="234"/>
      <c r="AT1007" s="235" t="s">
        <v>248</v>
      </c>
      <c r="AU1007" s="235" t="s">
        <v>84</v>
      </c>
      <c r="AV1007" s="12" t="s">
        <v>84</v>
      </c>
      <c r="AW1007" s="12" t="s">
        <v>39</v>
      </c>
      <c r="AX1007" s="12" t="s">
        <v>75</v>
      </c>
      <c r="AY1007" s="235" t="s">
        <v>145</v>
      </c>
    </row>
    <row r="1008" spans="2:51" s="13" customFormat="1" ht="13.5">
      <c r="B1008" s="239"/>
      <c r="C1008" s="240"/>
      <c r="D1008" s="226" t="s">
        <v>248</v>
      </c>
      <c r="E1008" s="241" t="s">
        <v>22</v>
      </c>
      <c r="F1008" s="242" t="s">
        <v>270</v>
      </c>
      <c r="G1008" s="240"/>
      <c r="H1008" s="243">
        <v>7.24</v>
      </c>
      <c r="I1008" s="244"/>
      <c r="J1008" s="240"/>
      <c r="K1008" s="240"/>
      <c r="L1008" s="245"/>
      <c r="M1008" s="246"/>
      <c r="N1008" s="247"/>
      <c r="O1008" s="247"/>
      <c r="P1008" s="247"/>
      <c r="Q1008" s="247"/>
      <c r="R1008" s="247"/>
      <c r="S1008" s="247"/>
      <c r="T1008" s="248"/>
      <c r="AT1008" s="249" t="s">
        <v>248</v>
      </c>
      <c r="AU1008" s="249" t="s">
        <v>84</v>
      </c>
      <c r="AV1008" s="13" t="s">
        <v>244</v>
      </c>
      <c r="AW1008" s="13" t="s">
        <v>39</v>
      </c>
      <c r="AX1008" s="13" t="s">
        <v>24</v>
      </c>
      <c r="AY1008" s="249" t="s">
        <v>145</v>
      </c>
    </row>
    <row r="1009" spans="2:65" s="1" customFormat="1" ht="22.5" customHeight="1">
      <c r="B1009" s="42"/>
      <c r="C1009" s="203" t="s">
        <v>1611</v>
      </c>
      <c r="D1009" s="203" t="s">
        <v>148</v>
      </c>
      <c r="E1009" s="204" t="s">
        <v>1612</v>
      </c>
      <c r="F1009" s="205" t="s">
        <v>1613</v>
      </c>
      <c r="G1009" s="206" t="s">
        <v>242</v>
      </c>
      <c r="H1009" s="207">
        <v>7.24</v>
      </c>
      <c r="I1009" s="208"/>
      <c r="J1009" s="209">
        <f>ROUND(I1009*H1009,2)</f>
        <v>0</v>
      </c>
      <c r="K1009" s="205" t="s">
        <v>243</v>
      </c>
      <c r="L1009" s="62"/>
      <c r="M1009" s="210" t="s">
        <v>22</v>
      </c>
      <c r="N1009" s="211" t="s">
        <v>46</v>
      </c>
      <c r="O1009" s="43"/>
      <c r="P1009" s="212">
        <f>O1009*H1009</f>
        <v>0</v>
      </c>
      <c r="Q1009" s="212">
        <v>0.00012</v>
      </c>
      <c r="R1009" s="212">
        <f>Q1009*H1009</f>
        <v>0.0008688000000000001</v>
      </c>
      <c r="S1009" s="212">
        <v>0</v>
      </c>
      <c r="T1009" s="213">
        <f>S1009*H1009</f>
        <v>0</v>
      </c>
      <c r="AR1009" s="25" t="s">
        <v>326</v>
      </c>
      <c r="AT1009" s="25" t="s">
        <v>148</v>
      </c>
      <c r="AU1009" s="25" t="s">
        <v>84</v>
      </c>
      <c r="AY1009" s="25" t="s">
        <v>145</v>
      </c>
      <c r="BE1009" s="214">
        <f>IF(N1009="základní",J1009,0)</f>
        <v>0</v>
      </c>
      <c r="BF1009" s="214">
        <f>IF(N1009="snížená",J1009,0)</f>
        <v>0</v>
      </c>
      <c r="BG1009" s="214">
        <f>IF(N1009="zákl. přenesená",J1009,0)</f>
        <v>0</v>
      </c>
      <c r="BH1009" s="214">
        <f>IF(N1009="sníž. přenesená",J1009,0)</f>
        <v>0</v>
      </c>
      <c r="BI1009" s="214">
        <f>IF(N1009="nulová",J1009,0)</f>
        <v>0</v>
      </c>
      <c r="BJ1009" s="25" t="s">
        <v>24</v>
      </c>
      <c r="BK1009" s="214">
        <f>ROUND(I1009*H1009,2)</f>
        <v>0</v>
      </c>
      <c r="BL1009" s="25" t="s">
        <v>326</v>
      </c>
      <c r="BM1009" s="25" t="s">
        <v>1614</v>
      </c>
    </row>
    <row r="1010" spans="2:51" s="12" customFormat="1" ht="13.5">
      <c r="B1010" s="224"/>
      <c r="C1010" s="225"/>
      <c r="D1010" s="221" t="s">
        <v>248</v>
      </c>
      <c r="E1010" s="236" t="s">
        <v>22</v>
      </c>
      <c r="F1010" s="237" t="s">
        <v>1600</v>
      </c>
      <c r="G1010" s="225"/>
      <c r="H1010" s="238">
        <v>1.6</v>
      </c>
      <c r="I1010" s="230"/>
      <c r="J1010" s="225"/>
      <c r="K1010" s="225"/>
      <c r="L1010" s="231"/>
      <c r="M1010" s="232"/>
      <c r="N1010" s="233"/>
      <c r="O1010" s="233"/>
      <c r="P1010" s="233"/>
      <c r="Q1010" s="233"/>
      <c r="R1010" s="233"/>
      <c r="S1010" s="233"/>
      <c r="T1010" s="234"/>
      <c r="AT1010" s="235" t="s">
        <v>248</v>
      </c>
      <c r="AU1010" s="235" t="s">
        <v>84</v>
      </c>
      <c r="AV1010" s="12" t="s">
        <v>84</v>
      </c>
      <c r="AW1010" s="12" t="s">
        <v>39</v>
      </c>
      <c r="AX1010" s="12" t="s">
        <v>75</v>
      </c>
      <c r="AY1010" s="235" t="s">
        <v>145</v>
      </c>
    </row>
    <row r="1011" spans="2:51" s="12" customFormat="1" ht="13.5">
      <c r="B1011" s="224"/>
      <c r="C1011" s="225"/>
      <c r="D1011" s="221" t="s">
        <v>248</v>
      </c>
      <c r="E1011" s="236" t="s">
        <v>22</v>
      </c>
      <c r="F1011" s="237" t="s">
        <v>1601</v>
      </c>
      <c r="G1011" s="225"/>
      <c r="H1011" s="238">
        <v>1.44</v>
      </c>
      <c r="I1011" s="230"/>
      <c r="J1011" s="225"/>
      <c r="K1011" s="225"/>
      <c r="L1011" s="231"/>
      <c r="M1011" s="232"/>
      <c r="N1011" s="233"/>
      <c r="O1011" s="233"/>
      <c r="P1011" s="233"/>
      <c r="Q1011" s="233"/>
      <c r="R1011" s="233"/>
      <c r="S1011" s="233"/>
      <c r="T1011" s="234"/>
      <c r="AT1011" s="235" t="s">
        <v>248</v>
      </c>
      <c r="AU1011" s="235" t="s">
        <v>84</v>
      </c>
      <c r="AV1011" s="12" t="s">
        <v>84</v>
      </c>
      <c r="AW1011" s="12" t="s">
        <v>39</v>
      </c>
      <c r="AX1011" s="12" t="s">
        <v>75</v>
      </c>
      <c r="AY1011" s="235" t="s">
        <v>145</v>
      </c>
    </row>
    <row r="1012" spans="2:51" s="12" customFormat="1" ht="13.5">
      <c r="B1012" s="224"/>
      <c r="C1012" s="225"/>
      <c r="D1012" s="221" t="s">
        <v>248</v>
      </c>
      <c r="E1012" s="236" t="s">
        <v>22</v>
      </c>
      <c r="F1012" s="237" t="s">
        <v>1602</v>
      </c>
      <c r="G1012" s="225"/>
      <c r="H1012" s="238">
        <v>4.2</v>
      </c>
      <c r="I1012" s="230"/>
      <c r="J1012" s="225"/>
      <c r="K1012" s="225"/>
      <c r="L1012" s="231"/>
      <c r="M1012" s="232"/>
      <c r="N1012" s="233"/>
      <c r="O1012" s="233"/>
      <c r="P1012" s="233"/>
      <c r="Q1012" s="233"/>
      <c r="R1012" s="233"/>
      <c r="S1012" s="233"/>
      <c r="T1012" s="234"/>
      <c r="AT1012" s="235" t="s">
        <v>248</v>
      </c>
      <c r="AU1012" s="235" t="s">
        <v>84</v>
      </c>
      <c r="AV1012" s="12" t="s">
        <v>84</v>
      </c>
      <c r="AW1012" s="12" t="s">
        <v>39</v>
      </c>
      <c r="AX1012" s="12" t="s">
        <v>75</v>
      </c>
      <c r="AY1012" s="235" t="s">
        <v>145</v>
      </c>
    </row>
    <row r="1013" spans="2:51" s="13" customFormat="1" ht="13.5">
      <c r="B1013" s="239"/>
      <c r="C1013" s="240"/>
      <c r="D1013" s="226" t="s">
        <v>248</v>
      </c>
      <c r="E1013" s="241" t="s">
        <v>22</v>
      </c>
      <c r="F1013" s="242" t="s">
        <v>270</v>
      </c>
      <c r="G1013" s="240"/>
      <c r="H1013" s="243">
        <v>7.24</v>
      </c>
      <c r="I1013" s="244"/>
      <c r="J1013" s="240"/>
      <c r="K1013" s="240"/>
      <c r="L1013" s="245"/>
      <c r="M1013" s="246"/>
      <c r="N1013" s="247"/>
      <c r="O1013" s="247"/>
      <c r="P1013" s="247"/>
      <c r="Q1013" s="247"/>
      <c r="R1013" s="247"/>
      <c r="S1013" s="247"/>
      <c r="T1013" s="248"/>
      <c r="AT1013" s="249" t="s">
        <v>248</v>
      </c>
      <c r="AU1013" s="249" t="s">
        <v>84</v>
      </c>
      <c r="AV1013" s="13" t="s">
        <v>244</v>
      </c>
      <c r="AW1013" s="13" t="s">
        <v>39</v>
      </c>
      <c r="AX1013" s="13" t="s">
        <v>24</v>
      </c>
      <c r="AY1013" s="249" t="s">
        <v>145</v>
      </c>
    </row>
    <row r="1014" spans="2:65" s="1" customFormat="1" ht="31.5" customHeight="1">
      <c r="B1014" s="42"/>
      <c r="C1014" s="203" t="s">
        <v>1615</v>
      </c>
      <c r="D1014" s="203" t="s">
        <v>148</v>
      </c>
      <c r="E1014" s="204" t="s">
        <v>1616</v>
      </c>
      <c r="F1014" s="205" t="s">
        <v>1617</v>
      </c>
      <c r="G1014" s="206" t="s">
        <v>242</v>
      </c>
      <c r="H1014" s="207">
        <v>593.554</v>
      </c>
      <c r="I1014" s="208"/>
      <c r="J1014" s="209">
        <f>ROUND(I1014*H1014,2)</f>
        <v>0</v>
      </c>
      <c r="K1014" s="205" t="s">
        <v>243</v>
      </c>
      <c r="L1014" s="62"/>
      <c r="M1014" s="210" t="s">
        <v>22</v>
      </c>
      <c r="N1014" s="211" t="s">
        <v>46</v>
      </c>
      <c r="O1014" s="43"/>
      <c r="P1014" s="212">
        <f>O1014*H1014</f>
        <v>0</v>
      </c>
      <c r="Q1014" s="212">
        <v>7E-05</v>
      </c>
      <c r="R1014" s="212">
        <f>Q1014*H1014</f>
        <v>0.041548779999999993</v>
      </c>
      <c r="S1014" s="212">
        <v>0</v>
      </c>
      <c r="T1014" s="213">
        <f>S1014*H1014</f>
        <v>0</v>
      </c>
      <c r="AR1014" s="25" t="s">
        <v>326</v>
      </c>
      <c r="AT1014" s="25" t="s">
        <v>148</v>
      </c>
      <c r="AU1014" s="25" t="s">
        <v>84</v>
      </c>
      <c r="AY1014" s="25" t="s">
        <v>145</v>
      </c>
      <c r="BE1014" s="214">
        <f>IF(N1014="základní",J1014,0)</f>
        <v>0</v>
      </c>
      <c r="BF1014" s="214">
        <f>IF(N1014="snížená",J1014,0)</f>
        <v>0</v>
      </c>
      <c r="BG1014" s="214">
        <f>IF(N1014="zákl. přenesená",J1014,0)</f>
        <v>0</v>
      </c>
      <c r="BH1014" s="214">
        <f>IF(N1014="sníž. přenesená",J1014,0)</f>
        <v>0</v>
      </c>
      <c r="BI1014" s="214">
        <f>IF(N1014="nulová",J1014,0)</f>
        <v>0</v>
      </c>
      <c r="BJ1014" s="25" t="s">
        <v>24</v>
      </c>
      <c r="BK1014" s="214">
        <f>ROUND(I1014*H1014,2)</f>
        <v>0</v>
      </c>
      <c r="BL1014" s="25" t="s">
        <v>326</v>
      </c>
      <c r="BM1014" s="25" t="s">
        <v>1618</v>
      </c>
    </row>
    <row r="1015" spans="2:51" s="12" customFormat="1" ht="13.5">
      <c r="B1015" s="224"/>
      <c r="C1015" s="225"/>
      <c r="D1015" s="221" t="s">
        <v>248</v>
      </c>
      <c r="E1015" s="236" t="s">
        <v>22</v>
      </c>
      <c r="F1015" s="237" t="s">
        <v>1619</v>
      </c>
      <c r="G1015" s="225"/>
      <c r="H1015" s="238">
        <v>47.19</v>
      </c>
      <c r="I1015" s="230"/>
      <c r="J1015" s="225"/>
      <c r="K1015" s="225"/>
      <c r="L1015" s="231"/>
      <c r="M1015" s="232"/>
      <c r="N1015" s="233"/>
      <c r="O1015" s="233"/>
      <c r="P1015" s="233"/>
      <c r="Q1015" s="233"/>
      <c r="R1015" s="233"/>
      <c r="S1015" s="233"/>
      <c r="T1015" s="234"/>
      <c r="AT1015" s="235" t="s">
        <v>248</v>
      </c>
      <c r="AU1015" s="235" t="s">
        <v>84</v>
      </c>
      <c r="AV1015" s="12" t="s">
        <v>84</v>
      </c>
      <c r="AW1015" s="12" t="s">
        <v>39</v>
      </c>
      <c r="AX1015" s="12" t="s">
        <v>75</v>
      </c>
      <c r="AY1015" s="235" t="s">
        <v>145</v>
      </c>
    </row>
    <row r="1016" spans="2:51" s="12" customFormat="1" ht="13.5">
      <c r="B1016" s="224"/>
      <c r="C1016" s="225"/>
      <c r="D1016" s="221" t="s">
        <v>248</v>
      </c>
      <c r="E1016" s="236" t="s">
        <v>22</v>
      </c>
      <c r="F1016" s="237" t="s">
        <v>1620</v>
      </c>
      <c r="G1016" s="225"/>
      <c r="H1016" s="238">
        <v>82.546</v>
      </c>
      <c r="I1016" s="230"/>
      <c r="J1016" s="225"/>
      <c r="K1016" s="225"/>
      <c r="L1016" s="231"/>
      <c r="M1016" s="232"/>
      <c r="N1016" s="233"/>
      <c r="O1016" s="233"/>
      <c r="P1016" s="233"/>
      <c r="Q1016" s="233"/>
      <c r="R1016" s="233"/>
      <c r="S1016" s="233"/>
      <c r="T1016" s="234"/>
      <c r="AT1016" s="235" t="s">
        <v>248</v>
      </c>
      <c r="AU1016" s="235" t="s">
        <v>84</v>
      </c>
      <c r="AV1016" s="12" t="s">
        <v>84</v>
      </c>
      <c r="AW1016" s="12" t="s">
        <v>39</v>
      </c>
      <c r="AX1016" s="12" t="s">
        <v>75</v>
      </c>
      <c r="AY1016" s="235" t="s">
        <v>145</v>
      </c>
    </row>
    <row r="1017" spans="2:51" s="12" customFormat="1" ht="13.5">
      <c r="B1017" s="224"/>
      <c r="C1017" s="225"/>
      <c r="D1017" s="221" t="s">
        <v>248</v>
      </c>
      <c r="E1017" s="236" t="s">
        <v>22</v>
      </c>
      <c r="F1017" s="237" t="s">
        <v>1621</v>
      </c>
      <c r="G1017" s="225"/>
      <c r="H1017" s="238">
        <v>115.28</v>
      </c>
      <c r="I1017" s="230"/>
      <c r="J1017" s="225"/>
      <c r="K1017" s="225"/>
      <c r="L1017" s="231"/>
      <c r="M1017" s="232"/>
      <c r="N1017" s="233"/>
      <c r="O1017" s="233"/>
      <c r="P1017" s="233"/>
      <c r="Q1017" s="233"/>
      <c r="R1017" s="233"/>
      <c r="S1017" s="233"/>
      <c r="T1017" s="234"/>
      <c r="AT1017" s="235" t="s">
        <v>248</v>
      </c>
      <c r="AU1017" s="235" t="s">
        <v>84</v>
      </c>
      <c r="AV1017" s="12" t="s">
        <v>84</v>
      </c>
      <c r="AW1017" s="12" t="s">
        <v>39</v>
      </c>
      <c r="AX1017" s="12" t="s">
        <v>75</v>
      </c>
      <c r="AY1017" s="235" t="s">
        <v>145</v>
      </c>
    </row>
    <row r="1018" spans="2:51" s="12" customFormat="1" ht="13.5">
      <c r="B1018" s="224"/>
      <c r="C1018" s="225"/>
      <c r="D1018" s="221" t="s">
        <v>248</v>
      </c>
      <c r="E1018" s="236" t="s">
        <v>22</v>
      </c>
      <c r="F1018" s="237" t="s">
        <v>1622</v>
      </c>
      <c r="G1018" s="225"/>
      <c r="H1018" s="238">
        <v>75.214</v>
      </c>
      <c r="I1018" s="230"/>
      <c r="J1018" s="225"/>
      <c r="K1018" s="225"/>
      <c r="L1018" s="231"/>
      <c r="M1018" s="232"/>
      <c r="N1018" s="233"/>
      <c r="O1018" s="233"/>
      <c r="P1018" s="233"/>
      <c r="Q1018" s="233"/>
      <c r="R1018" s="233"/>
      <c r="S1018" s="233"/>
      <c r="T1018" s="234"/>
      <c r="AT1018" s="235" t="s">
        <v>248</v>
      </c>
      <c r="AU1018" s="235" t="s">
        <v>84</v>
      </c>
      <c r="AV1018" s="12" t="s">
        <v>84</v>
      </c>
      <c r="AW1018" s="12" t="s">
        <v>39</v>
      </c>
      <c r="AX1018" s="12" t="s">
        <v>75</v>
      </c>
      <c r="AY1018" s="235" t="s">
        <v>145</v>
      </c>
    </row>
    <row r="1019" spans="2:51" s="12" customFormat="1" ht="13.5">
      <c r="B1019" s="224"/>
      <c r="C1019" s="225"/>
      <c r="D1019" s="221" t="s">
        <v>248</v>
      </c>
      <c r="E1019" s="236" t="s">
        <v>22</v>
      </c>
      <c r="F1019" s="237" t="s">
        <v>1623</v>
      </c>
      <c r="G1019" s="225"/>
      <c r="H1019" s="238">
        <v>109.12</v>
      </c>
      <c r="I1019" s="230"/>
      <c r="J1019" s="225"/>
      <c r="K1019" s="225"/>
      <c r="L1019" s="231"/>
      <c r="M1019" s="232"/>
      <c r="N1019" s="233"/>
      <c r="O1019" s="233"/>
      <c r="P1019" s="233"/>
      <c r="Q1019" s="233"/>
      <c r="R1019" s="233"/>
      <c r="S1019" s="233"/>
      <c r="T1019" s="234"/>
      <c r="AT1019" s="235" t="s">
        <v>248</v>
      </c>
      <c r="AU1019" s="235" t="s">
        <v>84</v>
      </c>
      <c r="AV1019" s="12" t="s">
        <v>84</v>
      </c>
      <c r="AW1019" s="12" t="s">
        <v>39</v>
      </c>
      <c r="AX1019" s="12" t="s">
        <v>75</v>
      </c>
      <c r="AY1019" s="235" t="s">
        <v>145</v>
      </c>
    </row>
    <row r="1020" spans="2:51" s="12" customFormat="1" ht="13.5">
      <c r="B1020" s="224"/>
      <c r="C1020" s="225"/>
      <c r="D1020" s="221" t="s">
        <v>248</v>
      </c>
      <c r="E1020" s="236" t="s">
        <v>22</v>
      </c>
      <c r="F1020" s="237" t="s">
        <v>1624</v>
      </c>
      <c r="G1020" s="225"/>
      <c r="H1020" s="238">
        <v>34.265</v>
      </c>
      <c r="I1020" s="230"/>
      <c r="J1020" s="225"/>
      <c r="K1020" s="225"/>
      <c r="L1020" s="231"/>
      <c r="M1020" s="232"/>
      <c r="N1020" s="233"/>
      <c r="O1020" s="233"/>
      <c r="P1020" s="233"/>
      <c r="Q1020" s="233"/>
      <c r="R1020" s="233"/>
      <c r="S1020" s="233"/>
      <c r="T1020" s="234"/>
      <c r="AT1020" s="235" t="s">
        <v>248</v>
      </c>
      <c r="AU1020" s="235" t="s">
        <v>84</v>
      </c>
      <c r="AV1020" s="12" t="s">
        <v>84</v>
      </c>
      <c r="AW1020" s="12" t="s">
        <v>39</v>
      </c>
      <c r="AX1020" s="12" t="s">
        <v>75</v>
      </c>
      <c r="AY1020" s="235" t="s">
        <v>145</v>
      </c>
    </row>
    <row r="1021" spans="2:51" s="12" customFormat="1" ht="13.5">
      <c r="B1021" s="224"/>
      <c r="C1021" s="225"/>
      <c r="D1021" s="221" t="s">
        <v>248</v>
      </c>
      <c r="E1021" s="236" t="s">
        <v>22</v>
      </c>
      <c r="F1021" s="237" t="s">
        <v>1625</v>
      </c>
      <c r="G1021" s="225"/>
      <c r="H1021" s="238">
        <v>34.073</v>
      </c>
      <c r="I1021" s="230"/>
      <c r="J1021" s="225"/>
      <c r="K1021" s="225"/>
      <c r="L1021" s="231"/>
      <c r="M1021" s="232"/>
      <c r="N1021" s="233"/>
      <c r="O1021" s="233"/>
      <c r="P1021" s="233"/>
      <c r="Q1021" s="233"/>
      <c r="R1021" s="233"/>
      <c r="S1021" s="233"/>
      <c r="T1021" s="234"/>
      <c r="AT1021" s="235" t="s">
        <v>248</v>
      </c>
      <c r="AU1021" s="235" t="s">
        <v>84</v>
      </c>
      <c r="AV1021" s="12" t="s">
        <v>84</v>
      </c>
      <c r="AW1021" s="12" t="s">
        <v>39</v>
      </c>
      <c r="AX1021" s="12" t="s">
        <v>75</v>
      </c>
      <c r="AY1021" s="235" t="s">
        <v>145</v>
      </c>
    </row>
    <row r="1022" spans="2:51" s="12" customFormat="1" ht="13.5">
      <c r="B1022" s="224"/>
      <c r="C1022" s="225"/>
      <c r="D1022" s="221" t="s">
        <v>248</v>
      </c>
      <c r="E1022" s="236" t="s">
        <v>22</v>
      </c>
      <c r="F1022" s="237" t="s">
        <v>1626</v>
      </c>
      <c r="G1022" s="225"/>
      <c r="H1022" s="238">
        <v>34.485</v>
      </c>
      <c r="I1022" s="230"/>
      <c r="J1022" s="225"/>
      <c r="K1022" s="225"/>
      <c r="L1022" s="231"/>
      <c r="M1022" s="232"/>
      <c r="N1022" s="233"/>
      <c r="O1022" s="233"/>
      <c r="P1022" s="233"/>
      <c r="Q1022" s="233"/>
      <c r="R1022" s="233"/>
      <c r="S1022" s="233"/>
      <c r="T1022" s="234"/>
      <c r="AT1022" s="235" t="s">
        <v>248</v>
      </c>
      <c r="AU1022" s="235" t="s">
        <v>84</v>
      </c>
      <c r="AV1022" s="12" t="s">
        <v>84</v>
      </c>
      <c r="AW1022" s="12" t="s">
        <v>39</v>
      </c>
      <c r="AX1022" s="12" t="s">
        <v>75</v>
      </c>
      <c r="AY1022" s="235" t="s">
        <v>145</v>
      </c>
    </row>
    <row r="1023" spans="2:51" s="12" customFormat="1" ht="13.5">
      <c r="B1023" s="224"/>
      <c r="C1023" s="225"/>
      <c r="D1023" s="221" t="s">
        <v>248</v>
      </c>
      <c r="E1023" s="236" t="s">
        <v>22</v>
      </c>
      <c r="F1023" s="237" t="s">
        <v>1627</v>
      </c>
      <c r="G1023" s="225"/>
      <c r="H1023" s="238">
        <v>1.76</v>
      </c>
      <c r="I1023" s="230"/>
      <c r="J1023" s="225"/>
      <c r="K1023" s="225"/>
      <c r="L1023" s="231"/>
      <c r="M1023" s="232"/>
      <c r="N1023" s="233"/>
      <c r="O1023" s="233"/>
      <c r="P1023" s="233"/>
      <c r="Q1023" s="233"/>
      <c r="R1023" s="233"/>
      <c r="S1023" s="233"/>
      <c r="T1023" s="234"/>
      <c r="AT1023" s="235" t="s">
        <v>248</v>
      </c>
      <c r="AU1023" s="235" t="s">
        <v>84</v>
      </c>
      <c r="AV1023" s="12" t="s">
        <v>84</v>
      </c>
      <c r="AW1023" s="12" t="s">
        <v>39</v>
      </c>
      <c r="AX1023" s="12" t="s">
        <v>75</v>
      </c>
      <c r="AY1023" s="235" t="s">
        <v>145</v>
      </c>
    </row>
    <row r="1024" spans="2:51" s="12" customFormat="1" ht="13.5">
      <c r="B1024" s="224"/>
      <c r="C1024" s="225"/>
      <c r="D1024" s="221" t="s">
        <v>248</v>
      </c>
      <c r="E1024" s="236" t="s">
        <v>22</v>
      </c>
      <c r="F1024" s="237" t="s">
        <v>1628</v>
      </c>
      <c r="G1024" s="225"/>
      <c r="H1024" s="238">
        <v>5.445</v>
      </c>
      <c r="I1024" s="230"/>
      <c r="J1024" s="225"/>
      <c r="K1024" s="225"/>
      <c r="L1024" s="231"/>
      <c r="M1024" s="232"/>
      <c r="N1024" s="233"/>
      <c r="O1024" s="233"/>
      <c r="P1024" s="233"/>
      <c r="Q1024" s="233"/>
      <c r="R1024" s="233"/>
      <c r="S1024" s="233"/>
      <c r="T1024" s="234"/>
      <c r="AT1024" s="235" t="s">
        <v>248</v>
      </c>
      <c r="AU1024" s="235" t="s">
        <v>84</v>
      </c>
      <c r="AV1024" s="12" t="s">
        <v>84</v>
      </c>
      <c r="AW1024" s="12" t="s">
        <v>39</v>
      </c>
      <c r="AX1024" s="12" t="s">
        <v>75</v>
      </c>
      <c r="AY1024" s="235" t="s">
        <v>145</v>
      </c>
    </row>
    <row r="1025" spans="2:51" s="12" customFormat="1" ht="13.5">
      <c r="B1025" s="224"/>
      <c r="C1025" s="225"/>
      <c r="D1025" s="221" t="s">
        <v>248</v>
      </c>
      <c r="E1025" s="236" t="s">
        <v>22</v>
      </c>
      <c r="F1025" s="237" t="s">
        <v>1629</v>
      </c>
      <c r="G1025" s="225"/>
      <c r="H1025" s="238">
        <v>3.872</v>
      </c>
      <c r="I1025" s="230"/>
      <c r="J1025" s="225"/>
      <c r="K1025" s="225"/>
      <c r="L1025" s="231"/>
      <c r="M1025" s="232"/>
      <c r="N1025" s="233"/>
      <c r="O1025" s="233"/>
      <c r="P1025" s="233"/>
      <c r="Q1025" s="233"/>
      <c r="R1025" s="233"/>
      <c r="S1025" s="233"/>
      <c r="T1025" s="234"/>
      <c r="AT1025" s="235" t="s">
        <v>248</v>
      </c>
      <c r="AU1025" s="235" t="s">
        <v>84</v>
      </c>
      <c r="AV1025" s="12" t="s">
        <v>84</v>
      </c>
      <c r="AW1025" s="12" t="s">
        <v>39</v>
      </c>
      <c r="AX1025" s="12" t="s">
        <v>75</v>
      </c>
      <c r="AY1025" s="235" t="s">
        <v>145</v>
      </c>
    </row>
    <row r="1026" spans="2:51" s="12" customFormat="1" ht="13.5">
      <c r="B1026" s="224"/>
      <c r="C1026" s="225"/>
      <c r="D1026" s="221" t="s">
        <v>248</v>
      </c>
      <c r="E1026" s="236" t="s">
        <v>22</v>
      </c>
      <c r="F1026" s="237" t="s">
        <v>1630</v>
      </c>
      <c r="G1026" s="225"/>
      <c r="H1026" s="238">
        <v>8.25</v>
      </c>
      <c r="I1026" s="230"/>
      <c r="J1026" s="225"/>
      <c r="K1026" s="225"/>
      <c r="L1026" s="231"/>
      <c r="M1026" s="232"/>
      <c r="N1026" s="233"/>
      <c r="O1026" s="233"/>
      <c r="P1026" s="233"/>
      <c r="Q1026" s="233"/>
      <c r="R1026" s="233"/>
      <c r="S1026" s="233"/>
      <c r="T1026" s="234"/>
      <c r="AT1026" s="235" t="s">
        <v>248</v>
      </c>
      <c r="AU1026" s="235" t="s">
        <v>84</v>
      </c>
      <c r="AV1026" s="12" t="s">
        <v>84</v>
      </c>
      <c r="AW1026" s="12" t="s">
        <v>39</v>
      </c>
      <c r="AX1026" s="12" t="s">
        <v>75</v>
      </c>
      <c r="AY1026" s="235" t="s">
        <v>145</v>
      </c>
    </row>
    <row r="1027" spans="2:51" s="12" customFormat="1" ht="13.5">
      <c r="B1027" s="224"/>
      <c r="C1027" s="225"/>
      <c r="D1027" s="221" t="s">
        <v>248</v>
      </c>
      <c r="E1027" s="236" t="s">
        <v>22</v>
      </c>
      <c r="F1027" s="237" t="s">
        <v>1631</v>
      </c>
      <c r="G1027" s="225"/>
      <c r="H1027" s="238">
        <v>3.92</v>
      </c>
      <c r="I1027" s="230"/>
      <c r="J1027" s="225"/>
      <c r="K1027" s="225"/>
      <c r="L1027" s="231"/>
      <c r="M1027" s="232"/>
      <c r="N1027" s="233"/>
      <c r="O1027" s="233"/>
      <c r="P1027" s="233"/>
      <c r="Q1027" s="233"/>
      <c r="R1027" s="233"/>
      <c r="S1027" s="233"/>
      <c r="T1027" s="234"/>
      <c r="AT1027" s="235" t="s">
        <v>248</v>
      </c>
      <c r="AU1027" s="235" t="s">
        <v>84</v>
      </c>
      <c r="AV1027" s="12" t="s">
        <v>84</v>
      </c>
      <c r="AW1027" s="12" t="s">
        <v>39</v>
      </c>
      <c r="AX1027" s="12" t="s">
        <v>75</v>
      </c>
      <c r="AY1027" s="235" t="s">
        <v>145</v>
      </c>
    </row>
    <row r="1028" spans="2:51" s="12" customFormat="1" ht="13.5">
      <c r="B1028" s="224"/>
      <c r="C1028" s="225"/>
      <c r="D1028" s="221" t="s">
        <v>248</v>
      </c>
      <c r="E1028" s="236" t="s">
        <v>22</v>
      </c>
      <c r="F1028" s="237" t="s">
        <v>1632</v>
      </c>
      <c r="G1028" s="225"/>
      <c r="H1028" s="238">
        <v>8.25</v>
      </c>
      <c r="I1028" s="230"/>
      <c r="J1028" s="225"/>
      <c r="K1028" s="225"/>
      <c r="L1028" s="231"/>
      <c r="M1028" s="232"/>
      <c r="N1028" s="233"/>
      <c r="O1028" s="233"/>
      <c r="P1028" s="233"/>
      <c r="Q1028" s="233"/>
      <c r="R1028" s="233"/>
      <c r="S1028" s="233"/>
      <c r="T1028" s="234"/>
      <c r="AT1028" s="235" t="s">
        <v>248</v>
      </c>
      <c r="AU1028" s="235" t="s">
        <v>84</v>
      </c>
      <c r="AV1028" s="12" t="s">
        <v>84</v>
      </c>
      <c r="AW1028" s="12" t="s">
        <v>39</v>
      </c>
      <c r="AX1028" s="12" t="s">
        <v>75</v>
      </c>
      <c r="AY1028" s="235" t="s">
        <v>145</v>
      </c>
    </row>
    <row r="1029" spans="2:51" s="12" customFormat="1" ht="13.5">
      <c r="B1029" s="224"/>
      <c r="C1029" s="225"/>
      <c r="D1029" s="221" t="s">
        <v>248</v>
      </c>
      <c r="E1029" s="236" t="s">
        <v>22</v>
      </c>
      <c r="F1029" s="237" t="s">
        <v>1633</v>
      </c>
      <c r="G1029" s="225"/>
      <c r="H1029" s="238">
        <v>2.323</v>
      </c>
      <c r="I1029" s="230"/>
      <c r="J1029" s="225"/>
      <c r="K1029" s="225"/>
      <c r="L1029" s="231"/>
      <c r="M1029" s="232"/>
      <c r="N1029" s="233"/>
      <c r="O1029" s="233"/>
      <c r="P1029" s="233"/>
      <c r="Q1029" s="233"/>
      <c r="R1029" s="233"/>
      <c r="S1029" s="233"/>
      <c r="T1029" s="234"/>
      <c r="AT1029" s="235" t="s">
        <v>248</v>
      </c>
      <c r="AU1029" s="235" t="s">
        <v>84</v>
      </c>
      <c r="AV1029" s="12" t="s">
        <v>84</v>
      </c>
      <c r="AW1029" s="12" t="s">
        <v>39</v>
      </c>
      <c r="AX1029" s="12" t="s">
        <v>75</v>
      </c>
      <c r="AY1029" s="235" t="s">
        <v>145</v>
      </c>
    </row>
    <row r="1030" spans="2:51" s="12" customFormat="1" ht="13.5">
      <c r="B1030" s="224"/>
      <c r="C1030" s="225"/>
      <c r="D1030" s="221" t="s">
        <v>248</v>
      </c>
      <c r="E1030" s="236" t="s">
        <v>22</v>
      </c>
      <c r="F1030" s="237" t="s">
        <v>1634</v>
      </c>
      <c r="G1030" s="225"/>
      <c r="H1030" s="238">
        <v>4.901</v>
      </c>
      <c r="I1030" s="230"/>
      <c r="J1030" s="225"/>
      <c r="K1030" s="225"/>
      <c r="L1030" s="231"/>
      <c r="M1030" s="232"/>
      <c r="N1030" s="233"/>
      <c r="O1030" s="233"/>
      <c r="P1030" s="233"/>
      <c r="Q1030" s="233"/>
      <c r="R1030" s="233"/>
      <c r="S1030" s="233"/>
      <c r="T1030" s="234"/>
      <c r="AT1030" s="235" t="s">
        <v>248</v>
      </c>
      <c r="AU1030" s="235" t="s">
        <v>84</v>
      </c>
      <c r="AV1030" s="12" t="s">
        <v>84</v>
      </c>
      <c r="AW1030" s="12" t="s">
        <v>39</v>
      </c>
      <c r="AX1030" s="12" t="s">
        <v>75</v>
      </c>
      <c r="AY1030" s="235" t="s">
        <v>145</v>
      </c>
    </row>
    <row r="1031" spans="2:51" s="12" customFormat="1" ht="13.5">
      <c r="B1031" s="224"/>
      <c r="C1031" s="225"/>
      <c r="D1031" s="221" t="s">
        <v>248</v>
      </c>
      <c r="E1031" s="236" t="s">
        <v>22</v>
      </c>
      <c r="F1031" s="237" t="s">
        <v>1635</v>
      </c>
      <c r="G1031" s="225"/>
      <c r="H1031" s="238">
        <v>7.15</v>
      </c>
      <c r="I1031" s="230"/>
      <c r="J1031" s="225"/>
      <c r="K1031" s="225"/>
      <c r="L1031" s="231"/>
      <c r="M1031" s="232"/>
      <c r="N1031" s="233"/>
      <c r="O1031" s="233"/>
      <c r="P1031" s="233"/>
      <c r="Q1031" s="233"/>
      <c r="R1031" s="233"/>
      <c r="S1031" s="233"/>
      <c r="T1031" s="234"/>
      <c r="AT1031" s="235" t="s">
        <v>248</v>
      </c>
      <c r="AU1031" s="235" t="s">
        <v>84</v>
      </c>
      <c r="AV1031" s="12" t="s">
        <v>84</v>
      </c>
      <c r="AW1031" s="12" t="s">
        <v>39</v>
      </c>
      <c r="AX1031" s="12" t="s">
        <v>75</v>
      </c>
      <c r="AY1031" s="235" t="s">
        <v>145</v>
      </c>
    </row>
    <row r="1032" spans="2:51" s="12" customFormat="1" ht="13.5">
      <c r="B1032" s="224"/>
      <c r="C1032" s="225"/>
      <c r="D1032" s="221" t="s">
        <v>248</v>
      </c>
      <c r="E1032" s="236" t="s">
        <v>22</v>
      </c>
      <c r="F1032" s="237" t="s">
        <v>1083</v>
      </c>
      <c r="G1032" s="225"/>
      <c r="H1032" s="238">
        <v>4.62</v>
      </c>
      <c r="I1032" s="230"/>
      <c r="J1032" s="225"/>
      <c r="K1032" s="225"/>
      <c r="L1032" s="231"/>
      <c r="M1032" s="232"/>
      <c r="N1032" s="233"/>
      <c r="O1032" s="233"/>
      <c r="P1032" s="233"/>
      <c r="Q1032" s="233"/>
      <c r="R1032" s="233"/>
      <c r="S1032" s="233"/>
      <c r="T1032" s="234"/>
      <c r="AT1032" s="235" t="s">
        <v>248</v>
      </c>
      <c r="AU1032" s="235" t="s">
        <v>84</v>
      </c>
      <c r="AV1032" s="12" t="s">
        <v>84</v>
      </c>
      <c r="AW1032" s="12" t="s">
        <v>39</v>
      </c>
      <c r="AX1032" s="12" t="s">
        <v>75</v>
      </c>
      <c r="AY1032" s="235" t="s">
        <v>145</v>
      </c>
    </row>
    <row r="1033" spans="2:51" s="12" customFormat="1" ht="13.5">
      <c r="B1033" s="224"/>
      <c r="C1033" s="225"/>
      <c r="D1033" s="221" t="s">
        <v>248</v>
      </c>
      <c r="E1033" s="236" t="s">
        <v>22</v>
      </c>
      <c r="F1033" s="237" t="s">
        <v>1636</v>
      </c>
      <c r="G1033" s="225"/>
      <c r="H1033" s="238">
        <v>10.89</v>
      </c>
      <c r="I1033" s="230"/>
      <c r="J1033" s="225"/>
      <c r="K1033" s="225"/>
      <c r="L1033" s="231"/>
      <c r="M1033" s="232"/>
      <c r="N1033" s="233"/>
      <c r="O1033" s="233"/>
      <c r="P1033" s="233"/>
      <c r="Q1033" s="233"/>
      <c r="R1033" s="233"/>
      <c r="S1033" s="233"/>
      <c r="T1033" s="234"/>
      <c r="AT1033" s="235" t="s">
        <v>248</v>
      </c>
      <c r="AU1033" s="235" t="s">
        <v>84</v>
      </c>
      <c r="AV1033" s="12" t="s">
        <v>84</v>
      </c>
      <c r="AW1033" s="12" t="s">
        <v>39</v>
      </c>
      <c r="AX1033" s="12" t="s">
        <v>75</v>
      </c>
      <c r="AY1033" s="235" t="s">
        <v>145</v>
      </c>
    </row>
    <row r="1034" spans="2:51" s="13" customFormat="1" ht="13.5">
      <c r="B1034" s="239"/>
      <c r="C1034" s="240"/>
      <c r="D1034" s="226" t="s">
        <v>248</v>
      </c>
      <c r="E1034" s="241" t="s">
        <v>22</v>
      </c>
      <c r="F1034" s="242" t="s">
        <v>270</v>
      </c>
      <c r="G1034" s="240"/>
      <c r="H1034" s="243">
        <v>593.554</v>
      </c>
      <c r="I1034" s="244"/>
      <c r="J1034" s="240"/>
      <c r="K1034" s="240"/>
      <c r="L1034" s="245"/>
      <c r="M1034" s="246"/>
      <c r="N1034" s="247"/>
      <c r="O1034" s="247"/>
      <c r="P1034" s="247"/>
      <c r="Q1034" s="247"/>
      <c r="R1034" s="247"/>
      <c r="S1034" s="247"/>
      <c r="T1034" s="248"/>
      <c r="AT1034" s="249" t="s">
        <v>248</v>
      </c>
      <c r="AU1034" s="249" t="s">
        <v>84</v>
      </c>
      <c r="AV1034" s="13" t="s">
        <v>244</v>
      </c>
      <c r="AW1034" s="13" t="s">
        <v>39</v>
      </c>
      <c r="AX1034" s="13" t="s">
        <v>24</v>
      </c>
      <c r="AY1034" s="249" t="s">
        <v>145</v>
      </c>
    </row>
    <row r="1035" spans="2:65" s="1" customFormat="1" ht="22.5" customHeight="1">
      <c r="B1035" s="42"/>
      <c r="C1035" s="203" t="s">
        <v>1637</v>
      </c>
      <c r="D1035" s="203" t="s">
        <v>148</v>
      </c>
      <c r="E1035" s="204" t="s">
        <v>1638</v>
      </c>
      <c r="F1035" s="205" t="s">
        <v>1639</v>
      </c>
      <c r="G1035" s="206" t="s">
        <v>242</v>
      </c>
      <c r="H1035" s="207">
        <v>498.416</v>
      </c>
      <c r="I1035" s="208"/>
      <c r="J1035" s="209">
        <f>ROUND(I1035*H1035,2)</f>
        <v>0</v>
      </c>
      <c r="K1035" s="205" t="s">
        <v>243</v>
      </c>
      <c r="L1035" s="62"/>
      <c r="M1035" s="210" t="s">
        <v>22</v>
      </c>
      <c r="N1035" s="211" t="s">
        <v>46</v>
      </c>
      <c r="O1035" s="43"/>
      <c r="P1035" s="212">
        <f>O1035*H1035</f>
        <v>0</v>
      </c>
      <c r="Q1035" s="212">
        <v>6E-05</v>
      </c>
      <c r="R1035" s="212">
        <f>Q1035*H1035</f>
        <v>0.02990496</v>
      </c>
      <c r="S1035" s="212">
        <v>0</v>
      </c>
      <c r="T1035" s="213">
        <f>S1035*H1035</f>
        <v>0</v>
      </c>
      <c r="AR1035" s="25" t="s">
        <v>326</v>
      </c>
      <c r="AT1035" s="25" t="s">
        <v>148</v>
      </c>
      <c r="AU1035" s="25" t="s">
        <v>84</v>
      </c>
      <c r="AY1035" s="25" t="s">
        <v>145</v>
      </c>
      <c r="BE1035" s="214">
        <f>IF(N1035="základní",J1035,0)</f>
        <v>0</v>
      </c>
      <c r="BF1035" s="214">
        <f>IF(N1035="snížená",J1035,0)</f>
        <v>0</v>
      </c>
      <c r="BG1035" s="214">
        <f>IF(N1035="zákl. přenesená",J1035,0)</f>
        <v>0</v>
      </c>
      <c r="BH1035" s="214">
        <f>IF(N1035="sníž. přenesená",J1035,0)</f>
        <v>0</v>
      </c>
      <c r="BI1035" s="214">
        <f>IF(N1035="nulová",J1035,0)</f>
        <v>0</v>
      </c>
      <c r="BJ1035" s="25" t="s">
        <v>24</v>
      </c>
      <c r="BK1035" s="214">
        <f>ROUND(I1035*H1035,2)</f>
        <v>0</v>
      </c>
      <c r="BL1035" s="25" t="s">
        <v>326</v>
      </c>
      <c r="BM1035" s="25" t="s">
        <v>1640</v>
      </c>
    </row>
    <row r="1036" spans="2:51" s="12" customFormat="1" ht="13.5">
      <c r="B1036" s="224"/>
      <c r="C1036" s="225"/>
      <c r="D1036" s="221" t="s">
        <v>248</v>
      </c>
      <c r="E1036" s="236" t="s">
        <v>22</v>
      </c>
      <c r="F1036" s="237" t="s">
        <v>1619</v>
      </c>
      <c r="G1036" s="225"/>
      <c r="H1036" s="238">
        <v>47.19</v>
      </c>
      <c r="I1036" s="230"/>
      <c r="J1036" s="225"/>
      <c r="K1036" s="225"/>
      <c r="L1036" s="231"/>
      <c r="M1036" s="232"/>
      <c r="N1036" s="233"/>
      <c r="O1036" s="233"/>
      <c r="P1036" s="233"/>
      <c r="Q1036" s="233"/>
      <c r="R1036" s="233"/>
      <c r="S1036" s="233"/>
      <c r="T1036" s="234"/>
      <c r="AT1036" s="235" t="s">
        <v>248</v>
      </c>
      <c r="AU1036" s="235" t="s">
        <v>84</v>
      </c>
      <c r="AV1036" s="12" t="s">
        <v>84</v>
      </c>
      <c r="AW1036" s="12" t="s">
        <v>39</v>
      </c>
      <c r="AX1036" s="12" t="s">
        <v>75</v>
      </c>
      <c r="AY1036" s="235" t="s">
        <v>145</v>
      </c>
    </row>
    <row r="1037" spans="2:51" s="12" customFormat="1" ht="13.5">
      <c r="B1037" s="224"/>
      <c r="C1037" s="225"/>
      <c r="D1037" s="221" t="s">
        <v>248</v>
      </c>
      <c r="E1037" s="236" t="s">
        <v>22</v>
      </c>
      <c r="F1037" s="237" t="s">
        <v>1641</v>
      </c>
      <c r="G1037" s="225"/>
      <c r="H1037" s="238">
        <v>70.164</v>
      </c>
      <c r="I1037" s="230"/>
      <c r="J1037" s="225"/>
      <c r="K1037" s="225"/>
      <c r="L1037" s="231"/>
      <c r="M1037" s="232"/>
      <c r="N1037" s="233"/>
      <c r="O1037" s="233"/>
      <c r="P1037" s="233"/>
      <c r="Q1037" s="233"/>
      <c r="R1037" s="233"/>
      <c r="S1037" s="233"/>
      <c r="T1037" s="234"/>
      <c r="AT1037" s="235" t="s">
        <v>248</v>
      </c>
      <c r="AU1037" s="235" t="s">
        <v>84</v>
      </c>
      <c r="AV1037" s="12" t="s">
        <v>84</v>
      </c>
      <c r="AW1037" s="12" t="s">
        <v>39</v>
      </c>
      <c r="AX1037" s="12" t="s">
        <v>75</v>
      </c>
      <c r="AY1037" s="235" t="s">
        <v>145</v>
      </c>
    </row>
    <row r="1038" spans="2:51" s="12" customFormat="1" ht="13.5">
      <c r="B1038" s="224"/>
      <c r="C1038" s="225"/>
      <c r="D1038" s="221" t="s">
        <v>248</v>
      </c>
      <c r="E1038" s="236" t="s">
        <v>22</v>
      </c>
      <c r="F1038" s="237" t="s">
        <v>1642</v>
      </c>
      <c r="G1038" s="225"/>
      <c r="H1038" s="238">
        <v>97.988</v>
      </c>
      <c r="I1038" s="230"/>
      <c r="J1038" s="225"/>
      <c r="K1038" s="225"/>
      <c r="L1038" s="231"/>
      <c r="M1038" s="232"/>
      <c r="N1038" s="233"/>
      <c r="O1038" s="233"/>
      <c r="P1038" s="233"/>
      <c r="Q1038" s="233"/>
      <c r="R1038" s="233"/>
      <c r="S1038" s="233"/>
      <c r="T1038" s="234"/>
      <c r="AT1038" s="235" t="s">
        <v>248</v>
      </c>
      <c r="AU1038" s="235" t="s">
        <v>84</v>
      </c>
      <c r="AV1038" s="12" t="s">
        <v>84</v>
      </c>
      <c r="AW1038" s="12" t="s">
        <v>39</v>
      </c>
      <c r="AX1038" s="12" t="s">
        <v>75</v>
      </c>
      <c r="AY1038" s="235" t="s">
        <v>145</v>
      </c>
    </row>
    <row r="1039" spans="2:51" s="12" customFormat="1" ht="13.5">
      <c r="B1039" s="224"/>
      <c r="C1039" s="225"/>
      <c r="D1039" s="221" t="s">
        <v>248</v>
      </c>
      <c r="E1039" s="236" t="s">
        <v>22</v>
      </c>
      <c r="F1039" s="237" t="s">
        <v>1643</v>
      </c>
      <c r="G1039" s="225"/>
      <c r="H1039" s="238">
        <v>63.932</v>
      </c>
      <c r="I1039" s="230"/>
      <c r="J1039" s="225"/>
      <c r="K1039" s="225"/>
      <c r="L1039" s="231"/>
      <c r="M1039" s="232"/>
      <c r="N1039" s="233"/>
      <c r="O1039" s="233"/>
      <c r="P1039" s="233"/>
      <c r="Q1039" s="233"/>
      <c r="R1039" s="233"/>
      <c r="S1039" s="233"/>
      <c r="T1039" s="234"/>
      <c r="AT1039" s="235" t="s">
        <v>248</v>
      </c>
      <c r="AU1039" s="235" t="s">
        <v>84</v>
      </c>
      <c r="AV1039" s="12" t="s">
        <v>84</v>
      </c>
      <c r="AW1039" s="12" t="s">
        <v>39</v>
      </c>
      <c r="AX1039" s="12" t="s">
        <v>75</v>
      </c>
      <c r="AY1039" s="235" t="s">
        <v>145</v>
      </c>
    </row>
    <row r="1040" spans="2:51" s="12" customFormat="1" ht="13.5">
      <c r="B1040" s="224"/>
      <c r="C1040" s="225"/>
      <c r="D1040" s="221" t="s">
        <v>248</v>
      </c>
      <c r="E1040" s="236" t="s">
        <v>22</v>
      </c>
      <c r="F1040" s="237" t="s">
        <v>1644</v>
      </c>
      <c r="G1040" s="225"/>
      <c r="H1040" s="238">
        <v>92.752</v>
      </c>
      <c r="I1040" s="230"/>
      <c r="J1040" s="225"/>
      <c r="K1040" s="225"/>
      <c r="L1040" s="231"/>
      <c r="M1040" s="232"/>
      <c r="N1040" s="233"/>
      <c r="O1040" s="233"/>
      <c r="P1040" s="233"/>
      <c r="Q1040" s="233"/>
      <c r="R1040" s="233"/>
      <c r="S1040" s="233"/>
      <c r="T1040" s="234"/>
      <c r="AT1040" s="235" t="s">
        <v>248</v>
      </c>
      <c r="AU1040" s="235" t="s">
        <v>84</v>
      </c>
      <c r="AV1040" s="12" t="s">
        <v>84</v>
      </c>
      <c r="AW1040" s="12" t="s">
        <v>39</v>
      </c>
      <c r="AX1040" s="12" t="s">
        <v>75</v>
      </c>
      <c r="AY1040" s="235" t="s">
        <v>145</v>
      </c>
    </row>
    <row r="1041" spans="2:51" s="12" customFormat="1" ht="13.5">
      <c r="B1041" s="224"/>
      <c r="C1041" s="225"/>
      <c r="D1041" s="221" t="s">
        <v>248</v>
      </c>
      <c r="E1041" s="236" t="s">
        <v>22</v>
      </c>
      <c r="F1041" s="237" t="s">
        <v>1645</v>
      </c>
      <c r="G1041" s="225"/>
      <c r="H1041" s="238">
        <v>29.125</v>
      </c>
      <c r="I1041" s="230"/>
      <c r="J1041" s="225"/>
      <c r="K1041" s="225"/>
      <c r="L1041" s="231"/>
      <c r="M1041" s="232"/>
      <c r="N1041" s="233"/>
      <c r="O1041" s="233"/>
      <c r="P1041" s="233"/>
      <c r="Q1041" s="233"/>
      <c r="R1041" s="233"/>
      <c r="S1041" s="233"/>
      <c r="T1041" s="234"/>
      <c r="AT1041" s="235" t="s">
        <v>248</v>
      </c>
      <c r="AU1041" s="235" t="s">
        <v>84</v>
      </c>
      <c r="AV1041" s="12" t="s">
        <v>84</v>
      </c>
      <c r="AW1041" s="12" t="s">
        <v>39</v>
      </c>
      <c r="AX1041" s="12" t="s">
        <v>75</v>
      </c>
      <c r="AY1041" s="235" t="s">
        <v>145</v>
      </c>
    </row>
    <row r="1042" spans="2:51" s="12" customFormat="1" ht="13.5">
      <c r="B1042" s="224"/>
      <c r="C1042" s="225"/>
      <c r="D1042" s="221" t="s">
        <v>248</v>
      </c>
      <c r="E1042" s="236" t="s">
        <v>22</v>
      </c>
      <c r="F1042" s="237" t="s">
        <v>1646</v>
      </c>
      <c r="G1042" s="225"/>
      <c r="H1042" s="238">
        <v>28.962</v>
      </c>
      <c r="I1042" s="230"/>
      <c r="J1042" s="225"/>
      <c r="K1042" s="225"/>
      <c r="L1042" s="231"/>
      <c r="M1042" s="232"/>
      <c r="N1042" s="233"/>
      <c r="O1042" s="233"/>
      <c r="P1042" s="233"/>
      <c r="Q1042" s="233"/>
      <c r="R1042" s="233"/>
      <c r="S1042" s="233"/>
      <c r="T1042" s="234"/>
      <c r="AT1042" s="235" t="s">
        <v>248</v>
      </c>
      <c r="AU1042" s="235" t="s">
        <v>84</v>
      </c>
      <c r="AV1042" s="12" t="s">
        <v>84</v>
      </c>
      <c r="AW1042" s="12" t="s">
        <v>39</v>
      </c>
      <c r="AX1042" s="12" t="s">
        <v>75</v>
      </c>
      <c r="AY1042" s="235" t="s">
        <v>145</v>
      </c>
    </row>
    <row r="1043" spans="2:51" s="12" customFormat="1" ht="13.5">
      <c r="B1043" s="224"/>
      <c r="C1043" s="225"/>
      <c r="D1043" s="221" t="s">
        <v>248</v>
      </c>
      <c r="E1043" s="236" t="s">
        <v>22</v>
      </c>
      <c r="F1043" s="237" t="s">
        <v>1647</v>
      </c>
      <c r="G1043" s="225"/>
      <c r="H1043" s="238">
        <v>29.312</v>
      </c>
      <c r="I1043" s="230"/>
      <c r="J1043" s="225"/>
      <c r="K1043" s="225"/>
      <c r="L1043" s="231"/>
      <c r="M1043" s="232"/>
      <c r="N1043" s="233"/>
      <c r="O1043" s="233"/>
      <c r="P1043" s="233"/>
      <c r="Q1043" s="233"/>
      <c r="R1043" s="233"/>
      <c r="S1043" s="233"/>
      <c r="T1043" s="234"/>
      <c r="AT1043" s="235" t="s">
        <v>248</v>
      </c>
      <c r="AU1043" s="235" t="s">
        <v>84</v>
      </c>
      <c r="AV1043" s="12" t="s">
        <v>84</v>
      </c>
      <c r="AW1043" s="12" t="s">
        <v>39</v>
      </c>
      <c r="AX1043" s="12" t="s">
        <v>75</v>
      </c>
      <c r="AY1043" s="235" t="s">
        <v>145</v>
      </c>
    </row>
    <row r="1044" spans="2:51" s="12" customFormat="1" ht="13.5">
      <c r="B1044" s="224"/>
      <c r="C1044" s="225"/>
      <c r="D1044" s="221" t="s">
        <v>248</v>
      </c>
      <c r="E1044" s="236" t="s">
        <v>22</v>
      </c>
      <c r="F1044" s="237" t="s">
        <v>1648</v>
      </c>
      <c r="G1044" s="225"/>
      <c r="H1044" s="238">
        <v>1.496</v>
      </c>
      <c r="I1044" s="230"/>
      <c r="J1044" s="225"/>
      <c r="K1044" s="225"/>
      <c r="L1044" s="231"/>
      <c r="M1044" s="232"/>
      <c r="N1044" s="233"/>
      <c r="O1044" s="233"/>
      <c r="P1044" s="233"/>
      <c r="Q1044" s="233"/>
      <c r="R1044" s="233"/>
      <c r="S1044" s="233"/>
      <c r="T1044" s="234"/>
      <c r="AT1044" s="235" t="s">
        <v>248</v>
      </c>
      <c r="AU1044" s="235" t="s">
        <v>84</v>
      </c>
      <c r="AV1044" s="12" t="s">
        <v>84</v>
      </c>
      <c r="AW1044" s="12" t="s">
        <v>39</v>
      </c>
      <c r="AX1044" s="12" t="s">
        <v>75</v>
      </c>
      <c r="AY1044" s="235" t="s">
        <v>145</v>
      </c>
    </row>
    <row r="1045" spans="2:51" s="12" customFormat="1" ht="13.5">
      <c r="B1045" s="224"/>
      <c r="C1045" s="225"/>
      <c r="D1045" s="221" t="s">
        <v>248</v>
      </c>
      <c r="E1045" s="236" t="s">
        <v>22</v>
      </c>
      <c r="F1045" s="237" t="s">
        <v>1649</v>
      </c>
      <c r="G1045" s="225"/>
      <c r="H1045" s="238">
        <v>4.628</v>
      </c>
      <c r="I1045" s="230"/>
      <c r="J1045" s="225"/>
      <c r="K1045" s="225"/>
      <c r="L1045" s="231"/>
      <c r="M1045" s="232"/>
      <c r="N1045" s="233"/>
      <c r="O1045" s="233"/>
      <c r="P1045" s="233"/>
      <c r="Q1045" s="233"/>
      <c r="R1045" s="233"/>
      <c r="S1045" s="233"/>
      <c r="T1045" s="234"/>
      <c r="AT1045" s="235" t="s">
        <v>248</v>
      </c>
      <c r="AU1045" s="235" t="s">
        <v>84</v>
      </c>
      <c r="AV1045" s="12" t="s">
        <v>84</v>
      </c>
      <c r="AW1045" s="12" t="s">
        <v>39</v>
      </c>
      <c r="AX1045" s="12" t="s">
        <v>75</v>
      </c>
      <c r="AY1045" s="235" t="s">
        <v>145</v>
      </c>
    </row>
    <row r="1046" spans="2:51" s="12" customFormat="1" ht="13.5">
      <c r="B1046" s="224"/>
      <c r="C1046" s="225"/>
      <c r="D1046" s="221" t="s">
        <v>248</v>
      </c>
      <c r="E1046" s="236" t="s">
        <v>22</v>
      </c>
      <c r="F1046" s="237" t="s">
        <v>1650</v>
      </c>
      <c r="G1046" s="225"/>
      <c r="H1046" s="238">
        <v>3.291</v>
      </c>
      <c r="I1046" s="230"/>
      <c r="J1046" s="225"/>
      <c r="K1046" s="225"/>
      <c r="L1046" s="231"/>
      <c r="M1046" s="232"/>
      <c r="N1046" s="233"/>
      <c r="O1046" s="233"/>
      <c r="P1046" s="233"/>
      <c r="Q1046" s="233"/>
      <c r="R1046" s="233"/>
      <c r="S1046" s="233"/>
      <c r="T1046" s="234"/>
      <c r="AT1046" s="235" t="s">
        <v>248</v>
      </c>
      <c r="AU1046" s="235" t="s">
        <v>84</v>
      </c>
      <c r="AV1046" s="12" t="s">
        <v>84</v>
      </c>
      <c r="AW1046" s="12" t="s">
        <v>39</v>
      </c>
      <c r="AX1046" s="12" t="s">
        <v>75</v>
      </c>
      <c r="AY1046" s="235" t="s">
        <v>145</v>
      </c>
    </row>
    <row r="1047" spans="2:51" s="12" customFormat="1" ht="13.5">
      <c r="B1047" s="224"/>
      <c r="C1047" s="225"/>
      <c r="D1047" s="221" t="s">
        <v>248</v>
      </c>
      <c r="E1047" s="236" t="s">
        <v>22</v>
      </c>
      <c r="F1047" s="237" t="s">
        <v>1651</v>
      </c>
      <c r="G1047" s="225"/>
      <c r="H1047" s="238">
        <v>7.013</v>
      </c>
      <c r="I1047" s="230"/>
      <c r="J1047" s="225"/>
      <c r="K1047" s="225"/>
      <c r="L1047" s="231"/>
      <c r="M1047" s="232"/>
      <c r="N1047" s="233"/>
      <c r="O1047" s="233"/>
      <c r="P1047" s="233"/>
      <c r="Q1047" s="233"/>
      <c r="R1047" s="233"/>
      <c r="S1047" s="233"/>
      <c r="T1047" s="234"/>
      <c r="AT1047" s="235" t="s">
        <v>248</v>
      </c>
      <c r="AU1047" s="235" t="s">
        <v>84</v>
      </c>
      <c r="AV1047" s="12" t="s">
        <v>84</v>
      </c>
      <c r="AW1047" s="12" t="s">
        <v>39</v>
      </c>
      <c r="AX1047" s="12" t="s">
        <v>75</v>
      </c>
      <c r="AY1047" s="235" t="s">
        <v>145</v>
      </c>
    </row>
    <row r="1048" spans="2:51" s="12" customFormat="1" ht="13.5">
      <c r="B1048" s="224"/>
      <c r="C1048" s="225"/>
      <c r="D1048" s="221" t="s">
        <v>248</v>
      </c>
      <c r="E1048" s="236" t="s">
        <v>22</v>
      </c>
      <c r="F1048" s="237" t="s">
        <v>1652</v>
      </c>
      <c r="G1048" s="225"/>
      <c r="H1048" s="238">
        <v>3.332</v>
      </c>
      <c r="I1048" s="230"/>
      <c r="J1048" s="225"/>
      <c r="K1048" s="225"/>
      <c r="L1048" s="231"/>
      <c r="M1048" s="232"/>
      <c r="N1048" s="233"/>
      <c r="O1048" s="233"/>
      <c r="P1048" s="233"/>
      <c r="Q1048" s="233"/>
      <c r="R1048" s="233"/>
      <c r="S1048" s="233"/>
      <c r="T1048" s="234"/>
      <c r="AT1048" s="235" t="s">
        <v>248</v>
      </c>
      <c r="AU1048" s="235" t="s">
        <v>84</v>
      </c>
      <c r="AV1048" s="12" t="s">
        <v>84</v>
      </c>
      <c r="AW1048" s="12" t="s">
        <v>39</v>
      </c>
      <c r="AX1048" s="12" t="s">
        <v>75</v>
      </c>
      <c r="AY1048" s="235" t="s">
        <v>145</v>
      </c>
    </row>
    <row r="1049" spans="2:51" s="12" customFormat="1" ht="13.5">
      <c r="B1049" s="224"/>
      <c r="C1049" s="225"/>
      <c r="D1049" s="221" t="s">
        <v>248</v>
      </c>
      <c r="E1049" s="236" t="s">
        <v>22</v>
      </c>
      <c r="F1049" s="237" t="s">
        <v>1653</v>
      </c>
      <c r="G1049" s="225"/>
      <c r="H1049" s="238">
        <v>7.013</v>
      </c>
      <c r="I1049" s="230"/>
      <c r="J1049" s="225"/>
      <c r="K1049" s="225"/>
      <c r="L1049" s="231"/>
      <c r="M1049" s="232"/>
      <c r="N1049" s="233"/>
      <c r="O1049" s="233"/>
      <c r="P1049" s="233"/>
      <c r="Q1049" s="233"/>
      <c r="R1049" s="233"/>
      <c r="S1049" s="233"/>
      <c r="T1049" s="234"/>
      <c r="AT1049" s="235" t="s">
        <v>248</v>
      </c>
      <c r="AU1049" s="235" t="s">
        <v>84</v>
      </c>
      <c r="AV1049" s="12" t="s">
        <v>84</v>
      </c>
      <c r="AW1049" s="12" t="s">
        <v>39</v>
      </c>
      <c r="AX1049" s="12" t="s">
        <v>75</v>
      </c>
      <c r="AY1049" s="235" t="s">
        <v>145</v>
      </c>
    </row>
    <row r="1050" spans="2:51" s="12" customFormat="1" ht="13.5">
      <c r="B1050" s="224"/>
      <c r="C1050" s="225"/>
      <c r="D1050" s="221" t="s">
        <v>248</v>
      </c>
      <c r="E1050" s="236" t="s">
        <v>22</v>
      </c>
      <c r="F1050" s="237" t="s">
        <v>1654</v>
      </c>
      <c r="G1050" s="225"/>
      <c r="H1050" s="238">
        <v>1.975</v>
      </c>
      <c r="I1050" s="230"/>
      <c r="J1050" s="225"/>
      <c r="K1050" s="225"/>
      <c r="L1050" s="231"/>
      <c r="M1050" s="232"/>
      <c r="N1050" s="233"/>
      <c r="O1050" s="233"/>
      <c r="P1050" s="233"/>
      <c r="Q1050" s="233"/>
      <c r="R1050" s="233"/>
      <c r="S1050" s="233"/>
      <c r="T1050" s="234"/>
      <c r="AT1050" s="235" t="s">
        <v>248</v>
      </c>
      <c r="AU1050" s="235" t="s">
        <v>84</v>
      </c>
      <c r="AV1050" s="12" t="s">
        <v>84</v>
      </c>
      <c r="AW1050" s="12" t="s">
        <v>39</v>
      </c>
      <c r="AX1050" s="12" t="s">
        <v>75</v>
      </c>
      <c r="AY1050" s="235" t="s">
        <v>145</v>
      </c>
    </row>
    <row r="1051" spans="2:51" s="12" customFormat="1" ht="13.5">
      <c r="B1051" s="224"/>
      <c r="C1051" s="225"/>
      <c r="D1051" s="221" t="s">
        <v>248</v>
      </c>
      <c r="E1051" s="236" t="s">
        <v>22</v>
      </c>
      <c r="F1051" s="237" t="s">
        <v>1655</v>
      </c>
      <c r="G1051" s="225"/>
      <c r="H1051" s="238">
        <v>4.165</v>
      </c>
      <c r="I1051" s="230"/>
      <c r="J1051" s="225"/>
      <c r="K1051" s="225"/>
      <c r="L1051" s="231"/>
      <c r="M1051" s="232"/>
      <c r="N1051" s="233"/>
      <c r="O1051" s="233"/>
      <c r="P1051" s="233"/>
      <c r="Q1051" s="233"/>
      <c r="R1051" s="233"/>
      <c r="S1051" s="233"/>
      <c r="T1051" s="234"/>
      <c r="AT1051" s="235" t="s">
        <v>248</v>
      </c>
      <c r="AU1051" s="235" t="s">
        <v>84</v>
      </c>
      <c r="AV1051" s="12" t="s">
        <v>84</v>
      </c>
      <c r="AW1051" s="12" t="s">
        <v>39</v>
      </c>
      <c r="AX1051" s="12" t="s">
        <v>75</v>
      </c>
      <c r="AY1051" s="235" t="s">
        <v>145</v>
      </c>
    </row>
    <row r="1052" spans="2:51" s="12" customFormat="1" ht="13.5">
      <c r="B1052" s="224"/>
      <c r="C1052" s="225"/>
      <c r="D1052" s="221" t="s">
        <v>248</v>
      </c>
      <c r="E1052" s="236" t="s">
        <v>22</v>
      </c>
      <c r="F1052" s="237" t="s">
        <v>1656</v>
      </c>
      <c r="G1052" s="225"/>
      <c r="H1052" s="238">
        <v>6.078</v>
      </c>
      <c r="I1052" s="230"/>
      <c r="J1052" s="225"/>
      <c r="K1052" s="225"/>
      <c r="L1052" s="231"/>
      <c r="M1052" s="232"/>
      <c r="N1052" s="233"/>
      <c r="O1052" s="233"/>
      <c r="P1052" s="233"/>
      <c r="Q1052" s="233"/>
      <c r="R1052" s="233"/>
      <c r="S1052" s="233"/>
      <c r="T1052" s="234"/>
      <c r="AT1052" s="235" t="s">
        <v>248</v>
      </c>
      <c r="AU1052" s="235" t="s">
        <v>84</v>
      </c>
      <c r="AV1052" s="12" t="s">
        <v>84</v>
      </c>
      <c r="AW1052" s="12" t="s">
        <v>39</v>
      </c>
      <c r="AX1052" s="12" t="s">
        <v>75</v>
      </c>
      <c r="AY1052" s="235" t="s">
        <v>145</v>
      </c>
    </row>
    <row r="1053" spans="2:51" s="12" customFormat="1" ht="13.5">
      <c r="B1053" s="224"/>
      <c r="C1053" s="225"/>
      <c r="D1053" s="221" t="s">
        <v>248</v>
      </c>
      <c r="E1053" s="236" t="s">
        <v>22</v>
      </c>
      <c r="F1053" s="237" t="s">
        <v>1657</v>
      </c>
      <c r="G1053" s="225"/>
      <c r="H1053" s="238">
        <v>0</v>
      </c>
      <c r="I1053" s="230"/>
      <c r="J1053" s="225"/>
      <c r="K1053" s="225"/>
      <c r="L1053" s="231"/>
      <c r="M1053" s="232"/>
      <c r="N1053" s="233"/>
      <c r="O1053" s="233"/>
      <c r="P1053" s="233"/>
      <c r="Q1053" s="233"/>
      <c r="R1053" s="233"/>
      <c r="S1053" s="233"/>
      <c r="T1053" s="234"/>
      <c r="AT1053" s="235" t="s">
        <v>248</v>
      </c>
      <c r="AU1053" s="235" t="s">
        <v>84</v>
      </c>
      <c r="AV1053" s="12" t="s">
        <v>84</v>
      </c>
      <c r="AW1053" s="12" t="s">
        <v>39</v>
      </c>
      <c r="AX1053" s="12" t="s">
        <v>75</v>
      </c>
      <c r="AY1053" s="235" t="s">
        <v>145</v>
      </c>
    </row>
    <row r="1054" spans="2:51" s="13" customFormat="1" ht="13.5">
      <c r="B1054" s="239"/>
      <c r="C1054" s="240"/>
      <c r="D1054" s="226" t="s">
        <v>248</v>
      </c>
      <c r="E1054" s="241" t="s">
        <v>22</v>
      </c>
      <c r="F1054" s="242" t="s">
        <v>270</v>
      </c>
      <c r="G1054" s="240"/>
      <c r="H1054" s="243">
        <v>498.416</v>
      </c>
      <c r="I1054" s="244"/>
      <c r="J1054" s="240"/>
      <c r="K1054" s="240"/>
      <c r="L1054" s="245"/>
      <c r="M1054" s="246"/>
      <c r="N1054" s="247"/>
      <c r="O1054" s="247"/>
      <c r="P1054" s="247"/>
      <c r="Q1054" s="247"/>
      <c r="R1054" s="247"/>
      <c r="S1054" s="247"/>
      <c r="T1054" s="248"/>
      <c r="AT1054" s="249" t="s">
        <v>248</v>
      </c>
      <c r="AU1054" s="249" t="s">
        <v>84</v>
      </c>
      <c r="AV1054" s="13" t="s">
        <v>244</v>
      </c>
      <c r="AW1054" s="13" t="s">
        <v>39</v>
      </c>
      <c r="AX1054" s="13" t="s">
        <v>24</v>
      </c>
      <c r="AY1054" s="249" t="s">
        <v>145</v>
      </c>
    </row>
    <row r="1055" spans="2:65" s="1" customFormat="1" ht="22.5" customHeight="1">
      <c r="B1055" s="42"/>
      <c r="C1055" s="203" t="s">
        <v>1658</v>
      </c>
      <c r="D1055" s="203" t="s">
        <v>148</v>
      </c>
      <c r="E1055" s="204" t="s">
        <v>1659</v>
      </c>
      <c r="F1055" s="205" t="s">
        <v>1660</v>
      </c>
      <c r="G1055" s="206" t="s">
        <v>242</v>
      </c>
      <c r="H1055" s="207">
        <v>593.554</v>
      </c>
      <c r="I1055" s="208"/>
      <c r="J1055" s="209">
        <f>ROUND(I1055*H1055,2)</f>
        <v>0</v>
      </c>
      <c r="K1055" s="205" t="s">
        <v>243</v>
      </c>
      <c r="L1055" s="62"/>
      <c r="M1055" s="210" t="s">
        <v>22</v>
      </c>
      <c r="N1055" s="211" t="s">
        <v>46</v>
      </c>
      <c r="O1055" s="43"/>
      <c r="P1055" s="212">
        <f>O1055*H1055</f>
        <v>0</v>
      </c>
      <c r="Q1055" s="212">
        <v>0.00014</v>
      </c>
      <c r="R1055" s="212">
        <f>Q1055*H1055</f>
        <v>0.08309755999999999</v>
      </c>
      <c r="S1055" s="212">
        <v>0</v>
      </c>
      <c r="T1055" s="213">
        <f>S1055*H1055</f>
        <v>0</v>
      </c>
      <c r="AR1055" s="25" t="s">
        <v>326</v>
      </c>
      <c r="AT1055" s="25" t="s">
        <v>148</v>
      </c>
      <c r="AU1055" s="25" t="s">
        <v>84</v>
      </c>
      <c r="AY1055" s="25" t="s">
        <v>145</v>
      </c>
      <c r="BE1055" s="214">
        <f>IF(N1055="základní",J1055,0)</f>
        <v>0</v>
      </c>
      <c r="BF1055" s="214">
        <f>IF(N1055="snížená",J1055,0)</f>
        <v>0</v>
      </c>
      <c r="BG1055" s="214">
        <f>IF(N1055="zákl. přenesená",J1055,0)</f>
        <v>0</v>
      </c>
      <c r="BH1055" s="214">
        <f>IF(N1055="sníž. přenesená",J1055,0)</f>
        <v>0</v>
      </c>
      <c r="BI1055" s="214">
        <f>IF(N1055="nulová",J1055,0)</f>
        <v>0</v>
      </c>
      <c r="BJ1055" s="25" t="s">
        <v>24</v>
      </c>
      <c r="BK1055" s="214">
        <f>ROUND(I1055*H1055,2)</f>
        <v>0</v>
      </c>
      <c r="BL1055" s="25" t="s">
        <v>326</v>
      </c>
      <c r="BM1055" s="25" t="s">
        <v>1661</v>
      </c>
    </row>
    <row r="1056" spans="2:51" s="12" customFormat="1" ht="13.5">
      <c r="B1056" s="224"/>
      <c r="C1056" s="225"/>
      <c r="D1056" s="221" t="s">
        <v>248</v>
      </c>
      <c r="E1056" s="236" t="s">
        <v>22</v>
      </c>
      <c r="F1056" s="237" t="s">
        <v>1619</v>
      </c>
      <c r="G1056" s="225"/>
      <c r="H1056" s="238">
        <v>47.19</v>
      </c>
      <c r="I1056" s="230"/>
      <c r="J1056" s="225"/>
      <c r="K1056" s="225"/>
      <c r="L1056" s="231"/>
      <c r="M1056" s="232"/>
      <c r="N1056" s="233"/>
      <c r="O1056" s="233"/>
      <c r="P1056" s="233"/>
      <c r="Q1056" s="233"/>
      <c r="R1056" s="233"/>
      <c r="S1056" s="233"/>
      <c r="T1056" s="234"/>
      <c r="AT1056" s="235" t="s">
        <v>248</v>
      </c>
      <c r="AU1056" s="235" t="s">
        <v>84</v>
      </c>
      <c r="AV1056" s="12" t="s">
        <v>84</v>
      </c>
      <c r="AW1056" s="12" t="s">
        <v>39</v>
      </c>
      <c r="AX1056" s="12" t="s">
        <v>75</v>
      </c>
      <c r="AY1056" s="235" t="s">
        <v>145</v>
      </c>
    </row>
    <row r="1057" spans="2:51" s="12" customFormat="1" ht="13.5">
      <c r="B1057" s="224"/>
      <c r="C1057" s="225"/>
      <c r="D1057" s="221" t="s">
        <v>248</v>
      </c>
      <c r="E1057" s="236" t="s">
        <v>22</v>
      </c>
      <c r="F1057" s="237" t="s">
        <v>1620</v>
      </c>
      <c r="G1057" s="225"/>
      <c r="H1057" s="238">
        <v>82.546</v>
      </c>
      <c r="I1057" s="230"/>
      <c r="J1057" s="225"/>
      <c r="K1057" s="225"/>
      <c r="L1057" s="231"/>
      <c r="M1057" s="232"/>
      <c r="N1057" s="233"/>
      <c r="O1057" s="233"/>
      <c r="P1057" s="233"/>
      <c r="Q1057" s="233"/>
      <c r="R1057" s="233"/>
      <c r="S1057" s="233"/>
      <c r="T1057" s="234"/>
      <c r="AT1057" s="235" t="s">
        <v>248</v>
      </c>
      <c r="AU1057" s="235" t="s">
        <v>84</v>
      </c>
      <c r="AV1057" s="12" t="s">
        <v>84</v>
      </c>
      <c r="AW1057" s="12" t="s">
        <v>39</v>
      </c>
      <c r="AX1057" s="12" t="s">
        <v>75</v>
      </c>
      <c r="AY1057" s="235" t="s">
        <v>145</v>
      </c>
    </row>
    <row r="1058" spans="2:51" s="12" customFormat="1" ht="13.5">
      <c r="B1058" s="224"/>
      <c r="C1058" s="225"/>
      <c r="D1058" s="221" t="s">
        <v>248</v>
      </c>
      <c r="E1058" s="236" t="s">
        <v>22</v>
      </c>
      <c r="F1058" s="237" t="s">
        <v>1621</v>
      </c>
      <c r="G1058" s="225"/>
      <c r="H1058" s="238">
        <v>115.28</v>
      </c>
      <c r="I1058" s="230"/>
      <c r="J1058" s="225"/>
      <c r="K1058" s="225"/>
      <c r="L1058" s="231"/>
      <c r="M1058" s="232"/>
      <c r="N1058" s="233"/>
      <c r="O1058" s="233"/>
      <c r="P1058" s="233"/>
      <c r="Q1058" s="233"/>
      <c r="R1058" s="233"/>
      <c r="S1058" s="233"/>
      <c r="T1058" s="234"/>
      <c r="AT1058" s="235" t="s">
        <v>248</v>
      </c>
      <c r="AU1058" s="235" t="s">
        <v>84</v>
      </c>
      <c r="AV1058" s="12" t="s">
        <v>84</v>
      </c>
      <c r="AW1058" s="12" t="s">
        <v>39</v>
      </c>
      <c r="AX1058" s="12" t="s">
        <v>75</v>
      </c>
      <c r="AY1058" s="235" t="s">
        <v>145</v>
      </c>
    </row>
    <row r="1059" spans="2:51" s="12" customFormat="1" ht="13.5">
      <c r="B1059" s="224"/>
      <c r="C1059" s="225"/>
      <c r="D1059" s="221" t="s">
        <v>248</v>
      </c>
      <c r="E1059" s="236" t="s">
        <v>22</v>
      </c>
      <c r="F1059" s="237" t="s">
        <v>1622</v>
      </c>
      <c r="G1059" s="225"/>
      <c r="H1059" s="238">
        <v>75.214</v>
      </c>
      <c r="I1059" s="230"/>
      <c r="J1059" s="225"/>
      <c r="K1059" s="225"/>
      <c r="L1059" s="231"/>
      <c r="M1059" s="232"/>
      <c r="N1059" s="233"/>
      <c r="O1059" s="233"/>
      <c r="P1059" s="233"/>
      <c r="Q1059" s="233"/>
      <c r="R1059" s="233"/>
      <c r="S1059" s="233"/>
      <c r="T1059" s="234"/>
      <c r="AT1059" s="235" t="s">
        <v>248</v>
      </c>
      <c r="AU1059" s="235" t="s">
        <v>84</v>
      </c>
      <c r="AV1059" s="12" t="s">
        <v>84</v>
      </c>
      <c r="AW1059" s="12" t="s">
        <v>39</v>
      </c>
      <c r="AX1059" s="12" t="s">
        <v>75</v>
      </c>
      <c r="AY1059" s="235" t="s">
        <v>145</v>
      </c>
    </row>
    <row r="1060" spans="2:51" s="12" customFormat="1" ht="13.5">
      <c r="B1060" s="224"/>
      <c r="C1060" s="225"/>
      <c r="D1060" s="221" t="s">
        <v>248</v>
      </c>
      <c r="E1060" s="236" t="s">
        <v>22</v>
      </c>
      <c r="F1060" s="237" t="s">
        <v>1623</v>
      </c>
      <c r="G1060" s="225"/>
      <c r="H1060" s="238">
        <v>109.12</v>
      </c>
      <c r="I1060" s="230"/>
      <c r="J1060" s="225"/>
      <c r="K1060" s="225"/>
      <c r="L1060" s="231"/>
      <c r="M1060" s="232"/>
      <c r="N1060" s="233"/>
      <c r="O1060" s="233"/>
      <c r="P1060" s="233"/>
      <c r="Q1060" s="233"/>
      <c r="R1060" s="233"/>
      <c r="S1060" s="233"/>
      <c r="T1060" s="234"/>
      <c r="AT1060" s="235" t="s">
        <v>248</v>
      </c>
      <c r="AU1060" s="235" t="s">
        <v>84</v>
      </c>
      <c r="AV1060" s="12" t="s">
        <v>84</v>
      </c>
      <c r="AW1060" s="12" t="s">
        <v>39</v>
      </c>
      <c r="AX1060" s="12" t="s">
        <v>75</v>
      </c>
      <c r="AY1060" s="235" t="s">
        <v>145</v>
      </c>
    </row>
    <row r="1061" spans="2:51" s="12" customFormat="1" ht="13.5">
      <c r="B1061" s="224"/>
      <c r="C1061" s="225"/>
      <c r="D1061" s="221" t="s">
        <v>248</v>
      </c>
      <c r="E1061" s="236" t="s">
        <v>22</v>
      </c>
      <c r="F1061" s="237" t="s">
        <v>1624</v>
      </c>
      <c r="G1061" s="225"/>
      <c r="H1061" s="238">
        <v>34.265</v>
      </c>
      <c r="I1061" s="230"/>
      <c r="J1061" s="225"/>
      <c r="K1061" s="225"/>
      <c r="L1061" s="231"/>
      <c r="M1061" s="232"/>
      <c r="N1061" s="233"/>
      <c r="O1061" s="233"/>
      <c r="P1061" s="233"/>
      <c r="Q1061" s="233"/>
      <c r="R1061" s="233"/>
      <c r="S1061" s="233"/>
      <c r="T1061" s="234"/>
      <c r="AT1061" s="235" t="s">
        <v>248</v>
      </c>
      <c r="AU1061" s="235" t="s">
        <v>84</v>
      </c>
      <c r="AV1061" s="12" t="s">
        <v>84</v>
      </c>
      <c r="AW1061" s="12" t="s">
        <v>39</v>
      </c>
      <c r="AX1061" s="12" t="s">
        <v>75</v>
      </c>
      <c r="AY1061" s="235" t="s">
        <v>145</v>
      </c>
    </row>
    <row r="1062" spans="2:51" s="12" customFormat="1" ht="13.5">
      <c r="B1062" s="224"/>
      <c r="C1062" s="225"/>
      <c r="D1062" s="221" t="s">
        <v>248</v>
      </c>
      <c r="E1062" s="236" t="s">
        <v>22</v>
      </c>
      <c r="F1062" s="237" t="s">
        <v>1625</v>
      </c>
      <c r="G1062" s="225"/>
      <c r="H1062" s="238">
        <v>34.073</v>
      </c>
      <c r="I1062" s="230"/>
      <c r="J1062" s="225"/>
      <c r="K1062" s="225"/>
      <c r="L1062" s="231"/>
      <c r="M1062" s="232"/>
      <c r="N1062" s="233"/>
      <c r="O1062" s="233"/>
      <c r="P1062" s="233"/>
      <c r="Q1062" s="233"/>
      <c r="R1062" s="233"/>
      <c r="S1062" s="233"/>
      <c r="T1062" s="234"/>
      <c r="AT1062" s="235" t="s">
        <v>248</v>
      </c>
      <c r="AU1062" s="235" t="s">
        <v>84</v>
      </c>
      <c r="AV1062" s="12" t="s">
        <v>84</v>
      </c>
      <c r="AW1062" s="12" t="s">
        <v>39</v>
      </c>
      <c r="AX1062" s="12" t="s">
        <v>75</v>
      </c>
      <c r="AY1062" s="235" t="s">
        <v>145</v>
      </c>
    </row>
    <row r="1063" spans="2:51" s="12" customFormat="1" ht="13.5">
      <c r="B1063" s="224"/>
      <c r="C1063" s="225"/>
      <c r="D1063" s="221" t="s">
        <v>248</v>
      </c>
      <c r="E1063" s="236" t="s">
        <v>22</v>
      </c>
      <c r="F1063" s="237" t="s">
        <v>1626</v>
      </c>
      <c r="G1063" s="225"/>
      <c r="H1063" s="238">
        <v>34.485</v>
      </c>
      <c r="I1063" s="230"/>
      <c r="J1063" s="225"/>
      <c r="K1063" s="225"/>
      <c r="L1063" s="231"/>
      <c r="M1063" s="232"/>
      <c r="N1063" s="233"/>
      <c r="O1063" s="233"/>
      <c r="P1063" s="233"/>
      <c r="Q1063" s="233"/>
      <c r="R1063" s="233"/>
      <c r="S1063" s="233"/>
      <c r="T1063" s="234"/>
      <c r="AT1063" s="235" t="s">
        <v>248</v>
      </c>
      <c r="AU1063" s="235" t="s">
        <v>84</v>
      </c>
      <c r="AV1063" s="12" t="s">
        <v>84</v>
      </c>
      <c r="AW1063" s="12" t="s">
        <v>39</v>
      </c>
      <c r="AX1063" s="12" t="s">
        <v>75</v>
      </c>
      <c r="AY1063" s="235" t="s">
        <v>145</v>
      </c>
    </row>
    <row r="1064" spans="2:51" s="12" customFormat="1" ht="13.5">
      <c r="B1064" s="224"/>
      <c r="C1064" s="225"/>
      <c r="D1064" s="221" t="s">
        <v>248</v>
      </c>
      <c r="E1064" s="236" t="s">
        <v>22</v>
      </c>
      <c r="F1064" s="237" t="s">
        <v>1627</v>
      </c>
      <c r="G1064" s="225"/>
      <c r="H1064" s="238">
        <v>1.76</v>
      </c>
      <c r="I1064" s="230"/>
      <c r="J1064" s="225"/>
      <c r="K1064" s="225"/>
      <c r="L1064" s="231"/>
      <c r="M1064" s="232"/>
      <c r="N1064" s="233"/>
      <c r="O1064" s="233"/>
      <c r="P1064" s="233"/>
      <c r="Q1064" s="233"/>
      <c r="R1064" s="233"/>
      <c r="S1064" s="233"/>
      <c r="T1064" s="234"/>
      <c r="AT1064" s="235" t="s">
        <v>248</v>
      </c>
      <c r="AU1064" s="235" t="s">
        <v>84</v>
      </c>
      <c r="AV1064" s="12" t="s">
        <v>84</v>
      </c>
      <c r="AW1064" s="12" t="s">
        <v>39</v>
      </c>
      <c r="AX1064" s="12" t="s">
        <v>75</v>
      </c>
      <c r="AY1064" s="235" t="s">
        <v>145</v>
      </c>
    </row>
    <row r="1065" spans="2:51" s="12" customFormat="1" ht="13.5">
      <c r="B1065" s="224"/>
      <c r="C1065" s="225"/>
      <c r="D1065" s="221" t="s">
        <v>248</v>
      </c>
      <c r="E1065" s="236" t="s">
        <v>22</v>
      </c>
      <c r="F1065" s="237" t="s">
        <v>1628</v>
      </c>
      <c r="G1065" s="225"/>
      <c r="H1065" s="238">
        <v>5.445</v>
      </c>
      <c r="I1065" s="230"/>
      <c r="J1065" s="225"/>
      <c r="K1065" s="225"/>
      <c r="L1065" s="231"/>
      <c r="M1065" s="232"/>
      <c r="N1065" s="233"/>
      <c r="O1065" s="233"/>
      <c r="P1065" s="233"/>
      <c r="Q1065" s="233"/>
      <c r="R1065" s="233"/>
      <c r="S1065" s="233"/>
      <c r="T1065" s="234"/>
      <c r="AT1065" s="235" t="s">
        <v>248</v>
      </c>
      <c r="AU1065" s="235" t="s">
        <v>84</v>
      </c>
      <c r="AV1065" s="12" t="s">
        <v>84</v>
      </c>
      <c r="AW1065" s="12" t="s">
        <v>39</v>
      </c>
      <c r="AX1065" s="12" t="s">
        <v>75</v>
      </c>
      <c r="AY1065" s="235" t="s">
        <v>145</v>
      </c>
    </row>
    <row r="1066" spans="2:51" s="12" customFormat="1" ht="13.5">
      <c r="B1066" s="224"/>
      <c r="C1066" s="225"/>
      <c r="D1066" s="221" t="s">
        <v>248</v>
      </c>
      <c r="E1066" s="236" t="s">
        <v>22</v>
      </c>
      <c r="F1066" s="237" t="s">
        <v>1629</v>
      </c>
      <c r="G1066" s="225"/>
      <c r="H1066" s="238">
        <v>3.872</v>
      </c>
      <c r="I1066" s="230"/>
      <c r="J1066" s="225"/>
      <c r="K1066" s="225"/>
      <c r="L1066" s="231"/>
      <c r="M1066" s="232"/>
      <c r="N1066" s="233"/>
      <c r="O1066" s="233"/>
      <c r="P1066" s="233"/>
      <c r="Q1066" s="233"/>
      <c r="R1066" s="233"/>
      <c r="S1066" s="233"/>
      <c r="T1066" s="234"/>
      <c r="AT1066" s="235" t="s">
        <v>248</v>
      </c>
      <c r="AU1066" s="235" t="s">
        <v>84</v>
      </c>
      <c r="AV1066" s="12" t="s">
        <v>84</v>
      </c>
      <c r="AW1066" s="12" t="s">
        <v>39</v>
      </c>
      <c r="AX1066" s="12" t="s">
        <v>75</v>
      </c>
      <c r="AY1066" s="235" t="s">
        <v>145</v>
      </c>
    </row>
    <row r="1067" spans="2:51" s="12" customFormat="1" ht="13.5">
      <c r="B1067" s="224"/>
      <c r="C1067" s="225"/>
      <c r="D1067" s="221" t="s">
        <v>248</v>
      </c>
      <c r="E1067" s="236" t="s">
        <v>22</v>
      </c>
      <c r="F1067" s="237" t="s">
        <v>1630</v>
      </c>
      <c r="G1067" s="225"/>
      <c r="H1067" s="238">
        <v>8.25</v>
      </c>
      <c r="I1067" s="230"/>
      <c r="J1067" s="225"/>
      <c r="K1067" s="225"/>
      <c r="L1067" s="231"/>
      <c r="M1067" s="232"/>
      <c r="N1067" s="233"/>
      <c r="O1067" s="233"/>
      <c r="P1067" s="233"/>
      <c r="Q1067" s="233"/>
      <c r="R1067" s="233"/>
      <c r="S1067" s="233"/>
      <c r="T1067" s="234"/>
      <c r="AT1067" s="235" t="s">
        <v>248</v>
      </c>
      <c r="AU1067" s="235" t="s">
        <v>84</v>
      </c>
      <c r="AV1067" s="12" t="s">
        <v>84</v>
      </c>
      <c r="AW1067" s="12" t="s">
        <v>39</v>
      </c>
      <c r="AX1067" s="12" t="s">
        <v>75</v>
      </c>
      <c r="AY1067" s="235" t="s">
        <v>145</v>
      </c>
    </row>
    <row r="1068" spans="2:51" s="12" customFormat="1" ht="13.5">
      <c r="B1068" s="224"/>
      <c r="C1068" s="225"/>
      <c r="D1068" s="221" t="s">
        <v>248</v>
      </c>
      <c r="E1068" s="236" t="s">
        <v>22</v>
      </c>
      <c r="F1068" s="237" t="s">
        <v>1631</v>
      </c>
      <c r="G1068" s="225"/>
      <c r="H1068" s="238">
        <v>3.92</v>
      </c>
      <c r="I1068" s="230"/>
      <c r="J1068" s="225"/>
      <c r="K1068" s="225"/>
      <c r="L1068" s="231"/>
      <c r="M1068" s="232"/>
      <c r="N1068" s="233"/>
      <c r="O1068" s="233"/>
      <c r="P1068" s="233"/>
      <c r="Q1068" s="233"/>
      <c r="R1068" s="233"/>
      <c r="S1068" s="233"/>
      <c r="T1068" s="234"/>
      <c r="AT1068" s="235" t="s">
        <v>248</v>
      </c>
      <c r="AU1068" s="235" t="s">
        <v>84</v>
      </c>
      <c r="AV1068" s="12" t="s">
        <v>84</v>
      </c>
      <c r="AW1068" s="12" t="s">
        <v>39</v>
      </c>
      <c r="AX1068" s="12" t="s">
        <v>75</v>
      </c>
      <c r="AY1068" s="235" t="s">
        <v>145</v>
      </c>
    </row>
    <row r="1069" spans="2:51" s="12" customFormat="1" ht="13.5">
      <c r="B1069" s="224"/>
      <c r="C1069" s="225"/>
      <c r="D1069" s="221" t="s">
        <v>248</v>
      </c>
      <c r="E1069" s="236" t="s">
        <v>22</v>
      </c>
      <c r="F1069" s="237" t="s">
        <v>1632</v>
      </c>
      <c r="G1069" s="225"/>
      <c r="H1069" s="238">
        <v>8.25</v>
      </c>
      <c r="I1069" s="230"/>
      <c r="J1069" s="225"/>
      <c r="K1069" s="225"/>
      <c r="L1069" s="231"/>
      <c r="M1069" s="232"/>
      <c r="N1069" s="233"/>
      <c r="O1069" s="233"/>
      <c r="P1069" s="233"/>
      <c r="Q1069" s="233"/>
      <c r="R1069" s="233"/>
      <c r="S1069" s="233"/>
      <c r="T1069" s="234"/>
      <c r="AT1069" s="235" t="s">
        <v>248</v>
      </c>
      <c r="AU1069" s="235" t="s">
        <v>84</v>
      </c>
      <c r="AV1069" s="12" t="s">
        <v>84</v>
      </c>
      <c r="AW1069" s="12" t="s">
        <v>39</v>
      </c>
      <c r="AX1069" s="12" t="s">
        <v>75</v>
      </c>
      <c r="AY1069" s="235" t="s">
        <v>145</v>
      </c>
    </row>
    <row r="1070" spans="2:51" s="12" customFormat="1" ht="13.5">
      <c r="B1070" s="224"/>
      <c r="C1070" s="225"/>
      <c r="D1070" s="221" t="s">
        <v>248</v>
      </c>
      <c r="E1070" s="236" t="s">
        <v>22</v>
      </c>
      <c r="F1070" s="237" t="s">
        <v>1633</v>
      </c>
      <c r="G1070" s="225"/>
      <c r="H1070" s="238">
        <v>2.323</v>
      </c>
      <c r="I1070" s="230"/>
      <c r="J1070" s="225"/>
      <c r="K1070" s="225"/>
      <c r="L1070" s="231"/>
      <c r="M1070" s="232"/>
      <c r="N1070" s="233"/>
      <c r="O1070" s="233"/>
      <c r="P1070" s="233"/>
      <c r="Q1070" s="233"/>
      <c r="R1070" s="233"/>
      <c r="S1070" s="233"/>
      <c r="T1070" s="234"/>
      <c r="AT1070" s="235" t="s">
        <v>248</v>
      </c>
      <c r="AU1070" s="235" t="s">
        <v>84</v>
      </c>
      <c r="AV1070" s="12" t="s">
        <v>84</v>
      </c>
      <c r="AW1070" s="12" t="s">
        <v>39</v>
      </c>
      <c r="AX1070" s="12" t="s">
        <v>75</v>
      </c>
      <c r="AY1070" s="235" t="s">
        <v>145</v>
      </c>
    </row>
    <row r="1071" spans="2:51" s="12" customFormat="1" ht="13.5">
      <c r="B1071" s="224"/>
      <c r="C1071" s="225"/>
      <c r="D1071" s="221" t="s">
        <v>248</v>
      </c>
      <c r="E1071" s="236" t="s">
        <v>22</v>
      </c>
      <c r="F1071" s="237" t="s">
        <v>1634</v>
      </c>
      <c r="G1071" s="225"/>
      <c r="H1071" s="238">
        <v>4.901</v>
      </c>
      <c r="I1071" s="230"/>
      <c r="J1071" s="225"/>
      <c r="K1071" s="225"/>
      <c r="L1071" s="231"/>
      <c r="M1071" s="232"/>
      <c r="N1071" s="233"/>
      <c r="O1071" s="233"/>
      <c r="P1071" s="233"/>
      <c r="Q1071" s="233"/>
      <c r="R1071" s="233"/>
      <c r="S1071" s="233"/>
      <c r="T1071" s="234"/>
      <c r="AT1071" s="235" t="s">
        <v>248</v>
      </c>
      <c r="AU1071" s="235" t="s">
        <v>84</v>
      </c>
      <c r="AV1071" s="12" t="s">
        <v>84</v>
      </c>
      <c r="AW1071" s="12" t="s">
        <v>39</v>
      </c>
      <c r="AX1071" s="12" t="s">
        <v>75</v>
      </c>
      <c r="AY1071" s="235" t="s">
        <v>145</v>
      </c>
    </row>
    <row r="1072" spans="2:51" s="12" customFormat="1" ht="13.5">
      <c r="B1072" s="224"/>
      <c r="C1072" s="225"/>
      <c r="D1072" s="221" t="s">
        <v>248</v>
      </c>
      <c r="E1072" s="236" t="s">
        <v>22</v>
      </c>
      <c r="F1072" s="237" t="s">
        <v>1635</v>
      </c>
      <c r="G1072" s="225"/>
      <c r="H1072" s="238">
        <v>7.15</v>
      </c>
      <c r="I1072" s="230"/>
      <c r="J1072" s="225"/>
      <c r="K1072" s="225"/>
      <c r="L1072" s="231"/>
      <c r="M1072" s="232"/>
      <c r="N1072" s="233"/>
      <c r="O1072" s="233"/>
      <c r="P1072" s="233"/>
      <c r="Q1072" s="233"/>
      <c r="R1072" s="233"/>
      <c r="S1072" s="233"/>
      <c r="T1072" s="234"/>
      <c r="AT1072" s="235" t="s">
        <v>248</v>
      </c>
      <c r="AU1072" s="235" t="s">
        <v>84</v>
      </c>
      <c r="AV1072" s="12" t="s">
        <v>84</v>
      </c>
      <c r="AW1072" s="12" t="s">
        <v>39</v>
      </c>
      <c r="AX1072" s="12" t="s">
        <v>75</v>
      </c>
      <c r="AY1072" s="235" t="s">
        <v>145</v>
      </c>
    </row>
    <row r="1073" spans="2:51" s="12" customFormat="1" ht="13.5">
      <c r="B1073" s="224"/>
      <c r="C1073" s="225"/>
      <c r="D1073" s="221" t="s">
        <v>248</v>
      </c>
      <c r="E1073" s="236" t="s">
        <v>22</v>
      </c>
      <c r="F1073" s="237" t="s">
        <v>1083</v>
      </c>
      <c r="G1073" s="225"/>
      <c r="H1073" s="238">
        <v>4.62</v>
      </c>
      <c r="I1073" s="230"/>
      <c r="J1073" s="225"/>
      <c r="K1073" s="225"/>
      <c r="L1073" s="231"/>
      <c r="M1073" s="232"/>
      <c r="N1073" s="233"/>
      <c r="O1073" s="233"/>
      <c r="P1073" s="233"/>
      <c r="Q1073" s="233"/>
      <c r="R1073" s="233"/>
      <c r="S1073" s="233"/>
      <c r="T1073" s="234"/>
      <c r="AT1073" s="235" t="s">
        <v>248</v>
      </c>
      <c r="AU1073" s="235" t="s">
        <v>84</v>
      </c>
      <c r="AV1073" s="12" t="s">
        <v>84</v>
      </c>
      <c r="AW1073" s="12" t="s">
        <v>39</v>
      </c>
      <c r="AX1073" s="12" t="s">
        <v>75</v>
      </c>
      <c r="AY1073" s="235" t="s">
        <v>145</v>
      </c>
    </row>
    <row r="1074" spans="2:51" s="12" customFormat="1" ht="13.5">
      <c r="B1074" s="224"/>
      <c r="C1074" s="225"/>
      <c r="D1074" s="221" t="s">
        <v>248</v>
      </c>
      <c r="E1074" s="236" t="s">
        <v>22</v>
      </c>
      <c r="F1074" s="237" t="s">
        <v>1636</v>
      </c>
      <c r="G1074" s="225"/>
      <c r="H1074" s="238">
        <v>10.89</v>
      </c>
      <c r="I1074" s="230"/>
      <c r="J1074" s="225"/>
      <c r="K1074" s="225"/>
      <c r="L1074" s="231"/>
      <c r="M1074" s="232"/>
      <c r="N1074" s="233"/>
      <c r="O1074" s="233"/>
      <c r="P1074" s="233"/>
      <c r="Q1074" s="233"/>
      <c r="R1074" s="233"/>
      <c r="S1074" s="233"/>
      <c r="T1074" s="234"/>
      <c r="AT1074" s="235" t="s">
        <v>248</v>
      </c>
      <c r="AU1074" s="235" t="s">
        <v>84</v>
      </c>
      <c r="AV1074" s="12" t="s">
        <v>84</v>
      </c>
      <c r="AW1074" s="12" t="s">
        <v>39</v>
      </c>
      <c r="AX1074" s="12" t="s">
        <v>75</v>
      </c>
      <c r="AY1074" s="235" t="s">
        <v>145</v>
      </c>
    </row>
    <row r="1075" spans="2:51" s="13" customFormat="1" ht="13.5">
      <c r="B1075" s="239"/>
      <c r="C1075" s="240"/>
      <c r="D1075" s="226" t="s">
        <v>248</v>
      </c>
      <c r="E1075" s="241" t="s">
        <v>22</v>
      </c>
      <c r="F1075" s="242" t="s">
        <v>270</v>
      </c>
      <c r="G1075" s="240"/>
      <c r="H1075" s="243">
        <v>593.554</v>
      </c>
      <c r="I1075" s="244"/>
      <c r="J1075" s="240"/>
      <c r="K1075" s="240"/>
      <c r="L1075" s="245"/>
      <c r="M1075" s="246"/>
      <c r="N1075" s="247"/>
      <c r="O1075" s="247"/>
      <c r="P1075" s="247"/>
      <c r="Q1075" s="247"/>
      <c r="R1075" s="247"/>
      <c r="S1075" s="247"/>
      <c r="T1075" s="248"/>
      <c r="AT1075" s="249" t="s">
        <v>248</v>
      </c>
      <c r="AU1075" s="249" t="s">
        <v>84</v>
      </c>
      <c r="AV1075" s="13" t="s">
        <v>244</v>
      </c>
      <c r="AW1075" s="13" t="s">
        <v>39</v>
      </c>
      <c r="AX1075" s="13" t="s">
        <v>24</v>
      </c>
      <c r="AY1075" s="249" t="s">
        <v>145</v>
      </c>
    </row>
    <row r="1076" spans="2:65" s="1" customFormat="1" ht="22.5" customHeight="1">
      <c r="B1076" s="42"/>
      <c r="C1076" s="203" t="s">
        <v>1662</v>
      </c>
      <c r="D1076" s="203" t="s">
        <v>148</v>
      </c>
      <c r="E1076" s="204" t="s">
        <v>1663</v>
      </c>
      <c r="F1076" s="205" t="s">
        <v>1664</v>
      </c>
      <c r="G1076" s="206" t="s">
        <v>242</v>
      </c>
      <c r="H1076" s="207">
        <v>593.554</v>
      </c>
      <c r="I1076" s="208"/>
      <c r="J1076" s="209">
        <f>ROUND(I1076*H1076,2)</f>
        <v>0</v>
      </c>
      <c r="K1076" s="205" t="s">
        <v>243</v>
      </c>
      <c r="L1076" s="62"/>
      <c r="M1076" s="210" t="s">
        <v>22</v>
      </c>
      <c r="N1076" s="211" t="s">
        <v>46</v>
      </c>
      <c r="O1076" s="43"/>
      <c r="P1076" s="212">
        <f>O1076*H1076</f>
        <v>0</v>
      </c>
      <c r="Q1076" s="212">
        <v>0.00013</v>
      </c>
      <c r="R1076" s="212">
        <f>Q1076*H1076</f>
        <v>0.07716201999999998</v>
      </c>
      <c r="S1076" s="212">
        <v>0</v>
      </c>
      <c r="T1076" s="213">
        <f>S1076*H1076</f>
        <v>0</v>
      </c>
      <c r="AR1076" s="25" t="s">
        <v>326</v>
      </c>
      <c r="AT1076" s="25" t="s">
        <v>148</v>
      </c>
      <c r="AU1076" s="25" t="s">
        <v>84</v>
      </c>
      <c r="AY1076" s="25" t="s">
        <v>145</v>
      </c>
      <c r="BE1076" s="214">
        <f>IF(N1076="základní",J1076,0)</f>
        <v>0</v>
      </c>
      <c r="BF1076" s="214">
        <f>IF(N1076="snížená",J1076,0)</f>
        <v>0</v>
      </c>
      <c r="BG1076" s="214">
        <f>IF(N1076="zákl. přenesená",J1076,0)</f>
        <v>0</v>
      </c>
      <c r="BH1076" s="214">
        <f>IF(N1076="sníž. přenesená",J1076,0)</f>
        <v>0</v>
      </c>
      <c r="BI1076" s="214">
        <f>IF(N1076="nulová",J1076,0)</f>
        <v>0</v>
      </c>
      <c r="BJ1076" s="25" t="s">
        <v>24</v>
      </c>
      <c r="BK1076" s="214">
        <f>ROUND(I1076*H1076,2)</f>
        <v>0</v>
      </c>
      <c r="BL1076" s="25" t="s">
        <v>326</v>
      </c>
      <c r="BM1076" s="25" t="s">
        <v>1665</v>
      </c>
    </row>
    <row r="1077" spans="2:51" s="12" customFormat="1" ht="13.5">
      <c r="B1077" s="224"/>
      <c r="C1077" s="225"/>
      <c r="D1077" s="221" t="s">
        <v>248</v>
      </c>
      <c r="E1077" s="236" t="s">
        <v>22</v>
      </c>
      <c r="F1077" s="237" t="s">
        <v>1619</v>
      </c>
      <c r="G1077" s="225"/>
      <c r="H1077" s="238">
        <v>47.19</v>
      </c>
      <c r="I1077" s="230"/>
      <c r="J1077" s="225"/>
      <c r="K1077" s="225"/>
      <c r="L1077" s="231"/>
      <c r="M1077" s="232"/>
      <c r="N1077" s="233"/>
      <c r="O1077" s="233"/>
      <c r="P1077" s="233"/>
      <c r="Q1077" s="233"/>
      <c r="R1077" s="233"/>
      <c r="S1077" s="233"/>
      <c r="T1077" s="234"/>
      <c r="AT1077" s="235" t="s">
        <v>248</v>
      </c>
      <c r="AU1077" s="235" t="s">
        <v>84</v>
      </c>
      <c r="AV1077" s="12" t="s">
        <v>84</v>
      </c>
      <c r="AW1077" s="12" t="s">
        <v>39</v>
      </c>
      <c r="AX1077" s="12" t="s">
        <v>75</v>
      </c>
      <c r="AY1077" s="235" t="s">
        <v>145</v>
      </c>
    </row>
    <row r="1078" spans="2:51" s="12" customFormat="1" ht="13.5">
      <c r="B1078" s="224"/>
      <c r="C1078" s="225"/>
      <c r="D1078" s="221" t="s">
        <v>248</v>
      </c>
      <c r="E1078" s="236" t="s">
        <v>22</v>
      </c>
      <c r="F1078" s="237" t="s">
        <v>1620</v>
      </c>
      <c r="G1078" s="225"/>
      <c r="H1078" s="238">
        <v>82.546</v>
      </c>
      <c r="I1078" s="230"/>
      <c r="J1078" s="225"/>
      <c r="K1078" s="225"/>
      <c r="L1078" s="231"/>
      <c r="M1078" s="232"/>
      <c r="N1078" s="233"/>
      <c r="O1078" s="233"/>
      <c r="P1078" s="233"/>
      <c r="Q1078" s="233"/>
      <c r="R1078" s="233"/>
      <c r="S1078" s="233"/>
      <c r="T1078" s="234"/>
      <c r="AT1078" s="235" t="s">
        <v>248</v>
      </c>
      <c r="AU1078" s="235" t="s">
        <v>84</v>
      </c>
      <c r="AV1078" s="12" t="s">
        <v>84</v>
      </c>
      <c r="AW1078" s="12" t="s">
        <v>39</v>
      </c>
      <c r="AX1078" s="12" t="s">
        <v>75</v>
      </c>
      <c r="AY1078" s="235" t="s">
        <v>145</v>
      </c>
    </row>
    <row r="1079" spans="2:51" s="12" customFormat="1" ht="13.5">
      <c r="B1079" s="224"/>
      <c r="C1079" s="225"/>
      <c r="D1079" s="221" t="s">
        <v>248</v>
      </c>
      <c r="E1079" s="236" t="s">
        <v>22</v>
      </c>
      <c r="F1079" s="237" t="s">
        <v>1621</v>
      </c>
      <c r="G1079" s="225"/>
      <c r="H1079" s="238">
        <v>115.28</v>
      </c>
      <c r="I1079" s="230"/>
      <c r="J1079" s="225"/>
      <c r="K1079" s="225"/>
      <c r="L1079" s="231"/>
      <c r="M1079" s="232"/>
      <c r="N1079" s="233"/>
      <c r="O1079" s="233"/>
      <c r="P1079" s="233"/>
      <c r="Q1079" s="233"/>
      <c r="R1079" s="233"/>
      <c r="S1079" s="233"/>
      <c r="T1079" s="234"/>
      <c r="AT1079" s="235" t="s">
        <v>248</v>
      </c>
      <c r="AU1079" s="235" t="s">
        <v>84</v>
      </c>
      <c r="AV1079" s="12" t="s">
        <v>84</v>
      </c>
      <c r="AW1079" s="12" t="s">
        <v>39</v>
      </c>
      <c r="AX1079" s="12" t="s">
        <v>75</v>
      </c>
      <c r="AY1079" s="235" t="s">
        <v>145</v>
      </c>
    </row>
    <row r="1080" spans="2:51" s="12" customFormat="1" ht="13.5">
      <c r="B1080" s="224"/>
      <c r="C1080" s="225"/>
      <c r="D1080" s="221" t="s">
        <v>248</v>
      </c>
      <c r="E1080" s="236" t="s">
        <v>22</v>
      </c>
      <c r="F1080" s="237" t="s">
        <v>1622</v>
      </c>
      <c r="G1080" s="225"/>
      <c r="H1080" s="238">
        <v>75.214</v>
      </c>
      <c r="I1080" s="230"/>
      <c r="J1080" s="225"/>
      <c r="K1080" s="225"/>
      <c r="L1080" s="231"/>
      <c r="M1080" s="232"/>
      <c r="N1080" s="233"/>
      <c r="O1080" s="233"/>
      <c r="P1080" s="233"/>
      <c r="Q1080" s="233"/>
      <c r="R1080" s="233"/>
      <c r="S1080" s="233"/>
      <c r="T1080" s="234"/>
      <c r="AT1080" s="235" t="s">
        <v>248</v>
      </c>
      <c r="AU1080" s="235" t="s">
        <v>84</v>
      </c>
      <c r="AV1080" s="12" t="s">
        <v>84</v>
      </c>
      <c r="AW1080" s="12" t="s">
        <v>39</v>
      </c>
      <c r="AX1080" s="12" t="s">
        <v>75</v>
      </c>
      <c r="AY1080" s="235" t="s">
        <v>145</v>
      </c>
    </row>
    <row r="1081" spans="2:51" s="12" customFormat="1" ht="13.5">
      <c r="B1081" s="224"/>
      <c r="C1081" s="225"/>
      <c r="D1081" s="221" t="s">
        <v>248</v>
      </c>
      <c r="E1081" s="236" t="s">
        <v>22</v>
      </c>
      <c r="F1081" s="237" t="s">
        <v>1623</v>
      </c>
      <c r="G1081" s="225"/>
      <c r="H1081" s="238">
        <v>109.12</v>
      </c>
      <c r="I1081" s="230"/>
      <c r="J1081" s="225"/>
      <c r="K1081" s="225"/>
      <c r="L1081" s="231"/>
      <c r="M1081" s="232"/>
      <c r="N1081" s="233"/>
      <c r="O1081" s="233"/>
      <c r="P1081" s="233"/>
      <c r="Q1081" s="233"/>
      <c r="R1081" s="233"/>
      <c r="S1081" s="233"/>
      <c r="T1081" s="234"/>
      <c r="AT1081" s="235" t="s">
        <v>248</v>
      </c>
      <c r="AU1081" s="235" t="s">
        <v>84</v>
      </c>
      <c r="AV1081" s="12" t="s">
        <v>84</v>
      </c>
      <c r="AW1081" s="12" t="s">
        <v>39</v>
      </c>
      <c r="AX1081" s="12" t="s">
        <v>75</v>
      </c>
      <c r="AY1081" s="235" t="s">
        <v>145</v>
      </c>
    </row>
    <row r="1082" spans="2:51" s="12" customFormat="1" ht="13.5">
      <c r="B1082" s="224"/>
      <c r="C1082" s="225"/>
      <c r="D1082" s="221" t="s">
        <v>248</v>
      </c>
      <c r="E1082" s="236" t="s">
        <v>22</v>
      </c>
      <c r="F1082" s="237" t="s">
        <v>1624</v>
      </c>
      <c r="G1082" s="225"/>
      <c r="H1082" s="238">
        <v>34.265</v>
      </c>
      <c r="I1082" s="230"/>
      <c r="J1082" s="225"/>
      <c r="K1082" s="225"/>
      <c r="L1082" s="231"/>
      <c r="M1082" s="232"/>
      <c r="N1082" s="233"/>
      <c r="O1082" s="233"/>
      <c r="P1082" s="233"/>
      <c r="Q1082" s="233"/>
      <c r="R1082" s="233"/>
      <c r="S1082" s="233"/>
      <c r="T1082" s="234"/>
      <c r="AT1082" s="235" t="s">
        <v>248</v>
      </c>
      <c r="AU1082" s="235" t="s">
        <v>84</v>
      </c>
      <c r="AV1082" s="12" t="s">
        <v>84</v>
      </c>
      <c r="AW1082" s="12" t="s">
        <v>39</v>
      </c>
      <c r="AX1082" s="12" t="s">
        <v>75</v>
      </c>
      <c r="AY1082" s="235" t="s">
        <v>145</v>
      </c>
    </row>
    <row r="1083" spans="2:51" s="12" customFormat="1" ht="13.5">
      <c r="B1083" s="224"/>
      <c r="C1083" s="225"/>
      <c r="D1083" s="221" t="s">
        <v>248</v>
      </c>
      <c r="E1083" s="236" t="s">
        <v>22</v>
      </c>
      <c r="F1083" s="237" t="s">
        <v>1625</v>
      </c>
      <c r="G1083" s="225"/>
      <c r="H1083" s="238">
        <v>34.073</v>
      </c>
      <c r="I1083" s="230"/>
      <c r="J1083" s="225"/>
      <c r="K1083" s="225"/>
      <c r="L1083" s="231"/>
      <c r="M1083" s="232"/>
      <c r="N1083" s="233"/>
      <c r="O1083" s="233"/>
      <c r="P1083" s="233"/>
      <c r="Q1083" s="233"/>
      <c r="R1083" s="233"/>
      <c r="S1083" s="233"/>
      <c r="T1083" s="234"/>
      <c r="AT1083" s="235" t="s">
        <v>248</v>
      </c>
      <c r="AU1083" s="235" t="s">
        <v>84</v>
      </c>
      <c r="AV1083" s="12" t="s">
        <v>84</v>
      </c>
      <c r="AW1083" s="12" t="s">
        <v>39</v>
      </c>
      <c r="AX1083" s="12" t="s">
        <v>75</v>
      </c>
      <c r="AY1083" s="235" t="s">
        <v>145</v>
      </c>
    </row>
    <row r="1084" spans="2:51" s="12" customFormat="1" ht="13.5">
      <c r="B1084" s="224"/>
      <c r="C1084" s="225"/>
      <c r="D1084" s="221" t="s">
        <v>248</v>
      </c>
      <c r="E1084" s="236" t="s">
        <v>22</v>
      </c>
      <c r="F1084" s="237" t="s">
        <v>1626</v>
      </c>
      <c r="G1084" s="225"/>
      <c r="H1084" s="238">
        <v>34.485</v>
      </c>
      <c r="I1084" s="230"/>
      <c r="J1084" s="225"/>
      <c r="K1084" s="225"/>
      <c r="L1084" s="231"/>
      <c r="M1084" s="232"/>
      <c r="N1084" s="233"/>
      <c r="O1084" s="233"/>
      <c r="P1084" s="233"/>
      <c r="Q1084" s="233"/>
      <c r="R1084" s="233"/>
      <c r="S1084" s="233"/>
      <c r="T1084" s="234"/>
      <c r="AT1084" s="235" t="s">
        <v>248</v>
      </c>
      <c r="AU1084" s="235" t="s">
        <v>84</v>
      </c>
      <c r="AV1084" s="12" t="s">
        <v>84</v>
      </c>
      <c r="AW1084" s="12" t="s">
        <v>39</v>
      </c>
      <c r="AX1084" s="12" t="s">
        <v>75</v>
      </c>
      <c r="AY1084" s="235" t="s">
        <v>145</v>
      </c>
    </row>
    <row r="1085" spans="2:51" s="12" customFormat="1" ht="13.5">
      <c r="B1085" s="224"/>
      <c r="C1085" s="225"/>
      <c r="D1085" s="221" t="s">
        <v>248</v>
      </c>
      <c r="E1085" s="236" t="s">
        <v>22</v>
      </c>
      <c r="F1085" s="237" t="s">
        <v>1627</v>
      </c>
      <c r="G1085" s="225"/>
      <c r="H1085" s="238">
        <v>1.76</v>
      </c>
      <c r="I1085" s="230"/>
      <c r="J1085" s="225"/>
      <c r="K1085" s="225"/>
      <c r="L1085" s="231"/>
      <c r="M1085" s="232"/>
      <c r="N1085" s="233"/>
      <c r="O1085" s="233"/>
      <c r="P1085" s="233"/>
      <c r="Q1085" s="233"/>
      <c r="R1085" s="233"/>
      <c r="S1085" s="233"/>
      <c r="T1085" s="234"/>
      <c r="AT1085" s="235" t="s">
        <v>248</v>
      </c>
      <c r="AU1085" s="235" t="s">
        <v>84</v>
      </c>
      <c r="AV1085" s="12" t="s">
        <v>84</v>
      </c>
      <c r="AW1085" s="12" t="s">
        <v>39</v>
      </c>
      <c r="AX1085" s="12" t="s">
        <v>75</v>
      </c>
      <c r="AY1085" s="235" t="s">
        <v>145</v>
      </c>
    </row>
    <row r="1086" spans="2:51" s="12" customFormat="1" ht="13.5">
      <c r="B1086" s="224"/>
      <c r="C1086" s="225"/>
      <c r="D1086" s="221" t="s">
        <v>248</v>
      </c>
      <c r="E1086" s="236" t="s">
        <v>22</v>
      </c>
      <c r="F1086" s="237" t="s">
        <v>1628</v>
      </c>
      <c r="G1086" s="225"/>
      <c r="H1086" s="238">
        <v>5.445</v>
      </c>
      <c r="I1086" s="230"/>
      <c r="J1086" s="225"/>
      <c r="K1086" s="225"/>
      <c r="L1086" s="231"/>
      <c r="M1086" s="232"/>
      <c r="N1086" s="233"/>
      <c r="O1086" s="233"/>
      <c r="P1086" s="233"/>
      <c r="Q1086" s="233"/>
      <c r="R1086" s="233"/>
      <c r="S1086" s="233"/>
      <c r="T1086" s="234"/>
      <c r="AT1086" s="235" t="s">
        <v>248</v>
      </c>
      <c r="AU1086" s="235" t="s">
        <v>84</v>
      </c>
      <c r="AV1086" s="12" t="s">
        <v>84</v>
      </c>
      <c r="AW1086" s="12" t="s">
        <v>39</v>
      </c>
      <c r="AX1086" s="12" t="s">
        <v>75</v>
      </c>
      <c r="AY1086" s="235" t="s">
        <v>145</v>
      </c>
    </row>
    <row r="1087" spans="2:51" s="12" customFormat="1" ht="13.5">
      <c r="B1087" s="224"/>
      <c r="C1087" s="225"/>
      <c r="D1087" s="221" t="s">
        <v>248</v>
      </c>
      <c r="E1087" s="236" t="s">
        <v>22</v>
      </c>
      <c r="F1087" s="237" t="s">
        <v>1629</v>
      </c>
      <c r="G1087" s="225"/>
      <c r="H1087" s="238">
        <v>3.872</v>
      </c>
      <c r="I1087" s="230"/>
      <c r="J1087" s="225"/>
      <c r="K1087" s="225"/>
      <c r="L1087" s="231"/>
      <c r="M1087" s="232"/>
      <c r="N1087" s="233"/>
      <c r="O1087" s="233"/>
      <c r="P1087" s="233"/>
      <c r="Q1087" s="233"/>
      <c r="R1087" s="233"/>
      <c r="S1087" s="233"/>
      <c r="T1087" s="234"/>
      <c r="AT1087" s="235" t="s">
        <v>248</v>
      </c>
      <c r="AU1087" s="235" t="s">
        <v>84</v>
      </c>
      <c r="AV1087" s="12" t="s">
        <v>84</v>
      </c>
      <c r="AW1087" s="12" t="s">
        <v>39</v>
      </c>
      <c r="AX1087" s="12" t="s">
        <v>75</v>
      </c>
      <c r="AY1087" s="235" t="s">
        <v>145</v>
      </c>
    </row>
    <row r="1088" spans="2:51" s="12" customFormat="1" ht="13.5">
      <c r="B1088" s="224"/>
      <c r="C1088" s="225"/>
      <c r="D1088" s="221" t="s">
        <v>248</v>
      </c>
      <c r="E1088" s="236" t="s">
        <v>22</v>
      </c>
      <c r="F1088" s="237" t="s">
        <v>1630</v>
      </c>
      <c r="G1088" s="225"/>
      <c r="H1088" s="238">
        <v>8.25</v>
      </c>
      <c r="I1088" s="230"/>
      <c r="J1088" s="225"/>
      <c r="K1088" s="225"/>
      <c r="L1088" s="231"/>
      <c r="M1088" s="232"/>
      <c r="N1088" s="233"/>
      <c r="O1088" s="233"/>
      <c r="P1088" s="233"/>
      <c r="Q1088" s="233"/>
      <c r="R1088" s="233"/>
      <c r="S1088" s="233"/>
      <c r="T1088" s="234"/>
      <c r="AT1088" s="235" t="s">
        <v>248</v>
      </c>
      <c r="AU1088" s="235" t="s">
        <v>84</v>
      </c>
      <c r="AV1088" s="12" t="s">
        <v>84</v>
      </c>
      <c r="AW1088" s="12" t="s">
        <v>39</v>
      </c>
      <c r="AX1088" s="12" t="s">
        <v>75</v>
      </c>
      <c r="AY1088" s="235" t="s">
        <v>145</v>
      </c>
    </row>
    <row r="1089" spans="2:51" s="12" customFormat="1" ht="13.5">
      <c r="B1089" s="224"/>
      <c r="C1089" s="225"/>
      <c r="D1089" s="221" t="s">
        <v>248</v>
      </c>
      <c r="E1089" s="236" t="s">
        <v>22</v>
      </c>
      <c r="F1089" s="237" t="s">
        <v>1631</v>
      </c>
      <c r="G1089" s="225"/>
      <c r="H1089" s="238">
        <v>3.92</v>
      </c>
      <c r="I1089" s="230"/>
      <c r="J1089" s="225"/>
      <c r="K1089" s="225"/>
      <c r="L1089" s="231"/>
      <c r="M1089" s="232"/>
      <c r="N1089" s="233"/>
      <c r="O1089" s="233"/>
      <c r="P1089" s="233"/>
      <c r="Q1089" s="233"/>
      <c r="R1089" s="233"/>
      <c r="S1089" s="233"/>
      <c r="T1089" s="234"/>
      <c r="AT1089" s="235" t="s">
        <v>248</v>
      </c>
      <c r="AU1089" s="235" t="s">
        <v>84</v>
      </c>
      <c r="AV1089" s="12" t="s">
        <v>84</v>
      </c>
      <c r="AW1089" s="12" t="s">
        <v>39</v>
      </c>
      <c r="AX1089" s="12" t="s">
        <v>75</v>
      </c>
      <c r="AY1089" s="235" t="s">
        <v>145</v>
      </c>
    </row>
    <row r="1090" spans="2:51" s="12" customFormat="1" ht="13.5">
      <c r="B1090" s="224"/>
      <c r="C1090" s="225"/>
      <c r="D1090" s="221" t="s">
        <v>248</v>
      </c>
      <c r="E1090" s="236" t="s">
        <v>22</v>
      </c>
      <c r="F1090" s="237" t="s">
        <v>1632</v>
      </c>
      <c r="G1090" s="225"/>
      <c r="H1090" s="238">
        <v>8.25</v>
      </c>
      <c r="I1090" s="230"/>
      <c r="J1090" s="225"/>
      <c r="K1090" s="225"/>
      <c r="L1090" s="231"/>
      <c r="M1090" s="232"/>
      <c r="N1090" s="233"/>
      <c r="O1090" s="233"/>
      <c r="P1090" s="233"/>
      <c r="Q1090" s="233"/>
      <c r="R1090" s="233"/>
      <c r="S1090" s="233"/>
      <c r="T1090" s="234"/>
      <c r="AT1090" s="235" t="s">
        <v>248</v>
      </c>
      <c r="AU1090" s="235" t="s">
        <v>84</v>
      </c>
      <c r="AV1090" s="12" t="s">
        <v>84</v>
      </c>
      <c r="AW1090" s="12" t="s">
        <v>39</v>
      </c>
      <c r="AX1090" s="12" t="s">
        <v>75</v>
      </c>
      <c r="AY1090" s="235" t="s">
        <v>145</v>
      </c>
    </row>
    <row r="1091" spans="2:51" s="12" customFormat="1" ht="13.5">
      <c r="B1091" s="224"/>
      <c r="C1091" s="225"/>
      <c r="D1091" s="221" t="s">
        <v>248</v>
      </c>
      <c r="E1091" s="236" t="s">
        <v>22</v>
      </c>
      <c r="F1091" s="237" t="s">
        <v>1633</v>
      </c>
      <c r="G1091" s="225"/>
      <c r="H1091" s="238">
        <v>2.323</v>
      </c>
      <c r="I1091" s="230"/>
      <c r="J1091" s="225"/>
      <c r="K1091" s="225"/>
      <c r="L1091" s="231"/>
      <c r="M1091" s="232"/>
      <c r="N1091" s="233"/>
      <c r="O1091" s="233"/>
      <c r="P1091" s="233"/>
      <c r="Q1091" s="233"/>
      <c r="R1091" s="233"/>
      <c r="S1091" s="233"/>
      <c r="T1091" s="234"/>
      <c r="AT1091" s="235" t="s">
        <v>248</v>
      </c>
      <c r="AU1091" s="235" t="s">
        <v>84</v>
      </c>
      <c r="AV1091" s="12" t="s">
        <v>84</v>
      </c>
      <c r="AW1091" s="12" t="s">
        <v>39</v>
      </c>
      <c r="AX1091" s="12" t="s">
        <v>75</v>
      </c>
      <c r="AY1091" s="235" t="s">
        <v>145</v>
      </c>
    </row>
    <row r="1092" spans="2:51" s="12" customFormat="1" ht="13.5">
      <c r="B1092" s="224"/>
      <c r="C1092" s="225"/>
      <c r="D1092" s="221" t="s">
        <v>248</v>
      </c>
      <c r="E1092" s="236" t="s">
        <v>22</v>
      </c>
      <c r="F1092" s="237" t="s">
        <v>1634</v>
      </c>
      <c r="G1092" s="225"/>
      <c r="H1092" s="238">
        <v>4.901</v>
      </c>
      <c r="I1092" s="230"/>
      <c r="J1092" s="225"/>
      <c r="K1092" s="225"/>
      <c r="L1092" s="231"/>
      <c r="M1092" s="232"/>
      <c r="N1092" s="233"/>
      <c r="O1092" s="233"/>
      <c r="P1092" s="233"/>
      <c r="Q1092" s="233"/>
      <c r="R1092" s="233"/>
      <c r="S1092" s="233"/>
      <c r="T1092" s="234"/>
      <c r="AT1092" s="235" t="s">
        <v>248</v>
      </c>
      <c r="AU1092" s="235" t="s">
        <v>84</v>
      </c>
      <c r="AV1092" s="12" t="s">
        <v>84</v>
      </c>
      <c r="AW1092" s="12" t="s">
        <v>39</v>
      </c>
      <c r="AX1092" s="12" t="s">
        <v>75</v>
      </c>
      <c r="AY1092" s="235" t="s">
        <v>145</v>
      </c>
    </row>
    <row r="1093" spans="2:51" s="12" customFormat="1" ht="13.5">
      <c r="B1093" s="224"/>
      <c r="C1093" s="225"/>
      <c r="D1093" s="221" t="s">
        <v>248</v>
      </c>
      <c r="E1093" s="236" t="s">
        <v>22</v>
      </c>
      <c r="F1093" s="237" t="s">
        <v>1635</v>
      </c>
      <c r="G1093" s="225"/>
      <c r="H1093" s="238">
        <v>7.15</v>
      </c>
      <c r="I1093" s="230"/>
      <c r="J1093" s="225"/>
      <c r="K1093" s="225"/>
      <c r="L1093" s="231"/>
      <c r="M1093" s="232"/>
      <c r="N1093" s="233"/>
      <c r="O1093" s="233"/>
      <c r="P1093" s="233"/>
      <c r="Q1093" s="233"/>
      <c r="R1093" s="233"/>
      <c r="S1093" s="233"/>
      <c r="T1093" s="234"/>
      <c r="AT1093" s="235" t="s">
        <v>248</v>
      </c>
      <c r="AU1093" s="235" t="s">
        <v>84</v>
      </c>
      <c r="AV1093" s="12" t="s">
        <v>84</v>
      </c>
      <c r="AW1093" s="12" t="s">
        <v>39</v>
      </c>
      <c r="AX1093" s="12" t="s">
        <v>75</v>
      </c>
      <c r="AY1093" s="235" t="s">
        <v>145</v>
      </c>
    </row>
    <row r="1094" spans="2:51" s="12" customFormat="1" ht="13.5">
      <c r="B1094" s="224"/>
      <c r="C1094" s="225"/>
      <c r="D1094" s="221" t="s">
        <v>248</v>
      </c>
      <c r="E1094" s="236" t="s">
        <v>22</v>
      </c>
      <c r="F1094" s="237" t="s">
        <v>1083</v>
      </c>
      <c r="G1094" s="225"/>
      <c r="H1094" s="238">
        <v>4.62</v>
      </c>
      <c r="I1094" s="230"/>
      <c r="J1094" s="225"/>
      <c r="K1094" s="225"/>
      <c r="L1094" s="231"/>
      <c r="M1094" s="232"/>
      <c r="N1094" s="233"/>
      <c r="O1094" s="233"/>
      <c r="P1094" s="233"/>
      <c r="Q1094" s="233"/>
      <c r="R1094" s="233"/>
      <c r="S1094" s="233"/>
      <c r="T1094" s="234"/>
      <c r="AT1094" s="235" t="s">
        <v>248</v>
      </c>
      <c r="AU1094" s="235" t="s">
        <v>84</v>
      </c>
      <c r="AV1094" s="12" t="s">
        <v>84</v>
      </c>
      <c r="AW1094" s="12" t="s">
        <v>39</v>
      </c>
      <c r="AX1094" s="12" t="s">
        <v>75</v>
      </c>
      <c r="AY1094" s="235" t="s">
        <v>145</v>
      </c>
    </row>
    <row r="1095" spans="2:51" s="12" customFormat="1" ht="13.5">
      <c r="B1095" s="224"/>
      <c r="C1095" s="225"/>
      <c r="D1095" s="221" t="s">
        <v>248</v>
      </c>
      <c r="E1095" s="236" t="s">
        <v>22</v>
      </c>
      <c r="F1095" s="237" t="s">
        <v>1636</v>
      </c>
      <c r="G1095" s="225"/>
      <c r="H1095" s="238">
        <v>10.89</v>
      </c>
      <c r="I1095" s="230"/>
      <c r="J1095" s="225"/>
      <c r="K1095" s="225"/>
      <c r="L1095" s="231"/>
      <c r="M1095" s="232"/>
      <c r="N1095" s="233"/>
      <c r="O1095" s="233"/>
      <c r="P1095" s="233"/>
      <c r="Q1095" s="233"/>
      <c r="R1095" s="233"/>
      <c r="S1095" s="233"/>
      <c r="T1095" s="234"/>
      <c r="AT1095" s="235" t="s">
        <v>248</v>
      </c>
      <c r="AU1095" s="235" t="s">
        <v>84</v>
      </c>
      <c r="AV1095" s="12" t="s">
        <v>84</v>
      </c>
      <c r="AW1095" s="12" t="s">
        <v>39</v>
      </c>
      <c r="AX1095" s="12" t="s">
        <v>75</v>
      </c>
      <c r="AY1095" s="235" t="s">
        <v>145</v>
      </c>
    </row>
    <row r="1096" spans="2:51" s="13" customFormat="1" ht="13.5">
      <c r="B1096" s="239"/>
      <c r="C1096" s="240"/>
      <c r="D1096" s="226" t="s">
        <v>248</v>
      </c>
      <c r="E1096" s="241" t="s">
        <v>22</v>
      </c>
      <c r="F1096" s="242" t="s">
        <v>270</v>
      </c>
      <c r="G1096" s="240"/>
      <c r="H1096" s="243">
        <v>593.554</v>
      </c>
      <c r="I1096" s="244"/>
      <c r="J1096" s="240"/>
      <c r="K1096" s="240"/>
      <c r="L1096" s="245"/>
      <c r="M1096" s="246"/>
      <c r="N1096" s="247"/>
      <c r="O1096" s="247"/>
      <c r="P1096" s="247"/>
      <c r="Q1096" s="247"/>
      <c r="R1096" s="247"/>
      <c r="S1096" s="247"/>
      <c r="T1096" s="248"/>
      <c r="AT1096" s="249" t="s">
        <v>248</v>
      </c>
      <c r="AU1096" s="249" t="s">
        <v>84</v>
      </c>
      <c r="AV1096" s="13" t="s">
        <v>244</v>
      </c>
      <c r="AW1096" s="13" t="s">
        <v>39</v>
      </c>
      <c r="AX1096" s="13" t="s">
        <v>24</v>
      </c>
      <c r="AY1096" s="249" t="s">
        <v>145</v>
      </c>
    </row>
    <row r="1097" spans="2:65" s="1" customFormat="1" ht="22.5" customHeight="1">
      <c r="B1097" s="42"/>
      <c r="C1097" s="203" t="s">
        <v>1666</v>
      </c>
      <c r="D1097" s="203" t="s">
        <v>148</v>
      </c>
      <c r="E1097" s="204" t="s">
        <v>1667</v>
      </c>
      <c r="F1097" s="205" t="s">
        <v>1668</v>
      </c>
      <c r="G1097" s="206" t="s">
        <v>242</v>
      </c>
      <c r="H1097" s="207">
        <v>152.9</v>
      </c>
      <c r="I1097" s="208"/>
      <c r="J1097" s="209">
        <f>ROUND(I1097*H1097,2)</f>
        <v>0</v>
      </c>
      <c r="K1097" s="205" t="s">
        <v>243</v>
      </c>
      <c r="L1097" s="62"/>
      <c r="M1097" s="210" t="s">
        <v>22</v>
      </c>
      <c r="N1097" s="211" t="s">
        <v>46</v>
      </c>
      <c r="O1097" s="43"/>
      <c r="P1097" s="212">
        <f>O1097*H1097</f>
        <v>0</v>
      </c>
      <c r="Q1097" s="212">
        <v>7E-05</v>
      </c>
      <c r="R1097" s="212">
        <f>Q1097*H1097</f>
        <v>0.010702999999999999</v>
      </c>
      <c r="S1097" s="212">
        <v>0</v>
      </c>
      <c r="T1097" s="213">
        <f>S1097*H1097</f>
        <v>0</v>
      </c>
      <c r="AR1097" s="25" t="s">
        <v>326</v>
      </c>
      <c r="AT1097" s="25" t="s">
        <v>148</v>
      </c>
      <c r="AU1097" s="25" t="s">
        <v>84</v>
      </c>
      <c r="AY1097" s="25" t="s">
        <v>145</v>
      </c>
      <c r="BE1097" s="214">
        <f>IF(N1097="základní",J1097,0)</f>
        <v>0</v>
      </c>
      <c r="BF1097" s="214">
        <f>IF(N1097="snížená",J1097,0)</f>
        <v>0</v>
      </c>
      <c r="BG1097" s="214">
        <f>IF(N1097="zákl. přenesená",J1097,0)</f>
        <v>0</v>
      </c>
      <c r="BH1097" s="214">
        <f>IF(N1097="sníž. přenesená",J1097,0)</f>
        <v>0</v>
      </c>
      <c r="BI1097" s="214">
        <f>IF(N1097="nulová",J1097,0)</f>
        <v>0</v>
      </c>
      <c r="BJ1097" s="25" t="s">
        <v>24</v>
      </c>
      <c r="BK1097" s="214">
        <f>ROUND(I1097*H1097,2)</f>
        <v>0</v>
      </c>
      <c r="BL1097" s="25" t="s">
        <v>326</v>
      </c>
      <c r="BM1097" s="25" t="s">
        <v>1669</v>
      </c>
    </row>
    <row r="1098" spans="2:51" s="12" customFormat="1" ht="13.5">
      <c r="B1098" s="224"/>
      <c r="C1098" s="225"/>
      <c r="D1098" s="221" t="s">
        <v>248</v>
      </c>
      <c r="E1098" s="236" t="s">
        <v>22</v>
      </c>
      <c r="F1098" s="237" t="s">
        <v>1670</v>
      </c>
      <c r="G1098" s="225"/>
      <c r="H1098" s="238">
        <v>137.5</v>
      </c>
      <c r="I1098" s="230"/>
      <c r="J1098" s="225"/>
      <c r="K1098" s="225"/>
      <c r="L1098" s="231"/>
      <c r="M1098" s="232"/>
      <c r="N1098" s="233"/>
      <c r="O1098" s="233"/>
      <c r="P1098" s="233"/>
      <c r="Q1098" s="233"/>
      <c r="R1098" s="233"/>
      <c r="S1098" s="233"/>
      <c r="T1098" s="234"/>
      <c r="AT1098" s="235" t="s">
        <v>248</v>
      </c>
      <c r="AU1098" s="235" t="s">
        <v>84</v>
      </c>
      <c r="AV1098" s="12" t="s">
        <v>84</v>
      </c>
      <c r="AW1098" s="12" t="s">
        <v>39</v>
      </c>
      <c r="AX1098" s="12" t="s">
        <v>75</v>
      </c>
      <c r="AY1098" s="235" t="s">
        <v>145</v>
      </c>
    </row>
    <row r="1099" spans="2:51" s="12" customFormat="1" ht="13.5">
      <c r="B1099" s="224"/>
      <c r="C1099" s="225"/>
      <c r="D1099" s="221" t="s">
        <v>248</v>
      </c>
      <c r="E1099" s="236" t="s">
        <v>22</v>
      </c>
      <c r="F1099" s="237" t="s">
        <v>1671</v>
      </c>
      <c r="G1099" s="225"/>
      <c r="H1099" s="238">
        <v>15.4</v>
      </c>
      <c r="I1099" s="230"/>
      <c r="J1099" s="225"/>
      <c r="K1099" s="225"/>
      <c r="L1099" s="231"/>
      <c r="M1099" s="232"/>
      <c r="N1099" s="233"/>
      <c r="O1099" s="233"/>
      <c r="P1099" s="233"/>
      <c r="Q1099" s="233"/>
      <c r="R1099" s="233"/>
      <c r="S1099" s="233"/>
      <c r="T1099" s="234"/>
      <c r="AT1099" s="235" t="s">
        <v>248</v>
      </c>
      <c r="AU1099" s="235" t="s">
        <v>84</v>
      </c>
      <c r="AV1099" s="12" t="s">
        <v>84</v>
      </c>
      <c r="AW1099" s="12" t="s">
        <v>39</v>
      </c>
      <c r="AX1099" s="12" t="s">
        <v>75</v>
      </c>
      <c r="AY1099" s="235" t="s">
        <v>145</v>
      </c>
    </row>
    <row r="1100" spans="2:51" s="13" customFormat="1" ht="13.5">
      <c r="B1100" s="239"/>
      <c r="C1100" s="240"/>
      <c r="D1100" s="226" t="s">
        <v>248</v>
      </c>
      <c r="E1100" s="241" t="s">
        <v>22</v>
      </c>
      <c r="F1100" s="242" t="s">
        <v>270</v>
      </c>
      <c r="G1100" s="240"/>
      <c r="H1100" s="243">
        <v>152.9</v>
      </c>
      <c r="I1100" s="244"/>
      <c r="J1100" s="240"/>
      <c r="K1100" s="240"/>
      <c r="L1100" s="245"/>
      <c r="M1100" s="246"/>
      <c r="N1100" s="247"/>
      <c r="O1100" s="247"/>
      <c r="P1100" s="247"/>
      <c r="Q1100" s="247"/>
      <c r="R1100" s="247"/>
      <c r="S1100" s="247"/>
      <c r="T1100" s="248"/>
      <c r="AT1100" s="249" t="s">
        <v>248</v>
      </c>
      <c r="AU1100" s="249" t="s">
        <v>84</v>
      </c>
      <c r="AV1100" s="13" t="s">
        <v>244</v>
      </c>
      <c r="AW1100" s="13" t="s">
        <v>39</v>
      </c>
      <c r="AX1100" s="13" t="s">
        <v>24</v>
      </c>
      <c r="AY1100" s="249" t="s">
        <v>145</v>
      </c>
    </row>
    <row r="1101" spans="2:65" s="1" customFormat="1" ht="22.5" customHeight="1">
      <c r="B1101" s="42"/>
      <c r="C1101" s="203" t="s">
        <v>1672</v>
      </c>
      <c r="D1101" s="203" t="s">
        <v>148</v>
      </c>
      <c r="E1101" s="204" t="s">
        <v>1673</v>
      </c>
      <c r="F1101" s="205" t="s">
        <v>1674</v>
      </c>
      <c r="G1101" s="206" t="s">
        <v>242</v>
      </c>
      <c r="H1101" s="207">
        <v>152.9</v>
      </c>
      <c r="I1101" s="208"/>
      <c r="J1101" s="209">
        <f>ROUND(I1101*H1101,2)</f>
        <v>0</v>
      </c>
      <c r="K1101" s="205" t="s">
        <v>243</v>
      </c>
      <c r="L1101" s="62"/>
      <c r="M1101" s="210" t="s">
        <v>22</v>
      </c>
      <c r="N1101" s="211" t="s">
        <v>46</v>
      </c>
      <c r="O1101" s="43"/>
      <c r="P1101" s="212">
        <f>O1101*H1101</f>
        <v>0</v>
      </c>
      <c r="Q1101" s="212">
        <v>6E-05</v>
      </c>
      <c r="R1101" s="212">
        <f>Q1101*H1101</f>
        <v>0.009174</v>
      </c>
      <c r="S1101" s="212">
        <v>0</v>
      </c>
      <c r="T1101" s="213">
        <f>S1101*H1101</f>
        <v>0</v>
      </c>
      <c r="AR1101" s="25" t="s">
        <v>326</v>
      </c>
      <c r="AT1101" s="25" t="s">
        <v>148</v>
      </c>
      <c r="AU1101" s="25" t="s">
        <v>84</v>
      </c>
      <c r="AY1101" s="25" t="s">
        <v>145</v>
      </c>
      <c r="BE1101" s="214">
        <f>IF(N1101="základní",J1101,0)</f>
        <v>0</v>
      </c>
      <c r="BF1101" s="214">
        <f>IF(N1101="snížená",J1101,0)</f>
        <v>0</v>
      </c>
      <c r="BG1101" s="214">
        <f>IF(N1101="zákl. přenesená",J1101,0)</f>
        <v>0</v>
      </c>
      <c r="BH1101" s="214">
        <f>IF(N1101="sníž. přenesená",J1101,0)</f>
        <v>0</v>
      </c>
      <c r="BI1101" s="214">
        <f>IF(N1101="nulová",J1101,0)</f>
        <v>0</v>
      </c>
      <c r="BJ1101" s="25" t="s">
        <v>24</v>
      </c>
      <c r="BK1101" s="214">
        <f>ROUND(I1101*H1101,2)</f>
        <v>0</v>
      </c>
      <c r="BL1101" s="25" t="s">
        <v>326</v>
      </c>
      <c r="BM1101" s="25" t="s">
        <v>1675</v>
      </c>
    </row>
    <row r="1102" spans="2:51" s="12" customFormat="1" ht="13.5">
      <c r="B1102" s="224"/>
      <c r="C1102" s="225"/>
      <c r="D1102" s="221" t="s">
        <v>248</v>
      </c>
      <c r="E1102" s="236" t="s">
        <v>22</v>
      </c>
      <c r="F1102" s="237" t="s">
        <v>1670</v>
      </c>
      <c r="G1102" s="225"/>
      <c r="H1102" s="238">
        <v>137.5</v>
      </c>
      <c r="I1102" s="230"/>
      <c r="J1102" s="225"/>
      <c r="K1102" s="225"/>
      <c r="L1102" s="231"/>
      <c r="M1102" s="232"/>
      <c r="N1102" s="233"/>
      <c r="O1102" s="233"/>
      <c r="P1102" s="233"/>
      <c r="Q1102" s="233"/>
      <c r="R1102" s="233"/>
      <c r="S1102" s="233"/>
      <c r="T1102" s="234"/>
      <c r="AT1102" s="235" t="s">
        <v>248</v>
      </c>
      <c r="AU1102" s="235" t="s">
        <v>84</v>
      </c>
      <c r="AV1102" s="12" t="s">
        <v>84</v>
      </c>
      <c r="AW1102" s="12" t="s">
        <v>39</v>
      </c>
      <c r="AX1102" s="12" t="s">
        <v>75</v>
      </c>
      <c r="AY1102" s="235" t="s">
        <v>145</v>
      </c>
    </row>
    <row r="1103" spans="2:51" s="12" customFormat="1" ht="13.5">
      <c r="B1103" s="224"/>
      <c r="C1103" s="225"/>
      <c r="D1103" s="221" t="s">
        <v>248</v>
      </c>
      <c r="E1103" s="236" t="s">
        <v>22</v>
      </c>
      <c r="F1103" s="237" t="s">
        <v>1671</v>
      </c>
      <c r="G1103" s="225"/>
      <c r="H1103" s="238">
        <v>15.4</v>
      </c>
      <c r="I1103" s="230"/>
      <c r="J1103" s="225"/>
      <c r="K1103" s="225"/>
      <c r="L1103" s="231"/>
      <c r="M1103" s="232"/>
      <c r="N1103" s="233"/>
      <c r="O1103" s="233"/>
      <c r="P1103" s="233"/>
      <c r="Q1103" s="233"/>
      <c r="R1103" s="233"/>
      <c r="S1103" s="233"/>
      <c r="T1103" s="234"/>
      <c r="AT1103" s="235" t="s">
        <v>248</v>
      </c>
      <c r="AU1103" s="235" t="s">
        <v>84</v>
      </c>
      <c r="AV1103" s="12" t="s">
        <v>84</v>
      </c>
      <c r="AW1103" s="12" t="s">
        <v>39</v>
      </c>
      <c r="AX1103" s="12" t="s">
        <v>75</v>
      </c>
      <c r="AY1103" s="235" t="s">
        <v>145</v>
      </c>
    </row>
    <row r="1104" spans="2:51" s="13" customFormat="1" ht="13.5">
      <c r="B1104" s="239"/>
      <c r="C1104" s="240"/>
      <c r="D1104" s="226" t="s">
        <v>248</v>
      </c>
      <c r="E1104" s="241" t="s">
        <v>22</v>
      </c>
      <c r="F1104" s="242" t="s">
        <v>270</v>
      </c>
      <c r="G1104" s="240"/>
      <c r="H1104" s="243">
        <v>152.9</v>
      </c>
      <c r="I1104" s="244"/>
      <c r="J1104" s="240"/>
      <c r="K1104" s="240"/>
      <c r="L1104" s="245"/>
      <c r="M1104" s="246"/>
      <c r="N1104" s="247"/>
      <c r="O1104" s="247"/>
      <c r="P1104" s="247"/>
      <c r="Q1104" s="247"/>
      <c r="R1104" s="247"/>
      <c r="S1104" s="247"/>
      <c r="T1104" s="248"/>
      <c r="AT1104" s="249" t="s">
        <v>248</v>
      </c>
      <c r="AU1104" s="249" t="s">
        <v>84</v>
      </c>
      <c r="AV1104" s="13" t="s">
        <v>244</v>
      </c>
      <c r="AW1104" s="13" t="s">
        <v>39</v>
      </c>
      <c r="AX1104" s="13" t="s">
        <v>24</v>
      </c>
      <c r="AY1104" s="249" t="s">
        <v>145</v>
      </c>
    </row>
    <row r="1105" spans="2:65" s="1" customFormat="1" ht="31.5" customHeight="1">
      <c r="B1105" s="42"/>
      <c r="C1105" s="203" t="s">
        <v>1676</v>
      </c>
      <c r="D1105" s="203" t="s">
        <v>148</v>
      </c>
      <c r="E1105" s="204" t="s">
        <v>1677</v>
      </c>
      <c r="F1105" s="205" t="s">
        <v>1678</v>
      </c>
      <c r="G1105" s="206" t="s">
        <v>242</v>
      </c>
      <c r="H1105" s="207">
        <v>152.9</v>
      </c>
      <c r="I1105" s="208"/>
      <c r="J1105" s="209">
        <f>ROUND(I1105*H1105,2)</f>
        <v>0</v>
      </c>
      <c r="K1105" s="205" t="s">
        <v>243</v>
      </c>
      <c r="L1105" s="62"/>
      <c r="M1105" s="210" t="s">
        <v>22</v>
      </c>
      <c r="N1105" s="211" t="s">
        <v>46</v>
      </c>
      <c r="O1105" s="43"/>
      <c r="P1105" s="212">
        <f>O1105*H1105</f>
        <v>0</v>
      </c>
      <c r="Q1105" s="212">
        <v>0.00014</v>
      </c>
      <c r="R1105" s="212">
        <f>Q1105*H1105</f>
        <v>0.021405999999999998</v>
      </c>
      <c r="S1105" s="212">
        <v>0</v>
      </c>
      <c r="T1105" s="213">
        <f>S1105*H1105</f>
        <v>0</v>
      </c>
      <c r="AR1105" s="25" t="s">
        <v>326</v>
      </c>
      <c r="AT1105" s="25" t="s">
        <v>148</v>
      </c>
      <c r="AU1105" s="25" t="s">
        <v>84</v>
      </c>
      <c r="AY1105" s="25" t="s">
        <v>145</v>
      </c>
      <c r="BE1105" s="214">
        <f>IF(N1105="základní",J1105,0)</f>
        <v>0</v>
      </c>
      <c r="BF1105" s="214">
        <f>IF(N1105="snížená",J1105,0)</f>
        <v>0</v>
      </c>
      <c r="BG1105" s="214">
        <f>IF(N1105="zákl. přenesená",J1105,0)</f>
        <v>0</v>
      </c>
      <c r="BH1105" s="214">
        <f>IF(N1105="sníž. přenesená",J1105,0)</f>
        <v>0</v>
      </c>
      <c r="BI1105" s="214">
        <f>IF(N1105="nulová",J1105,0)</f>
        <v>0</v>
      </c>
      <c r="BJ1105" s="25" t="s">
        <v>24</v>
      </c>
      <c r="BK1105" s="214">
        <f>ROUND(I1105*H1105,2)</f>
        <v>0</v>
      </c>
      <c r="BL1105" s="25" t="s">
        <v>326</v>
      </c>
      <c r="BM1105" s="25" t="s">
        <v>1679</v>
      </c>
    </row>
    <row r="1106" spans="2:51" s="12" customFormat="1" ht="13.5">
      <c r="B1106" s="224"/>
      <c r="C1106" s="225"/>
      <c r="D1106" s="221" t="s">
        <v>248</v>
      </c>
      <c r="E1106" s="236" t="s">
        <v>22</v>
      </c>
      <c r="F1106" s="237" t="s">
        <v>1670</v>
      </c>
      <c r="G1106" s="225"/>
      <c r="H1106" s="238">
        <v>137.5</v>
      </c>
      <c r="I1106" s="230"/>
      <c r="J1106" s="225"/>
      <c r="K1106" s="225"/>
      <c r="L1106" s="231"/>
      <c r="M1106" s="232"/>
      <c r="N1106" s="233"/>
      <c r="O1106" s="233"/>
      <c r="P1106" s="233"/>
      <c r="Q1106" s="233"/>
      <c r="R1106" s="233"/>
      <c r="S1106" s="233"/>
      <c r="T1106" s="234"/>
      <c r="AT1106" s="235" t="s">
        <v>248</v>
      </c>
      <c r="AU1106" s="235" t="s">
        <v>84</v>
      </c>
      <c r="AV1106" s="12" t="s">
        <v>84</v>
      </c>
      <c r="AW1106" s="12" t="s">
        <v>39</v>
      </c>
      <c r="AX1106" s="12" t="s">
        <v>75</v>
      </c>
      <c r="AY1106" s="235" t="s">
        <v>145</v>
      </c>
    </row>
    <row r="1107" spans="2:51" s="12" customFormat="1" ht="13.5">
      <c r="B1107" s="224"/>
      <c r="C1107" s="225"/>
      <c r="D1107" s="221" t="s">
        <v>248</v>
      </c>
      <c r="E1107" s="236" t="s">
        <v>22</v>
      </c>
      <c r="F1107" s="237" t="s">
        <v>1671</v>
      </c>
      <c r="G1107" s="225"/>
      <c r="H1107" s="238">
        <v>15.4</v>
      </c>
      <c r="I1107" s="230"/>
      <c r="J1107" s="225"/>
      <c r="K1107" s="225"/>
      <c r="L1107" s="231"/>
      <c r="M1107" s="232"/>
      <c r="N1107" s="233"/>
      <c r="O1107" s="233"/>
      <c r="P1107" s="233"/>
      <c r="Q1107" s="233"/>
      <c r="R1107" s="233"/>
      <c r="S1107" s="233"/>
      <c r="T1107" s="234"/>
      <c r="AT1107" s="235" t="s">
        <v>248</v>
      </c>
      <c r="AU1107" s="235" t="s">
        <v>84</v>
      </c>
      <c r="AV1107" s="12" t="s">
        <v>84</v>
      </c>
      <c r="AW1107" s="12" t="s">
        <v>39</v>
      </c>
      <c r="AX1107" s="12" t="s">
        <v>75</v>
      </c>
      <c r="AY1107" s="235" t="s">
        <v>145</v>
      </c>
    </row>
    <row r="1108" spans="2:51" s="13" customFormat="1" ht="13.5">
      <c r="B1108" s="239"/>
      <c r="C1108" s="240"/>
      <c r="D1108" s="226" t="s">
        <v>248</v>
      </c>
      <c r="E1108" s="241" t="s">
        <v>22</v>
      </c>
      <c r="F1108" s="242" t="s">
        <v>270</v>
      </c>
      <c r="G1108" s="240"/>
      <c r="H1108" s="243">
        <v>152.9</v>
      </c>
      <c r="I1108" s="244"/>
      <c r="J1108" s="240"/>
      <c r="K1108" s="240"/>
      <c r="L1108" s="245"/>
      <c r="M1108" s="246"/>
      <c r="N1108" s="247"/>
      <c r="O1108" s="247"/>
      <c r="P1108" s="247"/>
      <c r="Q1108" s="247"/>
      <c r="R1108" s="247"/>
      <c r="S1108" s="247"/>
      <c r="T1108" s="248"/>
      <c r="AT1108" s="249" t="s">
        <v>248</v>
      </c>
      <c r="AU1108" s="249" t="s">
        <v>84</v>
      </c>
      <c r="AV1108" s="13" t="s">
        <v>244</v>
      </c>
      <c r="AW1108" s="13" t="s">
        <v>39</v>
      </c>
      <c r="AX1108" s="13" t="s">
        <v>24</v>
      </c>
      <c r="AY1108" s="249" t="s">
        <v>145</v>
      </c>
    </row>
    <row r="1109" spans="2:65" s="1" customFormat="1" ht="31.5" customHeight="1">
      <c r="B1109" s="42"/>
      <c r="C1109" s="203" t="s">
        <v>1680</v>
      </c>
      <c r="D1109" s="203" t="s">
        <v>148</v>
      </c>
      <c r="E1109" s="204" t="s">
        <v>1681</v>
      </c>
      <c r="F1109" s="205" t="s">
        <v>1682</v>
      </c>
      <c r="G1109" s="206" t="s">
        <v>242</v>
      </c>
      <c r="H1109" s="207">
        <v>152.9</v>
      </c>
      <c r="I1109" s="208"/>
      <c r="J1109" s="209">
        <f>ROUND(I1109*H1109,2)</f>
        <v>0</v>
      </c>
      <c r="K1109" s="205" t="s">
        <v>243</v>
      </c>
      <c r="L1109" s="62"/>
      <c r="M1109" s="210" t="s">
        <v>22</v>
      </c>
      <c r="N1109" s="211" t="s">
        <v>46</v>
      </c>
      <c r="O1109" s="43"/>
      <c r="P1109" s="212">
        <f>O1109*H1109</f>
        <v>0</v>
      </c>
      <c r="Q1109" s="212">
        <v>0.00013</v>
      </c>
      <c r="R1109" s="212">
        <f>Q1109*H1109</f>
        <v>0.019877</v>
      </c>
      <c r="S1109" s="212">
        <v>0</v>
      </c>
      <c r="T1109" s="213">
        <f>S1109*H1109</f>
        <v>0</v>
      </c>
      <c r="AR1109" s="25" t="s">
        <v>326</v>
      </c>
      <c r="AT1109" s="25" t="s">
        <v>148</v>
      </c>
      <c r="AU1109" s="25" t="s">
        <v>84</v>
      </c>
      <c r="AY1109" s="25" t="s">
        <v>145</v>
      </c>
      <c r="BE1109" s="214">
        <f>IF(N1109="základní",J1109,0)</f>
        <v>0</v>
      </c>
      <c r="BF1109" s="214">
        <f>IF(N1109="snížená",J1109,0)</f>
        <v>0</v>
      </c>
      <c r="BG1109" s="214">
        <f>IF(N1109="zákl. přenesená",J1109,0)</f>
        <v>0</v>
      </c>
      <c r="BH1109" s="214">
        <f>IF(N1109="sníž. přenesená",J1109,0)</f>
        <v>0</v>
      </c>
      <c r="BI1109" s="214">
        <f>IF(N1109="nulová",J1109,0)</f>
        <v>0</v>
      </c>
      <c r="BJ1109" s="25" t="s">
        <v>24</v>
      </c>
      <c r="BK1109" s="214">
        <f>ROUND(I1109*H1109,2)</f>
        <v>0</v>
      </c>
      <c r="BL1109" s="25" t="s">
        <v>326</v>
      </c>
      <c r="BM1109" s="25" t="s">
        <v>1683</v>
      </c>
    </row>
    <row r="1110" spans="2:51" s="12" customFormat="1" ht="13.5">
      <c r="B1110" s="224"/>
      <c r="C1110" s="225"/>
      <c r="D1110" s="221" t="s">
        <v>248</v>
      </c>
      <c r="E1110" s="236" t="s">
        <v>22</v>
      </c>
      <c r="F1110" s="237" t="s">
        <v>1670</v>
      </c>
      <c r="G1110" s="225"/>
      <c r="H1110" s="238">
        <v>137.5</v>
      </c>
      <c r="I1110" s="230"/>
      <c r="J1110" s="225"/>
      <c r="K1110" s="225"/>
      <c r="L1110" s="231"/>
      <c r="M1110" s="232"/>
      <c r="N1110" s="233"/>
      <c r="O1110" s="233"/>
      <c r="P1110" s="233"/>
      <c r="Q1110" s="233"/>
      <c r="R1110" s="233"/>
      <c r="S1110" s="233"/>
      <c r="T1110" s="234"/>
      <c r="AT1110" s="235" t="s">
        <v>248</v>
      </c>
      <c r="AU1110" s="235" t="s">
        <v>84</v>
      </c>
      <c r="AV1110" s="12" t="s">
        <v>84</v>
      </c>
      <c r="AW1110" s="12" t="s">
        <v>39</v>
      </c>
      <c r="AX1110" s="12" t="s">
        <v>75</v>
      </c>
      <c r="AY1110" s="235" t="s">
        <v>145</v>
      </c>
    </row>
    <row r="1111" spans="2:51" s="12" customFormat="1" ht="13.5">
      <c r="B1111" s="224"/>
      <c r="C1111" s="225"/>
      <c r="D1111" s="221" t="s">
        <v>248</v>
      </c>
      <c r="E1111" s="236" t="s">
        <v>22</v>
      </c>
      <c r="F1111" s="237" t="s">
        <v>1671</v>
      </c>
      <c r="G1111" s="225"/>
      <c r="H1111" s="238">
        <v>15.4</v>
      </c>
      <c r="I1111" s="230"/>
      <c r="J1111" s="225"/>
      <c r="K1111" s="225"/>
      <c r="L1111" s="231"/>
      <c r="M1111" s="232"/>
      <c r="N1111" s="233"/>
      <c r="O1111" s="233"/>
      <c r="P1111" s="233"/>
      <c r="Q1111" s="233"/>
      <c r="R1111" s="233"/>
      <c r="S1111" s="233"/>
      <c r="T1111" s="234"/>
      <c r="AT1111" s="235" t="s">
        <v>248</v>
      </c>
      <c r="AU1111" s="235" t="s">
        <v>84</v>
      </c>
      <c r="AV1111" s="12" t="s">
        <v>84</v>
      </c>
      <c r="AW1111" s="12" t="s">
        <v>39</v>
      </c>
      <c r="AX1111" s="12" t="s">
        <v>75</v>
      </c>
      <c r="AY1111" s="235" t="s">
        <v>145</v>
      </c>
    </row>
    <row r="1112" spans="2:51" s="13" customFormat="1" ht="13.5">
      <c r="B1112" s="239"/>
      <c r="C1112" s="240"/>
      <c r="D1112" s="226" t="s">
        <v>248</v>
      </c>
      <c r="E1112" s="241" t="s">
        <v>22</v>
      </c>
      <c r="F1112" s="242" t="s">
        <v>270</v>
      </c>
      <c r="G1112" s="240"/>
      <c r="H1112" s="243">
        <v>152.9</v>
      </c>
      <c r="I1112" s="244"/>
      <c r="J1112" s="240"/>
      <c r="K1112" s="240"/>
      <c r="L1112" s="245"/>
      <c r="M1112" s="246"/>
      <c r="N1112" s="247"/>
      <c r="O1112" s="247"/>
      <c r="P1112" s="247"/>
      <c r="Q1112" s="247"/>
      <c r="R1112" s="247"/>
      <c r="S1112" s="247"/>
      <c r="T1112" s="248"/>
      <c r="AT1112" s="249" t="s">
        <v>248</v>
      </c>
      <c r="AU1112" s="249" t="s">
        <v>84</v>
      </c>
      <c r="AV1112" s="13" t="s">
        <v>244</v>
      </c>
      <c r="AW1112" s="13" t="s">
        <v>39</v>
      </c>
      <c r="AX1112" s="13" t="s">
        <v>24</v>
      </c>
      <c r="AY1112" s="249" t="s">
        <v>145</v>
      </c>
    </row>
    <row r="1113" spans="2:65" s="1" customFormat="1" ht="31.5" customHeight="1">
      <c r="B1113" s="42"/>
      <c r="C1113" s="203" t="s">
        <v>1684</v>
      </c>
      <c r="D1113" s="203" t="s">
        <v>148</v>
      </c>
      <c r="E1113" s="204" t="s">
        <v>1685</v>
      </c>
      <c r="F1113" s="205" t="s">
        <v>1686</v>
      </c>
      <c r="G1113" s="206" t="s">
        <v>242</v>
      </c>
      <c r="H1113" s="207">
        <v>152.9</v>
      </c>
      <c r="I1113" s="208"/>
      <c r="J1113" s="209">
        <f>ROUND(I1113*H1113,2)</f>
        <v>0</v>
      </c>
      <c r="K1113" s="205" t="s">
        <v>243</v>
      </c>
      <c r="L1113" s="62"/>
      <c r="M1113" s="210" t="s">
        <v>22</v>
      </c>
      <c r="N1113" s="211" t="s">
        <v>46</v>
      </c>
      <c r="O1113" s="43"/>
      <c r="P1113" s="212">
        <f>O1113*H1113</f>
        <v>0</v>
      </c>
      <c r="Q1113" s="212">
        <v>0</v>
      </c>
      <c r="R1113" s="212">
        <f>Q1113*H1113</f>
        <v>0</v>
      </c>
      <c r="S1113" s="212">
        <v>0</v>
      </c>
      <c r="T1113" s="213">
        <f>S1113*H1113</f>
        <v>0</v>
      </c>
      <c r="AR1113" s="25" t="s">
        <v>326</v>
      </c>
      <c r="AT1113" s="25" t="s">
        <v>148</v>
      </c>
      <c r="AU1113" s="25" t="s">
        <v>84</v>
      </c>
      <c r="AY1113" s="25" t="s">
        <v>145</v>
      </c>
      <c r="BE1113" s="214">
        <f>IF(N1113="základní",J1113,0)</f>
        <v>0</v>
      </c>
      <c r="BF1113" s="214">
        <f>IF(N1113="snížená",J1113,0)</f>
        <v>0</v>
      </c>
      <c r="BG1113" s="214">
        <f>IF(N1113="zákl. přenesená",J1113,0)</f>
        <v>0</v>
      </c>
      <c r="BH1113" s="214">
        <f>IF(N1113="sníž. přenesená",J1113,0)</f>
        <v>0</v>
      </c>
      <c r="BI1113" s="214">
        <f>IF(N1113="nulová",J1113,0)</f>
        <v>0</v>
      </c>
      <c r="BJ1113" s="25" t="s">
        <v>24</v>
      </c>
      <c r="BK1113" s="214">
        <f>ROUND(I1113*H1113,2)</f>
        <v>0</v>
      </c>
      <c r="BL1113" s="25" t="s">
        <v>326</v>
      </c>
      <c r="BM1113" s="25" t="s">
        <v>1687</v>
      </c>
    </row>
    <row r="1114" spans="2:51" s="12" customFormat="1" ht="13.5">
      <c r="B1114" s="224"/>
      <c r="C1114" s="225"/>
      <c r="D1114" s="221" t="s">
        <v>248</v>
      </c>
      <c r="E1114" s="236" t="s">
        <v>22</v>
      </c>
      <c r="F1114" s="237" t="s">
        <v>1670</v>
      </c>
      <c r="G1114" s="225"/>
      <c r="H1114" s="238">
        <v>137.5</v>
      </c>
      <c r="I1114" s="230"/>
      <c r="J1114" s="225"/>
      <c r="K1114" s="225"/>
      <c r="L1114" s="231"/>
      <c r="M1114" s="232"/>
      <c r="N1114" s="233"/>
      <c r="O1114" s="233"/>
      <c r="P1114" s="233"/>
      <c r="Q1114" s="233"/>
      <c r="R1114" s="233"/>
      <c r="S1114" s="233"/>
      <c r="T1114" s="234"/>
      <c r="AT1114" s="235" t="s">
        <v>248</v>
      </c>
      <c r="AU1114" s="235" t="s">
        <v>84</v>
      </c>
      <c r="AV1114" s="12" t="s">
        <v>84</v>
      </c>
      <c r="AW1114" s="12" t="s">
        <v>39</v>
      </c>
      <c r="AX1114" s="12" t="s">
        <v>75</v>
      </c>
      <c r="AY1114" s="235" t="s">
        <v>145</v>
      </c>
    </row>
    <row r="1115" spans="2:51" s="12" customFormat="1" ht="13.5">
      <c r="B1115" s="224"/>
      <c r="C1115" s="225"/>
      <c r="D1115" s="221" t="s">
        <v>248</v>
      </c>
      <c r="E1115" s="236" t="s">
        <v>22</v>
      </c>
      <c r="F1115" s="237" t="s">
        <v>1671</v>
      </c>
      <c r="G1115" s="225"/>
      <c r="H1115" s="238">
        <v>15.4</v>
      </c>
      <c r="I1115" s="230"/>
      <c r="J1115" s="225"/>
      <c r="K1115" s="225"/>
      <c r="L1115" s="231"/>
      <c r="M1115" s="232"/>
      <c r="N1115" s="233"/>
      <c r="O1115" s="233"/>
      <c r="P1115" s="233"/>
      <c r="Q1115" s="233"/>
      <c r="R1115" s="233"/>
      <c r="S1115" s="233"/>
      <c r="T1115" s="234"/>
      <c r="AT1115" s="235" t="s">
        <v>248</v>
      </c>
      <c r="AU1115" s="235" t="s">
        <v>84</v>
      </c>
      <c r="AV1115" s="12" t="s">
        <v>84</v>
      </c>
      <c r="AW1115" s="12" t="s">
        <v>39</v>
      </c>
      <c r="AX1115" s="12" t="s">
        <v>75</v>
      </c>
      <c r="AY1115" s="235" t="s">
        <v>145</v>
      </c>
    </row>
    <row r="1116" spans="2:51" s="13" customFormat="1" ht="13.5">
      <c r="B1116" s="239"/>
      <c r="C1116" s="240"/>
      <c r="D1116" s="226" t="s">
        <v>248</v>
      </c>
      <c r="E1116" s="241" t="s">
        <v>22</v>
      </c>
      <c r="F1116" s="242" t="s">
        <v>270</v>
      </c>
      <c r="G1116" s="240"/>
      <c r="H1116" s="243">
        <v>152.9</v>
      </c>
      <c r="I1116" s="244"/>
      <c r="J1116" s="240"/>
      <c r="K1116" s="240"/>
      <c r="L1116" s="245"/>
      <c r="M1116" s="246"/>
      <c r="N1116" s="247"/>
      <c r="O1116" s="247"/>
      <c r="P1116" s="247"/>
      <c r="Q1116" s="247"/>
      <c r="R1116" s="247"/>
      <c r="S1116" s="247"/>
      <c r="T1116" s="248"/>
      <c r="AT1116" s="249" t="s">
        <v>248</v>
      </c>
      <c r="AU1116" s="249" t="s">
        <v>84</v>
      </c>
      <c r="AV1116" s="13" t="s">
        <v>244</v>
      </c>
      <c r="AW1116" s="13" t="s">
        <v>39</v>
      </c>
      <c r="AX1116" s="13" t="s">
        <v>24</v>
      </c>
      <c r="AY1116" s="249" t="s">
        <v>145</v>
      </c>
    </row>
    <row r="1117" spans="2:65" s="1" customFormat="1" ht="31.5" customHeight="1">
      <c r="B1117" s="42"/>
      <c r="C1117" s="203" t="s">
        <v>1688</v>
      </c>
      <c r="D1117" s="203" t="s">
        <v>148</v>
      </c>
      <c r="E1117" s="204" t="s">
        <v>1689</v>
      </c>
      <c r="F1117" s="205" t="s">
        <v>1690</v>
      </c>
      <c r="G1117" s="206" t="s">
        <v>242</v>
      </c>
      <c r="H1117" s="207">
        <v>12.645</v>
      </c>
      <c r="I1117" s="208"/>
      <c r="J1117" s="209">
        <f>ROUND(I1117*H1117,2)</f>
        <v>0</v>
      </c>
      <c r="K1117" s="205" t="s">
        <v>243</v>
      </c>
      <c r="L1117" s="62"/>
      <c r="M1117" s="210" t="s">
        <v>22</v>
      </c>
      <c r="N1117" s="211" t="s">
        <v>46</v>
      </c>
      <c r="O1117" s="43"/>
      <c r="P1117" s="212">
        <f>O1117*H1117</f>
        <v>0</v>
      </c>
      <c r="Q1117" s="212">
        <v>0.00472</v>
      </c>
      <c r="R1117" s="212">
        <f>Q1117*H1117</f>
        <v>0.0596844</v>
      </c>
      <c r="S1117" s="212">
        <v>0</v>
      </c>
      <c r="T1117" s="213">
        <f>S1117*H1117</f>
        <v>0</v>
      </c>
      <c r="AR1117" s="25" t="s">
        <v>326</v>
      </c>
      <c r="AT1117" s="25" t="s">
        <v>148</v>
      </c>
      <c r="AU1117" s="25" t="s">
        <v>84</v>
      </c>
      <c r="AY1117" s="25" t="s">
        <v>145</v>
      </c>
      <c r="BE1117" s="214">
        <f>IF(N1117="základní",J1117,0)</f>
        <v>0</v>
      </c>
      <c r="BF1117" s="214">
        <f>IF(N1117="snížená",J1117,0)</f>
        <v>0</v>
      </c>
      <c r="BG1117" s="214">
        <f>IF(N1117="zákl. přenesená",J1117,0)</f>
        <v>0</v>
      </c>
      <c r="BH1117" s="214">
        <f>IF(N1117="sníž. přenesená",J1117,0)</f>
        <v>0</v>
      </c>
      <c r="BI1117" s="214">
        <f>IF(N1117="nulová",J1117,0)</f>
        <v>0</v>
      </c>
      <c r="BJ1117" s="25" t="s">
        <v>24</v>
      </c>
      <c r="BK1117" s="214">
        <f>ROUND(I1117*H1117,2)</f>
        <v>0</v>
      </c>
      <c r="BL1117" s="25" t="s">
        <v>326</v>
      </c>
      <c r="BM1117" s="25" t="s">
        <v>1691</v>
      </c>
    </row>
    <row r="1118" spans="2:47" s="1" customFormat="1" ht="40.5">
      <c r="B1118" s="42"/>
      <c r="C1118" s="64"/>
      <c r="D1118" s="221" t="s">
        <v>246</v>
      </c>
      <c r="E1118" s="64"/>
      <c r="F1118" s="222" t="s">
        <v>1692</v>
      </c>
      <c r="G1118" s="64"/>
      <c r="H1118" s="64"/>
      <c r="I1118" s="173"/>
      <c r="J1118" s="64"/>
      <c r="K1118" s="64"/>
      <c r="L1118" s="62"/>
      <c r="M1118" s="223"/>
      <c r="N1118" s="43"/>
      <c r="O1118" s="43"/>
      <c r="P1118" s="43"/>
      <c r="Q1118" s="43"/>
      <c r="R1118" s="43"/>
      <c r="S1118" s="43"/>
      <c r="T1118" s="79"/>
      <c r="AT1118" s="25" t="s">
        <v>246</v>
      </c>
      <c r="AU1118" s="25" t="s">
        <v>84</v>
      </c>
    </row>
    <row r="1119" spans="2:51" s="12" customFormat="1" ht="27">
      <c r="B1119" s="224"/>
      <c r="C1119" s="225"/>
      <c r="D1119" s="221" t="s">
        <v>248</v>
      </c>
      <c r="E1119" s="236" t="s">
        <v>22</v>
      </c>
      <c r="F1119" s="237" t="s">
        <v>442</v>
      </c>
      <c r="G1119" s="225"/>
      <c r="H1119" s="238">
        <v>12.645</v>
      </c>
      <c r="I1119" s="230"/>
      <c r="J1119" s="225"/>
      <c r="K1119" s="225"/>
      <c r="L1119" s="231"/>
      <c r="M1119" s="232"/>
      <c r="N1119" s="233"/>
      <c r="O1119" s="233"/>
      <c r="P1119" s="233"/>
      <c r="Q1119" s="233"/>
      <c r="R1119" s="233"/>
      <c r="S1119" s="233"/>
      <c r="T1119" s="234"/>
      <c r="AT1119" s="235" t="s">
        <v>248</v>
      </c>
      <c r="AU1119" s="235" t="s">
        <v>84</v>
      </c>
      <c r="AV1119" s="12" t="s">
        <v>84</v>
      </c>
      <c r="AW1119" s="12" t="s">
        <v>39</v>
      </c>
      <c r="AX1119" s="12" t="s">
        <v>75</v>
      </c>
      <c r="AY1119" s="235" t="s">
        <v>145</v>
      </c>
    </row>
    <row r="1120" spans="2:51" s="13" customFormat="1" ht="13.5">
      <c r="B1120" s="239"/>
      <c r="C1120" s="240"/>
      <c r="D1120" s="226" t="s">
        <v>248</v>
      </c>
      <c r="E1120" s="241" t="s">
        <v>22</v>
      </c>
      <c r="F1120" s="242" t="s">
        <v>270</v>
      </c>
      <c r="G1120" s="240"/>
      <c r="H1120" s="243">
        <v>12.645</v>
      </c>
      <c r="I1120" s="244"/>
      <c r="J1120" s="240"/>
      <c r="K1120" s="240"/>
      <c r="L1120" s="245"/>
      <c r="M1120" s="246"/>
      <c r="N1120" s="247"/>
      <c r="O1120" s="247"/>
      <c r="P1120" s="247"/>
      <c r="Q1120" s="247"/>
      <c r="R1120" s="247"/>
      <c r="S1120" s="247"/>
      <c r="T1120" s="248"/>
      <c r="AT1120" s="249" t="s">
        <v>248</v>
      </c>
      <c r="AU1120" s="249" t="s">
        <v>84</v>
      </c>
      <c r="AV1120" s="13" t="s">
        <v>244</v>
      </c>
      <c r="AW1120" s="13" t="s">
        <v>39</v>
      </c>
      <c r="AX1120" s="13" t="s">
        <v>24</v>
      </c>
      <c r="AY1120" s="249" t="s">
        <v>145</v>
      </c>
    </row>
    <row r="1121" spans="2:65" s="1" customFormat="1" ht="31.5" customHeight="1">
      <c r="B1121" s="42"/>
      <c r="C1121" s="203" t="s">
        <v>1693</v>
      </c>
      <c r="D1121" s="203" t="s">
        <v>148</v>
      </c>
      <c r="E1121" s="204" t="s">
        <v>1694</v>
      </c>
      <c r="F1121" s="205" t="s">
        <v>1695</v>
      </c>
      <c r="G1121" s="206" t="s">
        <v>242</v>
      </c>
      <c r="H1121" s="207">
        <v>4.5</v>
      </c>
      <c r="I1121" s="208"/>
      <c r="J1121" s="209">
        <f>ROUND(I1121*H1121,2)</f>
        <v>0</v>
      </c>
      <c r="K1121" s="205" t="s">
        <v>243</v>
      </c>
      <c r="L1121" s="62"/>
      <c r="M1121" s="210" t="s">
        <v>22</v>
      </c>
      <c r="N1121" s="211" t="s">
        <v>46</v>
      </c>
      <c r="O1121" s="43"/>
      <c r="P1121" s="212">
        <f>O1121*H1121</f>
        <v>0</v>
      </c>
      <c r="Q1121" s="212">
        <v>0.00014</v>
      </c>
      <c r="R1121" s="212">
        <f>Q1121*H1121</f>
        <v>0.0006299999999999999</v>
      </c>
      <c r="S1121" s="212">
        <v>0</v>
      </c>
      <c r="T1121" s="213">
        <f>S1121*H1121</f>
        <v>0</v>
      </c>
      <c r="AR1121" s="25" t="s">
        <v>326</v>
      </c>
      <c r="AT1121" s="25" t="s">
        <v>148</v>
      </c>
      <c r="AU1121" s="25" t="s">
        <v>84</v>
      </c>
      <c r="AY1121" s="25" t="s">
        <v>145</v>
      </c>
      <c r="BE1121" s="214">
        <f>IF(N1121="základní",J1121,0)</f>
        <v>0</v>
      </c>
      <c r="BF1121" s="214">
        <f>IF(N1121="snížená",J1121,0)</f>
        <v>0</v>
      </c>
      <c r="BG1121" s="214">
        <f>IF(N1121="zákl. přenesená",J1121,0)</f>
        <v>0</v>
      </c>
      <c r="BH1121" s="214">
        <f>IF(N1121="sníž. přenesená",J1121,0)</f>
        <v>0</v>
      </c>
      <c r="BI1121" s="214">
        <f>IF(N1121="nulová",J1121,0)</f>
        <v>0</v>
      </c>
      <c r="BJ1121" s="25" t="s">
        <v>24</v>
      </c>
      <c r="BK1121" s="214">
        <f>ROUND(I1121*H1121,2)</f>
        <v>0</v>
      </c>
      <c r="BL1121" s="25" t="s">
        <v>326</v>
      </c>
      <c r="BM1121" s="25" t="s">
        <v>1696</v>
      </c>
    </row>
    <row r="1122" spans="2:51" s="12" customFormat="1" ht="13.5">
      <c r="B1122" s="224"/>
      <c r="C1122" s="225"/>
      <c r="D1122" s="226" t="s">
        <v>248</v>
      </c>
      <c r="E1122" s="227" t="s">
        <v>22</v>
      </c>
      <c r="F1122" s="228" t="s">
        <v>409</v>
      </c>
      <c r="G1122" s="225"/>
      <c r="H1122" s="229">
        <v>4.5</v>
      </c>
      <c r="I1122" s="230"/>
      <c r="J1122" s="225"/>
      <c r="K1122" s="225"/>
      <c r="L1122" s="231"/>
      <c r="M1122" s="232"/>
      <c r="N1122" s="233"/>
      <c r="O1122" s="233"/>
      <c r="P1122" s="233"/>
      <c r="Q1122" s="233"/>
      <c r="R1122" s="233"/>
      <c r="S1122" s="233"/>
      <c r="T1122" s="234"/>
      <c r="AT1122" s="235" t="s">
        <v>248</v>
      </c>
      <c r="AU1122" s="235" t="s">
        <v>84</v>
      </c>
      <c r="AV1122" s="12" t="s">
        <v>84</v>
      </c>
      <c r="AW1122" s="12" t="s">
        <v>39</v>
      </c>
      <c r="AX1122" s="12" t="s">
        <v>24</v>
      </c>
      <c r="AY1122" s="235" t="s">
        <v>145</v>
      </c>
    </row>
    <row r="1123" spans="2:65" s="1" customFormat="1" ht="22.5" customHeight="1">
      <c r="B1123" s="42"/>
      <c r="C1123" s="203" t="s">
        <v>1697</v>
      </c>
      <c r="D1123" s="203" t="s">
        <v>148</v>
      </c>
      <c r="E1123" s="204" t="s">
        <v>1698</v>
      </c>
      <c r="F1123" s="205" t="s">
        <v>1699</v>
      </c>
      <c r="G1123" s="206" t="s">
        <v>242</v>
      </c>
      <c r="H1123" s="207">
        <v>4.5</v>
      </c>
      <c r="I1123" s="208"/>
      <c r="J1123" s="209">
        <f>ROUND(I1123*H1123,2)</f>
        <v>0</v>
      </c>
      <c r="K1123" s="205" t="s">
        <v>243</v>
      </c>
      <c r="L1123" s="62"/>
      <c r="M1123" s="210" t="s">
        <v>22</v>
      </c>
      <c r="N1123" s="211" t="s">
        <v>46</v>
      </c>
      <c r="O1123" s="43"/>
      <c r="P1123" s="212">
        <f>O1123*H1123</f>
        <v>0</v>
      </c>
      <c r="Q1123" s="212">
        <v>0.0005</v>
      </c>
      <c r="R1123" s="212">
        <f>Q1123*H1123</f>
        <v>0.0022500000000000003</v>
      </c>
      <c r="S1123" s="212">
        <v>0</v>
      </c>
      <c r="T1123" s="213">
        <f>S1123*H1123</f>
        <v>0</v>
      </c>
      <c r="AR1123" s="25" t="s">
        <v>326</v>
      </c>
      <c r="AT1123" s="25" t="s">
        <v>148</v>
      </c>
      <c r="AU1123" s="25" t="s">
        <v>84</v>
      </c>
      <c r="AY1123" s="25" t="s">
        <v>145</v>
      </c>
      <c r="BE1123" s="214">
        <f>IF(N1123="základní",J1123,0)</f>
        <v>0</v>
      </c>
      <c r="BF1123" s="214">
        <f>IF(N1123="snížená",J1123,0)</f>
        <v>0</v>
      </c>
      <c r="BG1123" s="214">
        <f>IF(N1123="zákl. přenesená",J1123,0)</f>
        <v>0</v>
      </c>
      <c r="BH1123" s="214">
        <f>IF(N1123="sníž. přenesená",J1123,0)</f>
        <v>0</v>
      </c>
      <c r="BI1123" s="214">
        <f>IF(N1123="nulová",J1123,0)</f>
        <v>0</v>
      </c>
      <c r="BJ1123" s="25" t="s">
        <v>24</v>
      </c>
      <c r="BK1123" s="214">
        <f>ROUND(I1123*H1123,2)</f>
        <v>0</v>
      </c>
      <c r="BL1123" s="25" t="s">
        <v>326</v>
      </c>
      <c r="BM1123" s="25" t="s">
        <v>1700</v>
      </c>
    </row>
    <row r="1124" spans="2:51" s="12" customFormat="1" ht="13.5">
      <c r="B1124" s="224"/>
      <c r="C1124" s="225"/>
      <c r="D1124" s="226" t="s">
        <v>248</v>
      </c>
      <c r="E1124" s="227" t="s">
        <v>22</v>
      </c>
      <c r="F1124" s="228" t="s">
        <v>409</v>
      </c>
      <c r="G1124" s="225"/>
      <c r="H1124" s="229">
        <v>4.5</v>
      </c>
      <c r="I1124" s="230"/>
      <c r="J1124" s="225"/>
      <c r="K1124" s="225"/>
      <c r="L1124" s="231"/>
      <c r="M1124" s="232"/>
      <c r="N1124" s="233"/>
      <c r="O1124" s="233"/>
      <c r="P1124" s="233"/>
      <c r="Q1124" s="233"/>
      <c r="R1124" s="233"/>
      <c r="S1124" s="233"/>
      <c r="T1124" s="234"/>
      <c r="AT1124" s="235" t="s">
        <v>248</v>
      </c>
      <c r="AU1124" s="235" t="s">
        <v>84</v>
      </c>
      <c r="AV1124" s="12" t="s">
        <v>84</v>
      </c>
      <c r="AW1124" s="12" t="s">
        <v>39</v>
      </c>
      <c r="AX1124" s="12" t="s">
        <v>24</v>
      </c>
      <c r="AY1124" s="235" t="s">
        <v>145</v>
      </c>
    </row>
    <row r="1125" spans="2:65" s="1" customFormat="1" ht="22.5" customHeight="1">
      <c r="B1125" s="42"/>
      <c r="C1125" s="203" t="s">
        <v>1701</v>
      </c>
      <c r="D1125" s="203" t="s">
        <v>148</v>
      </c>
      <c r="E1125" s="204" t="s">
        <v>1702</v>
      </c>
      <c r="F1125" s="205" t="s">
        <v>1703</v>
      </c>
      <c r="G1125" s="206" t="s">
        <v>242</v>
      </c>
      <c r="H1125" s="207">
        <v>12.645</v>
      </c>
      <c r="I1125" s="208"/>
      <c r="J1125" s="209">
        <f>ROUND(I1125*H1125,2)</f>
        <v>0</v>
      </c>
      <c r="K1125" s="205" t="s">
        <v>243</v>
      </c>
      <c r="L1125" s="62"/>
      <c r="M1125" s="210" t="s">
        <v>22</v>
      </c>
      <c r="N1125" s="211" t="s">
        <v>46</v>
      </c>
      <c r="O1125" s="43"/>
      <c r="P1125" s="212">
        <f>O1125*H1125</f>
        <v>0</v>
      </c>
      <c r="Q1125" s="212">
        <v>0.0006</v>
      </c>
      <c r="R1125" s="212">
        <f>Q1125*H1125</f>
        <v>0.007586999999999999</v>
      </c>
      <c r="S1125" s="212">
        <v>0</v>
      </c>
      <c r="T1125" s="213">
        <f>S1125*H1125</f>
        <v>0</v>
      </c>
      <c r="AR1125" s="25" t="s">
        <v>326</v>
      </c>
      <c r="AT1125" s="25" t="s">
        <v>148</v>
      </c>
      <c r="AU1125" s="25" t="s">
        <v>84</v>
      </c>
      <c r="AY1125" s="25" t="s">
        <v>145</v>
      </c>
      <c r="BE1125" s="214">
        <f>IF(N1125="základní",J1125,0)</f>
        <v>0</v>
      </c>
      <c r="BF1125" s="214">
        <f>IF(N1125="snížená",J1125,0)</f>
        <v>0</v>
      </c>
      <c r="BG1125" s="214">
        <f>IF(N1125="zákl. přenesená",J1125,0)</f>
        <v>0</v>
      </c>
      <c r="BH1125" s="214">
        <f>IF(N1125="sníž. přenesená",J1125,0)</f>
        <v>0</v>
      </c>
      <c r="BI1125" s="214">
        <f>IF(N1125="nulová",J1125,0)</f>
        <v>0</v>
      </c>
      <c r="BJ1125" s="25" t="s">
        <v>24</v>
      </c>
      <c r="BK1125" s="214">
        <f>ROUND(I1125*H1125,2)</f>
        <v>0</v>
      </c>
      <c r="BL1125" s="25" t="s">
        <v>326</v>
      </c>
      <c r="BM1125" s="25" t="s">
        <v>1704</v>
      </c>
    </row>
    <row r="1126" spans="2:51" s="12" customFormat="1" ht="27">
      <c r="B1126" s="224"/>
      <c r="C1126" s="225"/>
      <c r="D1126" s="221" t="s">
        <v>248</v>
      </c>
      <c r="E1126" s="236" t="s">
        <v>22</v>
      </c>
      <c r="F1126" s="237" t="s">
        <v>442</v>
      </c>
      <c r="G1126" s="225"/>
      <c r="H1126" s="238">
        <v>12.645</v>
      </c>
      <c r="I1126" s="230"/>
      <c r="J1126" s="225"/>
      <c r="K1126" s="225"/>
      <c r="L1126" s="231"/>
      <c r="M1126" s="232"/>
      <c r="N1126" s="233"/>
      <c r="O1126" s="233"/>
      <c r="P1126" s="233"/>
      <c r="Q1126" s="233"/>
      <c r="R1126" s="233"/>
      <c r="S1126" s="233"/>
      <c r="T1126" s="234"/>
      <c r="AT1126" s="235" t="s">
        <v>248</v>
      </c>
      <c r="AU1126" s="235" t="s">
        <v>84</v>
      </c>
      <c r="AV1126" s="12" t="s">
        <v>84</v>
      </c>
      <c r="AW1126" s="12" t="s">
        <v>39</v>
      </c>
      <c r="AX1126" s="12" t="s">
        <v>75</v>
      </c>
      <c r="AY1126" s="235" t="s">
        <v>145</v>
      </c>
    </row>
    <row r="1127" spans="2:51" s="13" customFormat="1" ht="13.5">
      <c r="B1127" s="239"/>
      <c r="C1127" s="240"/>
      <c r="D1127" s="221" t="s">
        <v>248</v>
      </c>
      <c r="E1127" s="283" t="s">
        <v>22</v>
      </c>
      <c r="F1127" s="284" t="s">
        <v>270</v>
      </c>
      <c r="G1127" s="240"/>
      <c r="H1127" s="285">
        <v>12.645</v>
      </c>
      <c r="I1127" s="244"/>
      <c r="J1127" s="240"/>
      <c r="K1127" s="240"/>
      <c r="L1127" s="245"/>
      <c r="M1127" s="246"/>
      <c r="N1127" s="247"/>
      <c r="O1127" s="247"/>
      <c r="P1127" s="247"/>
      <c r="Q1127" s="247"/>
      <c r="R1127" s="247"/>
      <c r="S1127" s="247"/>
      <c r="T1127" s="248"/>
      <c r="AT1127" s="249" t="s">
        <v>248</v>
      </c>
      <c r="AU1127" s="249" t="s">
        <v>84</v>
      </c>
      <c r="AV1127" s="13" t="s">
        <v>244</v>
      </c>
      <c r="AW1127" s="13" t="s">
        <v>39</v>
      </c>
      <c r="AX1127" s="13" t="s">
        <v>24</v>
      </c>
      <c r="AY1127" s="249" t="s">
        <v>145</v>
      </c>
    </row>
    <row r="1128" spans="2:63" s="11" customFormat="1" ht="29.85" customHeight="1">
      <c r="B1128" s="186"/>
      <c r="C1128" s="187"/>
      <c r="D1128" s="200" t="s">
        <v>74</v>
      </c>
      <c r="E1128" s="201" t="s">
        <v>1705</v>
      </c>
      <c r="F1128" s="201" t="s">
        <v>1706</v>
      </c>
      <c r="G1128" s="187"/>
      <c r="H1128" s="187"/>
      <c r="I1128" s="190"/>
      <c r="J1128" s="202">
        <f>BK1128</f>
        <v>0</v>
      </c>
      <c r="K1128" s="187"/>
      <c r="L1128" s="192"/>
      <c r="M1128" s="193"/>
      <c r="N1128" s="194"/>
      <c r="O1128" s="194"/>
      <c r="P1128" s="195">
        <f>SUM(P1129:P1190)</f>
        <v>0</v>
      </c>
      <c r="Q1128" s="194"/>
      <c r="R1128" s="195">
        <f>SUM(R1129:R1190)</f>
        <v>0.9226265</v>
      </c>
      <c r="S1128" s="194"/>
      <c r="T1128" s="196">
        <f>SUM(T1129:T1190)</f>
        <v>0</v>
      </c>
      <c r="AR1128" s="197" t="s">
        <v>84</v>
      </c>
      <c r="AT1128" s="198" t="s">
        <v>74</v>
      </c>
      <c r="AU1128" s="198" t="s">
        <v>24</v>
      </c>
      <c r="AY1128" s="197" t="s">
        <v>145</v>
      </c>
      <c r="BK1128" s="199">
        <f>SUM(BK1129:BK1190)</f>
        <v>0</v>
      </c>
    </row>
    <row r="1129" spans="2:65" s="1" customFormat="1" ht="22.5" customHeight="1">
      <c r="B1129" s="42"/>
      <c r="C1129" s="203" t="s">
        <v>1707</v>
      </c>
      <c r="D1129" s="203" t="s">
        <v>148</v>
      </c>
      <c r="E1129" s="204" t="s">
        <v>1708</v>
      </c>
      <c r="F1129" s="205" t="s">
        <v>1709</v>
      </c>
      <c r="G1129" s="206" t="s">
        <v>242</v>
      </c>
      <c r="H1129" s="207">
        <v>1845.253</v>
      </c>
      <c r="I1129" s="208"/>
      <c r="J1129" s="209">
        <f>ROUND(I1129*H1129,2)</f>
        <v>0</v>
      </c>
      <c r="K1129" s="205" t="s">
        <v>243</v>
      </c>
      <c r="L1129" s="62"/>
      <c r="M1129" s="210" t="s">
        <v>22</v>
      </c>
      <c r="N1129" s="211" t="s">
        <v>46</v>
      </c>
      <c r="O1129" s="43"/>
      <c r="P1129" s="212">
        <f>O1129*H1129</f>
        <v>0</v>
      </c>
      <c r="Q1129" s="212">
        <v>0.00021</v>
      </c>
      <c r="R1129" s="212">
        <f>Q1129*H1129</f>
        <v>0.38750313</v>
      </c>
      <c r="S1129" s="212">
        <v>0</v>
      </c>
      <c r="T1129" s="213">
        <f>S1129*H1129</f>
        <v>0</v>
      </c>
      <c r="AR1129" s="25" t="s">
        <v>326</v>
      </c>
      <c r="AT1129" s="25" t="s">
        <v>148</v>
      </c>
      <c r="AU1129" s="25" t="s">
        <v>84</v>
      </c>
      <c r="AY1129" s="25" t="s">
        <v>145</v>
      </c>
      <c r="BE1129" s="214">
        <f>IF(N1129="základní",J1129,0)</f>
        <v>0</v>
      </c>
      <c r="BF1129" s="214">
        <f>IF(N1129="snížená",J1129,0)</f>
        <v>0</v>
      </c>
      <c r="BG1129" s="214">
        <f>IF(N1129="zákl. přenesená",J1129,0)</f>
        <v>0</v>
      </c>
      <c r="BH1129" s="214">
        <f>IF(N1129="sníž. přenesená",J1129,0)</f>
        <v>0</v>
      </c>
      <c r="BI1129" s="214">
        <f>IF(N1129="nulová",J1129,0)</f>
        <v>0</v>
      </c>
      <c r="BJ1129" s="25" t="s">
        <v>24</v>
      </c>
      <c r="BK1129" s="214">
        <f>ROUND(I1129*H1129,2)</f>
        <v>0</v>
      </c>
      <c r="BL1129" s="25" t="s">
        <v>326</v>
      </c>
      <c r="BM1129" s="25" t="s">
        <v>1710</v>
      </c>
    </row>
    <row r="1130" spans="2:51" s="14" customFormat="1" ht="13.5">
      <c r="B1130" s="260"/>
      <c r="C1130" s="261"/>
      <c r="D1130" s="221" t="s">
        <v>248</v>
      </c>
      <c r="E1130" s="262" t="s">
        <v>22</v>
      </c>
      <c r="F1130" s="263" t="s">
        <v>1711</v>
      </c>
      <c r="G1130" s="261"/>
      <c r="H1130" s="264" t="s">
        <v>22</v>
      </c>
      <c r="I1130" s="265"/>
      <c r="J1130" s="261"/>
      <c r="K1130" s="261"/>
      <c r="L1130" s="266"/>
      <c r="M1130" s="267"/>
      <c r="N1130" s="268"/>
      <c r="O1130" s="268"/>
      <c r="P1130" s="268"/>
      <c r="Q1130" s="268"/>
      <c r="R1130" s="268"/>
      <c r="S1130" s="268"/>
      <c r="T1130" s="269"/>
      <c r="AT1130" s="270" t="s">
        <v>248</v>
      </c>
      <c r="AU1130" s="270" t="s">
        <v>84</v>
      </c>
      <c r="AV1130" s="14" t="s">
        <v>24</v>
      </c>
      <c r="AW1130" s="14" t="s">
        <v>39</v>
      </c>
      <c r="AX1130" s="14" t="s">
        <v>75</v>
      </c>
      <c r="AY1130" s="270" t="s">
        <v>145</v>
      </c>
    </row>
    <row r="1131" spans="2:51" s="12" customFormat="1" ht="13.5">
      <c r="B1131" s="224"/>
      <c r="C1131" s="225"/>
      <c r="D1131" s="221" t="s">
        <v>248</v>
      </c>
      <c r="E1131" s="236" t="s">
        <v>22</v>
      </c>
      <c r="F1131" s="237" t="s">
        <v>391</v>
      </c>
      <c r="G1131" s="225"/>
      <c r="H1131" s="238">
        <v>159.975</v>
      </c>
      <c r="I1131" s="230"/>
      <c r="J1131" s="225"/>
      <c r="K1131" s="225"/>
      <c r="L1131" s="231"/>
      <c r="M1131" s="232"/>
      <c r="N1131" s="233"/>
      <c r="O1131" s="233"/>
      <c r="P1131" s="233"/>
      <c r="Q1131" s="233"/>
      <c r="R1131" s="233"/>
      <c r="S1131" s="233"/>
      <c r="T1131" s="234"/>
      <c r="AT1131" s="235" t="s">
        <v>248</v>
      </c>
      <c r="AU1131" s="235" t="s">
        <v>84</v>
      </c>
      <c r="AV1131" s="12" t="s">
        <v>84</v>
      </c>
      <c r="AW1131" s="12" t="s">
        <v>39</v>
      </c>
      <c r="AX1131" s="12" t="s">
        <v>75</v>
      </c>
      <c r="AY1131" s="235" t="s">
        <v>145</v>
      </c>
    </row>
    <row r="1132" spans="2:51" s="12" customFormat="1" ht="13.5">
      <c r="B1132" s="224"/>
      <c r="C1132" s="225"/>
      <c r="D1132" s="221" t="s">
        <v>248</v>
      </c>
      <c r="E1132" s="236" t="s">
        <v>22</v>
      </c>
      <c r="F1132" s="237" t="s">
        <v>392</v>
      </c>
      <c r="G1132" s="225"/>
      <c r="H1132" s="238">
        <v>135.183</v>
      </c>
      <c r="I1132" s="230"/>
      <c r="J1132" s="225"/>
      <c r="K1132" s="225"/>
      <c r="L1132" s="231"/>
      <c r="M1132" s="232"/>
      <c r="N1132" s="233"/>
      <c r="O1132" s="233"/>
      <c r="P1132" s="233"/>
      <c r="Q1132" s="233"/>
      <c r="R1132" s="233"/>
      <c r="S1132" s="233"/>
      <c r="T1132" s="234"/>
      <c r="AT1132" s="235" t="s">
        <v>248</v>
      </c>
      <c r="AU1132" s="235" t="s">
        <v>84</v>
      </c>
      <c r="AV1132" s="12" t="s">
        <v>84</v>
      </c>
      <c r="AW1132" s="12" t="s">
        <v>39</v>
      </c>
      <c r="AX1132" s="12" t="s">
        <v>75</v>
      </c>
      <c r="AY1132" s="235" t="s">
        <v>145</v>
      </c>
    </row>
    <row r="1133" spans="2:51" s="12" customFormat="1" ht="13.5">
      <c r="B1133" s="224"/>
      <c r="C1133" s="225"/>
      <c r="D1133" s="221" t="s">
        <v>248</v>
      </c>
      <c r="E1133" s="236" t="s">
        <v>22</v>
      </c>
      <c r="F1133" s="237" t="s">
        <v>393</v>
      </c>
      <c r="G1133" s="225"/>
      <c r="H1133" s="238">
        <v>151.125</v>
      </c>
      <c r="I1133" s="230"/>
      <c r="J1133" s="225"/>
      <c r="K1133" s="225"/>
      <c r="L1133" s="231"/>
      <c r="M1133" s="232"/>
      <c r="N1133" s="233"/>
      <c r="O1133" s="233"/>
      <c r="P1133" s="233"/>
      <c r="Q1133" s="233"/>
      <c r="R1133" s="233"/>
      <c r="S1133" s="233"/>
      <c r="T1133" s="234"/>
      <c r="AT1133" s="235" t="s">
        <v>248</v>
      </c>
      <c r="AU1133" s="235" t="s">
        <v>84</v>
      </c>
      <c r="AV1133" s="12" t="s">
        <v>84</v>
      </c>
      <c r="AW1133" s="12" t="s">
        <v>39</v>
      </c>
      <c r="AX1133" s="12" t="s">
        <v>75</v>
      </c>
      <c r="AY1133" s="235" t="s">
        <v>145</v>
      </c>
    </row>
    <row r="1134" spans="2:51" s="12" customFormat="1" ht="13.5">
      <c r="B1134" s="224"/>
      <c r="C1134" s="225"/>
      <c r="D1134" s="221" t="s">
        <v>248</v>
      </c>
      <c r="E1134" s="236" t="s">
        <v>22</v>
      </c>
      <c r="F1134" s="237" t="s">
        <v>394</v>
      </c>
      <c r="G1134" s="225"/>
      <c r="H1134" s="238">
        <v>70.35</v>
      </c>
      <c r="I1134" s="230"/>
      <c r="J1134" s="225"/>
      <c r="K1134" s="225"/>
      <c r="L1134" s="231"/>
      <c r="M1134" s="232"/>
      <c r="N1134" s="233"/>
      <c r="O1134" s="233"/>
      <c r="P1134" s="233"/>
      <c r="Q1134" s="233"/>
      <c r="R1134" s="233"/>
      <c r="S1134" s="233"/>
      <c r="T1134" s="234"/>
      <c r="AT1134" s="235" t="s">
        <v>248</v>
      </c>
      <c r="AU1134" s="235" t="s">
        <v>84</v>
      </c>
      <c r="AV1134" s="12" t="s">
        <v>84</v>
      </c>
      <c r="AW1134" s="12" t="s">
        <v>39</v>
      </c>
      <c r="AX1134" s="12" t="s">
        <v>75</v>
      </c>
      <c r="AY1134" s="235" t="s">
        <v>145</v>
      </c>
    </row>
    <row r="1135" spans="2:51" s="12" customFormat="1" ht="13.5">
      <c r="B1135" s="224"/>
      <c r="C1135" s="225"/>
      <c r="D1135" s="221" t="s">
        <v>248</v>
      </c>
      <c r="E1135" s="236" t="s">
        <v>22</v>
      </c>
      <c r="F1135" s="237" t="s">
        <v>395</v>
      </c>
      <c r="G1135" s="225"/>
      <c r="H1135" s="238">
        <v>73.5</v>
      </c>
      <c r="I1135" s="230"/>
      <c r="J1135" s="225"/>
      <c r="K1135" s="225"/>
      <c r="L1135" s="231"/>
      <c r="M1135" s="232"/>
      <c r="N1135" s="233"/>
      <c r="O1135" s="233"/>
      <c r="P1135" s="233"/>
      <c r="Q1135" s="233"/>
      <c r="R1135" s="233"/>
      <c r="S1135" s="233"/>
      <c r="T1135" s="234"/>
      <c r="AT1135" s="235" t="s">
        <v>248</v>
      </c>
      <c r="AU1135" s="235" t="s">
        <v>84</v>
      </c>
      <c r="AV1135" s="12" t="s">
        <v>84</v>
      </c>
      <c r="AW1135" s="12" t="s">
        <v>39</v>
      </c>
      <c r="AX1135" s="12" t="s">
        <v>75</v>
      </c>
      <c r="AY1135" s="235" t="s">
        <v>145</v>
      </c>
    </row>
    <row r="1136" spans="2:51" s="12" customFormat="1" ht="13.5">
      <c r="B1136" s="224"/>
      <c r="C1136" s="225"/>
      <c r="D1136" s="221" t="s">
        <v>248</v>
      </c>
      <c r="E1136" s="236" t="s">
        <v>22</v>
      </c>
      <c r="F1136" s="237" t="s">
        <v>396</v>
      </c>
      <c r="G1136" s="225"/>
      <c r="H1136" s="238">
        <v>69</v>
      </c>
      <c r="I1136" s="230"/>
      <c r="J1136" s="225"/>
      <c r="K1136" s="225"/>
      <c r="L1136" s="231"/>
      <c r="M1136" s="232"/>
      <c r="N1136" s="233"/>
      <c r="O1136" s="233"/>
      <c r="P1136" s="233"/>
      <c r="Q1136" s="233"/>
      <c r="R1136" s="233"/>
      <c r="S1136" s="233"/>
      <c r="T1136" s="234"/>
      <c r="AT1136" s="235" t="s">
        <v>248</v>
      </c>
      <c r="AU1136" s="235" t="s">
        <v>84</v>
      </c>
      <c r="AV1136" s="12" t="s">
        <v>84</v>
      </c>
      <c r="AW1136" s="12" t="s">
        <v>39</v>
      </c>
      <c r="AX1136" s="12" t="s">
        <v>75</v>
      </c>
      <c r="AY1136" s="235" t="s">
        <v>145</v>
      </c>
    </row>
    <row r="1137" spans="2:51" s="12" customFormat="1" ht="13.5">
      <c r="B1137" s="224"/>
      <c r="C1137" s="225"/>
      <c r="D1137" s="221" t="s">
        <v>248</v>
      </c>
      <c r="E1137" s="236" t="s">
        <v>22</v>
      </c>
      <c r="F1137" s="237" t="s">
        <v>397</v>
      </c>
      <c r="G1137" s="225"/>
      <c r="H1137" s="238">
        <v>209.4</v>
      </c>
      <c r="I1137" s="230"/>
      <c r="J1137" s="225"/>
      <c r="K1137" s="225"/>
      <c r="L1137" s="231"/>
      <c r="M1137" s="232"/>
      <c r="N1137" s="233"/>
      <c r="O1137" s="233"/>
      <c r="P1137" s="233"/>
      <c r="Q1137" s="233"/>
      <c r="R1137" s="233"/>
      <c r="S1137" s="233"/>
      <c r="T1137" s="234"/>
      <c r="AT1137" s="235" t="s">
        <v>248</v>
      </c>
      <c r="AU1137" s="235" t="s">
        <v>84</v>
      </c>
      <c r="AV1137" s="12" t="s">
        <v>84</v>
      </c>
      <c r="AW1137" s="12" t="s">
        <v>39</v>
      </c>
      <c r="AX1137" s="12" t="s">
        <v>75</v>
      </c>
      <c r="AY1137" s="235" t="s">
        <v>145</v>
      </c>
    </row>
    <row r="1138" spans="2:51" s="12" customFormat="1" ht="13.5">
      <c r="B1138" s="224"/>
      <c r="C1138" s="225"/>
      <c r="D1138" s="221" t="s">
        <v>248</v>
      </c>
      <c r="E1138" s="236" t="s">
        <v>22</v>
      </c>
      <c r="F1138" s="237" t="s">
        <v>398</v>
      </c>
      <c r="G1138" s="225"/>
      <c r="H1138" s="238">
        <v>83</v>
      </c>
      <c r="I1138" s="230"/>
      <c r="J1138" s="225"/>
      <c r="K1138" s="225"/>
      <c r="L1138" s="231"/>
      <c r="M1138" s="232"/>
      <c r="N1138" s="233"/>
      <c r="O1138" s="233"/>
      <c r="P1138" s="233"/>
      <c r="Q1138" s="233"/>
      <c r="R1138" s="233"/>
      <c r="S1138" s="233"/>
      <c r="T1138" s="234"/>
      <c r="AT1138" s="235" t="s">
        <v>248</v>
      </c>
      <c r="AU1138" s="235" t="s">
        <v>84</v>
      </c>
      <c r="AV1138" s="12" t="s">
        <v>84</v>
      </c>
      <c r="AW1138" s="12" t="s">
        <v>39</v>
      </c>
      <c r="AX1138" s="12" t="s">
        <v>75</v>
      </c>
      <c r="AY1138" s="235" t="s">
        <v>145</v>
      </c>
    </row>
    <row r="1139" spans="2:51" s="12" customFormat="1" ht="13.5">
      <c r="B1139" s="224"/>
      <c r="C1139" s="225"/>
      <c r="D1139" s="221" t="s">
        <v>248</v>
      </c>
      <c r="E1139" s="236" t="s">
        <v>22</v>
      </c>
      <c r="F1139" s="237" t="s">
        <v>399</v>
      </c>
      <c r="G1139" s="225"/>
      <c r="H1139" s="238">
        <v>69.75</v>
      </c>
      <c r="I1139" s="230"/>
      <c r="J1139" s="225"/>
      <c r="K1139" s="225"/>
      <c r="L1139" s="231"/>
      <c r="M1139" s="232"/>
      <c r="N1139" s="233"/>
      <c r="O1139" s="233"/>
      <c r="P1139" s="233"/>
      <c r="Q1139" s="233"/>
      <c r="R1139" s="233"/>
      <c r="S1139" s="233"/>
      <c r="T1139" s="234"/>
      <c r="AT1139" s="235" t="s">
        <v>248</v>
      </c>
      <c r="AU1139" s="235" t="s">
        <v>84</v>
      </c>
      <c r="AV1139" s="12" t="s">
        <v>84</v>
      </c>
      <c r="AW1139" s="12" t="s">
        <v>39</v>
      </c>
      <c r="AX1139" s="12" t="s">
        <v>75</v>
      </c>
      <c r="AY1139" s="235" t="s">
        <v>145</v>
      </c>
    </row>
    <row r="1140" spans="2:51" s="12" customFormat="1" ht="13.5">
      <c r="B1140" s="224"/>
      <c r="C1140" s="225"/>
      <c r="D1140" s="221" t="s">
        <v>248</v>
      </c>
      <c r="E1140" s="236" t="s">
        <v>22</v>
      </c>
      <c r="F1140" s="237" t="s">
        <v>400</v>
      </c>
      <c r="G1140" s="225"/>
      <c r="H1140" s="238">
        <v>65.625</v>
      </c>
      <c r="I1140" s="230"/>
      <c r="J1140" s="225"/>
      <c r="K1140" s="225"/>
      <c r="L1140" s="231"/>
      <c r="M1140" s="232"/>
      <c r="N1140" s="233"/>
      <c r="O1140" s="233"/>
      <c r="P1140" s="233"/>
      <c r="Q1140" s="233"/>
      <c r="R1140" s="233"/>
      <c r="S1140" s="233"/>
      <c r="T1140" s="234"/>
      <c r="AT1140" s="235" t="s">
        <v>248</v>
      </c>
      <c r="AU1140" s="235" t="s">
        <v>84</v>
      </c>
      <c r="AV1140" s="12" t="s">
        <v>84</v>
      </c>
      <c r="AW1140" s="12" t="s">
        <v>39</v>
      </c>
      <c r="AX1140" s="12" t="s">
        <v>75</v>
      </c>
      <c r="AY1140" s="235" t="s">
        <v>145</v>
      </c>
    </row>
    <row r="1141" spans="2:51" s="12" customFormat="1" ht="13.5">
      <c r="B1141" s="224"/>
      <c r="C1141" s="225"/>
      <c r="D1141" s="221" t="s">
        <v>248</v>
      </c>
      <c r="E1141" s="236" t="s">
        <v>22</v>
      </c>
      <c r="F1141" s="237" t="s">
        <v>401</v>
      </c>
      <c r="G1141" s="225"/>
      <c r="H1141" s="238">
        <v>52.125</v>
      </c>
      <c r="I1141" s="230"/>
      <c r="J1141" s="225"/>
      <c r="K1141" s="225"/>
      <c r="L1141" s="231"/>
      <c r="M1141" s="232"/>
      <c r="N1141" s="233"/>
      <c r="O1141" s="233"/>
      <c r="P1141" s="233"/>
      <c r="Q1141" s="233"/>
      <c r="R1141" s="233"/>
      <c r="S1141" s="233"/>
      <c r="T1141" s="234"/>
      <c r="AT1141" s="235" t="s">
        <v>248</v>
      </c>
      <c r="AU1141" s="235" t="s">
        <v>84</v>
      </c>
      <c r="AV1141" s="12" t="s">
        <v>84</v>
      </c>
      <c r="AW1141" s="12" t="s">
        <v>39</v>
      </c>
      <c r="AX1141" s="12" t="s">
        <v>75</v>
      </c>
      <c r="AY1141" s="235" t="s">
        <v>145</v>
      </c>
    </row>
    <row r="1142" spans="2:51" s="12" customFormat="1" ht="13.5">
      <c r="B1142" s="224"/>
      <c r="C1142" s="225"/>
      <c r="D1142" s="221" t="s">
        <v>248</v>
      </c>
      <c r="E1142" s="236" t="s">
        <v>22</v>
      </c>
      <c r="F1142" s="237" t="s">
        <v>402</v>
      </c>
      <c r="G1142" s="225"/>
      <c r="H1142" s="238">
        <v>35.5</v>
      </c>
      <c r="I1142" s="230"/>
      <c r="J1142" s="225"/>
      <c r="K1142" s="225"/>
      <c r="L1142" s="231"/>
      <c r="M1142" s="232"/>
      <c r="N1142" s="233"/>
      <c r="O1142" s="233"/>
      <c r="P1142" s="233"/>
      <c r="Q1142" s="233"/>
      <c r="R1142" s="233"/>
      <c r="S1142" s="233"/>
      <c r="T1142" s="234"/>
      <c r="AT1142" s="235" t="s">
        <v>248</v>
      </c>
      <c r="AU1142" s="235" t="s">
        <v>84</v>
      </c>
      <c r="AV1142" s="12" t="s">
        <v>84</v>
      </c>
      <c r="AW1142" s="12" t="s">
        <v>39</v>
      </c>
      <c r="AX1142" s="12" t="s">
        <v>75</v>
      </c>
      <c r="AY1142" s="235" t="s">
        <v>145</v>
      </c>
    </row>
    <row r="1143" spans="2:51" s="12" customFormat="1" ht="13.5">
      <c r="B1143" s="224"/>
      <c r="C1143" s="225"/>
      <c r="D1143" s="221" t="s">
        <v>248</v>
      </c>
      <c r="E1143" s="236" t="s">
        <v>22</v>
      </c>
      <c r="F1143" s="237" t="s">
        <v>403</v>
      </c>
      <c r="G1143" s="225"/>
      <c r="H1143" s="238">
        <v>60.62</v>
      </c>
      <c r="I1143" s="230"/>
      <c r="J1143" s="225"/>
      <c r="K1143" s="225"/>
      <c r="L1143" s="231"/>
      <c r="M1143" s="232"/>
      <c r="N1143" s="233"/>
      <c r="O1143" s="233"/>
      <c r="P1143" s="233"/>
      <c r="Q1143" s="233"/>
      <c r="R1143" s="233"/>
      <c r="S1143" s="233"/>
      <c r="T1143" s="234"/>
      <c r="AT1143" s="235" t="s">
        <v>248</v>
      </c>
      <c r="AU1143" s="235" t="s">
        <v>84</v>
      </c>
      <c r="AV1143" s="12" t="s">
        <v>84</v>
      </c>
      <c r="AW1143" s="12" t="s">
        <v>39</v>
      </c>
      <c r="AX1143" s="12" t="s">
        <v>75</v>
      </c>
      <c r="AY1143" s="235" t="s">
        <v>145</v>
      </c>
    </row>
    <row r="1144" spans="2:51" s="12" customFormat="1" ht="13.5">
      <c r="B1144" s="224"/>
      <c r="C1144" s="225"/>
      <c r="D1144" s="221" t="s">
        <v>248</v>
      </c>
      <c r="E1144" s="236" t="s">
        <v>22</v>
      </c>
      <c r="F1144" s="237" t="s">
        <v>404</v>
      </c>
      <c r="G1144" s="225"/>
      <c r="H1144" s="238">
        <v>190.5</v>
      </c>
      <c r="I1144" s="230"/>
      <c r="J1144" s="225"/>
      <c r="K1144" s="225"/>
      <c r="L1144" s="231"/>
      <c r="M1144" s="232"/>
      <c r="N1144" s="233"/>
      <c r="O1144" s="233"/>
      <c r="P1144" s="233"/>
      <c r="Q1144" s="233"/>
      <c r="R1144" s="233"/>
      <c r="S1144" s="233"/>
      <c r="T1144" s="234"/>
      <c r="AT1144" s="235" t="s">
        <v>248</v>
      </c>
      <c r="AU1144" s="235" t="s">
        <v>84</v>
      </c>
      <c r="AV1144" s="12" t="s">
        <v>84</v>
      </c>
      <c r="AW1144" s="12" t="s">
        <v>39</v>
      </c>
      <c r="AX1144" s="12" t="s">
        <v>75</v>
      </c>
      <c r="AY1144" s="235" t="s">
        <v>145</v>
      </c>
    </row>
    <row r="1145" spans="2:51" s="15" customFormat="1" ht="13.5">
      <c r="B1145" s="271"/>
      <c r="C1145" s="272"/>
      <c r="D1145" s="221" t="s">
        <v>248</v>
      </c>
      <c r="E1145" s="273" t="s">
        <v>22</v>
      </c>
      <c r="F1145" s="274" t="s">
        <v>437</v>
      </c>
      <c r="G1145" s="272"/>
      <c r="H1145" s="275">
        <v>1425.653</v>
      </c>
      <c r="I1145" s="276"/>
      <c r="J1145" s="272"/>
      <c r="K1145" s="272"/>
      <c r="L1145" s="277"/>
      <c r="M1145" s="278"/>
      <c r="N1145" s="279"/>
      <c r="O1145" s="279"/>
      <c r="P1145" s="279"/>
      <c r="Q1145" s="279"/>
      <c r="R1145" s="279"/>
      <c r="S1145" s="279"/>
      <c r="T1145" s="280"/>
      <c r="AT1145" s="281" t="s">
        <v>248</v>
      </c>
      <c r="AU1145" s="281" t="s">
        <v>84</v>
      </c>
      <c r="AV1145" s="15" t="s">
        <v>158</v>
      </c>
      <c r="AW1145" s="15" t="s">
        <v>39</v>
      </c>
      <c r="AX1145" s="15" t="s">
        <v>75</v>
      </c>
      <c r="AY1145" s="281" t="s">
        <v>145</v>
      </c>
    </row>
    <row r="1146" spans="2:51" s="14" customFormat="1" ht="13.5">
      <c r="B1146" s="260"/>
      <c r="C1146" s="261"/>
      <c r="D1146" s="221" t="s">
        <v>248</v>
      </c>
      <c r="E1146" s="262" t="s">
        <v>22</v>
      </c>
      <c r="F1146" s="263" t="s">
        <v>415</v>
      </c>
      <c r="G1146" s="261"/>
      <c r="H1146" s="264" t="s">
        <v>22</v>
      </c>
      <c r="I1146" s="265"/>
      <c r="J1146" s="261"/>
      <c r="K1146" s="261"/>
      <c r="L1146" s="266"/>
      <c r="M1146" s="267"/>
      <c r="N1146" s="268"/>
      <c r="O1146" s="268"/>
      <c r="P1146" s="268"/>
      <c r="Q1146" s="268"/>
      <c r="R1146" s="268"/>
      <c r="S1146" s="268"/>
      <c r="T1146" s="269"/>
      <c r="AT1146" s="270" t="s">
        <v>248</v>
      </c>
      <c r="AU1146" s="270" t="s">
        <v>84</v>
      </c>
      <c r="AV1146" s="14" t="s">
        <v>24</v>
      </c>
      <c r="AW1146" s="14" t="s">
        <v>39</v>
      </c>
      <c r="AX1146" s="14" t="s">
        <v>75</v>
      </c>
      <c r="AY1146" s="270" t="s">
        <v>145</v>
      </c>
    </row>
    <row r="1147" spans="2:51" s="12" customFormat="1" ht="13.5">
      <c r="B1147" s="224"/>
      <c r="C1147" s="225"/>
      <c r="D1147" s="221" t="s">
        <v>248</v>
      </c>
      <c r="E1147" s="236" t="s">
        <v>22</v>
      </c>
      <c r="F1147" s="237" t="s">
        <v>416</v>
      </c>
      <c r="G1147" s="225"/>
      <c r="H1147" s="238">
        <v>143.457</v>
      </c>
      <c r="I1147" s="230"/>
      <c r="J1147" s="225"/>
      <c r="K1147" s="225"/>
      <c r="L1147" s="231"/>
      <c r="M1147" s="232"/>
      <c r="N1147" s="233"/>
      <c r="O1147" s="233"/>
      <c r="P1147" s="233"/>
      <c r="Q1147" s="233"/>
      <c r="R1147" s="233"/>
      <c r="S1147" s="233"/>
      <c r="T1147" s="234"/>
      <c r="AT1147" s="235" t="s">
        <v>248</v>
      </c>
      <c r="AU1147" s="235" t="s">
        <v>84</v>
      </c>
      <c r="AV1147" s="12" t="s">
        <v>84</v>
      </c>
      <c r="AW1147" s="12" t="s">
        <v>39</v>
      </c>
      <c r="AX1147" s="12" t="s">
        <v>75</v>
      </c>
      <c r="AY1147" s="235" t="s">
        <v>145</v>
      </c>
    </row>
    <row r="1148" spans="2:51" s="12" customFormat="1" ht="13.5">
      <c r="B1148" s="224"/>
      <c r="C1148" s="225"/>
      <c r="D1148" s="221" t="s">
        <v>248</v>
      </c>
      <c r="E1148" s="236" t="s">
        <v>22</v>
      </c>
      <c r="F1148" s="237" t="s">
        <v>417</v>
      </c>
      <c r="G1148" s="225"/>
      <c r="H1148" s="238">
        <v>72.048</v>
      </c>
      <c r="I1148" s="230"/>
      <c r="J1148" s="225"/>
      <c r="K1148" s="225"/>
      <c r="L1148" s="231"/>
      <c r="M1148" s="232"/>
      <c r="N1148" s="233"/>
      <c r="O1148" s="233"/>
      <c r="P1148" s="233"/>
      <c r="Q1148" s="233"/>
      <c r="R1148" s="233"/>
      <c r="S1148" s="233"/>
      <c r="T1148" s="234"/>
      <c r="AT1148" s="235" t="s">
        <v>248</v>
      </c>
      <c r="AU1148" s="235" t="s">
        <v>84</v>
      </c>
      <c r="AV1148" s="12" t="s">
        <v>84</v>
      </c>
      <c r="AW1148" s="12" t="s">
        <v>39</v>
      </c>
      <c r="AX1148" s="12" t="s">
        <v>75</v>
      </c>
      <c r="AY1148" s="235" t="s">
        <v>145</v>
      </c>
    </row>
    <row r="1149" spans="2:51" s="12" customFormat="1" ht="13.5">
      <c r="B1149" s="224"/>
      <c r="C1149" s="225"/>
      <c r="D1149" s="221" t="s">
        <v>248</v>
      </c>
      <c r="E1149" s="236" t="s">
        <v>22</v>
      </c>
      <c r="F1149" s="237" t="s">
        <v>418</v>
      </c>
      <c r="G1149" s="225"/>
      <c r="H1149" s="238">
        <v>17.001</v>
      </c>
      <c r="I1149" s="230"/>
      <c r="J1149" s="225"/>
      <c r="K1149" s="225"/>
      <c r="L1149" s="231"/>
      <c r="M1149" s="232"/>
      <c r="N1149" s="233"/>
      <c r="O1149" s="233"/>
      <c r="P1149" s="233"/>
      <c r="Q1149" s="233"/>
      <c r="R1149" s="233"/>
      <c r="S1149" s="233"/>
      <c r="T1149" s="234"/>
      <c r="AT1149" s="235" t="s">
        <v>248</v>
      </c>
      <c r="AU1149" s="235" t="s">
        <v>84</v>
      </c>
      <c r="AV1149" s="12" t="s">
        <v>84</v>
      </c>
      <c r="AW1149" s="12" t="s">
        <v>39</v>
      </c>
      <c r="AX1149" s="12" t="s">
        <v>75</v>
      </c>
      <c r="AY1149" s="235" t="s">
        <v>145</v>
      </c>
    </row>
    <row r="1150" spans="2:51" s="12" customFormat="1" ht="13.5">
      <c r="B1150" s="224"/>
      <c r="C1150" s="225"/>
      <c r="D1150" s="221" t="s">
        <v>248</v>
      </c>
      <c r="E1150" s="236" t="s">
        <v>22</v>
      </c>
      <c r="F1150" s="237" t="s">
        <v>419</v>
      </c>
      <c r="G1150" s="225"/>
      <c r="H1150" s="238">
        <v>34.797</v>
      </c>
      <c r="I1150" s="230"/>
      <c r="J1150" s="225"/>
      <c r="K1150" s="225"/>
      <c r="L1150" s="231"/>
      <c r="M1150" s="232"/>
      <c r="N1150" s="233"/>
      <c r="O1150" s="233"/>
      <c r="P1150" s="233"/>
      <c r="Q1150" s="233"/>
      <c r="R1150" s="233"/>
      <c r="S1150" s="233"/>
      <c r="T1150" s="234"/>
      <c r="AT1150" s="235" t="s">
        <v>248</v>
      </c>
      <c r="AU1150" s="235" t="s">
        <v>84</v>
      </c>
      <c r="AV1150" s="12" t="s">
        <v>84</v>
      </c>
      <c r="AW1150" s="12" t="s">
        <v>39</v>
      </c>
      <c r="AX1150" s="12" t="s">
        <v>75</v>
      </c>
      <c r="AY1150" s="235" t="s">
        <v>145</v>
      </c>
    </row>
    <row r="1151" spans="2:51" s="12" customFormat="1" ht="27">
      <c r="B1151" s="224"/>
      <c r="C1151" s="225"/>
      <c r="D1151" s="221" t="s">
        <v>248</v>
      </c>
      <c r="E1151" s="236" t="s">
        <v>22</v>
      </c>
      <c r="F1151" s="237" t="s">
        <v>420</v>
      </c>
      <c r="G1151" s="225"/>
      <c r="H1151" s="238">
        <v>28.938</v>
      </c>
      <c r="I1151" s="230"/>
      <c r="J1151" s="225"/>
      <c r="K1151" s="225"/>
      <c r="L1151" s="231"/>
      <c r="M1151" s="232"/>
      <c r="N1151" s="233"/>
      <c r="O1151" s="233"/>
      <c r="P1151" s="233"/>
      <c r="Q1151" s="233"/>
      <c r="R1151" s="233"/>
      <c r="S1151" s="233"/>
      <c r="T1151" s="234"/>
      <c r="AT1151" s="235" t="s">
        <v>248</v>
      </c>
      <c r="AU1151" s="235" t="s">
        <v>84</v>
      </c>
      <c r="AV1151" s="12" t="s">
        <v>84</v>
      </c>
      <c r="AW1151" s="12" t="s">
        <v>39</v>
      </c>
      <c r="AX1151" s="12" t="s">
        <v>75</v>
      </c>
      <c r="AY1151" s="235" t="s">
        <v>145</v>
      </c>
    </row>
    <row r="1152" spans="2:51" s="12" customFormat="1" ht="27">
      <c r="B1152" s="224"/>
      <c r="C1152" s="225"/>
      <c r="D1152" s="221" t="s">
        <v>248</v>
      </c>
      <c r="E1152" s="236" t="s">
        <v>22</v>
      </c>
      <c r="F1152" s="237" t="s">
        <v>421</v>
      </c>
      <c r="G1152" s="225"/>
      <c r="H1152" s="238">
        <v>15.777</v>
      </c>
      <c r="I1152" s="230"/>
      <c r="J1152" s="225"/>
      <c r="K1152" s="225"/>
      <c r="L1152" s="231"/>
      <c r="M1152" s="232"/>
      <c r="N1152" s="233"/>
      <c r="O1152" s="233"/>
      <c r="P1152" s="233"/>
      <c r="Q1152" s="233"/>
      <c r="R1152" s="233"/>
      <c r="S1152" s="233"/>
      <c r="T1152" s="234"/>
      <c r="AT1152" s="235" t="s">
        <v>248</v>
      </c>
      <c r="AU1152" s="235" t="s">
        <v>84</v>
      </c>
      <c r="AV1152" s="12" t="s">
        <v>84</v>
      </c>
      <c r="AW1152" s="12" t="s">
        <v>39</v>
      </c>
      <c r="AX1152" s="12" t="s">
        <v>75</v>
      </c>
      <c r="AY1152" s="235" t="s">
        <v>145</v>
      </c>
    </row>
    <row r="1153" spans="2:51" s="12" customFormat="1" ht="13.5">
      <c r="B1153" s="224"/>
      <c r="C1153" s="225"/>
      <c r="D1153" s="221" t="s">
        <v>248</v>
      </c>
      <c r="E1153" s="236" t="s">
        <v>22</v>
      </c>
      <c r="F1153" s="237" t="s">
        <v>422</v>
      </c>
      <c r="G1153" s="225"/>
      <c r="H1153" s="238">
        <v>12.762</v>
      </c>
      <c r="I1153" s="230"/>
      <c r="J1153" s="225"/>
      <c r="K1153" s="225"/>
      <c r="L1153" s="231"/>
      <c r="M1153" s="232"/>
      <c r="N1153" s="233"/>
      <c r="O1153" s="233"/>
      <c r="P1153" s="233"/>
      <c r="Q1153" s="233"/>
      <c r="R1153" s="233"/>
      <c r="S1153" s="233"/>
      <c r="T1153" s="234"/>
      <c r="AT1153" s="235" t="s">
        <v>248</v>
      </c>
      <c r="AU1153" s="235" t="s">
        <v>84</v>
      </c>
      <c r="AV1153" s="12" t="s">
        <v>84</v>
      </c>
      <c r="AW1153" s="12" t="s">
        <v>39</v>
      </c>
      <c r="AX1153" s="12" t="s">
        <v>75</v>
      </c>
      <c r="AY1153" s="235" t="s">
        <v>145</v>
      </c>
    </row>
    <row r="1154" spans="2:51" s="15" customFormat="1" ht="13.5">
      <c r="B1154" s="271"/>
      <c r="C1154" s="272"/>
      <c r="D1154" s="221" t="s">
        <v>248</v>
      </c>
      <c r="E1154" s="273" t="s">
        <v>22</v>
      </c>
      <c r="F1154" s="274" t="s">
        <v>437</v>
      </c>
      <c r="G1154" s="272"/>
      <c r="H1154" s="275">
        <v>324.78</v>
      </c>
      <c r="I1154" s="276"/>
      <c r="J1154" s="272"/>
      <c r="K1154" s="272"/>
      <c r="L1154" s="277"/>
      <c r="M1154" s="278"/>
      <c r="N1154" s="279"/>
      <c r="O1154" s="279"/>
      <c r="P1154" s="279"/>
      <c r="Q1154" s="279"/>
      <c r="R1154" s="279"/>
      <c r="S1154" s="279"/>
      <c r="T1154" s="280"/>
      <c r="AT1154" s="281" t="s">
        <v>248</v>
      </c>
      <c r="AU1154" s="281" t="s">
        <v>84</v>
      </c>
      <c r="AV1154" s="15" t="s">
        <v>158</v>
      </c>
      <c r="AW1154" s="15" t="s">
        <v>39</v>
      </c>
      <c r="AX1154" s="15" t="s">
        <v>75</v>
      </c>
      <c r="AY1154" s="281" t="s">
        <v>145</v>
      </c>
    </row>
    <row r="1155" spans="2:51" s="12" customFormat="1" ht="13.5">
      <c r="B1155" s="224"/>
      <c r="C1155" s="225"/>
      <c r="D1155" s="221" t="s">
        <v>248</v>
      </c>
      <c r="E1155" s="236" t="s">
        <v>22</v>
      </c>
      <c r="F1155" s="237" t="s">
        <v>983</v>
      </c>
      <c r="G1155" s="225"/>
      <c r="H1155" s="238">
        <v>12</v>
      </c>
      <c r="I1155" s="230"/>
      <c r="J1155" s="225"/>
      <c r="K1155" s="225"/>
      <c r="L1155" s="231"/>
      <c r="M1155" s="232"/>
      <c r="N1155" s="233"/>
      <c r="O1155" s="233"/>
      <c r="P1155" s="233"/>
      <c r="Q1155" s="233"/>
      <c r="R1155" s="233"/>
      <c r="S1155" s="233"/>
      <c r="T1155" s="234"/>
      <c r="AT1155" s="235" t="s">
        <v>248</v>
      </c>
      <c r="AU1155" s="235" t="s">
        <v>84</v>
      </c>
      <c r="AV1155" s="12" t="s">
        <v>84</v>
      </c>
      <c r="AW1155" s="12" t="s">
        <v>39</v>
      </c>
      <c r="AX1155" s="12" t="s">
        <v>75</v>
      </c>
      <c r="AY1155" s="235" t="s">
        <v>145</v>
      </c>
    </row>
    <row r="1156" spans="2:51" s="12" customFormat="1" ht="13.5">
      <c r="B1156" s="224"/>
      <c r="C1156" s="225"/>
      <c r="D1156" s="221" t="s">
        <v>248</v>
      </c>
      <c r="E1156" s="236" t="s">
        <v>22</v>
      </c>
      <c r="F1156" s="237" t="s">
        <v>856</v>
      </c>
      <c r="G1156" s="225"/>
      <c r="H1156" s="238">
        <v>24.5</v>
      </c>
      <c r="I1156" s="230"/>
      <c r="J1156" s="225"/>
      <c r="K1156" s="225"/>
      <c r="L1156" s="231"/>
      <c r="M1156" s="232"/>
      <c r="N1156" s="233"/>
      <c r="O1156" s="233"/>
      <c r="P1156" s="233"/>
      <c r="Q1156" s="233"/>
      <c r="R1156" s="233"/>
      <c r="S1156" s="233"/>
      <c r="T1156" s="234"/>
      <c r="AT1156" s="235" t="s">
        <v>248</v>
      </c>
      <c r="AU1156" s="235" t="s">
        <v>84</v>
      </c>
      <c r="AV1156" s="12" t="s">
        <v>84</v>
      </c>
      <c r="AW1156" s="12" t="s">
        <v>39</v>
      </c>
      <c r="AX1156" s="12" t="s">
        <v>75</v>
      </c>
      <c r="AY1156" s="235" t="s">
        <v>145</v>
      </c>
    </row>
    <row r="1157" spans="2:51" s="12" customFormat="1" ht="13.5">
      <c r="B1157" s="224"/>
      <c r="C1157" s="225"/>
      <c r="D1157" s="221" t="s">
        <v>248</v>
      </c>
      <c r="E1157" s="236" t="s">
        <v>22</v>
      </c>
      <c r="F1157" s="237" t="s">
        <v>1004</v>
      </c>
      <c r="G1157" s="225"/>
      <c r="H1157" s="238">
        <v>58.32</v>
      </c>
      <c r="I1157" s="230"/>
      <c r="J1157" s="225"/>
      <c r="K1157" s="225"/>
      <c r="L1157" s="231"/>
      <c r="M1157" s="232"/>
      <c r="N1157" s="233"/>
      <c r="O1157" s="233"/>
      <c r="P1157" s="233"/>
      <c r="Q1157" s="233"/>
      <c r="R1157" s="233"/>
      <c r="S1157" s="233"/>
      <c r="T1157" s="234"/>
      <c r="AT1157" s="235" t="s">
        <v>248</v>
      </c>
      <c r="AU1157" s="235" t="s">
        <v>84</v>
      </c>
      <c r="AV1157" s="12" t="s">
        <v>84</v>
      </c>
      <c r="AW1157" s="12" t="s">
        <v>39</v>
      </c>
      <c r="AX1157" s="12" t="s">
        <v>75</v>
      </c>
      <c r="AY1157" s="235" t="s">
        <v>145</v>
      </c>
    </row>
    <row r="1158" spans="2:51" s="15" customFormat="1" ht="13.5">
      <c r="B1158" s="271"/>
      <c r="C1158" s="272"/>
      <c r="D1158" s="221" t="s">
        <v>248</v>
      </c>
      <c r="E1158" s="273" t="s">
        <v>22</v>
      </c>
      <c r="F1158" s="274" t="s">
        <v>437</v>
      </c>
      <c r="G1158" s="272"/>
      <c r="H1158" s="275">
        <v>94.82</v>
      </c>
      <c r="I1158" s="276"/>
      <c r="J1158" s="272"/>
      <c r="K1158" s="272"/>
      <c r="L1158" s="277"/>
      <c r="M1158" s="278"/>
      <c r="N1158" s="279"/>
      <c r="O1158" s="279"/>
      <c r="P1158" s="279"/>
      <c r="Q1158" s="279"/>
      <c r="R1158" s="279"/>
      <c r="S1158" s="279"/>
      <c r="T1158" s="280"/>
      <c r="AT1158" s="281" t="s">
        <v>248</v>
      </c>
      <c r="AU1158" s="281" t="s">
        <v>84</v>
      </c>
      <c r="AV1158" s="15" t="s">
        <v>158</v>
      </c>
      <c r="AW1158" s="15" t="s">
        <v>39</v>
      </c>
      <c r="AX1158" s="15" t="s">
        <v>75</v>
      </c>
      <c r="AY1158" s="281" t="s">
        <v>145</v>
      </c>
    </row>
    <row r="1159" spans="2:51" s="13" customFormat="1" ht="13.5">
      <c r="B1159" s="239"/>
      <c r="C1159" s="240"/>
      <c r="D1159" s="226" t="s">
        <v>248</v>
      </c>
      <c r="E1159" s="241" t="s">
        <v>22</v>
      </c>
      <c r="F1159" s="242" t="s">
        <v>270</v>
      </c>
      <c r="G1159" s="240"/>
      <c r="H1159" s="243">
        <v>1845.253</v>
      </c>
      <c r="I1159" s="244"/>
      <c r="J1159" s="240"/>
      <c r="K1159" s="240"/>
      <c r="L1159" s="245"/>
      <c r="M1159" s="246"/>
      <c r="N1159" s="247"/>
      <c r="O1159" s="247"/>
      <c r="P1159" s="247"/>
      <c r="Q1159" s="247"/>
      <c r="R1159" s="247"/>
      <c r="S1159" s="247"/>
      <c r="T1159" s="248"/>
      <c r="AT1159" s="249" t="s">
        <v>248</v>
      </c>
      <c r="AU1159" s="249" t="s">
        <v>84</v>
      </c>
      <c r="AV1159" s="13" t="s">
        <v>244</v>
      </c>
      <c r="AW1159" s="13" t="s">
        <v>39</v>
      </c>
      <c r="AX1159" s="13" t="s">
        <v>24</v>
      </c>
      <c r="AY1159" s="249" t="s">
        <v>145</v>
      </c>
    </row>
    <row r="1160" spans="2:65" s="1" customFormat="1" ht="31.5" customHeight="1">
      <c r="B1160" s="42"/>
      <c r="C1160" s="203" t="s">
        <v>1712</v>
      </c>
      <c r="D1160" s="203" t="s">
        <v>148</v>
      </c>
      <c r="E1160" s="204" t="s">
        <v>1713</v>
      </c>
      <c r="F1160" s="205" t="s">
        <v>1714</v>
      </c>
      <c r="G1160" s="206" t="s">
        <v>242</v>
      </c>
      <c r="H1160" s="207">
        <v>1845.253</v>
      </c>
      <c r="I1160" s="208"/>
      <c r="J1160" s="209">
        <f>ROUND(I1160*H1160,2)</f>
        <v>0</v>
      </c>
      <c r="K1160" s="205" t="s">
        <v>243</v>
      </c>
      <c r="L1160" s="62"/>
      <c r="M1160" s="210" t="s">
        <v>22</v>
      </c>
      <c r="N1160" s="211" t="s">
        <v>46</v>
      </c>
      <c r="O1160" s="43"/>
      <c r="P1160" s="212">
        <f>O1160*H1160</f>
        <v>0</v>
      </c>
      <c r="Q1160" s="212">
        <v>0.00029</v>
      </c>
      <c r="R1160" s="212">
        <f>Q1160*H1160</f>
        <v>0.53512337</v>
      </c>
      <c r="S1160" s="212">
        <v>0</v>
      </c>
      <c r="T1160" s="213">
        <f>S1160*H1160</f>
        <v>0</v>
      </c>
      <c r="AR1160" s="25" t="s">
        <v>326</v>
      </c>
      <c r="AT1160" s="25" t="s">
        <v>148</v>
      </c>
      <c r="AU1160" s="25" t="s">
        <v>84</v>
      </c>
      <c r="AY1160" s="25" t="s">
        <v>145</v>
      </c>
      <c r="BE1160" s="214">
        <f>IF(N1160="základní",J1160,0)</f>
        <v>0</v>
      </c>
      <c r="BF1160" s="214">
        <f>IF(N1160="snížená",J1160,0)</f>
        <v>0</v>
      </c>
      <c r="BG1160" s="214">
        <f>IF(N1160="zákl. přenesená",J1160,0)</f>
        <v>0</v>
      </c>
      <c r="BH1160" s="214">
        <f>IF(N1160="sníž. přenesená",J1160,0)</f>
        <v>0</v>
      </c>
      <c r="BI1160" s="214">
        <f>IF(N1160="nulová",J1160,0)</f>
        <v>0</v>
      </c>
      <c r="BJ1160" s="25" t="s">
        <v>24</v>
      </c>
      <c r="BK1160" s="214">
        <f>ROUND(I1160*H1160,2)</f>
        <v>0</v>
      </c>
      <c r="BL1160" s="25" t="s">
        <v>326</v>
      </c>
      <c r="BM1160" s="25" t="s">
        <v>1715</v>
      </c>
    </row>
    <row r="1161" spans="2:51" s="14" customFormat="1" ht="13.5">
      <c r="B1161" s="260"/>
      <c r="C1161" s="261"/>
      <c r="D1161" s="221" t="s">
        <v>248</v>
      </c>
      <c r="E1161" s="262" t="s">
        <v>22</v>
      </c>
      <c r="F1161" s="263" t="s">
        <v>1711</v>
      </c>
      <c r="G1161" s="261"/>
      <c r="H1161" s="264" t="s">
        <v>22</v>
      </c>
      <c r="I1161" s="265"/>
      <c r="J1161" s="261"/>
      <c r="K1161" s="261"/>
      <c r="L1161" s="266"/>
      <c r="M1161" s="267"/>
      <c r="N1161" s="268"/>
      <c r="O1161" s="268"/>
      <c r="P1161" s="268"/>
      <c r="Q1161" s="268"/>
      <c r="R1161" s="268"/>
      <c r="S1161" s="268"/>
      <c r="T1161" s="269"/>
      <c r="AT1161" s="270" t="s">
        <v>248</v>
      </c>
      <c r="AU1161" s="270" t="s">
        <v>84</v>
      </c>
      <c r="AV1161" s="14" t="s">
        <v>24</v>
      </c>
      <c r="AW1161" s="14" t="s">
        <v>39</v>
      </c>
      <c r="AX1161" s="14" t="s">
        <v>75</v>
      </c>
      <c r="AY1161" s="270" t="s">
        <v>145</v>
      </c>
    </row>
    <row r="1162" spans="2:51" s="12" customFormat="1" ht="13.5">
      <c r="B1162" s="224"/>
      <c r="C1162" s="225"/>
      <c r="D1162" s="221" t="s">
        <v>248</v>
      </c>
      <c r="E1162" s="236" t="s">
        <v>22</v>
      </c>
      <c r="F1162" s="237" t="s">
        <v>391</v>
      </c>
      <c r="G1162" s="225"/>
      <c r="H1162" s="238">
        <v>159.975</v>
      </c>
      <c r="I1162" s="230"/>
      <c r="J1162" s="225"/>
      <c r="K1162" s="225"/>
      <c r="L1162" s="231"/>
      <c r="M1162" s="232"/>
      <c r="N1162" s="233"/>
      <c r="O1162" s="233"/>
      <c r="P1162" s="233"/>
      <c r="Q1162" s="233"/>
      <c r="R1162" s="233"/>
      <c r="S1162" s="233"/>
      <c r="T1162" s="234"/>
      <c r="AT1162" s="235" t="s">
        <v>248</v>
      </c>
      <c r="AU1162" s="235" t="s">
        <v>84</v>
      </c>
      <c r="AV1162" s="12" t="s">
        <v>84</v>
      </c>
      <c r="AW1162" s="12" t="s">
        <v>39</v>
      </c>
      <c r="AX1162" s="12" t="s">
        <v>75</v>
      </c>
      <c r="AY1162" s="235" t="s">
        <v>145</v>
      </c>
    </row>
    <row r="1163" spans="2:51" s="12" customFormat="1" ht="13.5">
      <c r="B1163" s="224"/>
      <c r="C1163" s="225"/>
      <c r="D1163" s="221" t="s">
        <v>248</v>
      </c>
      <c r="E1163" s="236" t="s">
        <v>22</v>
      </c>
      <c r="F1163" s="237" t="s">
        <v>392</v>
      </c>
      <c r="G1163" s="225"/>
      <c r="H1163" s="238">
        <v>135.183</v>
      </c>
      <c r="I1163" s="230"/>
      <c r="J1163" s="225"/>
      <c r="K1163" s="225"/>
      <c r="L1163" s="231"/>
      <c r="M1163" s="232"/>
      <c r="N1163" s="233"/>
      <c r="O1163" s="233"/>
      <c r="P1163" s="233"/>
      <c r="Q1163" s="233"/>
      <c r="R1163" s="233"/>
      <c r="S1163" s="233"/>
      <c r="T1163" s="234"/>
      <c r="AT1163" s="235" t="s">
        <v>248</v>
      </c>
      <c r="AU1163" s="235" t="s">
        <v>84</v>
      </c>
      <c r="AV1163" s="12" t="s">
        <v>84</v>
      </c>
      <c r="AW1163" s="12" t="s">
        <v>39</v>
      </c>
      <c r="AX1163" s="12" t="s">
        <v>75</v>
      </c>
      <c r="AY1163" s="235" t="s">
        <v>145</v>
      </c>
    </row>
    <row r="1164" spans="2:51" s="12" customFormat="1" ht="13.5">
      <c r="B1164" s="224"/>
      <c r="C1164" s="225"/>
      <c r="D1164" s="221" t="s">
        <v>248</v>
      </c>
      <c r="E1164" s="236" t="s">
        <v>22</v>
      </c>
      <c r="F1164" s="237" t="s">
        <v>393</v>
      </c>
      <c r="G1164" s="225"/>
      <c r="H1164" s="238">
        <v>151.125</v>
      </c>
      <c r="I1164" s="230"/>
      <c r="J1164" s="225"/>
      <c r="K1164" s="225"/>
      <c r="L1164" s="231"/>
      <c r="M1164" s="232"/>
      <c r="N1164" s="233"/>
      <c r="O1164" s="233"/>
      <c r="P1164" s="233"/>
      <c r="Q1164" s="233"/>
      <c r="R1164" s="233"/>
      <c r="S1164" s="233"/>
      <c r="T1164" s="234"/>
      <c r="AT1164" s="235" t="s">
        <v>248</v>
      </c>
      <c r="AU1164" s="235" t="s">
        <v>84</v>
      </c>
      <c r="AV1164" s="12" t="s">
        <v>84</v>
      </c>
      <c r="AW1164" s="12" t="s">
        <v>39</v>
      </c>
      <c r="AX1164" s="12" t="s">
        <v>75</v>
      </c>
      <c r="AY1164" s="235" t="s">
        <v>145</v>
      </c>
    </row>
    <row r="1165" spans="2:51" s="12" customFormat="1" ht="13.5">
      <c r="B1165" s="224"/>
      <c r="C1165" s="225"/>
      <c r="D1165" s="221" t="s">
        <v>248</v>
      </c>
      <c r="E1165" s="236" t="s">
        <v>22</v>
      </c>
      <c r="F1165" s="237" t="s">
        <v>394</v>
      </c>
      <c r="G1165" s="225"/>
      <c r="H1165" s="238">
        <v>70.35</v>
      </c>
      <c r="I1165" s="230"/>
      <c r="J1165" s="225"/>
      <c r="K1165" s="225"/>
      <c r="L1165" s="231"/>
      <c r="M1165" s="232"/>
      <c r="N1165" s="233"/>
      <c r="O1165" s="233"/>
      <c r="P1165" s="233"/>
      <c r="Q1165" s="233"/>
      <c r="R1165" s="233"/>
      <c r="S1165" s="233"/>
      <c r="T1165" s="234"/>
      <c r="AT1165" s="235" t="s">
        <v>248</v>
      </c>
      <c r="AU1165" s="235" t="s">
        <v>84</v>
      </c>
      <c r="AV1165" s="12" t="s">
        <v>84</v>
      </c>
      <c r="AW1165" s="12" t="s">
        <v>39</v>
      </c>
      <c r="AX1165" s="12" t="s">
        <v>75</v>
      </c>
      <c r="AY1165" s="235" t="s">
        <v>145</v>
      </c>
    </row>
    <row r="1166" spans="2:51" s="12" customFormat="1" ht="13.5">
      <c r="B1166" s="224"/>
      <c r="C1166" s="225"/>
      <c r="D1166" s="221" t="s">
        <v>248</v>
      </c>
      <c r="E1166" s="236" t="s">
        <v>22</v>
      </c>
      <c r="F1166" s="237" t="s">
        <v>395</v>
      </c>
      <c r="G1166" s="225"/>
      <c r="H1166" s="238">
        <v>73.5</v>
      </c>
      <c r="I1166" s="230"/>
      <c r="J1166" s="225"/>
      <c r="K1166" s="225"/>
      <c r="L1166" s="231"/>
      <c r="M1166" s="232"/>
      <c r="N1166" s="233"/>
      <c r="O1166" s="233"/>
      <c r="P1166" s="233"/>
      <c r="Q1166" s="233"/>
      <c r="R1166" s="233"/>
      <c r="S1166" s="233"/>
      <c r="T1166" s="234"/>
      <c r="AT1166" s="235" t="s">
        <v>248</v>
      </c>
      <c r="AU1166" s="235" t="s">
        <v>84</v>
      </c>
      <c r="AV1166" s="12" t="s">
        <v>84</v>
      </c>
      <c r="AW1166" s="12" t="s">
        <v>39</v>
      </c>
      <c r="AX1166" s="12" t="s">
        <v>75</v>
      </c>
      <c r="AY1166" s="235" t="s">
        <v>145</v>
      </c>
    </row>
    <row r="1167" spans="2:51" s="12" customFormat="1" ht="13.5">
      <c r="B1167" s="224"/>
      <c r="C1167" s="225"/>
      <c r="D1167" s="221" t="s">
        <v>248</v>
      </c>
      <c r="E1167" s="236" t="s">
        <v>22</v>
      </c>
      <c r="F1167" s="237" t="s">
        <v>396</v>
      </c>
      <c r="G1167" s="225"/>
      <c r="H1167" s="238">
        <v>69</v>
      </c>
      <c r="I1167" s="230"/>
      <c r="J1167" s="225"/>
      <c r="K1167" s="225"/>
      <c r="L1167" s="231"/>
      <c r="M1167" s="232"/>
      <c r="N1167" s="233"/>
      <c r="O1167" s="233"/>
      <c r="P1167" s="233"/>
      <c r="Q1167" s="233"/>
      <c r="R1167" s="233"/>
      <c r="S1167" s="233"/>
      <c r="T1167" s="234"/>
      <c r="AT1167" s="235" t="s">
        <v>248</v>
      </c>
      <c r="AU1167" s="235" t="s">
        <v>84</v>
      </c>
      <c r="AV1167" s="12" t="s">
        <v>84</v>
      </c>
      <c r="AW1167" s="12" t="s">
        <v>39</v>
      </c>
      <c r="AX1167" s="12" t="s">
        <v>75</v>
      </c>
      <c r="AY1167" s="235" t="s">
        <v>145</v>
      </c>
    </row>
    <row r="1168" spans="2:51" s="12" customFormat="1" ht="13.5">
      <c r="B1168" s="224"/>
      <c r="C1168" s="225"/>
      <c r="D1168" s="221" t="s">
        <v>248</v>
      </c>
      <c r="E1168" s="236" t="s">
        <v>22</v>
      </c>
      <c r="F1168" s="237" t="s">
        <v>397</v>
      </c>
      <c r="G1168" s="225"/>
      <c r="H1168" s="238">
        <v>209.4</v>
      </c>
      <c r="I1168" s="230"/>
      <c r="J1168" s="225"/>
      <c r="K1168" s="225"/>
      <c r="L1168" s="231"/>
      <c r="M1168" s="232"/>
      <c r="N1168" s="233"/>
      <c r="O1168" s="233"/>
      <c r="P1168" s="233"/>
      <c r="Q1168" s="233"/>
      <c r="R1168" s="233"/>
      <c r="S1168" s="233"/>
      <c r="T1168" s="234"/>
      <c r="AT1168" s="235" t="s">
        <v>248</v>
      </c>
      <c r="AU1168" s="235" t="s">
        <v>84</v>
      </c>
      <c r="AV1168" s="12" t="s">
        <v>84</v>
      </c>
      <c r="AW1168" s="12" t="s">
        <v>39</v>
      </c>
      <c r="AX1168" s="12" t="s">
        <v>75</v>
      </c>
      <c r="AY1168" s="235" t="s">
        <v>145</v>
      </c>
    </row>
    <row r="1169" spans="2:51" s="12" customFormat="1" ht="13.5">
      <c r="B1169" s="224"/>
      <c r="C1169" s="225"/>
      <c r="D1169" s="221" t="s">
        <v>248</v>
      </c>
      <c r="E1169" s="236" t="s">
        <v>22</v>
      </c>
      <c r="F1169" s="237" t="s">
        <v>398</v>
      </c>
      <c r="G1169" s="225"/>
      <c r="H1169" s="238">
        <v>83</v>
      </c>
      <c r="I1169" s="230"/>
      <c r="J1169" s="225"/>
      <c r="K1169" s="225"/>
      <c r="L1169" s="231"/>
      <c r="M1169" s="232"/>
      <c r="N1169" s="233"/>
      <c r="O1169" s="233"/>
      <c r="P1169" s="233"/>
      <c r="Q1169" s="233"/>
      <c r="R1169" s="233"/>
      <c r="S1169" s="233"/>
      <c r="T1169" s="234"/>
      <c r="AT1169" s="235" t="s">
        <v>248</v>
      </c>
      <c r="AU1169" s="235" t="s">
        <v>84</v>
      </c>
      <c r="AV1169" s="12" t="s">
        <v>84</v>
      </c>
      <c r="AW1169" s="12" t="s">
        <v>39</v>
      </c>
      <c r="AX1169" s="12" t="s">
        <v>75</v>
      </c>
      <c r="AY1169" s="235" t="s">
        <v>145</v>
      </c>
    </row>
    <row r="1170" spans="2:51" s="12" customFormat="1" ht="13.5">
      <c r="B1170" s="224"/>
      <c r="C1170" s="225"/>
      <c r="D1170" s="221" t="s">
        <v>248</v>
      </c>
      <c r="E1170" s="236" t="s">
        <v>22</v>
      </c>
      <c r="F1170" s="237" t="s">
        <v>399</v>
      </c>
      <c r="G1170" s="225"/>
      <c r="H1170" s="238">
        <v>69.75</v>
      </c>
      <c r="I1170" s="230"/>
      <c r="J1170" s="225"/>
      <c r="K1170" s="225"/>
      <c r="L1170" s="231"/>
      <c r="M1170" s="232"/>
      <c r="N1170" s="233"/>
      <c r="O1170" s="233"/>
      <c r="P1170" s="233"/>
      <c r="Q1170" s="233"/>
      <c r="R1170" s="233"/>
      <c r="S1170" s="233"/>
      <c r="T1170" s="234"/>
      <c r="AT1170" s="235" t="s">
        <v>248</v>
      </c>
      <c r="AU1170" s="235" t="s">
        <v>84</v>
      </c>
      <c r="AV1170" s="12" t="s">
        <v>84</v>
      </c>
      <c r="AW1170" s="12" t="s">
        <v>39</v>
      </c>
      <c r="AX1170" s="12" t="s">
        <v>75</v>
      </c>
      <c r="AY1170" s="235" t="s">
        <v>145</v>
      </c>
    </row>
    <row r="1171" spans="2:51" s="12" customFormat="1" ht="13.5">
      <c r="B1171" s="224"/>
      <c r="C1171" s="225"/>
      <c r="D1171" s="221" t="s">
        <v>248</v>
      </c>
      <c r="E1171" s="236" t="s">
        <v>22</v>
      </c>
      <c r="F1171" s="237" t="s">
        <v>400</v>
      </c>
      <c r="G1171" s="225"/>
      <c r="H1171" s="238">
        <v>65.625</v>
      </c>
      <c r="I1171" s="230"/>
      <c r="J1171" s="225"/>
      <c r="K1171" s="225"/>
      <c r="L1171" s="231"/>
      <c r="M1171" s="232"/>
      <c r="N1171" s="233"/>
      <c r="O1171" s="233"/>
      <c r="P1171" s="233"/>
      <c r="Q1171" s="233"/>
      <c r="R1171" s="233"/>
      <c r="S1171" s="233"/>
      <c r="T1171" s="234"/>
      <c r="AT1171" s="235" t="s">
        <v>248</v>
      </c>
      <c r="AU1171" s="235" t="s">
        <v>84</v>
      </c>
      <c r="AV1171" s="12" t="s">
        <v>84</v>
      </c>
      <c r="AW1171" s="12" t="s">
        <v>39</v>
      </c>
      <c r="AX1171" s="12" t="s">
        <v>75</v>
      </c>
      <c r="AY1171" s="235" t="s">
        <v>145</v>
      </c>
    </row>
    <row r="1172" spans="2:51" s="12" customFormat="1" ht="13.5">
      <c r="B1172" s="224"/>
      <c r="C1172" s="225"/>
      <c r="D1172" s="221" t="s">
        <v>248</v>
      </c>
      <c r="E1172" s="236" t="s">
        <v>22</v>
      </c>
      <c r="F1172" s="237" t="s">
        <v>401</v>
      </c>
      <c r="G1172" s="225"/>
      <c r="H1172" s="238">
        <v>52.125</v>
      </c>
      <c r="I1172" s="230"/>
      <c r="J1172" s="225"/>
      <c r="K1172" s="225"/>
      <c r="L1172" s="231"/>
      <c r="M1172" s="232"/>
      <c r="N1172" s="233"/>
      <c r="O1172" s="233"/>
      <c r="P1172" s="233"/>
      <c r="Q1172" s="233"/>
      <c r="R1172" s="233"/>
      <c r="S1172" s="233"/>
      <c r="T1172" s="234"/>
      <c r="AT1172" s="235" t="s">
        <v>248</v>
      </c>
      <c r="AU1172" s="235" t="s">
        <v>84</v>
      </c>
      <c r="AV1172" s="12" t="s">
        <v>84</v>
      </c>
      <c r="AW1172" s="12" t="s">
        <v>39</v>
      </c>
      <c r="AX1172" s="12" t="s">
        <v>75</v>
      </c>
      <c r="AY1172" s="235" t="s">
        <v>145</v>
      </c>
    </row>
    <row r="1173" spans="2:51" s="12" customFormat="1" ht="13.5">
      <c r="B1173" s="224"/>
      <c r="C1173" s="225"/>
      <c r="D1173" s="221" t="s">
        <v>248</v>
      </c>
      <c r="E1173" s="236" t="s">
        <v>22</v>
      </c>
      <c r="F1173" s="237" t="s">
        <v>402</v>
      </c>
      <c r="G1173" s="225"/>
      <c r="H1173" s="238">
        <v>35.5</v>
      </c>
      <c r="I1173" s="230"/>
      <c r="J1173" s="225"/>
      <c r="K1173" s="225"/>
      <c r="L1173" s="231"/>
      <c r="M1173" s="232"/>
      <c r="N1173" s="233"/>
      <c r="O1173" s="233"/>
      <c r="P1173" s="233"/>
      <c r="Q1173" s="233"/>
      <c r="R1173" s="233"/>
      <c r="S1173" s="233"/>
      <c r="T1173" s="234"/>
      <c r="AT1173" s="235" t="s">
        <v>248</v>
      </c>
      <c r="AU1173" s="235" t="s">
        <v>84</v>
      </c>
      <c r="AV1173" s="12" t="s">
        <v>84</v>
      </c>
      <c r="AW1173" s="12" t="s">
        <v>39</v>
      </c>
      <c r="AX1173" s="12" t="s">
        <v>75</v>
      </c>
      <c r="AY1173" s="235" t="s">
        <v>145</v>
      </c>
    </row>
    <row r="1174" spans="2:51" s="12" customFormat="1" ht="13.5">
      <c r="B1174" s="224"/>
      <c r="C1174" s="225"/>
      <c r="D1174" s="221" t="s">
        <v>248</v>
      </c>
      <c r="E1174" s="236" t="s">
        <v>22</v>
      </c>
      <c r="F1174" s="237" t="s">
        <v>403</v>
      </c>
      <c r="G1174" s="225"/>
      <c r="H1174" s="238">
        <v>60.62</v>
      </c>
      <c r="I1174" s="230"/>
      <c r="J1174" s="225"/>
      <c r="K1174" s="225"/>
      <c r="L1174" s="231"/>
      <c r="M1174" s="232"/>
      <c r="N1174" s="233"/>
      <c r="O1174" s="233"/>
      <c r="P1174" s="233"/>
      <c r="Q1174" s="233"/>
      <c r="R1174" s="233"/>
      <c r="S1174" s="233"/>
      <c r="T1174" s="234"/>
      <c r="AT1174" s="235" t="s">
        <v>248</v>
      </c>
      <c r="AU1174" s="235" t="s">
        <v>84</v>
      </c>
      <c r="AV1174" s="12" t="s">
        <v>84</v>
      </c>
      <c r="AW1174" s="12" t="s">
        <v>39</v>
      </c>
      <c r="AX1174" s="12" t="s">
        <v>75</v>
      </c>
      <c r="AY1174" s="235" t="s">
        <v>145</v>
      </c>
    </row>
    <row r="1175" spans="2:51" s="12" customFormat="1" ht="13.5">
      <c r="B1175" s="224"/>
      <c r="C1175" s="225"/>
      <c r="D1175" s="221" t="s">
        <v>248</v>
      </c>
      <c r="E1175" s="236" t="s">
        <v>22</v>
      </c>
      <c r="F1175" s="237" t="s">
        <v>404</v>
      </c>
      <c r="G1175" s="225"/>
      <c r="H1175" s="238">
        <v>190.5</v>
      </c>
      <c r="I1175" s="230"/>
      <c r="J1175" s="225"/>
      <c r="K1175" s="225"/>
      <c r="L1175" s="231"/>
      <c r="M1175" s="232"/>
      <c r="N1175" s="233"/>
      <c r="O1175" s="233"/>
      <c r="P1175" s="233"/>
      <c r="Q1175" s="233"/>
      <c r="R1175" s="233"/>
      <c r="S1175" s="233"/>
      <c r="T1175" s="234"/>
      <c r="AT1175" s="235" t="s">
        <v>248</v>
      </c>
      <c r="AU1175" s="235" t="s">
        <v>84</v>
      </c>
      <c r="AV1175" s="12" t="s">
        <v>84</v>
      </c>
      <c r="AW1175" s="12" t="s">
        <v>39</v>
      </c>
      <c r="AX1175" s="12" t="s">
        <v>75</v>
      </c>
      <c r="AY1175" s="235" t="s">
        <v>145</v>
      </c>
    </row>
    <row r="1176" spans="2:51" s="15" customFormat="1" ht="13.5">
      <c r="B1176" s="271"/>
      <c r="C1176" s="272"/>
      <c r="D1176" s="221" t="s">
        <v>248</v>
      </c>
      <c r="E1176" s="273" t="s">
        <v>22</v>
      </c>
      <c r="F1176" s="274" t="s">
        <v>437</v>
      </c>
      <c r="G1176" s="272"/>
      <c r="H1176" s="275">
        <v>1425.653</v>
      </c>
      <c r="I1176" s="276"/>
      <c r="J1176" s="272"/>
      <c r="K1176" s="272"/>
      <c r="L1176" s="277"/>
      <c r="M1176" s="278"/>
      <c r="N1176" s="279"/>
      <c r="O1176" s="279"/>
      <c r="P1176" s="279"/>
      <c r="Q1176" s="279"/>
      <c r="R1176" s="279"/>
      <c r="S1176" s="279"/>
      <c r="T1176" s="280"/>
      <c r="AT1176" s="281" t="s">
        <v>248</v>
      </c>
      <c r="AU1176" s="281" t="s">
        <v>84</v>
      </c>
      <c r="AV1176" s="15" t="s">
        <v>158</v>
      </c>
      <c r="AW1176" s="15" t="s">
        <v>39</v>
      </c>
      <c r="AX1176" s="15" t="s">
        <v>75</v>
      </c>
      <c r="AY1176" s="281" t="s">
        <v>145</v>
      </c>
    </row>
    <row r="1177" spans="2:51" s="14" customFormat="1" ht="13.5">
      <c r="B1177" s="260"/>
      <c r="C1177" s="261"/>
      <c r="D1177" s="221" t="s">
        <v>248</v>
      </c>
      <c r="E1177" s="262" t="s">
        <v>22</v>
      </c>
      <c r="F1177" s="263" t="s">
        <v>415</v>
      </c>
      <c r="G1177" s="261"/>
      <c r="H1177" s="264" t="s">
        <v>22</v>
      </c>
      <c r="I1177" s="265"/>
      <c r="J1177" s="261"/>
      <c r="K1177" s="261"/>
      <c r="L1177" s="266"/>
      <c r="M1177" s="267"/>
      <c r="N1177" s="268"/>
      <c r="O1177" s="268"/>
      <c r="P1177" s="268"/>
      <c r="Q1177" s="268"/>
      <c r="R1177" s="268"/>
      <c r="S1177" s="268"/>
      <c r="T1177" s="269"/>
      <c r="AT1177" s="270" t="s">
        <v>248</v>
      </c>
      <c r="AU1177" s="270" t="s">
        <v>84</v>
      </c>
      <c r="AV1177" s="14" t="s">
        <v>24</v>
      </c>
      <c r="AW1177" s="14" t="s">
        <v>39</v>
      </c>
      <c r="AX1177" s="14" t="s">
        <v>75</v>
      </c>
      <c r="AY1177" s="270" t="s">
        <v>145</v>
      </c>
    </row>
    <row r="1178" spans="2:51" s="12" customFormat="1" ht="13.5">
      <c r="B1178" s="224"/>
      <c r="C1178" s="225"/>
      <c r="D1178" s="221" t="s">
        <v>248</v>
      </c>
      <c r="E1178" s="236" t="s">
        <v>22</v>
      </c>
      <c r="F1178" s="237" t="s">
        <v>416</v>
      </c>
      <c r="G1178" s="225"/>
      <c r="H1178" s="238">
        <v>143.457</v>
      </c>
      <c r="I1178" s="230"/>
      <c r="J1178" s="225"/>
      <c r="K1178" s="225"/>
      <c r="L1178" s="231"/>
      <c r="M1178" s="232"/>
      <c r="N1178" s="233"/>
      <c r="O1178" s="233"/>
      <c r="P1178" s="233"/>
      <c r="Q1178" s="233"/>
      <c r="R1178" s="233"/>
      <c r="S1178" s="233"/>
      <c r="T1178" s="234"/>
      <c r="AT1178" s="235" t="s">
        <v>248</v>
      </c>
      <c r="AU1178" s="235" t="s">
        <v>84</v>
      </c>
      <c r="AV1178" s="12" t="s">
        <v>84</v>
      </c>
      <c r="AW1178" s="12" t="s">
        <v>39</v>
      </c>
      <c r="AX1178" s="12" t="s">
        <v>75</v>
      </c>
      <c r="AY1178" s="235" t="s">
        <v>145</v>
      </c>
    </row>
    <row r="1179" spans="2:51" s="12" customFormat="1" ht="13.5">
      <c r="B1179" s="224"/>
      <c r="C1179" s="225"/>
      <c r="D1179" s="221" t="s">
        <v>248</v>
      </c>
      <c r="E1179" s="236" t="s">
        <v>22</v>
      </c>
      <c r="F1179" s="237" t="s">
        <v>417</v>
      </c>
      <c r="G1179" s="225"/>
      <c r="H1179" s="238">
        <v>72.048</v>
      </c>
      <c r="I1179" s="230"/>
      <c r="J1179" s="225"/>
      <c r="K1179" s="225"/>
      <c r="L1179" s="231"/>
      <c r="M1179" s="232"/>
      <c r="N1179" s="233"/>
      <c r="O1179" s="233"/>
      <c r="P1179" s="233"/>
      <c r="Q1179" s="233"/>
      <c r="R1179" s="233"/>
      <c r="S1179" s="233"/>
      <c r="T1179" s="234"/>
      <c r="AT1179" s="235" t="s">
        <v>248</v>
      </c>
      <c r="AU1179" s="235" t="s">
        <v>84</v>
      </c>
      <c r="AV1179" s="12" t="s">
        <v>84</v>
      </c>
      <c r="AW1179" s="12" t="s">
        <v>39</v>
      </c>
      <c r="AX1179" s="12" t="s">
        <v>75</v>
      </c>
      <c r="AY1179" s="235" t="s">
        <v>145</v>
      </c>
    </row>
    <row r="1180" spans="2:51" s="12" customFormat="1" ht="13.5">
      <c r="B1180" s="224"/>
      <c r="C1180" s="225"/>
      <c r="D1180" s="221" t="s">
        <v>248</v>
      </c>
      <c r="E1180" s="236" t="s">
        <v>22</v>
      </c>
      <c r="F1180" s="237" t="s">
        <v>418</v>
      </c>
      <c r="G1180" s="225"/>
      <c r="H1180" s="238">
        <v>17.001</v>
      </c>
      <c r="I1180" s="230"/>
      <c r="J1180" s="225"/>
      <c r="K1180" s="225"/>
      <c r="L1180" s="231"/>
      <c r="M1180" s="232"/>
      <c r="N1180" s="233"/>
      <c r="O1180" s="233"/>
      <c r="P1180" s="233"/>
      <c r="Q1180" s="233"/>
      <c r="R1180" s="233"/>
      <c r="S1180" s="233"/>
      <c r="T1180" s="234"/>
      <c r="AT1180" s="235" t="s">
        <v>248</v>
      </c>
      <c r="AU1180" s="235" t="s">
        <v>84</v>
      </c>
      <c r="AV1180" s="12" t="s">
        <v>84</v>
      </c>
      <c r="AW1180" s="12" t="s">
        <v>39</v>
      </c>
      <c r="AX1180" s="12" t="s">
        <v>75</v>
      </c>
      <c r="AY1180" s="235" t="s">
        <v>145</v>
      </c>
    </row>
    <row r="1181" spans="2:51" s="12" customFormat="1" ht="13.5">
      <c r="B1181" s="224"/>
      <c r="C1181" s="225"/>
      <c r="D1181" s="221" t="s">
        <v>248</v>
      </c>
      <c r="E1181" s="236" t="s">
        <v>22</v>
      </c>
      <c r="F1181" s="237" t="s">
        <v>419</v>
      </c>
      <c r="G1181" s="225"/>
      <c r="H1181" s="238">
        <v>34.797</v>
      </c>
      <c r="I1181" s="230"/>
      <c r="J1181" s="225"/>
      <c r="K1181" s="225"/>
      <c r="L1181" s="231"/>
      <c r="M1181" s="232"/>
      <c r="N1181" s="233"/>
      <c r="O1181" s="233"/>
      <c r="P1181" s="233"/>
      <c r="Q1181" s="233"/>
      <c r="R1181" s="233"/>
      <c r="S1181" s="233"/>
      <c r="T1181" s="234"/>
      <c r="AT1181" s="235" t="s">
        <v>248</v>
      </c>
      <c r="AU1181" s="235" t="s">
        <v>84</v>
      </c>
      <c r="AV1181" s="12" t="s">
        <v>84</v>
      </c>
      <c r="AW1181" s="12" t="s">
        <v>39</v>
      </c>
      <c r="AX1181" s="12" t="s">
        <v>75</v>
      </c>
      <c r="AY1181" s="235" t="s">
        <v>145</v>
      </c>
    </row>
    <row r="1182" spans="2:51" s="12" customFormat="1" ht="27">
      <c r="B1182" s="224"/>
      <c r="C1182" s="225"/>
      <c r="D1182" s="221" t="s">
        <v>248</v>
      </c>
      <c r="E1182" s="236" t="s">
        <v>22</v>
      </c>
      <c r="F1182" s="237" t="s">
        <v>420</v>
      </c>
      <c r="G1182" s="225"/>
      <c r="H1182" s="238">
        <v>28.938</v>
      </c>
      <c r="I1182" s="230"/>
      <c r="J1182" s="225"/>
      <c r="K1182" s="225"/>
      <c r="L1182" s="231"/>
      <c r="M1182" s="232"/>
      <c r="N1182" s="233"/>
      <c r="O1182" s="233"/>
      <c r="P1182" s="233"/>
      <c r="Q1182" s="233"/>
      <c r="R1182" s="233"/>
      <c r="S1182" s="233"/>
      <c r="T1182" s="234"/>
      <c r="AT1182" s="235" t="s">
        <v>248</v>
      </c>
      <c r="AU1182" s="235" t="s">
        <v>84</v>
      </c>
      <c r="AV1182" s="12" t="s">
        <v>84</v>
      </c>
      <c r="AW1182" s="12" t="s">
        <v>39</v>
      </c>
      <c r="AX1182" s="12" t="s">
        <v>75</v>
      </c>
      <c r="AY1182" s="235" t="s">
        <v>145</v>
      </c>
    </row>
    <row r="1183" spans="2:51" s="12" customFormat="1" ht="27">
      <c r="B1183" s="224"/>
      <c r="C1183" s="225"/>
      <c r="D1183" s="221" t="s">
        <v>248</v>
      </c>
      <c r="E1183" s="236" t="s">
        <v>22</v>
      </c>
      <c r="F1183" s="237" t="s">
        <v>421</v>
      </c>
      <c r="G1183" s="225"/>
      <c r="H1183" s="238">
        <v>15.777</v>
      </c>
      <c r="I1183" s="230"/>
      <c r="J1183" s="225"/>
      <c r="K1183" s="225"/>
      <c r="L1183" s="231"/>
      <c r="M1183" s="232"/>
      <c r="N1183" s="233"/>
      <c r="O1183" s="233"/>
      <c r="P1183" s="233"/>
      <c r="Q1183" s="233"/>
      <c r="R1183" s="233"/>
      <c r="S1183" s="233"/>
      <c r="T1183" s="234"/>
      <c r="AT1183" s="235" t="s">
        <v>248</v>
      </c>
      <c r="AU1183" s="235" t="s">
        <v>84</v>
      </c>
      <c r="AV1183" s="12" t="s">
        <v>84</v>
      </c>
      <c r="AW1183" s="12" t="s">
        <v>39</v>
      </c>
      <c r="AX1183" s="12" t="s">
        <v>75</v>
      </c>
      <c r="AY1183" s="235" t="s">
        <v>145</v>
      </c>
    </row>
    <row r="1184" spans="2:51" s="12" customFormat="1" ht="13.5">
      <c r="B1184" s="224"/>
      <c r="C1184" s="225"/>
      <c r="D1184" s="221" t="s">
        <v>248</v>
      </c>
      <c r="E1184" s="236" t="s">
        <v>22</v>
      </c>
      <c r="F1184" s="237" t="s">
        <v>422</v>
      </c>
      <c r="G1184" s="225"/>
      <c r="H1184" s="238">
        <v>12.762</v>
      </c>
      <c r="I1184" s="230"/>
      <c r="J1184" s="225"/>
      <c r="K1184" s="225"/>
      <c r="L1184" s="231"/>
      <c r="M1184" s="232"/>
      <c r="N1184" s="233"/>
      <c r="O1184" s="233"/>
      <c r="P1184" s="233"/>
      <c r="Q1184" s="233"/>
      <c r="R1184" s="233"/>
      <c r="S1184" s="233"/>
      <c r="T1184" s="234"/>
      <c r="AT1184" s="235" t="s">
        <v>248</v>
      </c>
      <c r="AU1184" s="235" t="s">
        <v>84</v>
      </c>
      <c r="AV1184" s="12" t="s">
        <v>84</v>
      </c>
      <c r="AW1184" s="12" t="s">
        <v>39</v>
      </c>
      <c r="AX1184" s="12" t="s">
        <v>75</v>
      </c>
      <c r="AY1184" s="235" t="s">
        <v>145</v>
      </c>
    </row>
    <row r="1185" spans="2:51" s="15" customFormat="1" ht="13.5">
      <c r="B1185" s="271"/>
      <c r="C1185" s="272"/>
      <c r="D1185" s="221" t="s">
        <v>248</v>
      </c>
      <c r="E1185" s="273" t="s">
        <v>22</v>
      </c>
      <c r="F1185" s="274" t="s">
        <v>437</v>
      </c>
      <c r="G1185" s="272"/>
      <c r="H1185" s="275">
        <v>324.78</v>
      </c>
      <c r="I1185" s="276"/>
      <c r="J1185" s="272"/>
      <c r="K1185" s="272"/>
      <c r="L1185" s="277"/>
      <c r="M1185" s="278"/>
      <c r="N1185" s="279"/>
      <c r="O1185" s="279"/>
      <c r="P1185" s="279"/>
      <c r="Q1185" s="279"/>
      <c r="R1185" s="279"/>
      <c r="S1185" s="279"/>
      <c r="T1185" s="280"/>
      <c r="AT1185" s="281" t="s">
        <v>248</v>
      </c>
      <c r="AU1185" s="281" t="s">
        <v>84</v>
      </c>
      <c r="AV1185" s="15" t="s">
        <v>158</v>
      </c>
      <c r="AW1185" s="15" t="s">
        <v>39</v>
      </c>
      <c r="AX1185" s="15" t="s">
        <v>75</v>
      </c>
      <c r="AY1185" s="281" t="s">
        <v>145</v>
      </c>
    </row>
    <row r="1186" spans="2:51" s="12" customFormat="1" ht="13.5">
      <c r="B1186" s="224"/>
      <c r="C1186" s="225"/>
      <c r="D1186" s="221" t="s">
        <v>248</v>
      </c>
      <c r="E1186" s="236" t="s">
        <v>22</v>
      </c>
      <c r="F1186" s="237" t="s">
        <v>983</v>
      </c>
      <c r="G1186" s="225"/>
      <c r="H1186" s="238">
        <v>12</v>
      </c>
      <c r="I1186" s="230"/>
      <c r="J1186" s="225"/>
      <c r="K1186" s="225"/>
      <c r="L1186" s="231"/>
      <c r="M1186" s="232"/>
      <c r="N1186" s="233"/>
      <c r="O1186" s="233"/>
      <c r="P1186" s="233"/>
      <c r="Q1186" s="233"/>
      <c r="R1186" s="233"/>
      <c r="S1186" s="233"/>
      <c r="T1186" s="234"/>
      <c r="AT1186" s="235" t="s">
        <v>248</v>
      </c>
      <c r="AU1186" s="235" t="s">
        <v>84</v>
      </c>
      <c r="AV1186" s="12" t="s">
        <v>84</v>
      </c>
      <c r="AW1186" s="12" t="s">
        <v>39</v>
      </c>
      <c r="AX1186" s="12" t="s">
        <v>75</v>
      </c>
      <c r="AY1186" s="235" t="s">
        <v>145</v>
      </c>
    </row>
    <row r="1187" spans="2:51" s="12" customFormat="1" ht="13.5">
      <c r="B1187" s="224"/>
      <c r="C1187" s="225"/>
      <c r="D1187" s="221" t="s">
        <v>248</v>
      </c>
      <c r="E1187" s="236" t="s">
        <v>22</v>
      </c>
      <c r="F1187" s="237" t="s">
        <v>856</v>
      </c>
      <c r="G1187" s="225"/>
      <c r="H1187" s="238">
        <v>24.5</v>
      </c>
      <c r="I1187" s="230"/>
      <c r="J1187" s="225"/>
      <c r="K1187" s="225"/>
      <c r="L1187" s="231"/>
      <c r="M1187" s="232"/>
      <c r="N1187" s="233"/>
      <c r="O1187" s="233"/>
      <c r="P1187" s="233"/>
      <c r="Q1187" s="233"/>
      <c r="R1187" s="233"/>
      <c r="S1187" s="233"/>
      <c r="T1187" s="234"/>
      <c r="AT1187" s="235" t="s">
        <v>248</v>
      </c>
      <c r="AU1187" s="235" t="s">
        <v>84</v>
      </c>
      <c r="AV1187" s="12" t="s">
        <v>84</v>
      </c>
      <c r="AW1187" s="12" t="s">
        <v>39</v>
      </c>
      <c r="AX1187" s="12" t="s">
        <v>75</v>
      </c>
      <c r="AY1187" s="235" t="s">
        <v>145</v>
      </c>
    </row>
    <row r="1188" spans="2:51" s="12" customFormat="1" ht="13.5">
      <c r="B1188" s="224"/>
      <c r="C1188" s="225"/>
      <c r="D1188" s="221" t="s">
        <v>248</v>
      </c>
      <c r="E1188" s="236" t="s">
        <v>22</v>
      </c>
      <c r="F1188" s="237" t="s">
        <v>1004</v>
      </c>
      <c r="G1188" s="225"/>
      <c r="H1188" s="238">
        <v>58.32</v>
      </c>
      <c r="I1188" s="230"/>
      <c r="J1188" s="225"/>
      <c r="K1188" s="225"/>
      <c r="L1188" s="231"/>
      <c r="M1188" s="232"/>
      <c r="N1188" s="233"/>
      <c r="O1188" s="233"/>
      <c r="P1188" s="233"/>
      <c r="Q1188" s="233"/>
      <c r="R1188" s="233"/>
      <c r="S1188" s="233"/>
      <c r="T1188" s="234"/>
      <c r="AT1188" s="235" t="s">
        <v>248</v>
      </c>
      <c r="AU1188" s="235" t="s">
        <v>84</v>
      </c>
      <c r="AV1188" s="12" t="s">
        <v>84</v>
      </c>
      <c r="AW1188" s="12" t="s">
        <v>39</v>
      </c>
      <c r="AX1188" s="12" t="s">
        <v>75</v>
      </c>
      <c r="AY1188" s="235" t="s">
        <v>145</v>
      </c>
    </row>
    <row r="1189" spans="2:51" s="15" customFormat="1" ht="13.5">
      <c r="B1189" s="271"/>
      <c r="C1189" s="272"/>
      <c r="D1189" s="221" t="s">
        <v>248</v>
      </c>
      <c r="E1189" s="273" t="s">
        <v>22</v>
      </c>
      <c r="F1189" s="274" t="s">
        <v>437</v>
      </c>
      <c r="G1189" s="272"/>
      <c r="H1189" s="275">
        <v>94.82</v>
      </c>
      <c r="I1189" s="276"/>
      <c r="J1189" s="272"/>
      <c r="K1189" s="272"/>
      <c r="L1189" s="277"/>
      <c r="M1189" s="278"/>
      <c r="N1189" s="279"/>
      <c r="O1189" s="279"/>
      <c r="P1189" s="279"/>
      <c r="Q1189" s="279"/>
      <c r="R1189" s="279"/>
      <c r="S1189" s="279"/>
      <c r="T1189" s="280"/>
      <c r="AT1189" s="281" t="s">
        <v>248</v>
      </c>
      <c r="AU1189" s="281" t="s">
        <v>84</v>
      </c>
      <c r="AV1189" s="15" t="s">
        <v>158</v>
      </c>
      <c r="AW1189" s="15" t="s">
        <v>39</v>
      </c>
      <c r="AX1189" s="15" t="s">
        <v>75</v>
      </c>
      <c r="AY1189" s="281" t="s">
        <v>145</v>
      </c>
    </row>
    <row r="1190" spans="2:51" s="13" customFormat="1" ht="13.5">
      <c r="B1190" s="239"/>
      <c r="C1190" s="240"/>
      <c r="D1190" s="221" t="s">
        <v>248</v>
      </c>
      <c r="E1190" s="283" t="s">
        <v>22</v>
      </c>
      <c r="F1190" s="284" t="s">
        <v>270</v>
      </c>
      <c r="G1190" s="240"/>
      <c r="H1190" s="285">
        <v>1845.253</v>
      </c>
      <c r="I1190" s="244"/>
      <c r="J1190" s="240"/>
      <c r="K1190" s="240"/>
      <c r="L1190" s="245"/>
      <c r="M1190" s="246"/>
      <c r="N1190" s="247"/>
      <c r="O1190" s="247"/>
      <c r="P1190" s="247"/>
      <c r="Q1190" s="247"/>
      <c r="R1190" s="247"/>
      <c r="S1190" s="247"/>
      <c r="T1190" s="248"/>
      <c r="AT1190" s="249" t="s">
        <v>248</v>
      </c>
      <c r="AU1190" s="249" t="s">
        <v>84</v>
      </c>
      <c r="AV1190" s="13" t="s">
        <v>244</v>
      </c>
      <c r="AW1190" s="13" t="s">
        <v>39</v>
      </c>
      <c r="AX1190" s="13" t="s">
        <v>24</v>
      </c>
      <c r="AY1190" s="249" t="s">
        <v>145</v>
      </c>
    </row>
    <row r="1191" spans="2:63" s="11" customFormat="1" ht="29.85" customHeight="1">
      <c r="B1191" s="186"/>
      <c r="C1191" s="187"/>
      <c r="D1191" s="200" t="s">
        <v>74</v>
      </c>
      <c r="E1191" s="201" t="s">
        <v>1716</v>
      </c>
      <c r="F1191" s="201" t="s">
        <v>1717</v>
      </c>
      <c r="G1191" s="187"/>
      <c r="H1191" s="187"/>
      <c r="I1191" s="190"/>
      <c r="J1191" s="202">
        <f>BK1191</f>
        <v>0</v>
      </c>
      <c r="K1191" s="187"/>
      <c r="L1191" s="192"/>
      <c r="M1191" s="193"/>
      <c r="N1191" s="194"/>
      <c r="O1191" s="194"/>
      <c r="P1191" s="195">
        <f>SUM(P1192:P1206)</f>
        <v>0</v>
      </c>
      <c r="Q1191" s="194"/>
      <c r="R1191" s="195">
        <f>SUM(R1192:R1206)</f>
        <v>0</v>
      </c>
      <c r="S1191" s="194"/>
      <c r="T1191" s="196">
        <f>SUM(T1192:T1206)</f>
        <v>0</v>
      </c>
      <c r="AR1191" s="197" t="s">
        <v>84</v>
      </c>
      <c r="AT1191" s="198" t="s">
        <v>74</v>
      </c>
      <c r="AU1191" s="198" t="s">
        <v>24</v>
      </c>
      <c r="AY1191" s="197" t="s">
        <v>145</v>
      </c>
      <c r="BK1191" s="199">
        <f>SUM(BK1192:BK1206)</f>
        <v>0</v>
      </c>
    </row>
    <row r="1192" spans="2:65" s="1" customFormat="1" ht="31.5" customHeight="1">
      <c r="B1192" s="42"/>
      <c r="C1192" s="203" t="s">
        <v>1718</v>
      </c>
      <c r="D1192" s="203" t="s">
        <v>148</v>
      </c>
      <c r="E1192" s="204" t="s">
        <v>1719</v>
      </c>
      <c r="F1192" s="205" t="s">
        <v>1720</v>
      </c>
      <c r="G1192" s="206" t="s">
        <v>344</v>
      </c>
      <c r="H1192" s="207">
        <v>7</v>
      </c>
      <c r="I1192" s="208"/>
      <c r="J1192" s="209">
        <f>ROUND(I1192*H1192,2)</f>
        <v>0</v>
      </c>
      <c r="K1192" s="205" t="s">
        <v>152</v>
      </c>
      <c r="L1192" s="62"/>
      <c r="M1192" s="210" t="s">
        <v>22</v>
      </c>
      <c r="N1192" s="211" t="s">
        <v>46</v>
      </c>
      <c r="O1192" s="43"/>
      <c r="P1192" s="212">
        <f>O1192*H1192</f>
        <v>0</v>
      </c>
      <c r="Q1192" s="212">
        <v>0</v>
      </c>
      <c r="R1192" s="212">
        <f>Q1192*H1192</f>
        <v>0</v>
      </c>
      <c r="S1192" s="212">
        <v>0</v>
      </c>
      <c r="T1192" s="213">
        <f>S1192*H1192</f>
        <v>0</v>
      </c>
      <c r="AR1192" s="25" t="s">
        <v>326</v>
      </c>
      <c r="AT1192" s="25" t="s">
        <v>148</v>
      </c>
      <c r="AU1192" s="25" t="s">
        <v>84</v>
      </c>
      <c r="AY1192" s="25" t="s">
        <v>145</v>
      </c>
      <c r="BE1192" s="214">
        <f>IF(N1192="základní",J1192,0)</f>
        <v>0</v>
      </c>
      <c r="BF1192" s="214">
        <f>IF(N1192="snížená",J1192,0)</f>
        <v>0</v>
      </c>
      <c r="BG1192" s="214">
        <f>IF(N1192="zákl. přenesená",J1192,0)</f>
        <v>0</v>
      </c>
      <c r="BH1192" s="214">
        <f>IF(N1192="sníž. přenesená",J1192,0)</f>
        <v>0</v>
      </c>
      <c r="BI1192" s="214">
        <f>IF(N1192="nulová",J1192,0)</f>
        <v>0</v>
      </c>
      <c r="BJ1192" s="25" t="s">
        <v>24</v>
      </c>
      <c r="BK1192" s="214">
        <f>ROUND(I1192*H1192,2)</f>
        <v>0</v>
      </c>
      <c r="BL1192" s="25" t="s">
        <v>326</v>
      </c>
      <c r="BM1192" s="25" t="s">
        <v>1721</v>
      </c>
    </row>
    <row r="1193" spans="2:51" s="12" customFormat="1" ht="13.5">
      <c r="B1193" s="224"/>
      <c r="C1193" s="225"/>
      <c r="D1193" s="226" t="s">
        <v>248</v>
      </c>
      <c r="E1193" s="227" t="s">
        <v>22</v>
      </c>
      <c r="F1193" s="228" t="s">
        <v>1722</v>
      </c>
      <c r="G1193" s="225"/>
      <c r="H1193" s="229">
        <v>7</v>
      </c>
      <c r="I1193" s="230"/>
      <c r="J1193" s="225"/>
      <c r="K1193" s="225"/>
      <c r="L1193" s="231"/>
      <c r="M1193" s="232"/>
      <c r="N1193" s="233"/>
      <c r="O1193" s="233"/>
      <c r="P1193" s="233"/>
      <c r="Q1193" s="233"/>
      <c r="R1193" s="233"/>
      <c r="S1193" s="233"/>
      <c r="T1193" s="234"/>
      <c r="AT1193" s="235" t="s">
        <v>248</v>
      </c>
      <c r="AU1193" s="235" t="s">
        <v>84</v>
      </c>
      <c r="AV1193" s="12" t="s">
        <v>84</v>
      </c>
      <c r="AW1193" s="12" t="s">
        <v>39</v>
      </c>
      <c r="AX1193" s="12" t="s">
        <v>24</v>
      </c>
      <c r="AY1193" s="235" t="s">
        <v>145</v>
      </c>
    </row>
    <row r="1194" spans="2:65" s="1" customFormat="1" ht="31.5" customHeight="1">
      <c r="B1194" s="42"/>
      <c r="C1194" s="203" t="s">
        <v>1723</v>
      </c>
      <c r="D1194" s="203" t="s">
        <v>148</v>
      </c>
      <c r="E1194" s="204" t="s">
        <v>1724</v>
      </c>
      <c r="F1194" s="205" t="s">
        <v>1725</v>
      </c>
      <c r="G1194" s="206" t="s">
        <v>344</v>
      </c>
      <c r="H1194" s="207">
        <v>4</v>
      </c>
      <c r="I1194" s="208"/>
      <c r="J1194" s="209">
        <f>ROUND(I1194*H1194,2)</f>
        <v>0</v>
      </c>
      <c r="K1194" s="205" t="s">
        <v>152</v>
      </c>
      <c r="L1194" s="62"/>
      <c r="M1194" s="210" t="s">
        <v>22</v>
      </c>
      <c r="N1194" s="211" t="s">
        <v>46</v>
      </c>
      <c r="O1194" s="43"/>
      <c r="P1194" s="212">
        <f>O1194*H1194</f>
        <v>0</v>
      </c>
      <c r="Q1194" s="212">
        <v>0</v>
      </c>
      <c r="R1194" s="212">
        <f>Q1194*H1194</f>
        <v>0</v>
      </c>
      <c r="S1194" s="212">
        <v>0</v>
      </c>
      <c r="T1194" s="213">
        <f>S1194*H1194</f>
        <v>0</v>
      </c>
      <c r="AR1194" s="25" t="s">
        <v>326</v>
      </c>
      <c r="AT1194" s="25" t="s">
        <v>148</v>
      </c>
      <c r="AU1194" s="25" t="s">
        <v>84</v>
      </c>
      <c r="AY1194" s="25" t="s">
        <v>145</v>
      </c>
      <c r="BE1194" s="214">
        <f>IF(N1194="základní",J1194,0)</f>
        <v>0</v>
      </c>
      <c r="BF1194" s="214">
        <f>IF(N1194="snížená",J1194,0)</f>
        <v>0</v>
      </c>
      <c r="BG1194" s="214">
        <f>IF(N1194="zákl. přenesená",J1194,0)</f>
        <v>0</v>
      </c>
      <c r="BH1194" s="214">
        <f>IF(N1194="sníž. přenesená",J1194,0)</f>
        <v>0</v>
      </c>
      <c r="BI1194" s="214">
        <f>IF(N1194="nulová",J1194,0)</f>
        <v>0</v>
      </c>
      <c r="BJ1194" s="25" t="s">
        <v>24</v>
      </c>
      <c r="BK1194" s="214">
        <f>ROUND(I1194*H1194,2)</f>
        <v>0</v>
      </c>
      <c r="BL1194" s="25" t="s">
        <v>326</v>
      </c>
      <c r="BM1194" s="25" t="s">
        <v>1726</v>
      </c>
    </row>
    <row r="1195" spans="2:51" s="12" customFormat="1" ht="13.5">
      <c r="B1195" s="224"/>
      <c r="C1195" s="225"/>
      <c r="D1195" s="226" t="s">
        <v>248</v>
      </c>
      <c r="E1195" s="227" t="s">
        <v>22</v>
      </c>
      <c r="F1195" s="228" t="s">
        <v>1727</v>
      </c>
      <c r="G1195" s="225"/>
      <c r="H1195" s="229">
        <v>4</v>
      </c>
      <c r="I1195" s="230"/>
      <c r="J1195" s="225"/>
      <c r="K1195" s="225"/>
      <c r="L1195" s="231"/>
      <c r="M1195" s="232"/>
      <c r="N1195" s="233"/>
      <c r="O1195" s="233"/>
      <c r="P1195" s="233"/>
      <c r="Q1195" s="233"/>
      <c r="R1195" s="233"/>
      <c r="S1195" s="233"/>
      <c r="T1195" s="234"/>
      <c r="AT1195" s="235" t="s">
        <v>248</v>
      </c>
      <c r="AU1195" s="235" t="s">
        <v>84</v>
      </c>
      <c r="AV1195" s="12" t="s">
        <v>84</v>
      </c>
      <c r="AW1195" s="12" t="s">
        <v>39</v>
      </c>
      <c r="AX1195" s="12" t="s">
        <v>24</v>
      </c>
      <c r="AY1195" s="235" t="s">
        <v>145</v>
      </c>
    </row>
    <row r="1196" spans="2:65" s="1" customFormat="1" ht="31.5" customHeight="1">
      <c r="B1196" s="42"/>
      <c r="C1196" s="203" t="s">
        <v>1728</v>
      </c>
      <c r="D1196" s="203" t="s">
        <v>148</v>
      </c>
      <c r="E1196" s="204" t="s">
        <v>1729</v>
      </c>
      <c r="F1196" s="205" t="s">
        <v>1720</v>
      </c>
      <c r="G1196" s="206" t="s">
        <v>344</v>
      </c>
      <c r="H1196" s="207">
        <v>5</v>
      </c>
      <c r="I1196" s="208"/>
      <c r="J1196" s="209">
        <f>ROUND(I1196*H1196,2)</f>
        <v>0</v>
      </c>
      <c r="K1196" s="205" t="s">
        <v>152</v>
      </c>
      <c r="L1196" s="62"/>
      <c r="M1196" s="210" t="s">
        <v>22</v>
      </c>
      <c r="N1196" s="211" t="s">
        <v>46</v>
      </c>
      <c r="O1196" s="43"/>
      <c r="P1196" s="212">
        <f>O1196*H1196</f>
        <v>0</v>
      </c>
      <c r="Q1196" s="212">
        <v>0</v>
      </c>
      <c r="R1196" s="212">
        <f>Q1196*H1196</f>
        <v>0</v>
      </c>
      <c r="S1196" s="212">
        <v>0</v>
      </c>
      <c r="T1196" s="213">
        <f>S1196*H1196</f>
        <v>0</v>
      </c>
      <c r="AR1196" s="25" t="s">
        <v>326</v>
      </c>
      <c r="AT1196" s="25" t="s">
        <v>148</v>
      </c>
      <c r="AU1196" s="25" t="s">
        <v>84</v>
      </c>
      <c r="AY1196" s="25" t="s">
        <v>145</v>
      </c>
      <c r="BE1196" s="214">
        <f>IF(N1196="základní",J1196,0)</f>
        <v>0</v>
      </c>
      <c r="BF1196" s="214">
        <f>IF(N1196="snížená",J1196,0)</f>
        <v>0</v>
      </c>
      <c r="BG1196" s="214">
        <f>IF(N1196="zákl. přenesená",J1196,0)</f>
        <v>0</v>
      </c>
      <c r="BH1196" s="214">
        <f>IF(N1196="sníž. přenesená",J1196,0)</f>
        <v>0</v>
      </c>
      <c r="BI1196" s="214">
        <f>IF(N1196="nulová",J1196,0)</f>
        <v>0</v>
      </c>
      <c r="BJ1196" s="25" t="s">
        <v>24</v>
      </c>
      <c r="BK1196" s="214">
        <f>ROUND(I1196*H1196,2)</f>
        <v>0</v>
      </c>
      <c r="BL1196" s="25" t="s">
        <v>326</v>
      </c>
      <c r="BM1196" s="25" t="s">
        <v>1730</v>
      </c>
    </row>
    <row r="1197" spans="2:51" s="12" customFormat="1" ht="13.5">
      <c r="B1197" s="224"/>
      <c r="C1197" s="225"/>
      <c r="D1197" s="226" t="s">
        <v>248</v>
      </c>
      <c r="E1197" s="227" t="s">
        <v>22</v>
      </c>
      <c r="F1197" s="228" t="s">
        <v>1731</v>
      </c>
      <c r="G1197" s="225"/>
      <c r="H1197" s="229">
        <v>5</v>
      </c>
      <c r="I1197" s="230"/>
      <c r="J1197" s="225"/>
      <c r="K1197" s="225"/>
      <c r="L1197" s="231"/>
      <c r="M1197" s="232"/>
      <c r="N1197" s="233"/>
      <c r="O1197" s="233"/>
      <c r="P1197" s="233"/>
      <c r="Q1197" s="233"/>
      <c r="R1197" s="233"/>
      <c r="S1197" s="233"/>
      <c r="T1197" s="234"/>
      <c r="AT1197" s="235" t="s">
        <v>248</v>
      </c>
      <c r="AU1197" s="235" t="s">
        <v>84</v>
      </c>
      <c r="AV1197" s="12" t="s">
        <v>84</v>
      </c>
      <c r="AW1197" s="12" t="s">
        <v>39</v>
      </c>
      <c r="AX1197" s="12" t="s">
        <v>24</v>
      </c>
      <c r="AY1197" s="235" t="s">
        <v>145</v>
      </c>
    </row>
    <row r="1198" spans="2:65" s="1" customFormat="1" ht="31.5" customHeight="1">
      <c r="B1198" s="42"/>
      <c r="C1198" s="203" t="s">
        <v>1732</v>
      </c>
      <c r="D1198" s="203" t="s">
        <v>148</v>
      </c>
      <c r="E1198" s="204" t="s">
        <v>1733</v>
      </c>
      <c r="F1198" s="205" t="s">
        <v>1734</v>
      </c>
      <c r="G1198" s="206" t="s">
        <v>242</v>
      </c>
      <c r="H1198" s="207">
        <v>375.713</v>
      </c>
      <c r="I1198" s="208"/>
      <c r="J1198" s="209">
        <f>ROUND(I1198*H1198,2)</f>
        <v>0</v>
      </c>
      <c r="K1198" s="205" t="s">
        <v>152</v>
      </c>
      <c r="L1198" s="62"/>
      <c r="M1198" s="210" t="s">
        <v>22</v>
      </c>
      <c r="N1198" s="211" t="s">
        <v>46</v>
      </c>
      <c r="O1198" s="43"/>
      <c r="P1198" s="212">
        <f>O1198*H1198</f>
        <v>0</v>
      </c>
      <c r="Q1198" s="212">
        <v>0</v>
      </c>
      <c r="R1198" s="212">
        <f>Q1198*H1198</f>
        <v>0</v>
      </c>
      <c r="S1198" s="212">
        <v>0</v>
      </c>
      <c r="T1198" s="213">
        <f>S1198*H1198</f>
        <v>0</v>
      </c>
      <c r="AR1198" s="25" t="s">
        <v>326</v>
      </c>
      <c r="AT1198" s="25" t="s">
        <v>148</v>
      </c>
      <c r="AU1198" s="25" t="s">
        <v>84</v>
      </c>
      <c r="AY1198" s="25" t="s">
        <v>145</v>
      </c>
      <c r="BE1198" s="214">
        <f>IF(N1198="základní",J1198,0)</f>
        <v>0</v>
      </c>
      <c r="BF1198" s="214">
        <f>IF(N1198="snížená",J1198,0)</f>
        <v>0</v>
      </c>
      <c r="BG1198" s="214">
        <f>IF(N1198="zákl. přenesená",J1198,0)</f>
        <v>0</v>
      </c>
      <c r="BH1198" s="214">
        <f>IF(N1198="sníž. přenesená",J1198,0)</f>
        <v>0</v>
      </c>
      <c r="BI1198" s="214">
        <f>IF(N1198="nulová",J1198,0)</f>
        <v>0</v>
      </c>
      <c r="BJ1198" s="25" t="s">
        <v>24</v>
      </c>
      <c r="BK1198" s="214">
        <f>ROUND(I1198*H1198,2)</f>
        <v>0</v>
      </c>
      <c r="BL1198" s="25" t="s">
        <v>326</v>
      </c>
      <c r="BM1198" s="25" t="s">
        <v>1735</v>
      </c>
    </row>
    <row r="1199" spans="2:51" s="12" customFormat="1" ht="13.5">
      <c r="B1199" s="224"/>
      <c r="C1199" s="225"/>
      <c r="D1199" s="221" t="s">
        <v>248</v>
      </c>
      <c r="E1199" s="236" t="s">
        <v>22</v>
      </c>
      <c r="F1199" s="237" t="s">
        <v>1736</v>
      </c>
      <c r="G1199" s="225"/>
      <c r="H1199" s="238">
        <v>155.316</v>
      </c>
      <c r="I1199" s="230"/>
      <c r="J1199" s="225"/>
      <c r="K1199" s="225"/>
      <c r="L1199" s="231"/>
      <c r="M1199" s="232"/>
      <c r="N1199" s="233"/>
      <c r="O1199" s="233"/>
      <c r="P1199" s="233"/>
      <c r="Q1199" s="233"/>
      <c r="R1199" s="233"/>
      <c r="S1199" s="233"/>
      <c r="T1199" s="234"/>
      <c r="AT1199" s="235" t="s">
        <v>248</v>
      </c>
      <c r="AU1199" s="235" t="s">
        <v>84</v>
      </c>
      <c r="AV1199" s="12" t="s">
        <v>84</v>
      </c>
      <c r="AW1199" s="12" t="s">
        <v>39</v>
      </c>
      <c r="AX1199" s="12" t="s">
        <v>75</v>
      </c>
      <c r="AY1199" s="235" t="s">
        <v>145</v>
      </c>
    </row>
    <row r="1200" spans="2:51" s="12" customFormat="1" ht="13.5">
      <c r="B1200" s="224"/>
      <c r="C1200" s="225"/>
      <c r="D1200" s="221" t="s">
        <v>248</v>
      </c>
      <c r="E1200" s="236" t="s">
        <v>22</v>
      </c>
      <c r="F1200" s="237" t="s">
        <v>1737</v>
      </c>
      <c r="G1200" s="225"/>
      <c r="H1200" s="238">
        <v>28.69</v>
      </c>
      <c r="I1200" s="230"/>
      <c r="J1200" s="225"/>
      <c r="K1200" s="225"/>
      <c r="L1200" s="231"/>
      <c r="M1200" s="232"/>
      <c r="N1200" s="233"/>
      <c r="O1200" s="233"/>
      <c r="P1200" s="233"/>
      <c r="Q1200" s="233"/>
      <c r="R1200" s="233"/>
      <c r="S1200" s="233"/>
      <c r="T1200" s="234"/>
      <c r="AT1200" s="235" t="s">
        <v>248</v>
      </c>
      <c r="AU1200" s="235" t="s">
        <v>84</v>
      </c>
      <c r="AV1200" s="12" t="s">
        <v>84</v>
      </c>
      <c r="AW1200" s="12" t="s">
        <v>39</v>
      </c>
      <c r="AX1200" s="12" t="s">
        <v>75</v>
      </c>
      <c r="AY1200" s="235" t="s">
        <v>145</v>
      </c>
    </row>
    <row r="1201" spans="2:51" s="12" customFormat="1" ht="13.5">
      <c r="B1201" s="224"/>
      <c r="C1201" s="225"/>
      <c r="D1201" s="221" t="s">
        <v>248</v>
      </c>
      <c r="E1201" s="236" t="s">
        <v>22</v>
      </c>
      <c r="F1201" s="237" t="s">
        <v>1738</v>
      </c>
      <c r="G1201" s="225"/>
      <c r="H1201" s="238">
        <v>17.802</v>
      </c>
      <c r="I1201" s="230"/>
      <c r="J1201" s="225"/>
      <c r="K1201" s="225"/>
      <c r="L1201" s="231"/>
      <c r="M1201" s="232"/>
      <c r="N1201" s="233"/>
      <c r="O1201" s="233"/>
      <c r="P1201" s="233"/>
      <c r="Q1201" s="233"/>
      <c r="R1201" s="233"/>
      <c r="S1201" s="233"/>
      <c r="T1201" s="234"/>
      <c r="AT1201" s="235" t="s">
        <v>248</v>
      </c>
      <c r="AU1201" s="235" t="s">
        <v>84</v>
      </c>
      <c r="AV1201" s="12" t="s">
        <v>84</v>
      </c>
      <c r="AW1201" s="12" t="s">
        <v>39</v>
      </c>
      <c r="AX1201" s="12" t="s">
        <v>75</v>
      </c>
      <c r="AY1201" s="235" t="s">
        <v>145</v>
      </c>
    </row>
    <row r="1202" spans="2:51" s="12" customFormat="1" ht="13.5">
      <c r="B1202" s="224"/>
      <c r="C1202" s="225"/>
      <c r="D1202" s="221" t="s">
        <v>248</v>
      </c>
      <c r="E1202" s="236" t="s">
        <v>22</v>
      </c>
      <c r="F1202" s="237" t="s">
        <v>1739</v>
      </c>
      <c r="G1202" s="225"/>
      <c r="H1202" s="238">
        <v>60.088</v>
      </c>
      <c r="I1202" s="230"/>
      <c r="J1202" s="225"/>
      <c r="K1202" s="225"/>
      <c r="L1202" s="231"/>
      <c r="M1202" s="232"/>
      <c r="N1202" s="233"/>
      <c r="O1202" s="233"/>
      <c r="P1202" s="233"/>
      <c r="Q1202" s="233"/>
      <c r="R1202" s="233"/>
      <c r="S1202" s="233"/>
      <c r="T1202" s="234"/>
      <c r="AT1202" s="235" t="s">
        <v>248</v>
      </c>
      <c r="AU1202" s="235" t="s">
        <v>84</v>
      </c>
      <c r="AV1202" s="12" t="s">
        <v>84</v>
      </c>
      <c r="AW1202" s="12" t="s">
        <v>39</v>
      </c>
      <c r="AX1202" s="12" t="s">
        <v>75</v>
      </c>
      <c r="AY1202" s="235" t="s">
        <v>145</v>
      </c>
    </row>
    <row r="1203" spans="2:51" s="12" customFormat="1" ht="13.5">
      <c r="B1203" s="224"/>
      <c r="C1203" s="225"/>
      <c r="D1203" s="221" t="s">
        <v>248</v>
      </c>
      <c r="E1203" s="236" t="s">
        <v>22</v>
      </c>
      <c r="F1203" s="237" t="s">
        <v>1740</v>
      </c>
      <c r="G1203" s="225"/>
      <c r="H1203" s="238">
        <v>79.2</v>
      </c>
      <c r="I1203" s="230"/>
      <c r="J1203" s="225"/>
      <c r="K1203" s="225"/>
      <c r="L1203" s="231"/>
      <c r="M1203" s="232"/>
      <c r="N1203" s="233"/>
      <c r="O1203" s="233"/>
      <c r="P1203" s="233"/>
      <c r="Q1203" s="233"/>
      <c r="R1203" s="233"/>
      <c r="S1203" s="233"/>
      <c r="T1203" s="234"/>
      <c r="AT1203" s="235" t="s">
        <v>248</v>
      </c>
      <c r="AU1203" s="235" t="s">
        <v>84</v>
      </c>
      <c r="AV1203" s="12" t="s">
        <v>84</v>
      </c>
      <c r="AW1203" s="12" t="s">
        <v>39</v>
      </c>
      <c r="AX1203" s="12" t="s">
        <v>75</v>
      </c>
      <c r="AY1203" s="235" t="s">
        <v>145</v>
      </c>
    </row>
    <row r="1204" spans="2:51" s="12" customFormat="1" ht="13.5">
      <c r="B1204" s="224"/>
      <c r="C1204" s="225"/>
      <c r="D1204" s="221" t="s">
        <v>248</v>
      </c>
      <c r="E1204" s="236" t="s">
        <v>22</v>
      </c>
      <c r="F1204" s="237" t="s">
        <v>1741</v>
      </c>
      <c r="G1204" s="225"/>
      <c r="H1204" s="238">
        <v>16.875</v>
      </c>
      <c r="I1204" s="230"/>
      <c r="J1204" s="225"/>
      <c r="K1204" s="225"/>
      <c r="L1204" s="231"/>
      <c r="M1204" s="232"/>
      <c r="N1204" s="233"/>
      <c r="O1204" s="233"/>
      <c r="P1204" s="233"/>
      <c r="Q1204" s="233"/>
      <c r="R1204" s="233"/>
      <c r="S1204" s="233"/>
      <c r="T1204" s="234"/>
      <c r="AT1204" s="235" t="s">
        <v>248</v>
      </c>
      <c r="AU1204" s="235" t="s">
        <v>84</v>
      </c>
      <c r="AV1204" s="12" t="s">
        <v>84</v>
      </c>
      <c r="AW1204" s="12" t="s">
        <v>39</v>
      </c>
      <c r="AX1204" s="12" t="s">
        <v>75</v>
      </c>
      <c r="AY1204" s="235" t="s">
        <v>145</v>
      </c>
    </row>
    <row r="1205" spans="2:51" s="12" customFormat="1" ht="13.5">
      <c r="B1205" s="224"/>
      <c r="C1205" s="225"/>
      <c r="D1205" s="221" t="s">
        <v>248</v>
      </c>
      <c r="E1205" s="236" t="s">
        <v>22</v>
      </c>
      <c r="F1205" s="237" t="s">
        <v>1742</v>
      </c>
      <c r="G1205" s="225"/>
      <c r="H1205" s="238">
        <v>17.742</v>
      </c>
      <c r="I1205" s="230"/>
      <c r="J1205" s="225"/>
      <c r="K1205" s="225"/>
      <c r="L1205" s="231"/>
      <c r="M1205" s="232"/>
      <c r="N1205" s="233"/>
      <c r="O1205" s="233"/>
      <c r="P1205" s="233"/>
      <c r="Q1205" s="233"/>
      <c r="R1205" s="233"/>
      <c r="S1205" s="233"/>
      <c r="T1205" s="234"/>
      <c r="AT1205" s="235" t="s">
        <v>248</v>
      </c>
      <c r="AU1205" s="235" t="s">
        <v>84</v>
      </c>
      <c r="AV1205" s="12" t="s">
        <v>84</v>
      </c>
      <c r="AW1205" s="12" t="s">
        <v>39</v>
      </c>
      <c r="AX1205" s="12" t="s">
        <v>75</v>
      </c>
      <c r="AY1205" s="235" t="s">
        <v>145</v>
      </c>
    </row>
    <row r="1206" spans="2:51" s="13" customFormat="1" ht="13.5">
      <c r="B1206" s="239"/>
      <c r="C1206" s="240"/>
      <c r="D1206" s="221" t="s">
        <v>248</v>
      </c>
      <c r="E1206" s="283" t="s">
        <v>22</v>
      </c>
      <c r="F1206" s="284" t="s">
        <v>270</v>
      </c>
      <c r="G1206" s="240"/>
      <c r="H1206" s="285">
        <v>375.713</v>
      </c>
      <c r="I1206" s="244"/>
      <c r="J1206" s="240"/>
      <c r="K1206" s="240"/>
      <c r="L1206" s="245"/>
      <c r="M1206" s="246"/>
      <c r="N1206" s="247"/>
      <c r="O1206" s="247"/>
      <c r="P1206" s="247"/>
      <c r="Q1206" s="247"/>
      <c r="R1206" s="247"/>
      <c r="S1206" s="247"/>
      <c r="T1206" s="248"/>
      <c r="AT1206" s="249" t="s">
        <v>248</v>
      </c>
      <c r="AU1206" s="249" t="s">
        <v>84</v>
      </c>
      <c r="AV1206" s="13" t="s">
        <v>244</v>
      </c>
      <c r="AW1206" s="13" t="s">
        <v>39</v>
      </c>
      <c r="AX1206" s="13" t="s">
        <v>24</v>
      </c>
      <c r="AY1206" s="249" t="s">
        <v>145</v>
      </c>
    </row>
    <row r="1207" spans="2:63" s="11" customFormat="1" ht="37.35" customHeight="1">
      <c r="B1207" s="186"/>
      <c r="C1207" s="187"/>
      <c r="D1207" s="188" t="s">
        <v>74</v>
      </c>
      <c r="E1207" s="189" t="s">
        <v>304</v>
      </c>
      <c r="F1207" s="189" t="s">
        <v>1743</v>
      </c>
      <c r="G1207" s="187"/>
      <c r="H1207" s="187"/>
      <c r="I1207" s="190"/>
      <c r="J1207" s="191">
        <f>BK1207</f>
        <v>0</v>
      </c>
      <c r="K1207" s="187"/>
      <c r="L1207" s="192"/>
      <c r="M1207" s="193"/>
      <c r="N1207" s="194"/>
      <c r="O1207" s="194"/>
      <c r="P1207" s="195">
        <f>P1208</f>
        <v>0</v>
      </c>
      <c r="Q1207" s="194"/>
      <c r="R1207" s="195">
        <f>R1208</f>
        <v>0</v>
      </c>
      <c r="S1207" s="194"/>
      <c r="T1207" s="196">
        <f>T1208</f>
        <v>0</v>
      </c>
      <c r="AR1207" s="197" t="s">
        <v>158</v>
      </c>
      <c r="AT1207" s="198" t="s">
        <v>74</v>
      </c>
      <c r="AU1207" s="198" t="s">
        <v>75</v>
      </c>
      <c r="AY1207" s="197" t="s">
        <v>145</v>
      </c>
      <c r="BK1207" s="199">
        <f>BK1208</f>
        <v>0</v>
      </c>
    </row>
    <row r="1208" spans="2:63" s="11" customFormat="1" ht="19.9" customHeight="1">
      <c r="B1208" s="186"/>
      <c r="C1208" s="187"/>
      <c r="D1208" s="200" t="s">
        <v>74</v>
      </c>
      <c r="E1208" s="201" t="s">
        <v>1744</v>
      </c>
      <c r="F1208" s="201" t="s">
        <v>1745</v>
      </c>
      <c r="G1208" s="187"/>
      <c r="H1208" s="187"/>
      <c r="I1208" s="190"/>
      <c r="J1208" s="202">
        <f>BK1208</f>
        <v>0</v>
      </c>
      <c r="K1208" s="187"/>
      <c r="L1208" s="192"/>
      <c r="M1208" s="193"/>
      <c r="N1208" s="194"/>
      <c r="O1208" s="194"/>
      <c r="P1208" s="195">
        <f>SUM(P1209:P1211)</f>
        <v>0</v>
      </c>
      <c r="Q1208" s="194"/>
      <c r="R1208" s="195">
        <f>SUM(R1209:R1211)</f>
        <v>0</v>
      </c>
      <c r="S1208" s="194"/>
      <c r="T1208" s="196">
        <f>SUM(T1209:T1211)</f>
        <v>0</v>
      </c>
      <c r="AR1208" s="197" t="s">
        <v>158</v>
      </c>
      <c r="AT1208" s="198" t="s">
        <v>74</v>
      </c>
      <c r="AU1208" s="198" t="s">
        <v>24</v>
      </c>
      <c r="AY1208" s="197" t="s">
        <v>145</v>
      </c>
      <c r="BK1208" s="199">
        <f>SUM(BK1209:BK1211)</f>
        <v>0</v>
      </c>
    </row>
    <row r="1209" spans="2:65" s="1" customFormat="1" ht="44.25" customHeight="1">
      <c r="B1209" s="42"/>
      <c r="C1209" s="203" t="s">
        <v>1746</v>
      </c>
      <c r="D1209" s="203" t="s">
        <v>148</v>
      </c>
      <c r="E1209" s="204" t="s">
        <v>1747</v>
      </c>
      <c r="F1209" s="205" t="s">
        <v>1748</v>
      </c>
      <c r="G1209" s="206" t="s">
        <v>242</v>
      </c>
      <c r="H1209" s="207">
        <v>16</v>
      </c>
      <c r="I1209" s="208"/>
      <c r="J1209" s="209">
        <f>ROUND(I1209*H1209,2)</f>
        <v>0</v>
      </c>
      <c r="K1209" s="205" t="s">
        <v>243</v>
      </c>
      <c r="L1209" s="62"/>
      <c r="M1209" s="210" t="s">
        <v>22</v>
      </c>
      <c r="N1209" s="211" t="s">
        <v>46</v>
      </c>
      <c r="O1209" s="43"/>
      <c r="P1209" s="212">
        <f>O1209*H1209</f>
        <v>0</v>
      </c>
      <c r="Q1209" s="212">
        <v>0</v>
      </c>
      <c r="R1209" s="212">
        <f>Q1209*H1209</f>
        <v>0</v>
      </c>
      <c r="S1209" s="212">
        <v>0</v>
      </c>
      <c r="T1209" s="213">
        <f>S1209*H1209</f>
        <v>0</v>
      </c>
      <c r="AR1209" s="25" t="s">
        <v>623</v>
      </c>
      <c r="AT1209" s="25" t="s">
        <v>148</v>
      </c>
      <c r="AU1209" s="25" t="s">
        <v>84</v>
      </c>
      <c r="AY1209" s="25" t="s">
        <v>145</v>
      </c>
      <c r="BE1209" s="214">
        <f>IF(N1209="základní",J1209,0)</f>
        <v>0</v>
      </c>
      <c r="BF1209" s="214">
        <f>IF(N1209="snížená",J1209,0)</f>
        <v>0</v>
      </c>
      <c r="BG1209" s="214">
        <f>IF(N1209="zákl. přenesená",J1209,0)</f>
        <v>0</v>
      </c>
      <c r="BH1209" s="214">
        <f>IF(N1209="sníž. přenesená",J1209,0)</f>
        <v>0</v>
      </c>
      <c r="BI1209" s="214">
        <f>IF(N1209="nulová",J1209,0)</f>
        <v>0</v>
      </c>
      <c r="BJ1209" s="25" t="s">
        <v>24</v>
      </c>
      <c r="BK1209" s="214">
        <f>ROUND(I1209*H1209,2)</f>
        <v>0</v>
      </c>
      <c r="BL1209" s="25" t="s">
        <v>623</v>
      </c>
      <c r="BM1209" s="25" t="s">
        <v>1749</v>
      </c>
    </row>
    <row r="1210" spans="2:47" s="1" customFormat="1" ht="94.5">
      <c r="B1210" s="42"/>
      <c r="C1210" s="64"/>
      <c r="D1210" s="221" t="s">
        <v>246</v>
      </c>
      <c r="E1210" s="64"/>
      <c r="F1210" s="222" t="s">
        <v>1750</v>
      </c>
      <c r="G1210" s="64"/>
      <c r="H1210" s="64"/>
      <c r="I1210" s="173"/>
      <c r="J1210" s="64"/>
      <c r="K1210" s="64"/>
      <c r="L1210" s="62"/>
      <c r="M1210" s="223"/>
      <c r="N1210" s="43"/>
      <c r="O1210" s="43"/>
      <c r="P1210" s="43"/>
      <c r="Q1210" s="43"/>
      <c r="R1210" s="43"/>
      <c r="S1210" s="43"/>
      <c r="T1210" s="79"/>
      <c r="AT1210" s="25" t="s">
        <v>246</v>
      </c>
      <c r="AU1210" s="25" t="s">
        <v>84</v>
      </c>
    </row>
    <row r="1211" spans="2:51" s="12" customFormat="1" ht="13.5">
      <c r="B1211" s="224"/>
      <c r="C1211" s="225"/>
      <c r="D1211" s="221" t="s">
        <v>248</v>
      </c>
      <c r="E1211" s="236" t="s">
        <v>22</v>
      </c>
      <c r="F1211" s="237" t="s">
        <v>249</v>
      </c>
      <c r="G1211" s="225"/>
      <c r="H1211" s="238">
        <v>16</v>
      </c>
      <c r="I1211" s="230"/>
      <c r="J1211" s="225"/>
      <c r="K1211" s="225"/>
      <c r="L1211" s="231"/>
      <c r="M1211" s="286"/>
      <c r="N1211" s="287"/>
      <c r="O1211" s="287"/>
      <c r="P1211" s="287"/>
      <c r="Q1211" s="287"/>
      <c r="R1211" s="287"/>
      <c r="S1211" s="287"/>
      <c r="T1211" s="288"/>
      <c r="AT1211" s="235" t="s">
        <v>248</v>
      </c>
      <c r="AU1211" s="235" t="s">
        <v>84</v>
      </c>
      <c r="AV1211" s="12" t="s">
        <v>84</v>
      </c>
      <c r="AW1211" s="12" t="s">
        <v>39</v>
      </c>
      <c r="AX1211" s="12" t="s">
        <v>24</v>
      </c>
      <c r="AY1211" s="235" t="s">
        <v>145</v>
      </c>
    </row>
    <row r="1212" spans="2:12" s="1" customFormat="1" ht="6.95" customHeight="1">
      <c r="B1212" s="57"/>
      <c r="C1212" s="58"/>
      <c r="D1212" s="58"/>
      <c r="E1212" s="58"/>
      <c r="F1212" s="58"/>
      <c r="G1212" s="58"/>
      <c r="H1212" s="58"/>
      <c r="I1212" s="149"/>
      <c r="J1212" s="58"/>
      <c r="K1212" s="58"/>
      <c r="L1212" s="62"/>
    </row>
  </sheetData>
  <sheetProtection algorithmName="SHA-512" hashValue="3Judk9FhHG4U+U6Bk2X6+9v0TBVm5KsQrccvDGhtmR6N9mzsBlp8+BAiGWwSRjw/NLdTkTVVqdLpNEHslGsbtA==" saltValue="MbtsMWB1LRVW0tnVIK06eQ==" spinCount="100000" sheet="1" objects="1" scenarios="1" formatCells="0" formatColumns="0" formatRows="0" sort="0" autoFilter="0"/>
  <autoFilter ref="C108:K1211"/>
  <mergeCells count="12">
    <mergeCell ref="G1:H1"/>
    <mergeCell ref="L2:V2"/>
    <mergeCell ref="E49:H49"/>
    <mergeCell ref="E51:H51"/>
    <mergeCell ref="E97:H97"/>
    <mergeCell ref="E99:H99"/>
    <mergeCell ref="E101:H101"/>
    <mergeCell ref="E7:H7"/>
    <mergeCell ref="E9:H9"/>
    <mergeCell ref="E11:H11"/>
    <mergeCell ref="E26:H26"/>
    <mergeCell ref="E47:H47"/>
  </mergeCells>
  <hyperlinks>
    <hyperlink ref="F1:G1" location="C2" display="1) Krycí list soupisu"/>
    <hyperlink ref="G1:H1" location="C58" display="2) Rekapitulace"/>
    <hyperlink ref="J1" location="C10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94</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207</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1751</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ROUND(J88,2)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ROUND(SUM(BE88:BE120),2)</f>
        <v>0</v>
      </c>
      <c r="G32" s="43"/>
      <c r="H32" s="43"/>
      <c r="I32" s="141">
        <v>0.21</v>
      </c>
      <c r="J32" s="140">
        <f>ROUND(ROUND((SUM(BE88:BE120)),2)*I32,2)</f>
        <v>0</v>
      </c>
      <c r="K32" s="46"/>
    </row>
    <row r="33" spans="2:11" s="1" customFormat="1" ht="14.45" customHeight="1">
      <c r="B33" s="42"/>
      <c r="C33" s="43"/>
      <c r="D33" s="43"/>
      <c r="E33" s="50" t="s">
        <v>47</v>
      </c>
      <c r="F33" s="140">
        <f>ROUND(SUM(BF88:BF120),2)</f>
        <v>0</v>
      </c>
      <c r="G33" s="43"/>
      <c r="H33" s="43"/>
      <c r="I33" s="141">
        <v>0.15</v>
      </c>
      <c r="J33" s="140">
        <f>ROUND(ROUND((SUM(BF88:BF120)),2)*I33,2)</f>
        <v>0</v>
      </c>
      <c r="K33" s="46"/>
    </row>
    <row r="34" spans="2:11" s="1" customFormat="1" ht="14.45" customHeight="1" hidden="1">
      <c r="B34" s="42"/>
      <c r="C34" s="43"/>
      <c r="D34" s="43"/>
      <c r="E34" s="50" t="s">
        <v>48</v>
      </c>
      <c r="F34" s="140">
        <f>ROUND(SUM(BG88:BG120),2)</f>
        <v>0</v>
      </c>
      <c r="G34" s="43"/>
      <c r="H34" s="43"/>
      <c r="I34" s="141">
        <v>0.21</v>
      </c>
      <c r="J34" s="140">
        <v>0</v>
      </c>
      <c r="K34" s="46"/>
    </row>
    <row r="35" spans="2:11" s="1" customFormat="1" ht="14.45" customHeight="1" hidden="1">
      <c r="B35" s="42"/>
      <c r="C35" s="43"/>
      <c r="D35" s="43"/>
      <c r="E35" s="50" t="s">
        <v>49</v>
      </c>
      <c r="F35" s="140">
        <f>ROUND(SUM(BH88:BH120),2)</f>
        <v>0</v>
      </c>
      <c r="G35" s="43"/>
      <c r="H35" s="43"/>
      <c r="I35" s="141">
        <v>0.15</v>
      </c>
      <c r="J35" s="140">
        <v>0</v>
      </c>
      <c r="K35" s="46"/>
    </row>
    <row r="36" spans="2:11" s="1" customFormat="1" ht="14.45" customHeight="1" hidden="1">
      <c r="B36" s="42"/>
      <c r="C36" s="43"/>
      <c r="D36" s="43"/>
      <c r="E36" s="50" t="s">
        <v>50</v>
      </c>
      <c r="F36" s="140">
        <f>ROUND(SUM(BI88:BI120),2)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207</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02 - Elektroinstalace</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J88</f>
        <v>0</v>
      </c>
      <c r="K60" s="46"/>
      <c r="AU60" s="25" t="s">
        <v>126</v>
      </c>
    </row>
    <row r="61" spans="2:11" s="8" customFormat="1" ht="24.95" customHeight="1">
      <c r="B61" s="159"/>
      <c r="C61" s="160"/>
      <c r="D61" s="161" t="s">
        <v>1752</v>
      </c>
      <c r="E61" s="162"/>
      <c r="F61" s="162"/>
      <c r="G61" s="162"/>
      <c r="H61" s="162"/>
      <c r="I61" s="163"/>
      <c r="J61" s="164">
        <f>J89</f>
        <v>0</v>
      </c>
      <c r="K61" s="165"/>
    </row>
    <row r="62" spans="2:11" s="8" customFormat="1" ht="24.95" customHeight="1">
      <c r="B62" s="159"/>
      <c r="C62" s="160"/>
      <c r="D62" s="161" t="s">
        <v>1753</v>
      </c>
      <c r="E62" s="162"/>
      <c r="F62" s="162"/>
      <c r="G62" s="162"/>
      <c r="H62" s="162"/>
      <c r="I62" s="163"/>
      <c r="J62" s="164">
        <f>J96</f>
        <v>0</v>
      </c>
      <c r="K62" s="165"/>
    </row>
    <row r="63" spans="2:11" s="8" customFormat="1" ht="24.95" customHeight="1">
      <c r="B63" s="159"/>
      <c r="C63" s="160"/>
      <c r="D63" s="161" t="s">
        <v>1754</v>
      </c>
      <c r="E63" s="162"/>
      <c r="F63" s="162"/>
      <c r="G63" s="162"/>
      <c r="H63" s="162"/>
      <c r="I63" s="163"/>
      <c r="J63" s="164">
        <f>J100</f>
        <v>0</v>
      </c>
      <c r="K63" s="165"/>
    </row>
    <row r="64" spans="2:11" s="8" customFormat="1" ht="24.95" customHeight="1">
      <c r="B64" s="159"/>
      <c r="C64" s="160"/>
      <c r="D64" s="161" t="s">
        <v>1755</v>
      </c>
      <c r="E64" s="162"/>
      <c r="F64" s="162"/>
      <c r="G64" s="162"/>
      <c r="H64" s="162"/>
      <c r="I64" s="163"/>
      <c r="J64" s="164">
        <f>J107</f>
        <v>0</v>
      </c>
      <c r="K64" s="165"/>
    </row>
    <row r="65" spans="2:11" s="8" customFormat="1" ht="24.95" customHeight="1">
      <c r="B65" s="159"/>
      <c r="C65" s="160"/>
      <c r="D65" s="161" t="s">
        <v>1756</v>
      </c>
      <c r="E65" s="162"/>
      <c r="F65" s="162"/>
      <c r="G65" s="162"/>
      <c r="H65" s="162"/>
      <c r="I65" s="163"/>
      <c r="J65" s="164">
        <f>J112</f>
        <v>0</v>
      </c>
      <c r="K65" s="165"/>
    </row>
    <row r="66" spans="2:11" s="8" customFormat="1" ht="24.95" customHeight="1">
      <c r="B66" s="159"/>
      <c r="C66" s="160"/>
      <c r="D66" s="161" t="s">
        <v>1757</v>
      </c>
      <c r="E66" s="162"/>
      <c r="F66" s="162"/>
      <c r="G66" s="162"/>
      <c r="H66" s="162"/>
      <c r="I66" s="163"/>
      <c r="J66" s="164">
        <f>J116</f>
        <v>0</v>
      </c>
      <c r="K66" s="165"/>
    </row>
    <row r="67" spans="2:11" s="1" customFormat="1" ht="21.75" customHeight="1">
      <c r="B67" s="42"/>
      <c r="C67" s="43"/>
      <c r="D67" s="43"/>
      <c r="E67" s="43"/>
      <c r="F67" s="43"/>
      <c r="G67" s="43"/>
      <c r="H67" s="43"/>
      <c r="I67" s="128"/>
      <c r="J67" s="43"/>
      <c r="K67" s="46"/>
    </row>
    <row r="68" spans="2:11" s="1" customFormat="1" ht="6.95" customHeight="1">
      <c r="B68" s="57"/>
      <c r="C68" s="58"/>
      <c r="D68" s="58"/>
      <c r="E68" s="58"/>
      <c r="F68" s="58"/>
      <c r="G68" s="58"/>
      <c r="H68" s="58"/>
      <c r="I68" s="149"/>
      <c r="J68" s="58"/>
      <c r="K68" s="59"/>
    </row>
    <row r="72" spans="2:12" s="1" customFormat="1" ht="6.95" customHeight="1">
      <c r="B72" s="60"/>
      <c r="C72" s="61"/>
      <c r="D72" s="61"/>
      <c r="E72" s="61"/>
      <c r="F72" s="61"/>
      <c r="G72" s="61"/>
      <c r="H72" s="61"/>
      <c r="I72" s="152"/>
      <c r="J72" s="61"/>
      <c r="K72" s="61"/>
      <c r="L72" s="62"/>
    </row>
    <row r="73" spans="2:12" s="1" customFormat="1" ht="36.95" customHeight="1">
      <c r="B73" s="42"/>
      <c r="C73" s="63" t="s">
        <v>130</v>
      </c>
      <c r="D73" s="64"/>
      <c r="E73" s="64"/>
      <c r="F73" s="64"/>
      <c r="G73" s="64"/>
      <c r="H73" s="64"/>
      <c r="I73" s="173"/>
      <c r="J73" s="64"/>
      <c r="K73" s="64"/>
      <c r="L73" s="62"/>
    </row>
    <row r="74" spans="2:12" s="1" customFormat="1" ht="6.95" customHeight="1">
      <c r="B74" s="42"/>
      <c r="C74" s="64"/>
      <c r="D74" s="64"/>
      <c r="E74" s="64"/>
      <c r="F74" s="64"/>
      <c r="G74" s="64"/>
      <c r="H74" s="64"/>
      <c r="I74" s="173"/>
      <c r="J74" s="64"/>
      <c r="K74" s="64"/>
      <c r="L74" s="62"/>
    </row>
    <row r="75" spans="2:12" s="1" customFormat="1" ht="14.45" customHeight="1">
      <c r="B75" s="42"/>
      <c r="C75" s="66" t="s">
        <v>18</v>
      </c>
      <c r="D75" s="64"/>
      <c r="E75" s="64"/>
      <c r="F75" s="64"/>
      <c r="G75" s="64"/>
      <c r="H75" s="64"/>
      <c r="I75" s="173"/>
      <c r="J75" s="64"/>
      <c r="K75" s="64"/>
      <c r="L75" s="62"/>
    </row>
    <row r="76" spans="2:12" s="1" customFormat="1" ht="22.5" customHeight="1">
      <c r="B76" s="42"/>
      <c r="C76" s="64"/>
      <c r="D76" s="64"/>
      <c r="E76" s="415" t="str">
        <f>E7</f>
        <v>Realizace úspor energie - Gymnázimum Vysoké Mýto</v>
      </c>
      <c r="F76" s="416"/>
      <c r="G76" s="416"/>
      <c r="H76" s="416"/>
      <c r="I76" s="173"/>
      <c r="J76" s="64"/>
      <c r="K76" s="64"/>
      <c r="L76" s="62"/>
    </row>
    <row r="77" spans="2:12" ht="13.5">
      <c r="B77" s="29"/>
      <c r="C77" s="66" t="s">
        <v>120</v>
      </c>
      <c r="D77" s="219"/>
      <c r="E77" s="219"/>
      <c r="F77" s="219"/>
      <c r="G77" s="219"/>
      <c r="H77" s="219"/>
      <c r="J77" s="219"/>
      <c r="K77" s="219"/>
      <c r="L77" s="220"/>
    </row>
    <row r="78" spans="2:12" s="1" customFormat="1" ht="22.5" customHeight="1">
      <c r="B78" s="42"/>
      <c r="C78" s="64"/>
      <c r="D78" s="64"/>
      <c r="E78" s="415" t="s">
        <v>207</v>
      </c>
      <c r="F78" s="417"/>
      <c r="G78" s="417"/>
      <c r="H78" s="417"/>
      <c r="I78" s="173"/>
      <c r="J78" s="64"/>
      <c r="K78" s="64"/>
      <c r="L78" s="62"/>
    </row>
    <row r="79" spans="2:12" s="1" customFormat="1" ht="14.45" customHeight="1">
      <c r="B79" s="42"/>
      <c r="C79" s="66" t="s">
        <v>208</v>
      </c>
      <c r="D79" s="64"/>
      <c r="E79" s="64"/>
      <c r="F79" s="64"/>
      <c r="G79" s="64"/>
      <c r="H79" s="64"/>
      <c r="I79" s="173"/>
      <c r="J79" s="64"/>
      <c r="K79" s="64"/>
      <c r="L79" s="62"/>
    </row>
    <row r="80" spans="2:12" s="1" customFormat="1" ht="23.25" customHeight="1">
      <c r="B80" s="42"/>
      <c r="C80" s="64"/>
      <c r="D80" s="64"/>
      <c r="E80" s="387" t="str">
        <f>E11</f>
        <v>02 - Elektroinstalace</v>
      </c>
      <c r="F80" s="417"/>
      <c r="G80" s="417"/>
      <c r="H80" s="417"/>
      <c r="I80" s="173"/>
      <c r="J80" s="64"/>
      <c r="K80" s="64"/>
      <c r="L80" s="62"/>
    </row>
    <row r="81" spans="2:12" s="1" customFormat="1" ht="6.95" customHeight="1">
      <c r="B81" s="42"/>
      <c r="C81" s="64"/>
      <c r="D81" s="64"/>
      <c r="E81" s="64"/>
      <c r="F81" s="64"/>
      <c r="G81" s="64"/>
      <c r="H81" s="64"/>
      <c r="I81" s="173"/>
      <c r="J81" s="64"/>
      <c r="K81" s="64"/>
      <c r="L81" s="62"/>
    </row>
    <row r="82" spans="2:12" s="1" customFormat="1" ht="18" customHeight="1">
      <c r="B82" s="42"/>
      <c r="C82" s="66" t="s">
        <v>25</v>
      </c>
      <c r="D82" s="64"/>
      <c r="E82" s="64"/>
      <c r="F82" s="174" t="str">
        <f>F14</f>
        <v>Vysoké Mýto</v>
      </c>
      <c r="G82" s="64"/>
      <c r="H82" s="64"/>
      <c r="I82" s="175" t="s">
        <v>27</v>
      </c>
      <c r="J82" s="74" t="str">
        <f>IF(J14="","",J14)</f>
        <v>1. 9. 2017</v>
      </c>
      <c r="K82" s="64"/>
      <c r="L82" s="62"/>
    </row>
    <row r="83" spans="2:12" s="1" customFormat="1" ht="6.95" customHeight="1">
      <c r="B83" s="42"/>
      <c r="C83" s="64"/>
      <c r="D83" s="64"/>
      <c r="E83" s="64"/>
      <c r="F83" s="64"/>
      <c r="G83" s="64"/>
      <c r="H83" s="64"/>
      <c r="I83" s="173"/>
      <c r="J83" s="64"/>
      <c r="K83" s="64"/>
      <c r="L83" s="62"/>
    </row>
    <row r="84" spans="2:12" s="1" customFormat="1" ht="13.5">
      <c r="B84" s="42"/>
      <c r="C84" s="66" t="s">
        <v>31</v>
      </c>
      <c r="D84" s="64"/>
      <c r="E84" s="64"/>
      <c r="F84" s="174" t="str">
        <f>E17</f>
        <v>Pardubický Kraj</v>
      </c>
      <c r="G84" s="64"/>
      <c r="H84" s="64"/>
      <c r="I84" s="175" t="s">
        <v>37</v>
      </c>
      <c r="J84" s="174" t="str">
        <f>E23</f>
        <v>KIP spol. s r.o. Litomyšl</v>
      </c>
      <c r="K84" s="64"/>
      <c r="L84" s="62"/>
    </row>
    <row r="85" spans="2:12" s="1" customFormat="1" ht="14.45" customHeight="1">
      <c r="B85" s="42"/>
      <c r="C85" s="66" t="s">
        <v>35</v>
      </c>
      <c r="D85" s="64"/>
      <c r="E85" s="64"/>
      <c r="F85" s="174" t="str">
        <f>IF(E20="","",E20)</f>
        <v/>
      </c>
      <c r="G85" s="64"/>
      <c r="H85" s="64"/>
      <c r="I85" s="173"/>
      <c r="J85" s="64"/>
      <c r="K85" s="64"/>
      <c r="L85" s="62"/>
    </row>
    <row r="86" spans="2:12" s="1" customFormat="1" ht="10.35" customHeight="1">
      <c r="B86" s="42"/>
      <c r="C86" s="64"/>
      <c r="D86" s="64"/>
      <c r="E86" s="64"/>
      <c r="F86" s="64"/>
      <c r="G86" s="64"/>
      <c r="H86" s="64"/>
      <c r="I86" s="173"/>
      <c r="J86" s="64"/>
      <c r="K86" s="64"/>
      <c r="L86" s="62"/>
    </row>
    <row r="87" spans="2:20" s="10" customFormat="1" ht="29.25" customHeight="1">
      <c r="B87" s="176"/>
      <c r="C87" s="177" t="s">
        <v>131</v>
      </c>
      <c r="D87" s="178" t="s">
        <v>60</v>
      </c>
      <c r="E87" s="178" t="s">
        <v>56</v>
      </c>
      <c r="F87" s="178" t="s">
        <v>132</v>
      </c>
      <c r="G87" s="178" t="s">
        <v>133</v>
      </c>
      <c r="H87" s="178" t="s">
        <v>134</v>
      </c>
      <c r="I87" s="179" t="s">
        <v>135</v>
      </c>
      <c r="J87" s="178" t="s">
        <v>124</v>
      </c>
      <c r="K87" s="180" t="s">
        <v>136</v>
      </c>
      <c r="L87" s="181"/>
      <c r="M87" s="82" t="s">
        <v>137</v>
      </c>
      <c r="N87" s="83" t="s">
        <v>45</v>
      </c>
      <c r="O87" s="83" t="s">
        <v>138</v>
      </c>
      <c r="P87" s="83" t="s">
        <v>139</v>
      </c>
      <c r="Q87" s="83" t="s">
        <v>140</v>
      </c>
      <c r="R87" s="83" t="s">
        <v>141</v>
      </c>
      <c r="S87" s="83" t="s">
        <v>142</v>
      </c>
      <c r="T87" s="84" t="s">
        <v>143</v>
      </c>
    </row>
    <row r="88" spans="2:63" s="1" customFormat="1" ht="29.25" customHeight="1">
      <c r="B88" s="42"/>
      <c r="C88" s="88" t="s">
        <v>125</v>
      </c>
      <c r="D88" s="64"/>
      <c r="E88" s="64"/>
      <c r="F88" s="64"/>
      <c r="G88" s="64"/>
      <c r="H88" s="64"/>
      <c r="I88" s="173"/>
      <c r="J88" s="182">
        <f>BK88</f>
        <v>0</v>
      </c>
      <c r="K88" s="64"/>
      <c r="L88" s="62"/>
      <c r="M88" s="85"/>
      <c r="N88" s="86"/>
      <c r="O88" s="86"/>
      <c r="P88" s="183">
        <f>P89+P96+P100+P107+P112+P116</f>
        <v>0</v>
      </c>
      <c r="Q88" s="86"/>
      <c r="R88" s="183">
        <f>R89+R96+R100+R107+R112+R116</f>
        <v>0</v>
      </c>
      <c r="S88" s="86"/>
      <c r="T88" s="184">
        <f>T89+T96+T100+T107+T112+T116</f>
        <v>0</v>
      </c>
      <c r="AT88" s="25" t="s">
        <v>74</v>
      </c>
      <c r="AU88" s="25" t="s">
        <v>126</v>
      </c>
      <c r="BK88" s="185">
        <f>BK89+BK96+BK100+BK107+BK112+BK116</f>
        <v>0</v>
      </c>
    </row>
    <row r="89" spans="2:63" s="11" customFormat="1" ht="37.35" customHeight="1">
      <c r="B89" s="186"/>
      <c r="C89" s="187"/>
      <c r="D89" s="200" t="s">
        <v>74</v>
      </c>
      <c r="E89" s="289" t="s">
        <v>1758</v>
      </c>
      <c r="F89" s="289" t="s">
        <v>1759</v>
      </c>
      <c r="G89" s="187"/>
      <c r="H89" s="187"/>
      <c r="I89" s="190"/>
      <c r="J89" s="290">
        <f>BK89</f>
        <v>0</v>
      </c>
      <c r="K89" s="187"/>
      <c r="L89" s="192"/>
      <c r="M89" s="193"/>
      <c r="N89" s="194"/>
      <c r="O89" s="194"/>
      <c r="P89" s="195">
        <f>SUM(P90:P95)</f>
        <v>0</v>
      </c>
      <c r="Q89" s="194"/>
      <c r="R89" s="195">
        <f>SUM(R90:R95)</f>
        <v>0</v>
      </c>
      <c r="S89" s="194"/>
      <c r="T89" s="196">
        <f>SUM(T90:T95)</f>
        <v>0</v>
      </c>
      <c r="AR89" s="197" t="s">
        <v>84</v>
      </c>
      <c r="AT89" s="198" t="s">
        <v>74</v>
      </c>
      <c r="AU89" s="198" t="s">
        <v>75</v>
      </c>
      <c r="AY89" s="197" t="s">
        <v>145</v>
      </c>
      <c r="BK89" s="199">
        <f>SUM(BK90:BK95)</f>
        <v>0</v>
      </c>
    </row>
    <row r="90" spans="2:65" s="1" customFormat="1" ht="22.5" customHeight="1">
      <c r="B90" s="42"/>
      <c r="C90" s="203" t="s">
        <v>24</v>
      </c>
      <c r="D90" s="203" t="s">
        <v>148</v>
      </c>
      <c r="E90" s="204" t="s">
        <v>24</v>
      </c>
      <c r="F90" s="205" t="s">
        <v>1760</v>
      </c>
      <c r="G90" s="206" t="s">
        <v>344</v>
      </c>
      <c r="H90" s="207">
        <v>12</v>
      </c>
      <c r="I90" s="208"/>
      <c r="J90" s="209">
        <f aca="true" t="shared" si="0" ref="J90:J95">ROUND(I90*H90,2)</f>
        <v>0</v>
      </c>
      <c r="K90" s="205" t="s">
        <v>1761</v>
      </c>
      <c r="L90" s="62"/>
      <c r="M90" s="210" t="s">
        <v>22</v>
      </c>
      <c r="N90" s="211" t="s">
        <v>46</v>
      </c>
      <c r="O90" s="43"/>
      <c r="P90" s="212">
        <f aca="true" t="shared" si="1" ref="P90:P95">O90*H90</f>
        <v>0</v>
      </c>
      <c r="Q90" s="212">
        <v>0</v>
      </c>
      <c r="R90" s="212">
        <f aca="true" t="shared" si="2" ref="R90:R95">Q90*H90</f>
        <v>0</v>
      </c>
      <c r="S90" s="212">
        <v>0</v>
      </c>
      <c r="T90" s="213">
        <f aca="true" t="shared" si="3" ref="T90:T95">S90*H90</f>
        <v>0</v>
      </c>
      <c r="AR90" s="25" t="s">
        <v>326</v>
      </c>
      <c r="AT90" s="25" t="s">
        <v>148</v>
      </c>
      <c r="AU90" s="25" t="s">
        <v>24</v>
      </c>
      <c r="AY90" s="25" t="s">
        <v>145</v>
      </c>
      <c r="BE90" s="214">
        <f aca="true" t="shared" si="4" ref="BE90:BE95">IF(N90="základní",J90,0)</f>
        <v>0</v>
      </c>
      <c r="BF90" s="214">
        <f aca="true" t="shared" si="5" ref="BF90:BF95">IF(N90="snížená",J90,0)</f>
        <v>0</v>
      </c>
      <c r="BG90" s="214">
        <f aca="true" t="shared" si="6" ref="BG90:BG95">IF(N90="zákl. přenesená",J90,0)</f>
        <v>0</v>
      </c>
      <c r="BH90" s="214">
        <f aca="true" t="shared" si="7" ref="BH90:BH95">IF(N90="sníž. přenesená",J90,0)</f>
        <v>0</v>
      </c>
      <c r="BI90" s="214">
        <f aca="true" t="shared" si="8" ref="BI90:BI95">IF(N90="nulová",J90,0)</f>
        <v>0</v>
      </c>
      <c r="BJ90" s="25" t="s">
        <v>24</v>
      </c>
      <c r="BK90" s="214">
        <f aca="true" t="shared" si="9" ref="BK90:BK95">ROUND(I90*H90,2)</f>
        <v>0</v>
      </c>
      <c r="BL90" s="25" t="s">
        <v>326</v>
      </c>
      <c r="BM90" s="25" t="s">
        <v>24</v>
      </c>
    </row>
    <row r="91" spans="2:65" s="1" customFormat="1" ht="22.5" customHeight="1">
      <c r="B91" s="42"/>
      <c r="C91" s="203" t="s">
        <v>84</v>
      </c>
      <c r="D91" s="203" t="s">
        <v>148</v>
      </c>
      <c r="E91" s="204" t="s">
        <v>84</v>
      </c>
      <c r="F91" s="205" t="s">
        <v>1762</v>
      </c>
      <c r="G91" s="206" t="s">
        <v>344</v>
      </c>
      <c r="H91" s="207">
        <v>12</v>
      </c>
      <c r="I91" s="208"/>
      <c r="J91" s="209">
        <f t="shared" si="0"/>
        <v>0</v>
      </c>
      <c r="K91" s="205" t="s">
        <v>1761</v>
      </c>
      <c r="L91" s="62"/>
      <c r="M91" s="210" t="s">
        <v>22</v>
      </c>
      <c r="N91" s="211" t="s">
        <v>46</v>
      </c>
      <c r="O91" s="43"/>
      <c r="P91" s="212">
        <f t="shared" si="1"/>
        <v>0</v>
      </c>
      <c r="Q91" s="212">
        <v>0</v>
      </c>
      <c r="R91" s="212">
        <f t="shared" si="2"/>
        <v>0</v>
      </c>
      <c r="S91" s="212">
        <v>0</v>
      </c>
      <c r="T91" s="213">
        <f t="shared" si="3"/>
        <v>0</v>
      </c>
      <c r="AR91" s="25" t="s">
        <v>326</v>
      </c>
      <c r="AT91" s="25" t="s">
        <v>148</v>
      </c>
      <c r="AU91" s="25" t="s">
        <v>24</v>
      </c>
      <c r="AY91" s="25" t="s">
        <v>145</v>
      </c>
      <c r="BE91" s="214">
        <f t="shared" si="4"/>
        <v>0</v>
      </c>
      <c r="BF91" s="214">
        <f t="shared" si="5"/>
        <v>0</v>
      </c>
      <c r="BG91" s="214">
        <f t="shared" si="6"/>
        <v>0</v>
      </c>
      <c r="BH91" s="214">
        <f t="shared" si="7"/>
        <v>0</v>
      </c>
      <c r="BI91" s="214">
        <f t="shared" si="8"/>
        <v>0</v>
      </c>
      <c r="BJ91" s="25" t="s">
        <v>24</v>
      </c>
      <c r="BK91" s="214">
        <f t="shared" si="9"/>
        <v>0</v>
      </c>
      <c r="BL91" s="25" t="s">
        <v>326</v>
      </c>
      <c r="BM91" s="25" t="s">
        <v>84</v>
      </c>
    </row>
    <row r="92" spans="2:65" s="1" customFormat="1" ht="22.5" customHeight="1">
      <c r="B92" s="42"/>
      <c r="C92" s="203" t="s">
        <v>158</v>
      </c>
      <c r="D92" s="203" t="s">
        <v>148</v>
      </c>
      <c r="E92" s="204" t="s">
        <v>158</v>
      </c>
      <c r="F92" s="205" t="s">
        <v>1763</v>
      </c>
      <c r="G92" s="206" t="s">
        <v>344</v>
      </c>
      <c r="H92" s="207">
        <v>12</v>
      </c>
      <c r="I92" s="208"/>
      <c r="J92" s="209">
        <f t="shared" si="0"/>
        <v>0</v>
      </c>
      <c r="K92" s="205" t="s">
        <v>1761</v>
      </c>
      <c r="L92" s="62"/>
      <c r="M92" s="210" t="s">
        <v>22</v>
      </c>
      <c r="N92" s="211" t="s">
        <v>46</v>
      </c>
      <c r="O92" s="43"/>
      <c r="P92" s="212">
        <f t="shared" si="1"/>
        <v>0</v>
      </c>
      <c r="Q92" s="212">
        <v>0</v>
      </c>
      <c r="R92" s="212">
        <f t="shared" si="2"/>
        <v>0</v>
      </c>
      <c r="S92" s="212">
        <v>0</v>
      </c>
      <c r="T92" s="213">
        <f t="shared" si="3"/>
        <v>0</v>
      </c>
      <c r="AR92" s="25" t="s">
        <v>326</v>
      </c>
      <c r="AT92" s="25" t="s">
        <v>148</v>
      </c>
      <c r="AU92" s="25" t="s">
        <v>24</v>
      </c>
      <c r="AY92" s="25" t="s">
        <v>145</v>
      </c>
      <c r="BE92" s="214">
        <f t="shared" si="4"/>
        <v>0</v>
      </c>
      <c r="BF92" s="214">
        <f t="shared" si="5"/>
        <v>0</v>
      </c>
      <c r="BG92" s="214">
        <f t="shared" si="6"/>
        <v>0</v>
      </c>
      <c r="BH92" s="214">
        <f t="shared" si="7"/>
        <v>0</v>
      </c>
      <c r="BI92" s="214">
        <f t="shared" si="8"/>
        <v>0</v>
      </c>
      <c r="BJ92" s="25" t="s">
        <v>24</v>
      </c>
      <c r="BK92" s="214">
        <f t="shared" si="9"/>
        <v>0</v>
      </c>
      <c r="BL92" s="25" t="s">
        <v>326</v>
      </c>
      <c r="BM92" s="25" t="s">
        <v>158</v>
      </c>
    </row>
    <row r="93" spans="2:65" s="1" customFormat="1" ht="22.5" customHeight="1">
      <c r="B93" s="42"/>
      <c r="C93" s="203" t="s">
        <v>244</v>
      </c>
      <c r="D93" s="203" t="s">
        <v>148</v>
      </c>
      <c r="E93" s="204" t="s">
        <v>244</v>
      </c>
      <c r="F93" s="205" t="s">
        <v>1764</v>
      </c>
      <c r="G93" s="206" t="s">
        <v>344</v>
      </c>
      <c r="H93" s="207">
        <v>60</v>
      </c>
      <c r="I93" s="208"/>
      <c r="J93" s="209">
        <f t="shared" si="0"/>
        <v>0</v>
      </c>
      <c r="K93" s="205" t="s">
        <v>1761</v>
      </c>
      <c r="L93" s="62"/>
      <c r="M93" s="210" t="s">
        <v>22</v>
      </c>
      <c r="N93" s="211" t="s">
        <v>46</v>
      </c>
      <c r="O93" s="43"/>
      <c r="P93" s="212">
        <f t="shared" si="1"/>
        <v>0</v>
      </c>
      <c r="Q93" s="212">
        <v>0</v>
      </c>
      <c r="R93" s="212">
        <f t="shared" si="2"/>
        <v>0</v>
      </c>
      <c r="S93" s="212">
        <v>0</v>
      </c>
      <c r="T93" s="213">
        <f t="shared" si="3"/>
        <v>0</v>
      </c>
      <c r="AR93" s="25" t="s">
        <v>326</v>
      </c>
      <c r="AT93" s="25" t="s">
        <v>148</v>
      </c>
      <c r="AU93" s="25" t="s">
        <v>24</v>
      </c>
      <c r="AY93" s="25" t="s">
        <v>145</v>
      </c>
      <c r="BE93" s="214">
        <f t="shared" si="4"/>
        <v>0</v>
      </c>
      <c r="BF93" s="214">
        <f t="shared" si="5"/>
        <v>0</v>
      </c>
      <c r="BG93" s="214">
        <f t="shared" si="6"/>
        <v>0</v>
      </c>
      <c r="BH93" s="214">
        <f t="shared" si="7"/>
        <v>0</v>
      </c>
      <c r="BI93" s="214">
        <f t="shared" si="8"/>
        <v>0</v>
      </c>
      <c r="BJ93" s="25" t="s">
        <v>24</v>
      </c>
      <c r="BK93" s="214">
        <f t="shared" si="9"/>
        <v>0</v>
      </c>
      <c r="BL93" s="25" t="s">
        <v>326</v>
      </c>
      <c r="BM93" s="25" t="s">
        <v>244</v>
      </c>
    </row>
    <row r="94" spans="2:65" s="1" customFormat="1" ht="22.5" customHeight="1">
      <c r="B94" s="42"/>
      <c r="C94" s="203" t="s">
        <v>144</v>
      </c>
      <c r="D94" s="203" t="s">
        <v>148</v>
      </c>
      <c r="E94" s="204" t="s">
        <v>144</v>
      </c>
      <c r="F94" s="205" t="s">
        <v>1765</v>
      </c>
      <c r="G94" s="206" t="s">
        <v>317</v>
      </c>
      <c r="H94" s="207">
        <v>75</v>
      </c>
      <c r="I94" s="208"/>
      <c r="J94" s="209">
        <f t="shared" si="0"/>
        <v>0</v>
      </c>
      <c r="K94" s="205" t="s">
        <v>1761</v>
      </c>
      <c r="L94" s="62"/>
      <c r="M94" s="210" t="s">
        <v>22</v>
      </c>
      <c r="N94" s="211" t="s">
        <v>46</v>
      </c>
      <c r="O94" s="43"/>
      <c r="P94" s="212">
        <f t="shared" si="1"/>
        <v>0</v>
      </c>
      <c r="Q94" s="212">
        <v>0</v>
      </c>
      <c r="R94" s="212">
        <f t="shared" si="2"/>
        <v>0</v>
      </c>
      <c r="S94" s="212">
        <v>0</v>
      </c>
      <c r="T94" s="213">
        <f t="shared" si="3"/>
        <v>0</v>
      </c>
      <c r="AR94" s="25" t="s">
        <v>326</v>
      </c>
      <c r="AT94" s="25" t="s">
        <v>148</v>
      </c>
      <c r="AU94" s="25" t="s">
        <v>24</v>
      </c>
      <c r="AY94" s="25" t="s">
        <v>145</v>
      </c>
      <c r="BE94" s="214">
        <f t="shared" si="4"/>
        <v>0</v>
      </c>
      <c r="BF94" s="214">
        <f t="shared" si="5"/>
        <v>0</v>
      </c>
      <c r="BG94" s="214">
        <f t="shared" si="6"/>
        <v>0</v>
      </c>
      <c r="BH94" s="214">
        <f t="shared" si="7"/>
        <v>0</v>
      </c>
      <c r="BI94" s="214">
        <f t="shared" si="8"/>
        <v>0</v>
      </c>
      <c r="BJ94" s="25" t="s">
        <v>24</v>
      </c>
      <c r="BK94" s="214">
        <f t="shared" si="9"/>
        <v>0</v>
      </c>
      <c r="BL94" s="25" t="s">
        <v>326</v>
      </c>
      <c r="BM94" s="25" t="s">
        <v>144</v>
      </c>
    </row>
    <row r="95" spans="2:65" s="1" customFormat="1" ht="22.5" customHeight="1">
      <c r="B95" s="42"/>
      <c r="C95" s="203" t="s">
        <v>177</v>
      </c>
      <c r="D95" s="203" t="s">
        <v>148</v>
      </c>
      <c r="E95" s="204" t="s">
        <v>177</v>
      </c>
      <c r="F95" s="205" t="s">
        <v>1766</v>
      </c>
      <c r="G95" s="206" t="s">
        <v>317</v>
      </c>
      <c r="H95" s="207">
        <v>72</v>
      </c>
      <c r="I95" s="208"/>
      <c r="J95" s="209">
        <f t="shared" si="0"/>
        <v>0</v>
      </c>
      <c r="K95" s="205" t="s">
        <v>1761</v>
      </c>
      <c r="L95" s="62"/>
      <c r="M95" s="210" t="s">
        <v>22</v>
      </c>
      <c r="N95" s="211" t="s">
        <v>46</v>
      </c>
      <c r="O95" s="43"/>
      <c r="P95" s="212">
        <f t="shared" si="1"/>
        <v>0</v>
      </c>
      <c r="Q95" s="212">
        <v>0</v>
      </c>
      <c r="R95" s="212">
        <f t="shared" si="2"/>
        <v>0</v>
      </c>
      <c r="S95" s="212">
        <v>0</v>
      </c>
      <c r="T95" s="213">
        <f t="shared" si="3"/>
        <v>0</v>
      </c>
      <c r="AR95" s="25" t="s">
        <v>326</v>
      </c>
      <c r="AT95" s="25" t="s">
        <v>148</v>
      </c>
      <c r="AU95" s="25" t="s">
        <v>24</v>
      </c>
      <c r="AY95" s="25" t="s">
        <v>145</v>
      </c>
      <c r="BE95" s="214">
        <f t="shared" si="4"/>
        <v>0</v>
      </c>
      <c r="BF95" s="214">
        <f t="shared" si="5"/>
        <v>0</v>
      </c>
      <c r="BG95" s="214">
        <f t="shared" si="6"/>
        <v>0</v>
      </c>
      <c r="BH95" s="214">
        <f t="shared" si="7"/>
        <v>0</v>
      </c>
      <c r="BI95" s="214">
        <f t="shared" si="8"/>
        <v>0</v>
      </c>
      <c r="BJ95" s="25" t="s">
        <v>24</v>
      </c>
      <c r="BK95" s="214">
        <f t="shared" si="9"/>
        <v>0</v>
      </c>
      <c r="BL95" s="25" t="s">
        <v>326</v>
      </c>
      <c r="BM95" s="25" t="s">
        <v>177</v>
      </c>
    </row>
    <row r="96" spans="2:63" s="11" customFormat="1" ht="37.35" customHeight="1">
      <c r="B96" s="186"/>
      <c r="C96" s="187"/>
      <c r="D96" s="200" t="s">
        <v>74</v>
      </c>
      <c r="E96" s="289" t="s">
        <v>1767</v>
      </c>
      <c r="F96" s="289" t="s">
        <v>1768</v>
      </c>
      <c r="G96" s="187"/>
      <c r="H96" s="187"/>
      <c r="I96" s="190"/>
      <c r="J96" s="290">
        <f>BK96</f>
        <v>0</v>
      </c>
      <c r="K96" s="187"/>
      <c r="L96" s="192"/>
      <c r="M96" s="193"/>
      <c r="N96" s="194"/>
      <c r="O96" s="194"/>
      <c r="P96" s="195">
        <f>SUM(P97:P99)</f>
        <v>0</v>
      </c>
      <c r="Q96" s="194"/>
      <c r="R96" s="195">
        <f>SUM(R97:R99)</f>
        <v>0</v>
      </c>
      <c r="S96" s="194"/>
      <c r="T96" s="196">
        <f>SUM(T97:T99)</f>
        <v>0</v>
      </c>
      <c r="AR96" s="197" t="s">
        <v>84</v>
      </c>
      <c r="AT96" s="198" t="s">
        <v>74</v>
      </c>
      <c r="AU96" s="198" t="s">
        <v>75</v>
      </c>
      <c r="AY96" s="197" t="s">
        <v>145</v>
      </c>
      <c r="BK96" s="199">
        <f>SUM(BK97:BK99)</f>
        <v>0</v>
      </c>
    </row>
    <row r="97" spans="2:65" s="1" customFormat="1" ht="22.5" customHeight="1">
      <c r="B97" s="42"/>
      <c r="C97" s="203" t="s">
        <v>181</v>
      </c>
      <c r="D97" s="203" t="s">
        <v>148</v>
      </c>
      <c r="E97" s="204" t="s">
        <v>181</v>
      </c>
      <c r="F97" s="205" t="s">
        <v>1769</v>
      </c>
      <c r="G97" s="206" t="s">
        <v>344</v>
      </c>
      <c r="H97" s="207">
        <v>24</v>
      </c>
      <c r="I97" s="208"/>
      <c r="J97" s="209">
        <f>ROUND(I97*H97,2)</f>
        <v>0</v>
      </c>
      <c r="K97" s="205" t="s">
        <v>1761</v>
      </c>
      <c r="L97" s="62"/>
      <c r="M97" s="210" t="s">
        <v>22</v>
      </c>
      <c r="N97" s="211" t="s">
        <v>46</v>
      </c>
      <c r="O97" s="43"/>
      <c r="P97" s="212">
        <f>O97*H97</f>
        <v>0</v>
      </c>
      <c r="Q97" s="212">
        <v>0</v>
      </c>
      <c r="R97" s="212">
        <f>Q97*H97</f>
        <v>0</v>
      </c>
      <c r="S97" s="212">
        <v>0</v>
      </c>
      <c r="T97" s="213">
        <f>S97*H97</f>
        <v>0</v>
      </c>
      <c r="AR97" s="25" t="s">
        <v>326</v>
      </c>
      <c r="AT97" s="25" t="s">
        <v>148</v>
      </c>
      <c r="AU97" s="25" t="s">
        <v>24</v>
      </c>
      <c r="AY97" s="25" t="s">
        <v>145</v>
      </c>
      <c r="BE97" s="214">
        <f>IF(N97="základní",J97,0)</f>
        <v>0</v>
      </c>
      <c r="BF97" s="214">
        <f>IF(N97="snížená",J97,0)</f>
        <v>0</v>
      </c>
      <c r="BG97" s="214">
        <f>IF(N97="zákl. přenesená",J97,0)</f>
        <v>0</v>
      </c>
      <c r="BH97" s="214">
        <f>IF(N97="sníž. přenesená",J97,0)</f>
        <v>0</v>
      </c>
      <c r="BI97" s="214">
        <f>IF(N97="nulová",J97,0)</f>
        <v>0</v>
      </c>
      <c r="BJ97" s="25" t="s">
        <v>24</v>
      </c>
      <c r="BK97" s="214">
        <f>ROUND(I97*H97,2)</f>
        <v>0</v>
      </c>
      <c r="BL97" s="25" t="s">
        <v>326</v>
      </c>
      <c r="BM97" s="25" t="s">
        <v>181</v>
      </c>
    </row>
    <row r="98" spans="2:65" s="1" customFormat="1" ht="22.5" customHeight="1">
      <c r="B98" s="42"/>
      <c r="C98" s="203" t="s">
        <v>185</v>
      </c>
      <c r="D98" s="203" t="s">
        <v>148</v>
      </c>
      <c r="E98" s="204" t="s">
        <v>185</v>
      </c>
      <c r="F98" s="205" t="s">
        <v>1770</v>
      </c>
      <c r="G98" s="206" t="s">
        <v>317</v>
      </c>
      <c r="H98" s="207">
        <v>75</v>
      </c>
      <c r="I98" s="208"/>
      <c r="J98" s="209">
        <f>ROUND(I98*H98,2)</f>
        <v>0</v>
      </c>
      <c r="K98" s="205" t="s">
        <v>1761</v>
      </c>
      <c r="L98" s="62"/>
      <c r="M98" s="210" t="s">
        <v>22</v>
      </c>
      <c r="N98" s="211" t="s">
        <v>46</v>
      </c>
      <c r="O98" s="43"/>
      <c r="P98" s="212">
        <f>O98*H98</f>
        <v>0</v>
      </c>
      <c r="Q98" s="212">
        <v>0</v>
      </c>
      <c r="R98" s="212">
        <f>Q98*H98</f>
        <v>0</v>
      </c>
      <c r="S98" s="212">
        <v>0</v>
      </c>
      <c r="T98" s="213">
        <f>S98*H98</f>
        <v>0</v>
      </c>
      <c r="AR98" s="25" t="s">
        <v>326</v>
      </c>
      <c r="AT98" s="25" t="s">
        <v>148</v>
      </c>
      <c r="AU98" s="25" t="s">
        <v>24</v>
      </c>
      <c r="AY98" s="25" t="s">
        <v>145</v>
      </c>
      <c r="BE98" s="214">
        <f>IF(N98="základní",J98,0)</f>
        <v>0</v>
      </c>
      <c r="BF98" s="214">
        <f>IF(N98="snížená",J98,0)</f>
        <v>0</v>
      </c>
      <c r="BG98" s="214">
        <f>IF(N98="zákl. přenesená",J98,0)</f>
        <v>0</v>
      </c>
      <c r="BH98" s="214">
        <f>IF(N98="sníž. přenesená",J98,0)</f>
        <v>0</v>
      </c>
      <c r="BI98" s="214">
        <f>IF(N98="nulová",J98,0)</f>
        <v>0</v>
      </c>
      <c r="BJ98" s="25" t="s">
        <v>24</v>
      </c>
      <c r="BK98" s="214">
        <f>ROUND(I98*H98,2)</f>
        <v>0</v>
      </c>
      <c r="BL98" s="25" t="s">
        <v>326</v>
      </c>
      <c r="BM98" s="25" t="s">
        <v>185</v>
      </c>
    </row>
    <row r="99" spans="2:65" s="1" customFormat="1" ht="22.5" customHeight="1">
      <c r="B99" s="42"/>
      <c r="C99" s="203" t="s">
        <v>169</v>
      </c>
      <c r="D99" s="203" t="s">
        <v>148</v>
      </c>
      <c r="E99" s="204" t="s">
        <v>169</v>
      </c>
      <c r="F99" s="205" t="s">
        <v>1771</v>
      </c>
      <c r="G99" s="206" t="s">
        <v>317</v>
      </c>
      <c r="H99" s="207">
        <v>75</v>
      </c>
      <c r="I99" s="208"/>
      <c r="J99" s="209">
        <f>ROUND(I99*H99,2)</f>
        <v>0</v>
      </c>
      <c r="K99" s="205" t="s">
        <v>1761</v>
      </c>
      <c r="L99" s="62"/>
      <c r="M99" s="210" t="s">
        <v>22</v>
      </c>
      <c r="N99" s="211" t="s">
        <v>46</v>
      </c>
      <c r="O99" s="43"/>
      <c r="P99" s="212">
        <f>O99*H99</f>
        <v>0</v>
      </c>
      <c r="Q99" s="212">
        <v>0</v>
      </c>
      <c r="R99" s="212">
        <f>Q99*H99</f>
        <v>0</v>
      </c>
      <c r="S99" s="212">
        <v>0</v>
      </c>
      <c r="T99" s="213">
        <f>S99*H99</f>
        <v>0</v>
      </c>
      <c r="AR99" s="25" t="s">
        <v>326</v>
      </c>
      <c r="AT99" s="25" t="s">
        <v>148</v>
      </c>
      <c r="AU99" s="25" t="s">
        <v>24</v>
      </c>
      <c r="AY99" s="25" t="s">
        <v>145</v>
      </c>
      <c r="BE99" s="214">
        <f>IF(N99="základní",J99,0)</f>
        <v>0</v>
      </c>
      <c r="BF99" s="214">
        <f>IF(N99="snížená",J99,0)</f>
        <v>0</v>
      </c>
      <c r="BG99" s="214">
        <f>IF(N99="zákl. přenesená",J99,0)</f>
        <v>0</v>
      </c>
      <c r="BH99" s="214">
        <f>IF(N99="sníž. přenesená",J99,0)</f>
        <v>0</v>
      </c>
      <c r="BI99" s="214">
        <f>IF(N99="nulová",J99,0)</f>
        <v>0</v>
      </c>
      <c r="BJ99" s="25" t="s">
        <v>24</v>
      </c>
      <c r="BK99" s="214">
        <f>ROUND(I99*H99,2)</f>
        <v>0</v>
      </c>
      <c r="BL99" s="25" t="s">
        <v>326</v>
      </c>
      <c r="BM99" s="25" t="s">
        <v>169</v>
      </c>
    </row>
    <row r="100" spans="2:63" s="11" customFormat="1" ht="37.35" customHeight="1">
      <c r="B100" s="186"/>
      <c r="C100" s="187"/>
      <c r="D100" s="200" t="s">
        <v>74</v>
      </c>
      <c r="E100" s="289" t="s">
        <v>1772</v>
      </c>
      <c r="F100" s="289" t="s">
        <v>1773</v>
      </c>
      <c r="G100" s="187"/>
      <c r="H100" s="187"/>
      <c r="I100" s="190"/>
      <c r="J100" s="290">
        <f>BK100</f>
        <v>0</v>
      </c>
      <c r="K100" s="187"/>
      <c r="L100" s="192"/>
      <c r="M100" s="193"/>
      <c r="N100" s="194"/>
      <c r="O100" s="194"/>
      <c r="P100" s="195">
        <f>SUM(P101:P106)</f>
        <v>0</v>
      </c>
      <c r="Q100" s="194"/>
      <c r="R100" s="195">
        <f>SUM(R101:R106)</f>
        <v>0</v>
      </c>
      <c r="S100" s="194"/>
      <c r="T100" s="196">
        <f>SUM(T101:T106)</f>
        <v>0</v>
      </c>
      <c r="AR100" s="197" t="s">
        <v>84</v>
      </c>
      <c r="AT100" s="198" t="s">
        <v>74</v>
      </c>
      <c r="AU100" s="198" t="s">
        <v>75</v>
      </c>
      <c r="AY100" s="197" t="s">
        <v>145</v>
      </c>
      <c r="BK100" s="199">
        <f>SUM(BK101:BK106)</f>
        <v>0</v>
      </c>
    </row>
    <row r="101" spans="2:65" s="1" customFormat="1" ht="22.5" customHeight="1">
      <c r="B101" s="42"/>
      <c r="C101" s="203" t="s">
        <v>29</v>
      </c>
      <c r="D101" s="203" t="s">
        <v>148</v>
      </c>
      <c r="E101" s="204" t="s">
        <v>29</v>
      </c>
      <c r="F101" s="205" t="s">
        <v>1760</v>
      </c>
      <c r="G101" s="206" t="s">
        <v>344</v>
      </c>
      <c r="H101" s="207">
        <v>12</v>
      </c>
      <c r="I101" s="208"/>
      <c r="J101" s="209">
        <f aca="true" t="shared" si="10" ref="J101:J106">ROUND(I101*H101,2)</f>
        <v>0</v>
      </c>
      <c r="K101" s="205" t="s">
        <v>1774</v>
      </c>
      <c r="L101" s="62"/>
      <c r="M101" s="210" t="s">
        <v>22</v>
      </c>
      <c r="N101" s="211" t="s">
        <v>46</v>
      </c>
      <c r="O101" s="43"/>
      <c r="P101" s="212">
        <f aca="true" t="shared" si="11" ref="P101:P106">O101*H101</f>
        <v>0</v>
      </c>
      <c r="Q101" s="212">
        <v>0</v>
      </c>
      <c r="R101" s="212">
        <f aca="true" t="shared" si="12" ref="R101:R106">Q101*H101</f>
        <v>0</v>
      </c>
      <c r="S101" s="212">
        <v>0</v>
      </c>
      <c r="T101" s="213">
        <f aca="true" t="shared" si="13" ref="T101:T106">S101*H101</f>
        <v>0</v>
      </c>
      <c r="AR101" s="25" t="s">
        <v>326</v>
      </c>
      <c r="AT101" s="25" t="s">
        <v>148</v>
      </c>
      <c r="AU101" s="25" t="s">
        <v>24</v>
      </c>
      <c r="AY101" s="25" t="s">
        <v>145</v>
      </c>
      <c r="BE101" s="214">
        <f aca="true" t="shared" si="14" ref="BE101:BE106">IF(N101="základní",J101,0)</f>
        <v>0</v>
      </c>
      <c r="BF101" s="214">
        <f aca="true" t="shared" si="15" ref="BF101:BF106">IF(N101="snížená",J101,0)</f>
        <v>0</v>
      </c>
      <c r="BG101" s="214">
        <f aca="true" t="shared" si="16" ref="BG101:BG106">IF(N101="zákl. přenesená",J101,0)</f>
        <v>0</v>
      </c>
      <c r="BH101" s="214">
        <f aca="true" t="shared" si="17" ref="BH101:BH106">IF(N101="sníž. přenesená",J101,0)</f>
        <v>0</v>
      </c>
      <c r="BI101" s="214">
        <f aca="true" t="shared" si="18" ref="BI101:BI106">IF(N101="nulová",J101,0)</f>
        <v>0</v>
      </c>
      <c r="BJ101" s="25" t="s">
        <v>24</v>
      </c>
      <c r="BK101" s="214">
        <f aca="true" t="shared" si="19" ref="BK101:BK106">ROUND(I101*H101,2)</f>
        <v>0</v>
      </c>
      <c r="BL101" s="25" t="s">
        <v>326</v>
      </c>
      <c r="BM101" s="25" t="s">
        <v>29</v>
      </c>
    </row>
    <row r="102" spans="2:65" s="1" customFormat="1" ht="22.5" customHeight="1">
      <c r="B102" s="42"/>
      <c r="C102" s="203" t="s">
        <v>192</v>
      </c>
      <c r="D102" s="203" t="s">
        <v>148</v>
      </c>
      <c r="E102" s="204" t="s">
        <v>192</v>
      </c>
      <c r="F102" s="205" t="s">
        <v>1762</v>
      </c>
      <c r="G102" s="206" t="s">
        <v>344</v>
      </c>
      <c r="H102" s="207">
        <v>12</v>
      </c>
      <c r="I102" s="208"/>
      <c r="J102" s="209">
        <f t="shared" si="10"/>
        <v>0</v>
      </c>
      <c r="K102" s="205" t="s">
        <v>1774</v>
      </c>
      <c r="L102" s="62"/>
      <c r="M102" s="210" t="s">
        <v>22</v>
      </c>
      <c r="N102" s="211" t="s">
        <v>46</v>
      </c>
      <c r="O102" s="43"/>
      <c r="P102" s="212">
        <f t="shared" si="11"/>
        <v>0</v>
      </c>
      <c r="Q102" s="212">
        <v>0</v>
      </c>
      <c r="R102" s="212">
        <f t="shared" si="12"/>
        <v>0</v>
      </c>
      <c r="S102" s="212">
        <v>0</v>
      </c>
      <c r="T102" s="213">
        <f t="shared" si="13"/>
        <v>0</v>
      </c>
      <c r="AR102" s="25" t="s">
        <v>326</v>
      </c>
      <c r="AT102" s="25" t="s">
        <v>148</v>
      </c>
      <c r="AU102" s="25" t="s">
        <v>24</v>
      </c>
      <c r="AY102" s="25" t="s">
        <v>145</v>
      </c>
      <c r="BE102" s="214">
        <f t="shared" si="14"/>
        <v>0</v>
      </c>
      <c r="BF102" s="214">
        <f t="shared" si="15"/>
        <v>0</v>
      </c>
      <c r="BG102" s="214">
        <f t="shared" si="16"/>
        <v>0</v>
      </c>
      <c r="BH102" s="214">
        <f t="shared" si="17"/>
        <v>0</v>
      </c>
      <c r="BI102" s="214">
        <f t="shared" si="18"/>
        <v>0</v>
      </c>
      <c r="BJ102" s="25" t="s">
        <v>24</v>
      </c>
      <c r="BK102" s="214">
        <f t="shared" si="19"/>
        <v>0</v>
      </c>
      <c r="BL102" s="25" t="s">
        <v>326</v>
      </c>
      <c r="BM102" s="25" t="s">
        <v>192</v>
      </c>
    </row>
    <row r="103" spans="2:65" s="1" customFormat="1" ht="22.5" customHeight="1">
      <c r="B103" s="42"/>
      <c r="C103" s="203" t="s">
        <v>162</v>
      </c>
      <c r="D103" s="203" t="s">
        <v>148</v>
      </c>
      <c r="E103" s="204" t="s">
        <v>162</v>
      </c>
      <c r="F103" s="205" t="s">
        <v>1763</v>
      </c>
      <c r="G103" s="206" t="s">
        <v>344</v>
      </c>
      <c r="H103" s="207">
        <v>12</v>
      </c>
      <c r="I103" s="208"/>
      <c r="J103" s="209">
        <f t="shared" si="10"/>
        <v>0</v>
      </c>
      <c r="K103" s="205" t="s">
        <v>1774</v>
      </c>
      <c r="L103" s="62"/>
      <c r="M103" s="210" t="s">
        <v>22</v>
      </c>
      <c r="N103" s="211" t="s">
        <v>46</v>
      </c>
      <c r="O103" s="43"/>
      <c r="P103" s="212">
        <f t="shared" si="11"/>
        <v>0</v>
      </c>
      <c r="Q103" s="212">
        <v>0</v>
      </c>
      <c r="R103" s="212">
        <f t="shared" si="12"/>
        <v>0</v>
      </c>
      <c r="S103" s="212">
        <v>0</v>
      </c>
      <c r="T103" s="213">
        <f t="shared" si="13"/>
        <v>0</v>
      </c>
      <c r="AR103" s="25" t="s">
        <v>326</v>
      </c>
      <c r="AT103" s="25" t="s">
        <v>148</v>
      </c>
      <c r="AU103" s="25" t="s">
        <v>24</v>
      </c>
      <c r="AY103" s="25" t="s">
        <v>145</v>
      </c>
      <c r="BE103" s="214">
        <f t="shared" si="14"/>
        <v>0</v>
      </c>
      <c r="BF103" s="214">
        <f t="shared" si="15"/>
        <v>0</v>
      </c>
      <c r="BG103" s="214">
        <f t="shared" si="16"/>
        <v>0</v>
      </c>
      <c r="BH103" s="214">
        <f t="shared" si="17"/>
        <v>0</v>
      </c>
      <c r="BI103" s="214">
        <f t="shared" si="18"/>
        <v>0</v>
      </c>
      <c r="BJ103" s="25" t="s">
        <v>24</v>
      </c>
      <c r="BK103" s="214">
        <f t="shared" si="19"/>
        <v>0</v>
      </c>
      <c r="BL103" s="25" t="s">
        <v>326</v>
      </c>
      <c r="BM103" s="25" t="s">
        <v>162</v>
      </c>
    </row>
    <row r="104" spans="2:65" s="1" customFormat="1" ht="22.5" customHeight="1">
      <c r="B104" s="42"/>
      <c r="C104" s="203" t="s">
        <v>196</v>
      </c>
      <c r="D104" s="203" t="s">
        <v>148</v>
      </c>
      <c r="E104" s="204" t="s">
        <v>196</v>
      </c>
      <c r="F104" s="205" t="s">
        <v>1764</v>
      </c>
      <c r="G104" s="206" t="s">
        <v>344</v>
      </c>
      <c r="H104" s="207">
        <v>60</v>
      </c>
      <c r="I104" s="208"/>
      <c r="J104" s="209">
        <f t="shared" si="10"/>
        <v>0</v>
      </c>
      <c r="K104" s="205" t="s">
        <v>1774</v>
      </c>
      <c r="L104" s="62"/>
      <c r="M104" s="210" t="s">
        <v>22</v>
      </c>
      <c r="N104" s="211" t="s">
        <v>46</v>
      </c>
      <c r="O104" s="43"/>
      <c r="P104" s="212">
        <f t="shared" si="11"/>
        <v>0</v>
      </c>
      <c r="Q104" s="212">
        <v>0</v>
      </c>
      <c r="R104" s="212">
        <f t="shared" si="12"/>
        <v>0</v>
      </c>
      <c r="S104" s="212">
        <v>0</v>
      </c>
      <c r="T104" s="213">
        <f t="shared" si="13"/>
        <v>0</v>
      </c>
      <c r="AR104" s="25" t="s">
        <v>326</v>
      </c>
      <c r="AT104" s="25" t="s">
        <v>148</v>
      </c>
      <c r="AU104" s="25" t="s">
        <v>24</v>
      </c>
      <c r="AY104" s="25" t="s">
        <v>145</v>
      </c>
      <c r="BE104" s="214">
        <f t="shared" si="14"/>
        <v>0</v>
      </c>
      <c r="BF104" s="214">
        <f t="shared" si="15"/>
        <v>0</v>
      </c>
      <c r="BG104" s="214">
        <f t="shared" si="16"/>
        <v>0</v>
      </c>
      <c r="BH104" s="214">
        <f t="shared" si="17"/>
        <v>0</v>
      </c>
      <c r="BI104" s="214">
        <f t="shared" si="18"/>
        <v>0</v>
      </c>
      <c r="BJ104" s="25" t="s">
        <v>24</v>
      </c>
      <c r="BK104" s="214">
        <f t="shared" si="19"/>
        <v>0</v>
      </c>
      <c r="BL104" s="25" t="s">
        <v>326</v>
      </c>
      <c r="BM104" s="25" t="s">
        <v>196</v>
      </c>
    </row>
    <row r="105" spans="2:65" s="1" customFormat="1" ht="22.5" customHeight="1">
      <c r="B105" s="42"/>
      <c r="C105" s="203" t="s">
        <v>200</v>
      </c>
      <c r="D105" s="203" t="s">
        <v>148</v>
      </c>
      <c r="E105" s="204" t="s">
        <v>200</v>
      </c>
      <c r="F105" s="205" t="s">
        <v>1775</v>
      </c>
      <c r="G105" s="206" t="s">
        <v>317</v>
      </c>
      <c r="H105" s="207">
        <v>75</v>
      </c>
      <c r="I105" s="208"/>
      <c r="J105" s="209">
        <f t="shared" si="10"/>
        <v>0</v>
      </c>
      <c r="K105" s="205" t="s">
        <v>1774</v>
      </c>
      <c r="L105" s="62"/>
      <c r="M105" s="210" t="s">
        <v>22</v>
      </c>
      <c r="N105" s="211" t="s">
        <v>46</v>
      </c>
      <c r="O105" s="43"/>
      <c r="P105" s="212">
        <f t="shared" si="11"/>
        <v>0</v>
      </c>
      <c r="Q105" s="212">
        <v>0</v>
      </c>
      <c r="R105" s="212">
        <f t="shared" si="12"/>
        <v>0</v>
      </c>
      <c r="S105" s="212">
        <v>0</v>
      </c>
      <c r="T105" s="213">
        <f t="shared" si="13"/>
        <v>0</v>
      </c>
      <c r="AR105" s="25" t="s">
        <v>326</v>
      </c>
      <c r="AT105" s="25" t="s">
        <v>148</v>
      </c>
      <c r="AU105" s="25" t="s">
        <v>24</v>
      </c>
      <c r="AY105" s="25" t="s">
        <v>145</v>
      </c>
      <c r="BE105" s="214">
        <f t="shared" si="14"/>
        <v>0</v>
      </c>
      <c r="BF105" s="214">
        <f t="shared" si="15"/>
        <v>0</v>
      </c>
      <c r="BG105" s="214">
        <f t="shared" si="16"/>
        <v>0</v>
      </c>
      <c r="BH105" s="214">
        <f t="shared" si="17"/>
        <v>0</v>
      </c>
      <c r="BI105" s="214">
        <f t="shared" si="18"/>
        <v>0</v>
      </c>
      <c r="BJ105" s="25" t="s">
        <v>24</v>
      </c>
      <c r="BK105" s="214">
        <f t="shared" si="19"/>
        <v>0</v>
      </c>
      <c r="BL105" s="25" t="s">
        <v>326</v>
      </c>
      <c r="BM105" s="25" t="s">
        <v>200</v>
      </c>
    </row>
    <row r="106" spans="2:65" s="1" customFormat="1" ht="22.5" customHeight="1">
      <c r="B106" s="42"/>
      <c r="C106" s="203" t="s">
        <v>10</v>
      </c>
      <c r="D106" s="203" t="s">
        <v>148</v>
      </c>
      <c r="E106" s="204" t="s">
        <v>10</v>
      </c>
      <c r="F106" s="205" t="s">
        <v>1766</v>
      </c>
      <c r="G106" s="206" t="s">
        <v>317</v>
      </c>
      <c r="H106" s="207">
        <v>72</v>
      </c>
      <c r="I106" s="208"/>
      <c r="J106" s="209">
        <f t="shared" si="10"/>
        <v>0</v>
      </c>
      <c r="K106" s="205" t="s">
        <v>1774</v>
      </c>
      <c r="L106" s="62"/>
      <c r="M106" s="210" t="s">
        <v>22</v>
      </c>
      <c r="N106" s="211" t="s">
        <v>46</v>
      </c>
      <c r="O106" s="43"/>
      <c r="P106" s="212">
        <f t="shared" si="11"/>
        <v>0</v>
      </c>
      <c r="Q106" s="212">
        <v>0</v>
      </c>
      <c r="R106" s="212">
        <f t="shared" si="12"/>
        <v>0</v>
      </c>
      <c r="S106" s="212">
        <v>0</v>
      </c>
      <c r="T106" s="213">
        <f t="shared" si="13"/>
        <v>0</v>
      </c>
      <c r="AR106" s="25" t="s">
        <v>326</v>
      </c>
      <c r="AT106" s="25" t="s">
        <v>148</v>
      </c>
      <c r="AU106" s="25" t="s">
        <v>24</v>
      </c>
      <c r="AY106" s="25" t="s">
        <v>145</v>
      </c>
      <c r="BE106" s="214">
        <f t="shared" si="14"/>
        <v>0</v>
      </c>
      <c r="BF106" s="214">
        <f t="shared" si="15"/>
        <v>0</v>
      </c>
      <c r="BG106" s="214">
        <f t="shared" si="16"/>
        <v>0</v>
      </c>
      <c r="BH106" s="214">
        <f t="shared" si="17"/>
        <v>0</v>
      </c>
      <c r="BI106" s="214">
        <f t="shared" si="18"/>
        <v>0</v>
      </c>
      <c r="BJ106" s="25" t="s">
        <v>24</v>
      </c>
      <c r="BK106" s="214">
        <f t="shared" si="19"/>
        <v>0</v>
      </c>
      <c r="BL106" s="25" t="s">
        <v>326</v>
      </c>
      <c r="BM106" s="25" t="s">
        <v>10</v>
      </c>
    </row>
    <row r="107" spans="2:63" s="11" customFormat="1" ht="37.35" customHeight="1">
      <c r="B107" s="186"/>
      <c r="C107" s="187"/>
      <c r="D107" s="200" t="s">
        <v>74</v>
      </c>
      <c r="E107" s="289" t="s">
        <v>1776</v>
      </c>
      <c r="F107" s="289" t="s">
        <v>1777</v>
      </c>
      <c r="G107" s="187"/>
      <c r="H107" s="187"/>
      <c r="I107" s="190"/>
      <c r="J107" s="290">
        <f>BK107</f>
        <v>0</v>
      </c>
      <c r="K107" s="187"/>
      <c r="L107" s="192"/>
      <c r="M107" s="193"/>
      <c r="N107" s="194"/>
      <c r="O107" s="194"/>
      <c r="P107" s="195">
        <f>SUM(P108:P111)</f>
        <v>0</v>
      </c>
      <c r="Q107" s="194"/>
      <c r="R107" s="195">
        <f>SUM(R108:R111)</f>
        <v>0</v>
      </c>
      <c r="S107" s="194"/>
      <c r="T107" s="196">
        <f>SUM(T108:T111)</f>
        <v>0</v>
      </c>
      <c r="AR107" s="197" t="s">
        <v>84</v>
      </c>
      <c r="AT107" s="198" t="s">
        <v>74</v>
      </c>
      <c r="AU107" s="198" t="s">
        <v>75</v>
      </c>
      <c r="AY107" s="197" t="s">
        <v>145</v>
      </c>
      <c r="BK107" s="199">
        <f>SUM(BK108:BK111)</f>
        <v>0</v>
      </c>
    </row>
    <row r="108" spans="2:65" s="1" customFormat="1" ht="22.5" customHeight="1">
      <c r="B108" s="42"/>
      <c r="C108" s="203" t="s">
        <v>326</v>
      </c>
      <c r="D108" s="203" t="s">
        <v>148</v>
      </c>
      <c r="E108" s="204" t="s">
        <v>326</v>
      </c>
      <c r="F108" s="205" t="s">
        <v>1760</v>
      </c>
      <c r="G108" s="206" t="s">
        <v>344</v>
      </c>
      <c r="H108" s="207">
        <v>25</v>
      </c>
      <c r="I108" s="208"/>
      <c r="J108" s="209">
        <f>ROUND(I108*H108,2)</f>
        <v>0</v>
      </c>
      <c r="K108" s="205" t="s">
        <v>1761</v>
      </c>
      <c r="L108" s="62"/>
      <c r="M108" s="210" t="s">
        <v>22</v>
      </c>
      <c r="N108" s="211" t="s">
        <v>46</v>
      </c>
      <c r="O108" s="43"/>
      <c r="P108" s="212">
        <f>O108*H108</f>
        <v>0</v>
      </c>
      <c r="Q108" s="212">
        <v>0</v>
      </c>
      <c r="R108" s="212">
        <f>Q108*H108</f>
        <v>0</v>
      </c>
      <c r="S108" s="212">
        <v>0</v>
      </c>
      <c r="T108" s="213">
        <f>S108*H108</f>
        <v>0</v>
      </c>
      <c r="AR108" s="25" t="s">
        <v>326</v>
      </c>
      <c r="AT108" s="25" t="s">
        <v>148</v>
      </c>
      <c r="AU108" s="25" t="s">
        <v>24</v>
      </c>
      <c r="AY108" s="25" t="s">
        <v>145</v>
      </c>
      <c r="BE108" s="214">
        <f>IF(N108="základní",J108,0)</f>
        <v>0</v>
      </c>
      <c r="BF108" s="214">
        <f>IF(N108="snížená",J108,0)</f>
        <v>0</v>
      </c>
      <c r="BG108" s="214">
        <f>IF(N108="zákl. přenesená",J108,0)</f>
        <v>0</v>
      </c>
      <c r="BH108" s="214">
        <f>IF(N108="sníž. přenesená",J108,0)</f>
        <v>0</v>
      </c>
      <c r="BI108" s="214">
        <f>IF(N108="nulová",J108,0)</f>
        <v>0</v>
      </c>
      <c r="BJ108" s="25" t="s">
        <v>24</v>
      </c>
      <c r="BK108" s="214">
        <f>ROUND(I108*H108,2)</f>
        <v>0</v>
      </c>
      <c r="BL108" s="25" t="s">
        <v>326</v>
      </c>
      <c r="BM108" s="25" t="s">
        <v>326</v>
      </c>
    </row>
    <row r="109" spans="2:65" s="1" customFormat="1" ht="22.5" customHeight="1">
      <c r="B109" s="42"/>
      <c r="C109" s="203" t="s">
        <v>334</v>
      </c>
      <c r="D109" s="203" t="s">
        <v>148</v>
      </c>
      <c r="E109" s="204" t="s">
        <v>334</v>
      </c>
      <c r="F109" s="205" t="s">
        <v>1778</v>
      </c>
      <c r="G109" s="206" t="s">
        <v>344</v>
      </c>
      <c r="H109" s="207">
        <v>25</v>
      </c>
      <c r="I109" s="208"/>
      <c r="J109" s="209">
        <f>ROUND(I109*H109,2)</f>
        <v>0</v>
      </c>
      <c r="K109" s="205" t="s">
        <v>1761</v>
      </c>
      <c r="L109" s="62"/>
      <c r="M109" s="210" t="s">
        <v>22</v>
      </c>
      <c r="N109" s="211" t="s">
        <v>46</v>
      </c>
      <c r="O109" s="43"/>
      <c r="P109" s="212">
        <f>O109*H109</f>
        <v>0</v>
      </c>
      <c r="Q109" s="212">
        <v>0</v>
      </c>
      <c r="R109" s="212">
        <f>Q109*H109</f>
        <v>0</v>
      </c>
      <c r="S109" s="212">
        <v>0</v>
      </c>
      <c r="T109" s="213">
        <f>S109*H109</f>
        <v>0</v>
      </c>
      <c r="AR109" s="25" t="s">
        <v>326</v>
      </c>
      <c r="AT109" s="25" t="s">
        <v>148</v>
      </c>
      <c r="AU109" s="25" t="s">
        <v>24</v>
      </c>
      <c r="AY109" s="25" t="s">
        <v>145</v>
      </c>
      <c r="BE109" s="214">
        <f>IF(N109="základní",J109,0)</f>
        <v>0</v>
      </c>
      <c r="BF109" s="214">
        <f>IF(N109="snížená",J109,0)</f>
        <v>0</v>
      </c>
      <c r="BG109" s="214">
        <f>IF(N109="zákl. přenesená",J109,0)</f>
        <v>0</v>
      </c>
      <c r="BH109" s="214">
        <f>IF(N109="sníž. přenesená",J109,0)</f>
        <v>0</v>
      </c>
      <c r="BI109" s="214">
        <f>IF(N109="nulová",J109,0)</f>
        <v>0</v>
      </c>
      <c r="BJ109" s="25" t="s">
        <v>24</v>
      </c>
      <c r="BK109" s="214">
        <f>ROUND(I109*H109,2)</f>
        <v>0</v>
      </c>
      <c r="BL109" s="25" t="s">
        <v>326</v>
      </c>
      <c r="BM109" s="25" t="s">
        <v>334</v>
      </c>
    </row>
    <row r="110" spans="2:65" s="1" customFormat="1" ht="22.5" customHeight="1">
      <c r="B110" s="42"/>
      <c r="C110" s="203" t="s">
        <v>341</v>
      </c>
      <c r="D110" s="203" t="s">
        <v>148</v>
      </c>
      <c r="E110" s="204" t="s">
        <v>341</v>
      </c>
      <c r="F110" s="205" t="s">
        <v>1765</v>
      </c>
      <c r="G110" s="206" t="s">
        <v>317</v>
      </c>
      <c r="H110" s="207">
        <v>125</v>
      </c>
      <c r="I110" s="208"/>
      <c r="J110" s="209">
        <f>ROUND(I110*H110,2)</f>
        <v>0</v>
      </c>
      <c r="K110" s="205" t="s">
        <v>1761</v>
      </c>
      <c r="L110" s="62"/>
      <c r="M110" s="210" t="s">
        <v>22</v>
      </c>
      <c r="N110" s="211" t="s">
        <v>46</v>
      </c>
      <c r="O110" s="43"/>
      <c r="P110" s="212">
        <f>O110*H110</f>
        <v>0</v>
      </c>
      <c r="Q110" s="212">
        <v>0</v>
      </c>
      <c r="R110" s="212">
        <f>Q110*H110</f>
        <v>0</v>
      </c>
      <c r="S110" s="212">
        <v>0</v>
      </c>
      <c r="T110" s="213">
        <f>S110*H110</f>
        <v>0</v>
      </c>
      <c r="AR110" s="25" t="s">
        <v>326</v>
      </c>
      <c r="AT110" s="25" t="s">
        <v>148</v>
      </c>
      <c r="AU110" s="25" t="s">
        <v>24</v>
      </c>
      <c r="AY110" s="25" t="s">
        <v>145</v>
      </c>
      <c r="BE110" s="214">
        <f>IF(N110="základní",J110,0)</f>
        <v>0</v>
      </c>
      <c r="BF110" s="214">
        <f>IF(N110="snížená",J110,0)</f>
        <v>0</v>
      </c>
      <c r="BG110" s="214">
        <f>IF(N110="zákl. přenesená",J110,0)</f>
        <v>0</v>
      </c>
      <c r="BH110" s="214">
        <f>IF(N110="sníž. přenesená",J110,0)</f>
        <v>0</v>
      </c>
      <c r="BI110" s="214">
        <f>IF(N110="nulová",J110,0)</f>
        <v>0</v>
      </c>
      <c r="BJ110" s="25" t="s">
        <v>24</v>
      </c>
      <c r="BK110" s="214">
        <f>ROUND(I110*H110,2)</f>
        <v>0</v>
      </c>
      <c r="BL110" s="25" t="s">
        <v>326</v>
      </c>
      <c r="BM110" s="25" t="s">
        <v>341</v>
      </c>
    </row>
    <row r="111" spans="2:65" s="1" customFormat="1" ht="22.5" customHeight="1">
      <c r="B111" s="42"/>
      <c r="C111" s="203" t="s">
        <v>348</v>
      </c>
      <c r="D111" s="203" t="s">
        <v>148</v>
      </c>
      <c r="E111" s="204" t="s">
        <v>1779</v>
      </c>
      <c r="F111" s="205" t="s">
        <v>1765</v>
      </c>
      <c r="G111" s="206" t="s">
        <v>344</v>
      </c>
      <c r="H111" s="207">
        <v>25</v>
      </c>
      <c r="I111" s="208"/>
      <c r="J111" s="209">
        <f>ROUND(I111*H111,2)</f>
        <v>0</v>
      </c>
      <c r="K111" s="205" t="s">
        <v>22</v>
      </c>
      <c r="L111" s="62"/>
      <c r="M111" s="210" t="s">
        <v>22</v>
      </c>
      <c r="N111" s="211" t="s">
        <v>46</v>
      </c>
      <c r="O111" s="43"/>
      <c r="P111" s="212">
        <f>O111*H111</f>
        <v>0</v>
      </c>
      <c r="Q111" s="212">
        <v>0</v>
      </c>
      <c r="R111" s="212">
        <f>Q111*H111</f>
        <v>0</v>
      </c>
      <c r="S111" s="212">
        <v>0</v>
      </c>
      <c r="T111" s="213">
        <f>S111*H111</f>
        <v>0</v>
      </c>
      <c r="AR111" s="25" t="s">
        <v>326</v>
      </c>
      <c r="AT111" s="25" t="s">
        <v>148</v>
      </c>
      <c r="AU111" s="25" t="s">
        <v>24</v>
      </c>
      <c r="AY111" s="25" t="s">
        <v>145</v>
      </c>
      <c r="BE111" s="214">
        <f>IF(N111="základní",J111,0)</f>
        <v>0</v>
      </c>
      <c r="BF111" s="214">
        <f>IF(N111="snížená",J111,0)</f>
        <v>0</v>
      </c>
      <c r="BG111" s="214">
        <f>IF(N111="zákl. přenesená",J111,0)</f>
        <v>0</v>
      </c>
      <c r="BH111" s="214">
        <f>IF(N111="sníž. přenesená",J111,0)</f>
        <v>0</v>
      </c>
      <c r="BI111" s="214">
        <f>IF(N111="nulová",J111,0)</f>
        <v>0</v>
      </c>
      <c r="BJ111" s="25" t="s">
        <v>24</v>
      </c>
      <c r="BK111" s="214">
        <f>ROUND(I111*H111,2)</f>
        <v>0</v>
      </c>
      <c r="BL111" s="25" t="s">
        <v>326</v>
      </c>
      <c r="BM111" s="25" t="s">
        <v>1780</v>
      </c>
    </row>
    <row r="112" spans="2:63" s="11" customFormat="1" ht="37.35" customHeight="1">
      <c r="B112" s="186"/>
      <c r="C112" s="187"/>
      <c r="D112" s="200" t="s">
        <v>74</v>
      </c>
      <c r="E112" s="289" t="s">
        <v>1781</v>
      </c>
      <c r="F112" s="289" t="s">
        <v>1782</v>
      </c>
      <c r="G112" s="187"/>
      <c r="H112" s="187"/>
      <c r="I112" s="190"/>
      <c r="J112" s="290">
        <f>BK112</f>
        <v>0</v>
      </c>
      <c r="K112" s="187"/>
      <c r="L112" s="192"/>
      <c r="M112" s="193"/>
      <c r="N112" s="194"/>
      <c r="O112" s="194"/>
      <c r="P112" s="195">
        <f>SUM(P113:P115)</f>
        <v>0</v>
      </c>
      <c r="Q112" s="194"/>
      <c r="R112" s="195">
        <f>SUM(R113:R115)</f>
        <v>0</v>
      </c>
      <c r="S112" s="194"/>
      <c r="T112" s="196">
        <f>SUM(T113:T115)</f>
        <v>0</v>
      </c>
      <c r="AR112" s="197" t="s">
        <v>84</v>
      </c>
      <c r="AT112" s="198" t="s">
        <v>74</v>
      </c>
      <c r="AU112" s="198" t="s">
        <v>75</v>
      </c>
      <c r="AY112" s="197" t="s">
        <v>145</v>
      </c>
      <c r="BK112" s="199">
        <f>SUM(BK113:BK115)</f>
        <v>0</v>
      </c>
    </row>
    <row r="113" spans="2:65" s="1" customFormat="1" ht="22.5" customHeight="1">
      <c r="B113" s="42"/>
      <c r="C113" s="203" t="s">
        <v>353</v>
      </c>
      <c r="D113" s="203" t="s">
        <v>148</v>
      </c>
      <c r="E113" s="204" t="s">
        <v>348</v>
      </c>
      <c r="F113" s="205" t="s">
        <v>1769</v>
      </c>
      <c r="G113" s="206" t="s">
        <v>344</v>
      </c>
      <c r="H113" s="207">
        <v>25</v>
      </c>
      <c r="I113" s="208"/>
      <c r="J113" s="209">
        <f>ROUND(I113*H113,2)</f>
        <v>0</v>
      </c>
      <c r="K113" s="205" t="s">
        <v>1761</v>
      </c>
      <c r="L113" s="62"/>
      <c r="M113" s="210" t="s">
        <v>22</v>
      </c>
      <c r="N113" s="211" t="s">
        <v>46</v>
      </c>
      <c r="O113" s="43"/>
      <c r="P113" s="212">
        <f>O113*H113</f>
        <v>0</v>
      </c>
      <c r="Q113" s="212">
        <v>0</v>
      </c>
      <c r="R113" s="212">
        <f>Q113*H113</f>
        <v>0</v>
      </c>
      <c r="S113" s="212">
        <v>0</v>
      </c>
      <c r="T113" s="213">
        <f>S113*H113</f>
        <v>0</v>
      </c>
      <c r="AR113" s="25" t="s">
        <v>326</v>
      </c>
      <c r="AT113" s="25" t="s">
        <v>148</v>
      </c>
      <c r="AU113" s="25" t="s">
        <v>24</v>
      </c>
      <c r="AY113" s="25" t="s">
        <v>145</v>
      </c>
      <c r="BE113" s="214">
        <f>IF(N113="základní",J113,0)</f>
        <v>0</v>
      </c>
      <c r="BF113" s="214">
        <f>IF(N113="snížená",J113,0)</f>
        <v>0</v>
      </c>
      <c r="BG113" s="214">
        <f>IF(N113="zákl. přenesená",J113,0)</f>
        <v>0</v>
      </c>
      <c r="BH113" s="214">
        <f>IF(N113="sníž. přenesená",J113,0)</f>
        <v>0</v>
      </c>
      <c r="BI113" s="214">
        <f>IF(N113="nulová",J113,0)</f>
        <v>0</v>
      </c>
      <c r="BJ113" s="25" t="s">
        <v>24</v>
      </c>
      <c r="BK113" s="214">
        <f>ROUND(I113*H113,2)</f>
        <v>0</v>
      </c>
      <c r="BL113" s="25" t="s">
        <v>326</v>
      </c>
      <c r="BM113" s="25" t="s">
        <v>348</v>
      </c>
    </row>
    <row r="114" spans="2:65" s="1" customFormat="1" ht="22.5" customHeight="1">
      <c r="B114" s="42"/>
      <c r="C114" s="203" t="s">
        <v>9</v>
      </c>
      <c r="D114" s="203" t="s">
        <v>148</v>
      </c>
      <c r="E114" s="204" t="s">
        <v>353</v>
      </c>
      <c r="F114" s="205" t="s">
        <v>1770</v>
      </c>
      <c r="G114" s="206" t="s">
        <v>317</v>
      </c>
      <c r="H114" s="207">
        <v>125</v>
      </c>
      <c r="I114" s="208"/>
      <c r="J114" s="209">
        <f>ROUND(I114*H114,2)</f>
        <v>0</v>
      </c>
      <c r="K114" s="205" t="s">
        <v>1761</v>
      </c>
      <c r="L114" s="62"/>
      <c r="M114" s="210" t="s">
        <v>22</v>
      </c>
      <c r="N114" s="211" t="s">
        <v>46</v>
      </c>
      <c r="O114" s="43"/>
      <c r="P114" s="212">
        <f>O114*H114</f>
        <v>0</v>
      </c>
      <c r="Q114" s="212">
        <v>0</v>
      </c>
      <c r="R114" s="212">
        <f>Q114*H114</f>
        <v>0</v>
      </c>
      <c r="S114" s="212">
        <v>0</v>
      </c>
      <c r="T114" s="213">
        <f>S114*H114</f>
        <v>0</v>
      </c>
      <c r="AR114" s="25" t="s">
        <v>326</v>
      </c>
      <c r="AT114" s="25" t="s">
        <v>148</v>
      </c>
      <c r="AU114" s="25" t="s">
        <v>24</v>
      </c>
      <c r="AY114" s="25" t="s">
        <v>145</v>
      </c>
      <c r="BE114" s="214">
        <f>IF(N114="základní",J114,0)</f>
        <v>0</v>
      </c>
      <c r="BF114" s="214">
        <f>IF(N114="snížená",J114,0)</f>
        <v>0</v>
      </c>
      <c r="BG114" s="214">
        <f>IF(N114="zákl. přenesená",J114,0)</f>
        <v>0</v>
      </c>
      <c r="BH114" s="214">
        <f>IF(N114="sníž. přenesená",J114,0)</f>
        <v>0</v>
      </c>
      <c r="BI114" s="214">
        <f>IF(N114="nulová",J114,0)</f>
        <v>0</v>
      </c>
      <c r="BJ114" s="25" t="s">
        <v>24</v>
      </c>
      <c r="BK114" s="214">
        <f>ROUND(I114*H114,2)</f>
        <v>0</v>
      </c>
      <c r="BL114" s="25" t="s">
        <v>326</v>
      </c>
      <c r="BM114" s="25" t="s">
        <v>353</v>
      </c>
    </row>
    <row r="115" spans="2:65" s="1" customFormat="1" ht="22.5" customHeight="1">
      <c r="B115" s="42"/>
      <c r="C115" s="203" t="s">
        <v>365</v>
      </c>
      <c r="D115" s="203" t="s">
        <v>148</v>
      </c>
      <c r="E115" s="204" t="s">
        <v>9</v>
      </c>
      <c r="F115" s="205" t="s">
        <v>1771</v>
      </c>
      <c r="G115" s="206" t="s">
        <v>317</v>
      </c>
      <c r="H115" s="207">
        <v>125</v>
      </c>
      <c r="I115" s="208"/>
      <c r="J115" s="209">
        <f>ROUND(I115*H115,2)</f>
        <v>0</v>
      </c>
      <c r="K115" s="205" t="s">
        <v>1761</v>
      </c>
      <c r="L115" s="62"/>
      <c r="M115" s="210" t="s">
        <v>22</v>
      </c>
      <c r="N115" s="211" t="s">
        <v>46</v>
      </c>
      <c r="O115" s="43"/>
      <c r="P115" s="212">
        <f>O115*H115</f>
        <v>0</v>
      </c>
      <c r="Q115" s="212">
        <v>0</v>
      </c>
      <c r="R115" s="212">
        <f>Q115*H115</f>
        <v>0</v>
      </c>
      <c r="S115" s="212">
        <v>0</v>
      </c>
      <c r="T115" s="213">
        <f>S115*H115</f>
        <v>0</v>
      </c>
      <c r="AR115" s="25" t="s">
        <v>326</v>
      </c>
      <c r="AT115" s="25" t="s">
        <v>148</v>
      </c>
      <c r="AU115" s="25" t="s">
        <v>24</v>
      </c>
      <c r="AY115" s="25" t="s">
        <v>145</v>
      </c>
      <c r="BE115" s="214">
        <f>IF(N115="základní",J115,0)</f>
        <v>0</v>
      </c>
      <c r="BF115" s="214">
        <f>IF(N115="snížená",J115,0)</f>
        <v>0</v>
      </c>
      <c r="BG115" s="214">
        <f>IF(N115="zákl. přenesená",J115,0)</f>
        <v>0</v>
      </c>
      <c r="BH115" s="214">
        <f>IF(N115="sníž. přenesená",J115,0)</f>
        <v>0</v>
      </c>
      <c r="BI115" s="214">
        <f>IF(N115="nulová",J115,0)</f>
        <v>0</v>
      </c>
      <c r="BJ115" s="25" t="s">
        <v>24</v>
      </c>
      <c r="BK115" s="214">
        <f>ROUND(I115*H115,2)</f>
        <v>0</v>
      </c>
      <c r="BL115" s="25" t="s">
        <v>326</v>
      </c>
      <c r="BM115" s="25" t="s">
        <v>9</v>
      </c>
    </row>
    <row r="116" spans="2:63" s="11" customFormat="1" ht="37.35" customHeight="1">
      <c r="B116" s="186"/>
      <c r="C116" s="187"/>
      <c r="D116" s="200" t="s">
        <v>74</v>
      </c>
      <c r="E116" s="289" t="s">
        <v>1783</v>
      </c>
      <c r="F116" s="289" t="s">
        <v>1784</v>
      </c>
      <c r="G116" s="187"/>
      <c r="H116" s="187"/>
      <c r="I116" s="190"/>
      <c r="J116" s="290">
        <f>BK116</f>
        <v>0</v>
      </c>
      <c r="K116" s="187"/>
      <c r="L116" s="192"/>
      <c r="M116" s="193"/>
      <c r="N116" s="194"/>
      <c r="O116" s="194"/>
      <c r="P116" s="195">
        <f>SUM(P117:P120)</f>
        <v>0</v>
      </c>
      <c r="Q116" s="194"/>
      <c r="R116" s="195">
        <f>SUM(R117:R120)</f>
        <v>0</v>
      </c>
      <c r="S116" s="194"/>
      <c r="T116" s="196">
        <f>SUM(T117:T120)</f>
        <v>0</v>
      </c>
      <c r="AR116" s="197" t="s">
        <v>84</v>
      </c>
      <c r="AT116" s="198" t="s">
        <v>74</v>
      </c>
      <c r="AU116" s="198" t="s">
        <v>75</v>
      </c>
      <c r="AY116" s="197" t="s">
        <v>145</v>
      </c>
      <c r="BK116" s="199">
        <f>SUM(BK117:BK120)</f>
        <v>0</v>
      </c>
    </row>
    <row r="117" spans="2:65" s="1" customFormat="1" ht="22.5" customHeight="1">
      <c r="B117" s="42"/>
      <c r="C117" s="203" t="s">
        <v>370</v>
      </c>
      <c r="D117" s="203" t="s">
        <v>148</v>
      </c>
      <c r="E117" s="204" t="s">
        <v>365</v>
      </c>
      <c r="F117" s="205" t="s">
        <v>1760</v>
      </c>
      <c r="G117" s="206" t="s">
        <v>344</v>
      </c>
      <c r="H117" s="207">
        <v>25</v>
      </c>
      <c r="I117" s="208"/>
      <c r="J117" s="209">
        <f>ROUND(I117*H117,2)</f>
        <v>0</v>
      </c>
      <c r="K117" s="205" t="s">
        <v>1774</v>
      </c>
      <c r="L117" s="62"/>
      <c r="M117" s="210" t="s">
        <v>22</v>
      </c>
      <c r="N117" s="211" t="s">
        <v>46</v>
      </c>
      <c r="O117" s="43"/>
      <c r="P117" s="212">
        <f>O117*H117</f>
        <v>0</v>
      </c>
      <c r="Q117" s="212">
        <v>0</v>
      </c>
      <c r="R117" s="212">
        <f>Q117*H117</f>
        <v>0</v>
      </c>
      <c r="S117" s="212">
        <v>0</v>
      </c>
      <c r="T117" s="213">
        <f>S117*H117</f>
        <v>0</v>
      </c>
      <c r="AR117" s="25" t="s">
        <v>326</v>
      </c>
      <c r="AT117" s="25" t="s">
        <v>148</v>
      </c>
      <c r="AU117" s="25" t="s">
        <v>24</v>
      </c>
      <c r="AY117" s="25" t="s">
        <v>145</v>
      </c>
      <c r="BE117" s="214">
        <f>IF(N117="základní",J117,0)</f>
        <v>0</v>
      </c>
      <c r="BF117" s="214">
        <f>IF(N117="snížená",J117,0)</f>
        <v>0</v>
      </c>
      <c r="BG117" s="214">
        <f>IF(N117="zákl. přenesená",J117,0)</f>
        <v>0</v>
      </c>
      <c r="BH117" s="214">
        <f>IF(N117="sníž. přenesená",J117,0)</f>
        <v>0</v>
      </c>
      <c r="BI117" s="214">
        <f>IF(N117="nulová",J117,0)</f>
        <v>0</v>
      </c>
      <c r="BJ117" s="25" t="s">
        <v>24</v>
      </c>
      <c r="BK117" s="214">
        <f>ROUND(I117*H117,2)</f>
        <v>0</v>
      </c>
      <c r="BL117" s="25" t="s">
        <v>326</v>
      </c>
      <c r="BM117" s="25" t="s">
        <v>365</v>
      </c>
    </row>
    <row r="118" spans="2:65" s="1" customFormat="1" ht="22.5" customHeight="1">
      <c r="B118" s="42"/>
      <c r="C118" s="203" t="s">
        <v>375</v>
      </c>
      <c r="D118" s="203" t="s">
        <v>148</v>
      </c>
      <c r="E118" s="204" t="s">
        <v>370</v>
      </c>
      <c r="F118" s="205" t="s">
        <v>1785</v>
      </c>
      <c r="G118" s="206" t="s">
        <v>344</v>
      </c>
      <c r="H118" s="207">
        <v>25</v>
      </c>
      <c r="I118" s="208"/>
      <c r="J118" s="209">
        <f>ROUND(I118*H118,2)</f>
        <v>0</v>
      </c>
      <c r="K118" s="205" t="s">
        <v>1774</v>
      </c>
      <c r="L118" s="62"/>
      <c r="M118" s="210" t="s">
        <v>22</v>
      </c>
      <c r="N118" s="211" t="s">
        <v>46</v>
      </c>
      <c r="O118" s="43"/>
      <c r="P118" s="212">
        <f>O118*H118</f>
        <v>0</v>
      </c>
      <c r="Q118" s="212">
        <v>0</v>
      </c>
      <c r="R118" s="212">
        <f>Q118*H118</f>
        <v>0</v>
      </c>
      <c r="S118" s="212">
        <v>0</v>
      </c>
      <c r="T118" s="213">
        <f>S118*H118</f>
        <v>0</v>
      </c>
      <c r="AR118" s="25" t="s">
        <v>326</v>
      </c>
      <c r="AT118" s="25" t="s">
        <v>148</v>
      </c>
      <c r="AU118" s="25" t="s">
        <v>24</v>
      </c>
      <c r="AY118" s="25" t="s">
        <v>145</v>
      </c>
      <c r="BE118" s="214">
        <f>IF(N118="základní",J118,0)</f>
        <v>0</v>
      </c>
      <c r="BF118" s="214">
        <f>IF(N118="snížená",J118,0)</f>
        <v>0</v>
      </c>
      <c r="BG118" s="214">
        <f>IF(N118="zákl. přenesená",J118,0)</f>
        <v>0</v>
      </c>
      <c r="BH118" s="214">
        <f>IF(N118="sníž. přenesená",J118,0)</f>
        <v>0</v>
      </c>
      <c r="BI118" s="214">
        <f>IF(N118="nulová",J118,0)</f>
        <v>0</v>
      </c>
      <c r="BJ118" s="25" t="s">
        <v>24</v>
      </c>
      <c r="BK118" s="214">
        <f>ROUND(I118*H118,2)</f>
        <v>0</v>
      </c>
      <c r="BL118" s="25" t="s">
        <v>326</v>
      </c>
      <c r="BM118" s="25" t="s">
        <v>370</v>
      </c>
    </row>
    <row r="119" spans="2:65" s="1" customFormat="1" ht="22.5" customHeight="1">
      <c r="B119" s="42"/>
      <c r="C119" s="203" t="s">
        <v>379</v>
      </c>
      <c r="D119" s="203" t="s">
        <v>148</v>
      </c>
      <c r="E119" s="204" t="s">
        <v>375</v>
      </c>
      <c r="F119" s="205" t="s">
        <v>1775</v>
      </c>
      <c r="G119" s="206" t="s">
        <v>317</v>
      </c>
      <c r="H119" s="207">
        <v>125</v>
      </c>
      <c r="I119" s="208"/>
      <c r="J119" s="209">
        <f>ROUND(I119*H119,2)</f>
        <v>0</v>
      </c>
      <c r="K119" s="205" t="s">
        <v>1774</v>
      </c>
      <c r="L119" s="62"/>
      <c r="M119" s="210" t="s">
        <v>22</v>
      </c>
      <c r="N119" s="211" t="s">
        <v>46</v>
      </c>
      <c r="O119" s="43"/>
      <c r="P119" s="212">
        <f>O119*H119</f>
        <v>0</v>
      </c>
      <c r="Q119" s="212">
        <v>0</v>
      </c>
      <c r="R119" s="212">
        <f>Q119*H119</f>
        <v>0</v>
      </c>
      <c r="S119" s="212">
        <v>0</v>
      </c>
      <c r="T119" s="213">
        <f>S119*H119</f>
        <v>0</v>
      </c>
      <c r="AR119" s="25" t="s">
        <v>326</v>
      </c>
      <c r="AT119" s="25" t="s">
        <v>148</v>
      </c>
      <c r="AU119" s="25" t="s">
        <v>24</v>
      </c>
      <c r="AY119" s="25" t="s">
        <v>145</v>
      </c>
      <c r="BE119" s="214">
        <f>IF(N119="základní",J119,0)</f>
        <v>0</v>
      </c>
      <c r="BF119" s="214">
        <f>IF(N119="snížená",J119,0)</f>
        <v>0</v>
      </c>
      <c r="BG119" s="214">
        <f>IF(N119="zákl. přenesená",J119,0)</f>
        <v>0</v>
      </c>
      <c r="BH119" s="214">
        <f>IF(N119="sníž. přenesená",J119,0)</f>
        <v>0</v>
      </c>
      <c r="BI119" s="214">
        <f>IF(N119="nulová",J119,0)</f>
        <v>0</v>
      </c>
      <c r="BJ119" s="25" t="s">
        <v>24</v>
      </c>
      <c r="BK119" s="214">
        <f>ROUND(I119*H119,2)</f>
        <v>0</v>
      </c>
      <c r="BL119" s="25" t="s">
        <v>326</v>
      </c>
      <c r="BM119" s="25" t="s">
        <v>375</v>
      </c>
    </row>
    <row r="120" spans="2:65" s="1" customFormat="1" ht="22.5" customHeight="1">
      <c r="B120" s="42"/>
      <c r="C120" s="203" t="s">
        <v>386</v>
      </c>
      <c r="D120" s="203" t="s">
        <v>148</v>
      </c>
      <c r="E120" s="204" t="s">
        <v>1786</v>
      </c>
      <c r="F120" s="205" t="s">
        <v>1775</v>
      </c>
      <c r="G120" s="206" t="s">
        <v>344</v>
      </c>
      <c r="H120" s="207">
        <v>25</v>
      </c>
      <c r="I120" s="208"/>
      <c r="J120" s="209">
        <f>ROUND(I120*H120,2)</f>
        <v>0</v>
      </c>
      <c r="K120" s="205" t="s">
        <v>22</v>
      </c>
      <c r="L120" s="62"/>
      <c r="M120" s="210" t="s">
        <v>22</v>
      </c>
      <c r="N120" s="215" t="s">
        <v>46</v>
      </c>
      <c r="O120" s="216"/>
      <c r="P120" s="217">
        <f>O120*H120</f>
        <v>0</v>
      </c>
      <c r="Q120" s="217">
        <v>0</v>
      </c>
      <c r="R120" s="217">
        <f>Q120*H120</f>
        <v>0</v>
      </c>
      <c r="S120" s="217">
        <v>0</v>
      </c>
      <c r="T120" s="218">
        <f>S120*H120</f>
        <v>0</v>
      </c>
      <c r="AR120" s="25" t="s">
        <v>326</v>
      </c>
      <c r="AT120" s="25" t="s">
        <v>148</v>
      </c>
      <c r="AU120" s="25" t="s">
        <v>24</v>
      </c>
      <c r="AY120" s="25" t="s">
        <v>145</v>
      </c>
      <c r="BE120" s="214">
        <f>IF(N120="základní",J120,0)</f>
        <v>0</v>
      </c>
      <c r="BF120" s="214">
        <f>IF(N120="snížená",J120,0)</f>
        <v>0</v>
      </c>
      <c r="BG120" s="214">
        <f>IF(N120="zákl. přenesená",J120,0)</f>
        <v>0</v>
      </c>
      <c r="BH120" s="214">
        <f>IF(N120="sníž. přenesená",J120,0)</f>
        <v>0</v>
      </c>
      <c r="BI120" s="214">
        <f>IF(N120="nulová",J120,0)</f>
        <v>0</v>
      </c>
      <c r="BJ120" s="25" t="s">
        <v>24</v>
      </c>
      <c r="BK120" s="214">
        <f>ROUND(I120*H120,2)</f>
        <v>0</v>
      </c>
      <c r="BL120" s="25" t="s">
        <v>326</v>
      </c>
      <c r="BM120" s="25" t="s">
        <v>1787</v>
      </c>
    </row>
    <row r="121" spans="2:12" s="1" customFormat="1" ht="6.95" customHeight="1">
      <c r="B121" s="57"/>
      <c r="C121" s="58"/>
      <c r="D121" s="58"/>
      <c r="E121" s="58"/>
      <c r="F121" s="58"/>
      <c r="G121" s="58"/>
      <c r="H121" s="58"/>
      <c r="I121" s="149"/>
      <c r="J121" s="58"/>
      <c r="K121" s="58"/>
      <c r="L121" s="62"/>
    </row>
  </sheetData>
  <sheetProtection algorithmName="SHA-512" hashValue="6LcXIZj+By8pMzC8luQRb3dZZQS04+usg5NVYTWUVqpI7HXmrr8NqTlwkFdq1sPGyLKK2onPV2FIcpz4CIPE1Q==" saltValue="Q3L7fkQ/erAqCf/BQxsZ9w==" spinCount="100000" sheet="1" objects="1" scenarios="1" formatCells="0" formatColumns="0" formatRows="0" sort="0" autoFilter="0"/>
  <autoFilter ref="C87:K120"/>
  <mergeCells count="12">
    <mergeCell ref="G1:H1"/>
    <mergeCell ref="L2:V2"/>
    <mergeCell ref="E49:H49"/>
    <mergeCell ref="E51:H51"/>
    <mergeCell ref="E76:H76"/>
    <mergeCell ref="E78:H78"/>
    <mergeCell ref="E80:H80"/>
    <mergeCell ref="E7:H7"/>
    <mergeCell ref="E9:H9"/>
    <mergeCell ref="E11:H11"/>
    <mergeCell ref="E26:H26"/>
    <mergeCell ref="E47:H47"/>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6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98</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1788</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209</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ROUND(J92,2)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ROUND(SUM(BE92:BE159),2)</f>
        <v>0</v>
      </c>
      <c r="G32" s="43"/>
      <c r="H32" s="43"/>
      <c r="I32" s="141">
        <v>0.21</v>
      </c>
      <c r="J32" s="140">
        <f>ROUND(ROUND((SUM(BE92:BE159)),2)*I32,2)</f>
        <v>0</v>
      </c>
      <c r="K32" s="46"/>
    </row>
    <row r="33" spans="2:11" s="1" customFormat="1" ht="14.45" customHeight="1">
      <c r="B33" s="42"/>
      <c r="C33" s="43"/>
      <c r="D33" s="43"/>
      <c r="E33" s="50" t="s">
        <v>47</v>
      </c>
      <c r="F33" s="140">
        <f>ROUND(SUM(BF92:BF159),2)</f>
        <v>0</v>
      </c>
      <c r="G33" s="43"/>
      <c r="H33" s="43"/>
      <c r="I33" s="141">
        <v>0.15</v>
      </c>
      <c r="J33" s="140">
        <f>ROUND(ROUND((SUM(BF92:BF159)),2)*I33,2)</f>
        <v>0</v>
      </c>
      <c r="K33" s="46"/>
    </row>
    <row r="34" spans="2:11" s="1" customFormat="1" ht="14.45" customHeight="1" hidden="1">
      <c r="B34" s="42"/>
      <c r="C34" s="43"/>
      <c r="D34" s="43"/>
      <c r="E34" s="50" t="s">
        <v>48</v>
      </c>
      <c r="F34" s="140">
        <f>ROUND(SUM(BG92:BG159),2)</f>
        <v>0</v>
      </c>
      <c r="G34" s="43"/>
      <c r="H34" s="43"/>
      <c r="I34" s="141">
        <v>0.21</v>
      </c>
      <c r="J34" s="140">
        <v>0</v>
      </c>
      <c r="K34" s="46"/>
    </row>
    <row r="35" spans="2:11" s="1" customFormat="1" ht="14.45" customHeight="1" hidden="1">
      <c r="B35" s="42"/>
      <c r="C35" s="43"/>
      <c r="D35" s="43"/>
      <c r="E35" s="50" t="s">
        <v>49</v>
      </c>
      <c r="F35" s="140">
        <f>ROUND(SUM(BH92:BH159),2)</f>
        <v>0</v>
      </c>
      <c r="G35" s="43"/>
      <c r="H35" s="43"/>
      <c r="I35" s="141">
        <v>0.15</v>
      </c>
      <c r="J35" s="140">
        <v>0</v>
      </c>
      <c r="K35" s="46"/>
    </row>
    <row r="36" spans="2:11" s="1" customFormat="1" ht="14.45" customHeight="1" hidden="1">
      <c r="B36" s="42"/>
      <c r="C36" s="43"/>
      <c r="D36" s="43"/>
      <c r="E36" s="50" t="s">
        <v>50</v>
      </c>
      <c r="F36" s="140">
        <f>ROUND(SUM(BI92:BI159),2)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1788</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01 - Stavební část</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J92</f>
        <v>0</v>
      </c>
      <c r="K60" s="46"/>
      <c r="AU60" s="25" t="s">
        <v>126</v>
      </c>
    </row>
    <row r="61" spans="2:11" s="8" customFormat="1" ht="24.95" customHeight="1">
      <c r="B61" s="159"/>
      <c r="C61" s="160"/>
      <c r="D61" s="161" t="s">
        <v>210</v>
      </c>
      <c r="E61" s="162"/>
      <c r="F61" s="162"/>
      <c r="G61" s="162"/>
      <c r="H61" s="162"/>
      <c r="I61" s="163"/>
      <c r="J61" s="164">
        <f>J93</f>
        <v>0</v>
      </c>
      <c r="K61" s="165"/>
    </row>
    <row r="62" spans="2:11" s="9" customFormat="1" ht="19.9" customHeight="1">
      <c r="B62" s="166"/>
      <c r="C62" s="167"/>
      <c r="D62" s="168" t="s">
        <v>216</v>
      </c>
      <c r="E62" s="169"/>
      <c r="F62" s="169"/>
      <c r="G62" s="169"/>
      <c r="H62" s="169"/>
      <c r="I62" s="170"/>
      <c r="J62" s="171">
        <f>J94</f>
        <v>0</v>
      </c>
      <c r="K62" s="172"/>
    </row>
    <row r="63" spans="2:11" s="9" customFormat="1" ht="19.9" customHeight="1">
      <c r="B63" s="166"/>
      <c r="C63" s="167"/>
      <c r="D63" s="168" t="s">
        <v>1789</v>
      </c>
      <c r="E63" s="169"/>
      <c r="F63" s="169"/>
      <c r="G63" s="169"/>
      <c r="H63" s="169"/>
      <c r="I63" s="170"/>
      <c r="J63" s="171">
        <f>J98</f>
        <v>0</v>
      </c>
      <c r="K63" s="172"/>
    </row>
    <row r="64" spans="2:11" s="9" customFormat="1" ht="19.9" customHeight="1">
      <c r="B64" s="166"/>
      <c r="C64" s="167"/>
      <c r="D64" s="168" t="s">
        <v>219</v>
      </c>
      <c r="E64" s="169"/>
      <c r="F64" s="169"/>
      <c r="G64" s="169"/>
      <c r="H64" s="169"/>
      <c r="I64" s="170"/>
      <c r="J64" s="171">
        <f>J108</f>
        <v>0</v>
      </c>
      <c r="K64" s="172"/>
    </row>
    <row r="65" spans="2:11" s="8" customFormat="1" ht="24.95" customHeight="1">
      <c r="B65" s="159"/>
      <c r="C65" s="160"/>
      <c r="D65" s="161" t="s">
        <v>221</v>
      </c>
      <c r="E65" s="162"/>
      <c r="F65" s="162"/>
      <c r="G65" s="162"/>
      <c r="H65" s="162"/>
      <c r="I65" s="163"/>
      <c r="J65" s="164">
        <f>J118</f>
        <v>0</v>
      </c>
      <c r="K65" s="165"/>
    </row>
    <row r="66" spans="2:11" s="9" customFormat="1" ht="19.9" customHeight="1">
      <c r="B66" s="166"/>
      <c r="C66" s="167"/>
      <c r="D66" s="168" t="s">
        <v>226</v>
      </c>
      <c r="E66" s="169"/>
      <c r="F66" s="169"/>
      <c r="G66" s="169"/>
      <c r="H66" s="169"/>
      <c r="I66" s="170"/>
      <c r="J66" s="171">
        <f>J119</f>
        <v>0</v>
      </c>
      <c r="K66" s="172"/>
    </row>
    <row r="67" spans="2:11" s="9" customFormat="1" ht="19.9" customHeight="1">
      <c r="B67" s="166"/>
      <c r="C67" s="167"/>
      <c r="D67" s="168" t="s">
        <v>229</v>
      </c>
      <c r="E67" s="169"/>
      <c r="F67" s="169"/>
      <c r="G67" s="169"/>
      <c r="H67" s="169"/>
      <c r="I67" s="170"/>
      <c r="J67" s="171">
        <f>J139</f>
        <v>0</v>
      </c>
      <c r="K67" s="172"/>
    </row>
    <row r="68" spans="2:11" s="9" customFormat="1" ht="19.9" customHeight="1">
      <c r="B68" s="166"/>
      <c r="C68" s="167"/>
      <c r="D68" s="168" t="s">
        <v>230</v>
      </c>
      <c r="E68" s="169"/>
      <c r="F68" s="169"/>
      <c r="G68" s="169"/>
      <c r="H68" s="169"/>
      <c r="I68" s="170"/>
      <c r="J68" s="171">
        <f>J143</f>
        <v>0</v>
      </c>
      <c r="K68" s="172"/>
    </row>
    <row r="69" spans="2:11" s="9" customFormat="1" ht="19.9" customHeight="1">
      <c r="B69" s="166"/>
      <c r="C69" s="167"/>
      <c r="D69" s="168" t="s">
        <v>1790</v>
      </c>
      <c r="E69" s="169"/>
      <c r="F69" s="169"/>
      <c r="G69" s="169"/>
      <c r="H69" s="169"/>
      <c r="I69" s="170"/>
      <c r="J69" s="171">
        <f>J146</f>
        <v>0</v>
      </c>
      <c r="K69" s="172"/>
    </row>
    <row r="70" spans="2:11" s="9" customFormat="1" ht="19.9" customHeight="1">
      <c r="B70" s="166"/>
      <c r="C70" s="167"/>
      <c r="D70" s="168" t="s">
        <v>233</v>
      </c>
      <c r="E70" s="169"/>
      <c r="F70" s="169"/>
      <c r="G70" s="169"/>
      <c r="H70" s="169"/>
      <c r="I70" s="170"/>
      <c r="J70" s="171">
        <f>J155</f>
        <v>0</v>
      </c>
      <c r="K70" s="172"/>
    </row>
    <row r="71" spans="2:11" s="1" customFormat="1" ht="21.75" customHeight="1">
      <c r="B71" s="42"/>
      <c r="C71" s="43"/>
      <c r="D71" s="43"/>
      <c r="E71" s="43"/>
      <c r="F71" s="43"/>
      <c r="G71" s="43"/>
      <c r="H71" s="43"/>
      <c r="I71" s="128"/>
      <c r="J71" s="43"/>
      <c r="K71" s="46"/>
    </row>
    <row r="72" spans="2:11" s="1" customFormat="1" ht="6.95" customHeight="1">
      <c r="B72" s="57"/>
      <c r="C72" s="58"/>
      <c r="D72" s="58"/>
      <c r="E72" s="58"/>
      <c r="F72" s="58"/>
      <c r="G72" s="58"/>
      <c r="H72" s="58"/>
      <c r="I72" s="149"/>
      <c r="J72" s="58"/>
      <c r="K72" s="59"/>
    </row>
    <row r="76" spans="2:12" s="1" customFormat="1" ht="6.95" customHeight="1">
      <c r="B76" s="60"/>
      <c r="C76" s="61"/>
      <c r="D76" s="61"/>
      <c r="E76" s="61"/>
      <c r="F76" s="61"/>
      <c r="G76" s="61"/>
      <c r="H76" s="61"/>
      <c r="I76" s="152"/>
      <c r="J76" s="61"/>
      <c r="K76" s="61"/>
      <c r="L76" s="62"/>
    </row>
    <row r="77" spans="2:12" s="1" customFormat="1" ht="36.95" customHeight="1">
      <c r="B77" s="42"/>
      <c r="C77" s="63" t="s">
        <v>130</v>
      </c>
      <c r="D77" s="64"/>
      <c r="E77" s="64"/>
      <c r="F77" s="64"/>
      <c r="G77" s="64"/>
      <c r="H77" s="64"/>
      <c r="I77" s="173"/>
      <c r="J77" s="64"/>
      <c r="K77" s="64"/>
      <c r="L77" s="62"/>
    </row>
    <row r="78" spans="2:12" s="1" customFormat="1" ht="6.95" customHeight="1">
      <c r="B78" s="42"/>
      <c r="C78" s="64"/>
      <c r="D78" s="64"/>
      <c r="E78" s="64"/>
      <c r="F78" s="64"/>
      <c r="G78" s="64"/>
      <c r="H78" s="64"/>
      <c r="I78" s="173"/>
      <c r="J78" s="64"/>
      <c r="K78" s="64"/>
      <c r="L78" s="62"/>
    </row>
    <row r="79" spans="2:12" s="1" customFormat="1" ht="14.45" customHeight="1">
      <c r="B79" s="42"/>
      <c r="C79" s="66" t="s">
        <v>18</v>
      </c>
      <c r="D79" s="64"/>
      <c r="E79" s="64"/>
      <c r="F79" s="64"/>
      <c r="G79" s="64"/>
      <c r="H79" s="64"/>
      <c r="I79" s="173"/>
      <c r="J79" s="64"/>
      <c r="K79" s="64"/>
      <c r="L79" s="62"/>
    </row>
    <row r="80" spans="2:12" s="1" customFormat="1" ht="22.5" customHeight="1">
      <c r="B80" s="42"/>
      <c r="C80" s="64"/>
      <c r="D80" s="64"/>
      <c r="E80" s="415" t="str">
        <f>E7</f>
        <v>Realizace úspor energie - Gymnázimum Vysoké Mýto</v>
      </c>
      <c r="F80" s="416"/>
      <c r="G80" s="416"/>
      <c r="H80" s="416"/>
      <c r="I80" s="173"/>
      <c r="J80" s="64"/>
      <c r="K80" s="64"/>
      <c r="L80" s="62"/>
    </row>
    <row r="81" spans="2:12" ht="13.5">
      <c r="B81" s="29"/>
      <c r="C81" s="66" t="s">
        <v>120</v>
      </c>
      <c r="D81" s="219"/>
      <c r="E81" s="219"/>
      <c r="F81" s="219"/>
      <c r="G81" s="219"/>
      <c r="H81" s="219"/>
      <c r="J81" s="219"/>
      <c r="K81" s="219"/>
      <c r="L81" s="220"/>
    </row>
    <row r="82" spans="2:12" s="1" customFormat="1" ht="22.5" customHeight="1">
      <c r="B82" s="42"/>
      <c r="C82" s="64"/>
      <c r="D82" s="64"/>
      <c r="E82" s="415" t="s">
        <v>1788</v>
      </c>
      <c r="F82" s="417"/>
      <c r="G82" s="417"/>
      <c r="H82" s="417"/>
      <c r="I82" s="173"/>
      <c r="J82" s="64"/>
      <c r="K82" s="64"/>
      <c r="L82" s="62"/>
    </row>
    <row r="83" spans="2:12" s="1" customFormat="1" ht="14.45" customHeight="1">
      <c r="B83" s="42"/>
      <c r="C83" s="66" t="s">
        <v>208</v>
      </c>
      <c r="D83" s="64"/>
      <c r="E83" s="64"/>
      <c r="F83" s="64"/>
      <c r="G83" s="64"/>
      <c r="H83" s="64"/>
      <c r="I83" s="173"/>
      <c r="J83" s="64"/>
      <c r="K83" s="64"/>
      <c r="L83" s="62"/>
    </row>
    <row r="84" spans="2:12" s="1" customFormat="1" ht="23.25" customHeight="1">
      <c r="B84" s="42"/>
      <c r="C84" s="64"/>
      <c r="D84" s="64"/>
      <c r="E84" s="387" t="str">
        <f>E11</f>
        <v>01 - Stavební část</v>
      </c>
      <c r="F84" s="417"/>
      <c r="G84" s="417"/>
      <c r="H84" s="417"/>
      <c r="I84" s="173"/>
      <c r="J84" s="64"/>
      <c r="K84" s="64"/>
      <c r="L84" s="62"/>
    </row>
    <row r="85" spans="2:12" s="1" customFormat="1" ht="6.95" customHeight="1">
      <c r="B85" s="42"/>
      <c r="C85" s="64"/>
      <c r="D85" s="64"/>
      <c r="E85" s="64"/>
      <c r="F85" s="64"/>
      <c r="G85" s="64"/>
      <c r="H85" s="64"/>
      <c r="I85" s="173"/>
      <c r="J85" s="64"/>
      <c r="K85" s="64"/>
      <c r="L85" s="62"/>
    </row>
    <row r="86" spans="2:12" s="1" customFormat="1" ht="18" customHeight="1">
      <c r="B86" s="42"/>
      <c r="C86" s="66" t="s">
        <v>25</v>
      </c>
      <c r="D86" s="64"/>
      <c r="E86" s="64"/>
      <c r="F86" s="174" t="str">
        <f>F14</f>
        <v>Vysoké Mýto</v>
      </c>
      <c r="G86" s="64"/>
      <c r="H86" s="64"/>
      <c r="I86" s="175" t="s">
        <v>27</v>
      </c>
      <c r="J86" s="74" t="str">
        <f>IF(J14="","",J14)</f>
        <v>1. 9. 2017</v>
      </c>
      <c r="K86" s="64"/>
      <c r="L86" s="62"/>
    </row>
    <row r="87" spans="2:12" s="1" customFormat="1" ht="6.95" customHeight="1">
      <c r="B87" s="42"/>
      <c r="C87" s="64"/>
      <c r="D87" s="64"/>
      <c r="E87" s="64"/>
      <c r="F87" s="64"/>
      <c r="G87" s="64"/>
      <c r="H87" s="64"/>
      <c r="I87" s="173"/>
      <c r="J87" s="64"/>
      <c r="K87" s="64"/>
      <c r="L87" s="62"/>
    </row>
    <row r="88" spans="2:12" s="1" customFormat="1" ht="13.5">
      <c r="B88" s="42"/>
      <c r="C88" s="66" t="s">
        <v>31</v>
      </c>
      <c r="D88" s="64"/>
      <c r="E88" s="64"/>
      <c r="F88" s="174" t="str">
        <f>E17</f>
        <v>Pardubický Kraj</v>
      </c>
      <c r="G88" s="64"/>
      <c r="H88" s="64"/>
      <c r="I88" s="175" t="s">
        <v>37</v>
      </c>
      <c r="J88" s="174" t="str">
        <f>E23</f>
        <v>KIP spol. s r.o. Litomyšl</v>
      </c>
      <c r="K88" s="64"/>
      <c r="L88" s="62"/>
    </row>
    <row r="89" spans="2:12" s="1" customFormat="1" ht="14.45" customHeight="1">
      <c r="B89" s="42"/>
      <c r="C89" s="66" t="s">
        <v>35</v>
      </c>
      <c r="D89" s="64"/>
      <c r="E89" s="64"/>
      <c r="F89" s="174" t="str">
        <f>IF(E20="","",E20)</f>
        <v/>
      </c>
      <c r="G89" s="64"/>
      <c r="H89" s="64"/>
      <c r="I89" s="173"/>
      <c r="J89" s="64"/>
      <c r="K89" s="64"/>
      <c r="L89" s="62"/>
    </row>
    <row r="90" spans="2:12" s="1" customFormat="1" ht="10.35" customHeight="1">
      <c r="B90" s="42"/>
      <c r="C90" s="64"/>
      <c r="D90" s="64"/>
      <c r="E90" s="64"/>
      <c r="F90" s="64"/>
      <c r="G90" s="64"/>
      <c r="H90" s="64"/>
      <c r="I90" s="173"/>
      <c r="J90" s="64"/>
      <c r="K90" s="64"/>
      <c r="L90" s="62"/>
    </row>
    <row r="91" spans="2:20" s="10" customFormat="1" ht="29.25" customHeight="1">
      <c r="B91" s="176"/>
      <c r="C91" s="177" t="s">
        <v>131</v>
      </c>
      <c r="D91" s="178" t="s">
        <v>60</v>
      </c>
      <c r="E91" s="178" t="s">
        <v>56</v>
      </c>
      <c r="F91" s="178" t="s">
        <v>132</v>
      </c>
      <c r="G91" s="178" t="s">
        <v>133</v>
      </c>
      <c r="H91" s="178" t="s">
        <v>134</v>
      </c>
      <c r="I91" s="179" t="s">
        <v>135</v>
      </c>
      <c r="J91" s="178" t="s">
        <v>124</v>
      </c>
      <c r="K91" s="180" t="s">
        <v>136</v>
      </c>
      <c r="L91" s="181"/>
      <c r="M91" s="82" t="s">
        <v>137</v>
      </c>
      <c r="N91" s="83" t="s">
        <v>45</v>
      </c>
      <c r="O91" s="83" t="s">
        <v>138</v>
      </c>
      <c r="P91" s="83" t="s">
        <v>139</v>
      </c>
      <c r="Q91" s="83" t="s">
        <v>140</v>
      </c>
      <c r="R91" s="83" t="s">
        <v>141</v>
      </c>
      <c r="S91" s="83" t="s">
        <v>142</v>
      </c>
      <c r="T91" s="84" t="s">
        <v>143</v>
      </c>
    </row>
    <row r="92" spans="2:63" s="1" customFormat="1" ht="29.25" customHeight="1">
      <c r="B92" s="42"/>
      <c r="C92" s="88" t="s">
        <v>125</v>
      </c>
      <c r="D92" s="64"/>
      <c r="E92" s="64"/>
      <c r="F92" s="64"/>
      <c r="G92" s="64"/>
      <c r="H92" s="64"/>
      <c r="I92" s="173"/>
      <c r="J92" s="182">
        <f>BK92</f>
        <v>0</v>
      </c>
      <c r="K92" s="64"/>
      <c r="L92" s="62"/>
      <c r="M92" s="85"/>
      <c r="N92" s="86"/>
      <c r="O92" s="86"/>
      <c r="P92" s="183">
        <f>P93+P118</f>
        <v>0</v>
      </c>
      <c r="Q92" s="86"/>
      <c r="R92" s="183">
        <f>R93+R118</f>
        <v>0.8206086499999999</v>
      </c>
      <c r="S92" s="86"/>
      <c r="T92" s="184">
        <f>T93+T118</f>
        <v>1.3117723</v>
      </c>
      <c r="AT92" s="25" t="s">
        <v>74</v>
      </c>
      <c r="AU92" s="25" t="s">
        <v>126</v>
      </c>
      <c r="BK92" s="185">
        <f>BK93+BK118</f>
        <v>0</v>
      </c>
    </row>
    <row r="93" spans="2:63" s="11" customFormat="1" ht="37.35" customHeight="1">
      <c r="B93" s="186"/>
      <c r="C93" s="187"/>
      <c r="D93" s="188" t="s">
        <v>74</v>
      </c>
      <c r="E93" s="189" t="s">
        <v>237</v>
      </c>
      <c r="F93" s="189" t="s">
        <v>238</v>
      </c>
      <c r="G93" s="187"/>
      <c r="H93" s="187"/>
      <c r="I93" s="190"/>
      <c r="J93" s="191">
        <f>BK93</f>
        <v>0</v>
      </c>
      <c r="K93" s="187"/>
      <c r="L93" s="192"/>
      <c r="M93" s="193"/>
      <c r="N93" s="194"/>
      <c r="O93" s="194"/>
      <c r="P93" s="195">
        <f>P94+P98+P108</f>
        <v>0</v>
      </c>
      <c r="Q93" s="194"/>
      <c r="R93" s="195">
        <f>R94+R98+R108</f>
        <v>0.0033075</v>
      </c>
      <c r="S93" s="194"/>
      <c r="T93" s="196">
        <f>T94+T98+T108</f>
        <v>0</v>
      </c>
      <c r="AR93" s="197" t="s">
        <v>24</v>
      </c>
      <c r="AT93" s="198" t="s">
        <v>74</v>
      </c>
      <c r="AU93" s="198" t="s">
        <v>75</v>
      </c>
      <c r="AY93" s="197" t="s">
        <v>145</v>
      </c>
      <c r="BK93" s="199">
        <f>BK94+BK98+BK108</f>
        <v>0</v>
      </c>
    </row>
    <row r="94" spans="2:63" s="11" customFormat="1" ht="19.9" customHeight="1">
      <c r="B94" s="186"/>
      <c r="C94" s="187"/>
      <c r="D94" s="200" t="s">
        <v>74</v>
      </c>
      <c r="E94" s="201" t="s">
        <v>177</v>
      </c>
      <c r="F94" s="201" t="s">
        <v>385</v>
      </c>
      <c r="G94" s="187"/>
      <c r="H94" s="187"/>
      <c r="I94" s="190"/>
      <c r="J94" s="202">
        <f>BK94</f>
        <v>0</v>
      </c>
      <c r="K94" s="187"/>
      <c r="L94" s="192"/>
      <c r="M94" s="193"/>
      <c r="N94" s="194"/>
      <c r="O94" s="194"/>
      <c r="P94" s="195">
        <f>SUM(P95:P97)</f>
        <v>0</v>
      </c>
      <c r="Q94" s="194"/>
      <c r="R94" s="195">
        <f>SUM(R95:R97)</f>
        <v>0.0009450000000000001</v>
      </c>
      <c r="S94" s="194"/>
      <c r="T94" s="196">
        <f>SUM(T95:T97)</f>
        <v>0</v>
      </c>
      <c r="AR94" s="197" t="s">
        <v>24</v>
      </c>
      <c r="AT94" s="198" t="s">
        <v>74</v>
      </c>
      <c r="AU94" s="198" t="s">
        <v>24</v>
      </c>
      <c r="AY94" s="197" t="s">
        <v>145</v>
      </c>
      <c r="BK94" s="199">
        <f>SUM(BK95:BK97)</f>
        <v>0</v>
      </c>
    </row>
    <row r="95" spans="2:65" s="1" customFormat="1" ht="31.5" customHeight="1">
      <c r="B95" s="42"/>
      <c r="C95" s="203" t="s">
        <v>162</v>
      </c>
      <c r="D95" s="203" t="s">
        <v>148</v>
      </c>
      <c r="E95" s="204" t="s">
        <v>1791</v>
      </c>
      <c r="F95" s="205" t="s">
        <v>1792</v>
      </c>
      <c r="G95" s="206" t="s">
        <v>175</v>
      </c>
      <c r="H95" s="207">
        <v>10.5</v>
      </c>
      <c r="I95" s="208"/>
      <c r="J95" s="209">
        <f>ROUND(I95*H95,2)</f>
        <v>0</v>
      </c>
      <c r="K95" s="205" t="s">
        <v>243</v>
      </c>
      <c r="L95" s="62"/>
      <c r="M95" s="210" t="s">
        <v>22</v>
      </c>
      <c r="N95" s="211" t="s">
        <v>46</v>
      </c>
      <c r="O95" s="43"/>
      <c r="P95" s="212">
        <f>O95*H95</f>
        <v>0</v>
      </c>
      <c r="Q95" s="212">
        <v>9E-05</v>
      </c>
      <c r="R95" s="212">
        <f>Q95*H95</f>
        <v>0.0009450000000000001</v>
      </c>
      <c r="S95" s="212">
        <v>0</v>
      </c>
      <c r="T95" s="213">
        <f>S95*H95</f>
        <v>0</v>
      </c>
      <c r="AR95" s="25" t="s">
        <v>244</v>
      </c>
      <c r="AT95" s="25" t="s">
        <v>148</v>
      </c>
      <c r="AU95" s="25" t="s">
        <v>84</v>
      </c>
      <c r="AY95" s="25" t="s">
        <v>145</v>
      </c>
      <c r="BE95" s="214">
        <f>IF(N95="základní",J95,0)</f>
        <v>0</v>
      </c>
      <c r="BF95" s="214">
        <f>IF(N95="snížená",J95,0)</f>
        <v>0</v>
      </c>
      <c r="BG95" s="214">
        <f>IF(N95="zákl. přenesená",J95,0)</f>
        <v>0</v>
      </c>
      <c r="BH95" s="214">
        <f>IF(N95="sníž. přenesená",J95,0)</f>
        <v>0</v>
      </c>
      <c r="BI95" s="214">
        <f>IF(N95="nulová",J95,0)</f>
        <v>0</v>
      </c>
      <c r="BJ95" s="25" t="s">
        <v>24</v>
      </c>
      <c r="BK95" s="214">
        <f>ROUND(I95*H95,2)</f>
        <v>0</v>
      </c>
      <c r="BL95" s="25" t="s">
        <v>244</v>
      </c>
      <c r="BM95" s="25" t="s">
        <v>1793</v>
      </c>
    </row>
    <row r="96" spans="2:47" s="1" customFormat="1" ht="54">
      <c r="B96" s="42"/>
      <c r="C96" s="64"/>
      <c r="D96" s="221" t="s">
        <v>246</v>
      </c>
      <c r="E96" s="64"/>
      <c r="F96" s="222" t="s">
        <v>1794</v>
      </c>
      <c r="G96" s="64"/>
      <c r="H96" s="64"/>
      <c r="I96" s="173"/>
      <c r="J96" s="64"/>
      <c r="K96" s="64"/>
      <c r="L96" s="62"/>
      <c r="M96" s="223"/>
      <c r="N96" s="43"/>
      <c r="O96" s="43"/>
      <c r="P96" s="43"/>
      <c r="Q96" s="43"/>
      <c r="R96" s="43"/>
      <c r="S96" s="43"/>
      <c r="T96" s="79"/>
      <c r="AT96" s="25" t="s">
        <v>246</v>
      </c>
      <c r="AU96" s="25" t="s">
        <v>84</v>
      </c>
    </row>
    <row r="97" spans="2:51" s="12" customFormat="1" ht="13.5">
      <c r="B97" s="224"/>
      <c r="C97" s="225"/>
      <c r="D97" s="221" t="s">
        <v>248</v>
      </c>
      <c r="E97" s="236" t="s">
        <v>22</v>
      </c>
      <c r="F97" s="237" t="s">
        <v>1795</v>
      </c>
      <c r="G97" s="225"/>
      <c r="H97" s="238">
        <v>10.5</v>
      </c>
      <c r="I97" s="230"/>
      <c r="J97" s="225"/>
      <c r="K97" s="225"/>
      <c r="L97" s="231"/>
      <c r="M97" s="232"/>
      <c r="N97" s="233"/>
      <c r="O97" s="233"/>
      <c r="P97" s="233"/>
      <c r="Q97" s="233"/>
      <c r="R97" s="233"/>
      <c r="S97" s="233"/>
      <c r="T97" s="234"/>
      <c r="AT97" s="235" t="s">
        <v>248</v>
      </c>
      <c r="AU97" s="235" t="s">
        <v>84</v>
      </c>
      <c r="AV97" s="12" t="s">
        <v>84</v>
      </c>
      <c r="AW97" s="12" t="s">
        <v>39</v>
      </c>
      <c r="AX97" s="12" t="s">
        <v>24</v>
      </c>
      <c r="AY97" s="235" t="s">
        <v>145</v>
      </c>
    </row>
    <row r="98" spans="2:63" s="11" customFormat="1" ht="29.85" customHeight="1">
      <c r="B98" s="186"/>
      <c r="C98" s="187"/>
      <c r="D98" s="200" t="s">
        <v>74</v>
      </c>
      <c r="E98" s="201" t="s">
        <v>169</v>
      </c>
      <c r="F98" s="201" t="s">
        <v>1796</v>
      </c>
      <c r="G98" s="187"/>
      <c r="H98" s="187"/>
      <c r="I98" s="190"/>
      <c r="J98" s="202">
        <f>BK98</f>
        <v>0</v>
      </c>
      <c r="K98" s="187"/>
      <c r="L98" s="192"/>
      <c r="M98" s="193"/>
      <c r="N98" s="194"/>
      <c r="O98" s="194"/>
      <c r="P98" s="195">
        <f>SUM(P99:P107)</f>
        <v>0</v>
      </c>
      <c r="Q98" s="194"/>
      <c r="R98" s="195">
        <f>SUM(R99:R107)</f>
        <v>0.0023625</v>
      </c>
      <c r="S98" s="194"/>
      <c r="T98" s="196">
        <f>SUM(T99:T107)</f>
        <v>0</v>
      </c>
      <c r="AR98" s="197" t="s">
        <v>24</v>
      </c>
      <c r="AT98" s="198" t="s">
        <v>74</v>
      </c>
      <c r="AU98" s="198" t="s">
        <v>24</v>
      </c>
      <c r="AY98" s="197" t="s">
        <v>145</v>
      </c>
      <c r="BK98" s="199">
        <f>SUM(BK99:BK107)</f>
        <v>0</v>
      </c>
    </row>
    <row r="99" spans="2:65" s="1" customFormat="1" ht="31.5" customHeight="1">
      <c r="B99" s="42"/>
      <c r="C99" s="203" t="s">
        <v>379</v>
      </c>
      <c r="D99" s="203" t="s">
        <v>148</v>
      </c>
      <c r="E99" s="204" t="s">
        <v>632</v>
      </c>
      <c r="F99" s="205" t="s">
        <v>633</v>
      </c>
      <c r="G99" s="206" t="s">
        <v>242</v>
      </c>
      <c r="H99" s="207">
        <v>15.75</v>
      </c>
      <c r="I99" s="208"/>
      <c r="J99" s="209">
        <f>ROUND(I99*H99,2)</f>
        <v>0</v>
      </c>
      <c r="K99" s="205" t="s">
        <v>243</v>
      </c>
      <c r="L99" s="62"/>
      <c r="M99" s="210" t="s">
        <v>22</v>
      </c>
      <c r="N99" s="211" t="s">
        <v>46</v>
      </c>
      <c r="O99" s="43"/>
      <c r="P99" s="212">
        <f>O99*H99</f>
        <v>0</v>
      </c>
      <c r="Q99" s="212">
        <v>0.00013</v>
      </c>
      <c r="R99" s="212">
        <f>Q99*H99</f>
        <v>0.0020475</v>
      </c>
      <c r="S99" s="212">
        <v>0</v>
      </c>
      <c r="T99" s="213">
        <f>S99*H99</f>
        <v>0</v>
      </c>
      <c r="AR99" s="25" t="s">
        <v>244</v>
      </c>
      <c r="AT99" s="25" t="s">
        <v>148</v>
      </c>
      <c r="AU99" s="25" t="s">
        <v>84</v>
      </c>
      <c r="AY99" s="25" t="s">
        <v>145</v>
      </c>
      <c r="BE99" s="214">
        <f>IF(N99="základní",J99,0)</f>
        <v>0</v>
      </c>
      <c r="BF99" s="214">
        <f>IF(N99="snížená",J99,0)</f>
        <v>0</v>
      </c>
      <c r="BG99" s="214">
        <f>IF(N99="zákl. přenesená",J99,0)</f>
        <v>0</v>
      </c>
      <c r="BH99" s="214">
        <f>IF(N99="sníž. přenesená",J99,0)</f>
        <v>0</v>
      </c>
      <c r="BI99" s="214">
        <f>IF(N99="nulová",J99,0)</f>
        <v>0</v>
      </c>
      <c r="BJ99" s="25" t="s">
        <v>24</v>
      </c>
      <c r="BK99" s="214">
        <f>ROUND(I99*H99,2)</f>
        <v>0</v>
      </c>
      <c r="BL99" s="25" t="s">
        <v>244</v>
      </c>
      <c r="BM99" s="25" t="s">
        <v>1797</v>
      </c>
    </row>
    <row r="100" spans="2:47" s="1" customFormat="1" ht="54">
      <c r="B100" s="42"/>
      <c r="C100" s="64"/>
      <c r="D100" s="221" t="s">
        <v>246</v>
      </c>
      <c r="E100" s="64"/>
      <c r="F100" s="222" t="s">
        <v>635</v>
      </c>
      <c r="G100" s="64"/>
      <c r="H100" s="64"/>
      <c r="I100" s="173"/>
      <c r="J100" s="64"/>
      <c r="K100" s="64"/>
      <c r="L100" s="62"/>
      <c r="M100" s="223"/>
      <c r="N100" s="43"/>
      <c r="O100" s="43"/>
      <c r="P100" s="43"/>
      <c r="Q100" s="43"/>
      <c r="R100" s="43"/>
      <c r="S100" s="43"/>
      <c r="T100" s="79"/>
      <c r="AT100" s="25" t="s">
        <v>246</v>
      </c>
      <c r="AU100" s="25" t="s">
        <v>84</v>
      </c>
    </row>
    <row r="101" spans="2:51" s="12" customFormat="1" ht="13.5">
      <c r="B101" s="224"/>
      <c r="C101" s="225"/>
      <c r="D101" s="226" t="s">
        <v>248</v>
      </c>
      <c r="E101" s="227" t="s">
        <v>22</v>
      </c>
      <c r="F101" s="228" t="s">
        <v>1798</v>
      </c>
      <c r="G101" s="225"/>
      <c r="H101" s="229">
        <v>15.75</v>
      </c>
      <c r="I101" s="230"/>
      <c r="J101" s="225"/>
      <c r="K101" s="225"/>
      <c r="L101" s="231"/>
      <c r="M101" s="232"/>
      <c r="N101" s="233"/>
      <c r="O101" s="233"/>
      <c r="P101" s="233"/>
      <c r="Q101" s="233"/>
      <c r="R101" s="233"/>
      <c r="S101" s="233"/>
      <c r="T101" s="234"/>
      <c r="AT101" s="235" t="s">
        <v>248</v>
      </c>
      <c r="AU101" s="235" t="s">
        <v>84</v>
      </c>
      <c r="AV101" s="12" t="s">
        <v>84</v>
      </c>
      <c r="AW101" s="12" t="s">
        <v>39</v>
      </c>
      <c r="AX101" s="12" t="s">
        <v>24</v>
      </c>
      <c r="AY101" s="235" t="s">
        <v>145</v>
      </c>
    </row>
    <row r="102" spans="2:65" s="1" customFormat="1" ht="22.5" customHeight="1">
      <c r="B102" s="42"/>
      <c r="C102" s="203" t="s">
        <v>386</v>
      </c>
      <c r="D102" s="203" t="s">
        <v>148</v>
      </c>
      <c r="E102" s="204" t="s">
        <v>638</v>
      </c>
      <c r="F102" s="205" t="s">
        <v>639</v>
      </c>
      <c r="G102" s="206" t="s">
        <v>242</v>
      </c>
      <c r="H102" s="207">
        <v>15.75</v>
      </c>
      <c r="I102" s="208"/>
      <c r="J102" s="209">
        <f>ROUND(I102*H102,2)</f>
        <v>0</v>
      </c>
      <c r="K102" s="205" t="s">
        <v>243</v>
      </c>
      <c r="L102" s="62"/>
      <c r="M102" s="210" t="s">
        <v>22</v>
      </c>
      <c r="N102" s="211" t="s">
        <v>46</v>
      </c>
      <c r="O102" s="43"/>
      <c r="P102" s="212">
        <f>O102*H102</f>
        <v>0</v>
      </c>
      <c r="Q102" s="212">
        <v>2E-05</v>
      </c>
      <c r="R102" s="212">
        <f>Q102*H102</f>
        <v>0.000315</v>
      </c>
      <c r="S102" s="212">
        <v>0</v>
      </c>
      <c r="T102" s="213">
        <f>S102*H102</f>
        <v>0</v>
      </c>
      <c r="AR102" s="25" t="s">
        <v>244</v>
      </c>
      <c r="AT102" s="25" t="s">
        <v>148</v>
      </c>
      <c r="AU102" s="25" t="s">
        <v>84</v>
      </c>
      <c r="AY102" s="25" t="s">
        <v>145</v>
      </c>
      <c r="BE102" s="214">
        <f>IF(N102="základní",J102,0)</f>
        <v>0</v>
      </c>
      <c r="BF102" s="214">
        <f>IF(N102="snížená",J102,0)</f>
        <v>0</v>
      </c>
      <c r="BG102" s="214">
        <f>IF(N102="zákl. přenesená",J102,0)</f>
        <v>0</v>
      </c>
      <c r="BH102" s="214">
        <f>IF(N102="sníž. přenesená",J102,0)</f>
        <v>0</v>
      </c>
      <c r="BI102" s="214">
        <f>IF(N102="nulová",J102,0)</f>
        <v>0</v>
      </c>
      <c r="BJ102" s="25" t="s">
        <v>24</v>
      </c>
      <c r="BK102" s="214">
        <f>ROUND(I102*H102,2)</f>
        <v>0</v>
      </c>
      <c r="BL102" s="25" t="s">
        <v>244</v>
      </c>
      <c r="BM102" s="25" t="s">
        <v>1799</v>
      </c>
    </row>
    <row r="103" spans="2:47" s="1" customFormat="1" ht="243">
      <c r="B103" s="42"/>
      <c r="C103" s="64"/>
      <c r="D103" s="221" t="s">
        <v>246</v>
      </c>
      <c r="E103" s="64"/>
      <c r="F103" s="222" t="s">
        <v>641</v>
      </c>
      <c r="G103" s="64"/>
      <c r="H103" s="64"/>
      <c r="I103" s="173"/>
      <c r="J103" s="64"/>
      <c r="K103" s="64"/>
      <c r="L103" s="62"/>
      <c r="M103" s="223"/>
      <c r="N103" s="43"/>
      <c r="O103" s="43"/>
      <c r="P103" s="43"/>
      <c r="Q103" s="43"/>
      <c r="R103" s="43"/>
      <c r="S103" s="43"/>
      <c r="T103" s="79"/>
      <c r="AT103" s="25" t="s">
        <v>246</v>
      </c>
      <c r="AU103" s="25" t="s">
        <v>84</v>
      </c>
    </row>
    <row r="104" spans="2:51" s="12" customFormat="1" ht="13.5">
      <c r="B104" s="224"/>
      <c r="C104" s="225"/>
      <c r="D104" s="226" t="s">
        <v>248</v>
      </c>
      <c r="E104" s="227" t="s">
        <v>22</v>
      </c>
      <c r="F104" s="228" t="s">
        <v>1798</v>
      </c>
      <c r="G104" s="225"/>
      <c r="H104" s="229">
        <v>15.75</v>
      </c>
      <c r="I104" s="230"/>
      <c r="J104" s="225"/>
      <c r="K104" s="225"/>
      <c r="L104" s="231"/>
      <c r="M104" s="232"/>
      <c r="N104" s="233"/>
      <c r="O104" s="233"/>
      <c r="P104" s="233"/>
      <c r="Q104" s="233"/>
      <c r="R104" s="233"/>
      <c r="S104" s="233"/>
      <c r="T104" s="234"/>
      <c r="AT104" s="235" t="s">
        <v>248</v>
      </c>
      <c r="AU104" s="235" t="s">
        <v>84</v>
      </c>
      <c r="AV104" s="12" t="s">
        <v>84</v>
      </c>
      <c r="AW104" s="12" t="s">
        <v>39</v>
      </c>
      <c r="AX104" s="12" t="s">
        <v>24</v>
      </c>
      <c r="AY104" s="235" t="s">
        <v>145</v>
      </c>
    </row>
    <row r="105" spans="2:65" s="1" customFormat="1" ht="22.5" customHeight="1">
      <c r="B105" s="42"/>
      <c r="C105" s="203" t="s">
        <v>196</v>
      </c>
      <c r="D105" s="203" t="s">
        <v>148</v>
      </c>
      <c r="E105" s="204" t="s">
        <v>1800</v>
      </c>
      <c r="F105" s="205" t="s">
        <v>1801</v>
      </c>
      <c r="G105" s="206" t="s">
        <v>242</v>
      </c>
      <c r="H105" s="207">
        <v>10.5</v>
      </c>
      <c r="I105" s="208"/>
      <c r="J105" s="209">
        <f>ROUND(I105*H105,2)</f>
        <v>0</v>
      </c>
      <c r="K105" s="205" t="s">
        <v>243</v>
      </c>
      <c r="L105" s="62"/>
      <c r="M105" s="210" t="s">
        <v>22</v>
      </c>
      <c r="N105" s="211" t="s">
        <v>46</v>
      </c>
      <c r="O105" s="43"/>
      <c r="P105" s="212">
        <f>O105*H105</f>
        <v>0</v>
      </c>
      <c r="Q105" s="212">
        <v>0</v>
      </c>
      <c r="R105" s="212">
        <f>Q105*H105</f>
        <v>0</v>
      </c>
      <c r="S105" s="212">
        <v>0</v>
      </c>
      <c r="T105" s="213">
        <f>S105*H105</f>
        <v>0</v>
      </c>
      <c r="AR105" s="25" t="s">
        <v>244</v>
      </c>
      <c r="AT105" s="25" t="s">
        <v>148</v>
      </c>
      <c r="AU105" s="25" t="s">
        <v>84</v>
      </c>
      <c r="AY105" s="25" t="s">
        <v>145</v>
      </c>
      <c r="BE105" s="214">
        <f>IF(N105="základní",J105,0)</f>
        <v>0</v>
      </c>
      <c r="BF105" s="214">
        <f>IF(N105="snížená",J105,0)</f>
        <v>0</v>
      </c>
      <c r="BG105" s="214">
        <f>IF(N105="zákl. přenesená",J105,0)</f>
        <v>0</v>
      </c>
      <c r="BH105" s="214">
        <f>IF(N105="sníž. přenesená",J105,0)</f>
        <v>0</v>
      </c>
      <c r="BI105" s="214">
        <f>IF(N105="nulová",J105,0)</f>
        <v>0</v>
      </c>
      <c r="BJ105" s="25" t="s">
        <v>24</v>
      </c>
      <c r="BK105" s="214">
        <f>ROUND(I105*H105,2)</f>
        <v>0</v>
      </c>
      <c r="BL105" s="25" t="s">
        <v>244</v>
      </c>
      <c r="BM105" s="25" t="s">
        <v>1802</v>
      </c>
    </row>
    <row r="106" spans="2:47" s="1" customFormat="1" ht="54">
      <c r="B106" s="42"/>
      <c r="C106" s="64"/>
      <c r="D106" s="221" t="s">
        <v>246</v>
      </c>
      <c r="E106" s="64"/>
      <c r="F106" s="222" t="s">
        <v>1803</v>
      </c>
      <c r="G106" s="64"/>
      <c r="H106" s="64"/>
      <c r="I106" s="173"/>
      <c r="J106" s="64"/>
      <c r="K106" s="64"/>
      <c r="L106" s="62"/>
      <c r="M106" s="223"/>
      <c r="N106" s="43"/>
      <c r="O106" s="43"/>
      <c r="P106" s="43"/>
      <c r="Q106" s="43"/>
      <c r="R106" s="43"/>
      <c r="S106" s="43"/>
      <c r="T106" s="79"/>
      <c r="AT106" s="25" t="s">
        <v>246</v>
      </c>
      <c r="AU106" s="25" t="s">
        <v>84</v>
      </c>
    </row>
    <row r="107" spans="2:51" s="12" customFormat="1" ht="13.5">
      <c r="B107" s="224"/>
      <c r="C107" s="225"/>
      <c r="D107" s="221" t="s">
        <v>248</v>
      </c>
      <c r="E107" s="236" t="s">
        <v>22</v>
      </c>
      <c r="F107" s="237" t="s">
        <v>1795</v>
      </c>
      <c r="G107" s="225"/>
      <c r="H107" s="238">
        <v>10.5</v>
      </c>
      <c r="I107" s="230"/>
      <c r="J107" s="225"/>
      <c r="K107" s="225"/>
      <c r="L107" s="231"/>
      <c r="M107" s="232"/>
      <c r="N107" s="233"/>
      <c r="O107" s="233"/>
      <c r="P107" s="233"/>
      <c r="Q107" s="233"/>
      <c r="R107" s="233"/>
      <c r="S107" s="233"/>
      <c r="T107" s="234"/>
      <c r="AT107" s="235" t="s">
        <v>248</v>
      </c>
      <c r="AU107" s="235" t="s">
        <v>84</v>
      </c>
      <c r="AV107" s="12" t="s">
        <v>84</v>
      </c>
      <c r="AW107" s="12" t="s">
        <v>39</v>
      </c>
      <c r="AX107" s="12" t="s">
        <v>24</v>
      </c>
      <c r="AY107" s="235" t="s">
        <v>145</v>
      </c>
    </row>
    <row r="108" spans="2:63" s="11" customFormat="1" ht="29.85" customHeight="1">
      <c r="B108" s="186"/>
      <c r="C108" s="187"/>
      <c r="D108" s="200" t="s">
        <v>74</v>
      </c>
      <c r="E108" s="201" t="s">
        <v>769</v>
      </c>
      <c r="F108" s="201" t="s">
        <v>770</v>
      </c>
      <c r="G108" s="187"/>
      <c r="H108" s="187"/>
      <c r="I108" s="190"/>
      <c r="J108" s="202">
        <f>BK108</f>
        <v>0</v>
      </c>
      <c r="K108" s="187"/>
      <c r="L108" s="192"/>
      <c r="M108" s="193"/>
      <c r="N108" s="194"/>
      <c r="O108" s="194"/>
      <c r="P108" s="195">
        <f>SUM(P109:P117)</f>
        <v>0</v>
      </c>
      <c r="Q108" s="194"/>
      <c r="R108" s="195">
        <f>SUM(R109:R117)</f>
        <v>0</v>
      </c>
      <c r="S108" s="194"/>
      <c r="T108" s="196">
        <f>SUM(T109:T117)</f>
        <v>0</v>
      </c>
      <c r="AR108" s="197" t="s">
        <v>24</v>
      </c>
      <c r="AT108" s="198" t="s">
        <v>74</v>
      </c>
      <c r="AU108" s="198" t="s">
        <v>24</v>
      </c>
      <c r="AY108" s="197" t="s">
        <v>145</v>
      </c>
      <c r="BK108" s="199">
        <f>SUM(BK109:BK117)</f>
        <v>0</v>
      </c>
    </row>
    <row r="109" spans="2:65" s="1" customFormat="1" ht="31.5" customHeight="1">
      <c r="B109" s="42"/>
      <c r="C109" s="203" t="s">
        <v>334</v>
      </c>
      <c r="D109" s="203" t="s">
        <v>148</v>
      </c>
      <c r="E109" s="204" t="s">
        <v>778</v>
      </c>
      <c r="F109" s="205" t="s">
        <v>779</v>
      </c>
      <c r="G109" s="206" t="s">
        <v>780</v>
      </c>
      <c r="H109" s="207">
        <v>1.312</v>
      </c>
      <c r="I109" s="208"/>
      <c r="J109" s="209">
        <f>ROUND(I109*H109,2)</f>
        <v>0</v>
      </c>
      <c r="K109" s="205" t="s">
        <v>243</v>
      </c>
      <c r="L109" s="62"/>
      <c r="M109" s="210" t="s">
        <v>22</v>
      </c>
      <c r="N109" s="211" t="s">
        <v>46</v>
      </c>
      <c r="O109" s="43"/>
      <c r="P109" s="212">
        <f>O109*H109</f>
        <v>0</v>
      </c>
      <c r="Q109" s="212">
        <v>0</v>
      </c>
      <c r="R109" s="212">
        <f>Q109*H109</f>
        <v>0</v>
      </c>
      <c r="S109" s="212">
        <v>0</v>
      </c>
      <c r="T109" s="213">
        <f>S109*H109</f>
        <v>0</v>
      </c>
      <c r="AR109" s="25" t="s">
        <v>244</v>
      </c>
      <c r="AT109" s="25" t="s">
        <v>148</v>
      </c>
      <c r="AU109" s="25" t="s">
        <v>84</v>
      </c>
      <c r="AY109" s="25" t="s">
        <v>145</v>
      </c>
      <c r="BE109" s="214">
        <f>IF(N109="základní",J109,0)</f>
        <v>0</v>
      </c>
      <c r="BF109" s="214">
        <f>IF(N109="snížená",J109,0)</f>
        <v>0</v>
      </c>
      <c r="BG109" s="214">
        <f>IF(N109="zákl. přenesená",J109,0)</f>
        <v>0</v>
      </c>
      <c r="BH109" s="214">
        <f>IF(N109="sníž. přenesená",J109,0)</f>
        <v>0</v>
      </c>
      <c r="BI109" s="214">
        <f>IF(N109="nulová",J109,0)</f>
        <v>0</v>
      </c>
      <c r="BJ109" s="25" t="s">
        <v>24</v>
      </c>
      <c r="BK109" s="214">
        <f>ROUND(I109*H109,2)</f>
        <v>0</v>
      </c>
      <c r="BL109" s="25" t="s">
        <v>244</v>
      </c>
      <c r="BM109" s="25" t="s">
        <v>1804</v>
      </c>
    </row>
    <row r="110" spans="2:47" s="1" customFormat="1" ht="94.5">
      <c r="B110" s="42"/>
      <c r="C110" s="64"/>
      <c r="D110" s="226" t="s">
        <v>246</v>
      </c>
      <c r="E110" s="64"/>
      <c r="F110" s="282" t="s">
        <v>782</v>
      </c>
      <c r="G110" s="64"/>
      <c r="H110" s="64"/>
      <c r="I110" s="173"/>
      <c r="J110" s="64"/>
      <c r="K110" s="64"/>
      <c r="L110" s="62"/>
      <c r="M110" s="223"/>
      <c r="N110" s="43"/>
      <c r="O110" s="43"/>
      <c r="P110" s="43"/>
      <c r="Q110" s="43"/>
      <c r="R110" s="43"/>
      <c r="S110" s="43"/>
      <c r="T110" s="79"/>
      <c r="AT110" s="25" t="s">
        <v>246</v>
      </c>
      <c r="AU110" s="25" t="s">
        <v>84</v>
      </c>
    </row>
    <row r="111" spans="2:65" s="1" customFormat="1" ht="31.5" customHeight="1">
      <c r="B111" s="42"/>
      <c r="C111" s="203" t="s">
        <v>341</v>
      </c>
      <c r="D111" s="203" t="s">
        <v>148</v>
      </c>
      <c r="E111" s="204" t="s">
        <v>784</v>
      </c>
      <c r="F111" s="205" t="s">
        <v>785</v>
      </c>
      <c r="G111" s="206" t="s">
        <v>780</v>
      </c>
      <c r="H111" s="207">
        <v>1.312</v>
      </c>
      <c r="I111" s="208"/>
      <c r="J111" s="209">
        <f>ROUND(I111*H111,2)</f>
        <v>0</v>
      </c>
      <c r="K111" s="205" t="s">
        <v>243</v>
      </c>
      <c r="L111" s="62"/>
      <c r="M111" s="210" t="s">
        <v>22</v>
      </c>
      <c r="N111" s="211" t="s">
        <v>46</v>
      </c>
      <c r="O111" s="43"/>
      <c r="P111" s="212">
        <f>O111*H111</f>
        <v>0</v>
      </c>
      <c r="Q111" s="212">
        <v>0</v>
      </c>
      <c r="R111" s="212">
        <f>Q111*H111</f>
        <v>0</v>
      </c>
      <c r="S111" s="212">
        <v>0</v>
      </c>
      <c r="T111" s="213">
        <f>S111*H111</f>
        <v>0</v>
      </c>
      <c r="AR111" s="25" t="s">
        <v>244</v>
      </c>
      <c r="AT111" s="25" t="s">
        <v>148</v>
      </c>
      <c r="AU111" s="25" t="s">
        <v>84</v>
      </c>
      <c r="AY111" s="25" t="s">
        <v>145</v>
      </c>
      <c r="BE111" s="214">
        <f>IF(N111="základní",J111,0)</f>
        <v>0</v>
      </c>
      <c r="BF111" s="214">
        <f>IF(N111="snížená",J111,0)</f>
        <v>0</v>
      </c>
      <c r="BG111" s="214">
        <f>IF(N111="zákl. přenesená",J111,0)</f>
        <v>0</v>
      </c>
      <c r="BH111" s="214">
        <f>IF(N111="sníž. přenesená",J111,0)</f>
        <v>0</v>
      </c>
      <c r="BI111" s="214">
        <f>IF(N111="nulová",J111,0)</f>
        <v>0</v>
      </c>
      <c r="BJ111" s="25" t="s">
        <v>24</v>
      </c>
      <c r="BK111" s="214">
        <f>ROUND(I111*H111,2)</f>
        <v>0</v>
      </c>
      <c r="BL111" s="25" t="s">
        <v>244</v>
      </c>
      <c r="BM111" s="25" t="s">
        <v>1805</v>
      </c>
    </row>
    <row r="112" spans="2:47" s="1" customFormat="1" ht="81">
      <c r="B112" s="42"/>
      <c r="C112" s="64"/>
      <c r="D112" s="226" t="s">
        <v>246</v>
      </c>
      <c r="E112" s="64"/>
      <c r="F112" s="282" t="s">
        <v>787</v>
      </c>
      <c r="G112" s="64"/>
      <c r="H112" s="64"/>
      <c r="I112" s="173"/>
      <c r="J112" s="64"/>
      <c r="K112" s="64"/>
      <c r="L112" s="62"/>
      <c r="M112" s="223"/>
      <c r="N112" s="43"/>
      <c r="O112" s="43"/>
      <c r="P112" s="43"/>
      <c r="Q112" s="43"/>
      <c r="R112" s="43"/>
      <c r="S112" s="43"/>
      <c r="T112" s="79"/>
      <c r="AT112" s="25" t="s">
        <v>246</v>
      </c>
      <c r="AU112" s="25" t="s">
        <v>84</v>
      </c>
    </row>
    <row r="113" spans="2:65" s="1" customFormat="1" ht="31.5" customHeight="1">
      <c r="B113" s="42"/>
      <c r="C113" s="203" t="s">
        <v>348</v>
      </c>
      <c r="D113" s="203" t="s">
        <v>148</v>
      </c>
      <c r="E113" s="204" t="s">
        <v>789</v>
      </c>
      <c r="F113" s="205" t="s">
        <v>790</v>
      </c>
      <c r="G113" s="206" t="s">
        <v>780</v>
      </c>
      <c r="H113" s="207">
        <v>39.36</v>
      </c>
      <c r="I113" s="208"/>
      <c r="J113" s="209">
        <f>ROUND(I113*H113,2)</f>
        <v>0</v>
      </c>
      <c r="K113" s="205" t="s">
        <v>243</v>
      </c>
      <c r="L113" s="62"/>
      <c r="M113" s="210" t="s">
        <v>22</v>
      </c>
      <c r="N113" s="211" t="s">
        <v>46</v>
      </c>
      <c r="O113" s="43"/>
      <c r="P113" s="212">
        <f>O113*H113</f>
        <v>0</v>
      </c>
      <c r="Q113" s="212">
        <v>0</v>
      </c>
      <c r="R113" s="212">
        <f>Q113*H113</f>
        <v>0</v>
      </c>
      <c r="S113" s="212">
        <v>0</v>
      </c>
      <c r="T113" s="213">
        <f>S113*H113</f>
        <v>0</v>
      </c>
      <c r="AR113" s="25" t="s">
        <v>244</v>
      </c>
      <c r="AT113" s="25" t="s">
        <v>148</v>
      </c>
      <c r="AU113" s="25" t="s">
        <v>84</v>
      </c>
      <c r="AY113" s="25" t="s">
        <v>145</v>
      </c>
      <c r="BE113" s="214">
        <f>IF(N113="základní",J113,0)</f>
        <v>0</v>
      </c>
      <c r="BF113" s="214">
        <f>IF(N113="snížená",J113,0)</f>
        <v>0</v>
      </c>
      <c r="BG113" s="214">
        <f>IF(N113="zákl. přenesená",J113,0)</f>
        <v>0</v>
      </c>
      <c r="BH113" s="214">
        <f>IF(N113="sníž. přenesená",J113,0)</f>
        <v>0</v>
      </c>
      <c r="BI113" s="214">
        <f>IF(N113="nulová",J113,0)</f>
        <v>0</v>
      </c>
      <c r="BJ113" s="25" t="s">
        <v>24</v>
      </c>
      <c r="BK113" s="214">
        <f>ROUND(I113*H113,2)</f>
        <v>0</v>
      </c>
      <c r="BL113" s="25" t="s">
        <v>244</v>
      </c>
      <c r="BM113" s="25" t="s">
        <v>1806</v>
      </c>
    </row>
    <row r="114" spans="2:47" s="1" customFormat="1" ht="81">
      <c r="B114" s="42"/>
      <c r="C114" s="64"/>
      <c r="D114" s="221" t="s">
        <v>246</v>
      </c>
      <c r="E114" s="64"/>
      <c r="F114" s="222" t="s">
        <v>787</v>
      </c>
      <c r="G114" s="64"/>
      <c r="H114" s="64"/>
      <c r="I114" s="173"/>
      <c r="J114" s="64"/>
      <c r="K114" s="64"/>
      <c r="L114" s="62"/>
      <c r="M114" s="223"/>
      <c r="N114" s="43"/>
      <c r="O114" s="43"/>
      <c r="P114" s="43"/>
      <c r="Q114" s="43"/>
      <c r="R114" s="43"/>
      <c r="S114" s="43"/>
      <c r="T114" s="79"/>
      <c r="AT114" s="25" t="s">
        <v>246</v>
      </c>
      <c r="AU114" s="25" t="s">
        <v>84</v>
      </c>
    </row>
    <row r="115" spans="2:51" s="12" customFormat="1" ht="13.5">
      <c r="B115" s="224"/>
      <c r="C115" s="225"/>
      <c r="D115" s="226" t="s">
        <v>248</v>
      </c>
      <c r="E115" s="225"/>
      <c r="F115" s="228" t="s">
        <v>1807</v>
      </c>
      <c r="G115" s="225"/>
      <c r="H115" s="229">
        <v>39.36</v>
      </c>
      <c r="I115" s="230"/>
      <c r="J115" s="225"/>
      <c r="K115" s="225"/>
      <c r="L115" s="231"/>
      <c r="M115" s="232"/>
      <c r="N115" s="233"/>
      <c r="O115" s="233"/>
      <c r="P115" s="233"/>
      <c r="Q115" s="233"/>
      <c r="R115" s="233"/>
      <c r="S115" s="233"/>
      <c r="T115" s="234"/>
      <c r="AT115" s="235" t="s">
        <v>248</v>
      </c>
      <c r="AU115" s="235" t="s">
        <v>84</v>
      </c>
      <c r="AV115" s="12" t="s">
        <v>84</v>
      </c>
      <c r="AW115" s="12" t="s">
        <v>6</v>
      </c>
      <c r="AX115" s="12" t="s">
        <v>24</v>
      </c>
      <c r="AY115" s="235" t="s">
        <v>145</v>
      </c>
    </row>
    <row r="116" spans="2:65" s="1" customFormat="1" ht="22.5" customHeight="1">
      <c r="B116" s="42"/>
      <c r="C116" s="203" t="s">
        <v>353</v>
      </c>
      <c r="D116" s="203" t="s">
        <v>148</v>
      </c>
      <c r="E116" s="204" t="s">
        <v>794</v>
      </c>
      <c r="F116" s="205" t="s">
        <v>795</v>
      </c>
      <c r="G116" s="206" t="s">
        <v>780</v>
      </c>
      <c r="H116" s="207">
        <v>1.312</v>
      </c>
      <c r="I116" s="208"/>
      <c r="J116" s="209">
        <f>ROUND(I116*H116,2)</f>
        <v>0</v>
      </c>
      <c r="K116" s="205" t="s">
        <v>243</v>
      </c>
      <c r="L116" s="62"/>
      <c r="M116" s="210" t="s">
        <v>22</v>
      </c>
      <c r="N116" s="211" t="s">
        <v>46</v>
      </c>
      <c r="O116" s="43"/>
      <c r="P116" s="212">
        <f>O116*H116</f>
        <v>0</v>
      </c>
      <c r="Q116" s="212">
        <v>0</v>
      </c>
      <c r="R116" s="212">
        <f>Q116*H116</f>
        <v>0</v>
      </c>
      <c r="S116" s="212">
        <v>0</v>
      </c>
      <c r="T116" s="213">
        <f>S116*H116</f>
        <v>0</v>
      </c>
      <c r="AR116" s="25" t="s">
        <v>244</v>
      </c>
      <c r="AT116" s="25" t="s">
        <v>148</v>
      </c>
      <c r="AU116" s="25" t="s">
        <v>84</v>
      </c>
      <c r="AY116" s="25" t="s">
        <v>145</v>
      </c>
      <c r="BE116" s="214">
        <f>IF(N116="základní",J116,0)</f>
        <v>0</v>
      </c>
      <c r="BF116" s="214">
        <f>IF(N116="snížená",J116,0)</f>
        <v>0</v>
      </c>
      <c r="BG116" s="214">
        <f>IF(N116="zákl. přenesená",J116,0)</f>
        <v>0</v>
      </c>
      <c r="BH116" s="214">
        <f>IF(N116="sníž. přenesená",J116,0)</f>
        <v>0</v>
      </c>
      <c r="BI116" s="214">
        <f>IF(N116="nulová",J116,0)</f>
        <v>0</v>
      </c>
      <c r="BJ116" s="25" t="s">
        <v>24</v>
      </c>
      <c r="BK116" s="214">
        <f>ROUND(I116*H116,2)</f>
        <v>0</v>
      </c>
      <c r="BL116" s="25" t="s">
        <v>244</v>
      </c>
      <c r="BM116" s="25" t="s">
        <v>1808</v>
      </c>
    </row>
    <row r="117" spans="2:47" s="1" customFormat="1" ht="67.5">
      <c r="B117" s="42"/>
      <c r="C117" s="64"/>
      <c r="D117" s="221" t="s">
        <v>246</v>
      </c>
      <c r="E117" s="64"/>
      <c r="F117" s="222" t="s">
        <v>797</v>
      </c>
      <c r="G117" s="64"/>
      <c r="H117" s="64"/>
      <c r="I117" s="173"/>
      <c r="J117" s="64"/>
      <c r="K117" s="64"/>
      <c r="L117" s="62"/>
      <c r="M117" s="223"/>
      <c r="N117" s="43"/>
      <c r="O117" s="43"/>
      <c r="P117" s="43"/>
      <c r="Q117" s="43"/>
      <c r="R117" s="43"/>
      <c r="S117" s="43"/>
      <c r="T117" s="79"/>
      <c r="AT117" s="25" t="s">
        <v>246</v>
      </c>
      <c r="AU117" s="25" t="s">
        <v>84</v>
      </c>
    </row>
    <row r="118" spans="2:63" s="11" customFormat="1" ht="37.35" customHeight="1">
      <c r="B118" s="186"/>
      <c r="C118" s="187"/>
      <c r="D118" s="188" t="s">
        <v>74</v>
      </c>
      <c r="E118" s="189" t="s">
        <v>817</v>
      </c>
      <c r="F118" s="189" t="s">
        <v>818</v>
      </c>
      <c r="G118" s="187"/>
      <c r="H118" s="187"/>
      <c r="I118" s="190"/>
      <c r="J118" s="191">
        <f>BK118</f>
        <v>0</v>
      </c>
      <c r="K118" s="187"/>
      <c r="L118" s="192"/>
      <c r="M118" s="193"/>
      <c r="N118" s="194"/>
      <c r="O118" s="194"/>
      <c r="P118" s="195">
        <f>P119+P139+P143+P146+P155</f>
        <v>0</v>
      </c>
      <c r="Q118" s="194"/>
      <c r="R118" s="195">
        <f>R119+R139+R143+R146+R155</f>
        <v>0.8173011499999999</v>
      </c>
      <c r="S118" s="194"/>
      <c r="T118" s="196">
        <f>T119+T139+T143+T146+T155</f>
        <v>1.3117723</v>
      </c>
      <c r="AR118" s="197" t="s">
        <v>84</v>
      </c>
      <c r="AT118" s="198" t="s">
        <v>74</v>
      </c>
      <c r="AU118" s="198" t="s">
        <v>75</v>
      </c>
      <c r="AY118" s="197" t="s">
        <v>145</v>
      </c>
      <c r="BK118" s="199">
        <f>BK119+BK139+BK143+BK146+BK155</f>
        <v>0</v>
      </c>
    </row>
    <row r="119" spans="2:63" s="11" customFormat="1" ht="19.9" customHeight="1">
      <c r="B119" s="186"/>
      <c r="C119" s="187"/>
      <c r="D119" s="200" t="s">
        <v>74</v>
      </c>
      <c r="E119" s="201" t="s">
        <v>976</v>
      </c>
      <c r="F119" s="201" t="s">
        <v>977</v>
      </c>
      <c r="G119" s="187"/>
      <c r="H119" s="187"/>
      <c r="I119" s="190"/>
      <c r="J119" s="202">
        <f>BK119</f>
        <v>0</v>
      </c>
      <c r="K119" s="187"/>
      <c r="L119" s="192"/>
      <c r="M119" s="193"/>
      <c r="N119" s="194"/>
      <c r="O119" s="194"/>
      <c r="P119" s="195">
        <f>SUM(P120:P138)</f>
        <v>0</v>
      </c>
      <c r="Q119" s="194"/>
      <c r="R119" s="195">
        <f>SUM(R120:R138)</f>
        <v>0.53517115</v>
      </c>
      <c r="S119" s="194"/>
      <c r="T119" s="196">
        <f>SUM(T120:T138)</f>
        <v>0.9519623</v>
      </c>
      <c r="AR119" s="197" t="s">
        <v>84</v>
      </c>
      <c r="AT119" s="198" t="s">
        <v>74</v>
      </c>
      <c r="AU119" s="198" t="s">
        <v>24</v>
      </c>
      <c r="AY119" s="197" t="s">
        <v>145</v>
      </c>
      <c r="BK119" s="199">
        <f>SUM(BK120:BK138)</f>
        <v>0</v>
      </c>
    </row>
    <row r="120" spans="2:65" s="1" customFormat="1" ht="44.25" customHeight="1">
      <c r="B120" s="42"/>
      <c r="C120" s="203" t="s">
        <v>181</v>
      </c>
      <c r="D120" s="203" t="s">
        <v>148</v>
      </c>
      <c r="E120" s="204" t="s">
        <v>1809</v>
      </c>
      <c r="F120" s="205" t="s">
        <v>1810</v>
      </c>
      <c r="G120" s="206" t="s">
        <v>242</v>
      </c>
      <c r="H120" s="207">
        <v>16.585</v>
      </c>
      <c r="I120" s="208"/>
      <c r="J120" s="209">
        <f>ROUND(I120*H120,2)</f>
        <v>0</v>
      </c>
      <c r="K120" s="205" t="s">
        <v>243</v>
      </c>
      <c r="L120" s="62"/>
      <c r="M120" s="210" t="s">
        <v>22</v>
      </c>
      <c r="N120" s="211" t="s">
        <v>46</v>
      </c>
      <c r="O120" s="43"/>
      <c r="P120" s="212">
        <f>O120*H120</f>
        <v>0</v>
      </c>
      <c r="Q120" s="212">
        <v>0.02819</v>
      </c>
      <c r="R120" s="212">
        <f>Q120*H120</f>
        <v>0.46753115</v>
      </c>
      <c r="S120" s="212">
        <v>0</v>
      </c>
      <c r="T120" s="213">
        <f>S120*H120</f>
        <v>0</v>
      </c>
      <c r="AR120" s="25" t="s">
        <v>326</v>
      </c>
      <c r="AT120" s="25" t="s">
        <v>148</v>
      </c>
      <c r="AU120" s="25" t="s">
        <v>84</v>
      </c>
      <c r="AY120" s="25" t="s">
        <v>145</v>
      </c>
      <c r="BE120" s="214">
        <f>IF(N120="základní",J120,0)</f>
        <v>0</v>
      </c>
      <c r="BF120" s="214">
        <f>IF(N120="snížená",J120,0)</f>
        <v>0</v>
      </c>
      <c r="BG120" s="214">
        <f>IF(N120="zákl. přenesená",J120,0)</f>
        <v>0</v>
      </c>
      <c r="BH120" s="214">
        <f>IF(N120="sníž. přenesená",J120,0)</f>
        <v>0</v>
      </c>
      <c r="BI120" s="214">
        <f>IF(N120="nulová",J120,0)</f>
        <v>0</v>
      </c>
      <c r="BJ120" s="25" t="s">
        <v>24</v>
      </c>
      <c r="BK120" s="214">
        <f>ROUND(I120*H120,2)</f>
        <v>0</v>
      </c>
      <c r="BL120" s="25" t="s">
        <v>326</v>
      </c>
      <c r="BM120" s="25" t="s">
        <v>1811</v>
      </c>
    </row>
    <row r="121" spans="2:47" s="1" customFormat="1" ht="135">
      <c r="B121" s="42"/>
      <c r="C121" s="64"/>
      <c r="D121" s="221" t="s">
        <v>246</v>
      </c>
      <c r="E121" s="64"/>
      <c r="F121" s="222" t="s">
        <v>982</v>
      </c>
      <c r="G121" s="64"/>
      <c r="H121" s="64"/>
      <c r="I121" s="173"/>
      <c r="J121" s="64"/>
      <c r="K121" s="64"/>
      <c r="L121" s="62"/>
      <c r="M121" s="223"/>
      <c r="N121" s="43"/>
      <c r="O121" s="43"/>
      <c r="P121" s="43"/>
      <c r="Q121" s="43"/>
      <c r="R121" s="43"/>
      <c r="S121" s="43"/>
      <c r="T121" s="79"/>
      <c r="AT121" s="25" t="s">
        <v>246</v>
      </c>
      <c r="AU121" s="25" t="s">
        <v>84</v>
      </c>
    </row>
    <row r="122" spans="2:51" s="12" customFormat="1" ht="13.5">
      <c r="B122" s="224"/>
      <c r="C122" s="225"/>
      <c r="D122" s="226" t="s">
        <v>248</v>
      </c>
      <c r="E122" s="227" t="s">
        <v>22</v>
      </c>
      <c r="F122" s="228" t="s">
        <v>1812</v>
      </c>
      <c r="G122" s="225"/>
      <c r="H122" s="229">
        <v>16.585</v>
      </c>
      <c r="I122" s="230"/>
      <c r="J122" s="225"/>
      <c r="K122" s="225"/>
      <c r="L122" s="231"/>
      <c r="M122" s="232"/>
      <c r="N122" s="233"/>
      <c r="O122" s="233"/>
      <c r="P122" s="233"/>
      <c r="Q122" s="233"/>
      <c r="R122" s="233"/>
      <c r="S122" s="233"/>
      <c r="T122" s="234"/>
      <c r="AT122" s="235" t="s">
        <v>248</v>
      </c>
      <c r="AU122" s="235" t="s">
        <v>84</v>
      </c>
      <c r="AV122" s="12" t="s">
        <v>84</v>
      </c>
      <c r="AW122" s="12" t="s">
        <v>39</v>
      </c>
      <c r="AX122" s="12" t="s">
        <v>24</v>
      </c>
      <c r="AY122" s="235" t="s">
        <v>145</v>
      </c>
    </row>
    <row r="123" spans="2:65" s="1" customFormat="1" ht="31.5" customHeight="1">
      <c r="B123" s="42"/>
      <c r="C123" s="203" t="s">
        <v>177</v>
      </c>
      <c r="D123" s="203" t="s">
        <v>148</v>
      </c>
      <c r="E123" s="204" t="s">
        <v>1813</v>
      </c>
      <c r="F123" s="205" t="s">
        <v>1814</v>
      </c>
      <c r="G123" s="206" t="s">
        <v>242</v>
      </c>
      <c r="H123" s="207">
        <v>16.585</v>
      </c>
      <c r="I123" s="208"/>
      <c r="J123" s="209">
        <f>ROUND(I123*H123,2)</f>
        <v>0</v>
      </c>
      <c r="K123" s="205" t="s">
        <v>243</v>
      </c>
      <c r="L123" s="62"/>
      <c r="M123" s="210" t="s">
        <v>22</v>
      </c>
      <c r="N123" s="211" t="s">
        <v>46</v>
      </c>
      <c r="O123" s="43"/>
      <c r="P123" s="212">
        <f>O123*H123</f>
        <v>0</v>
      </c>
      <c r="Q123" s="212">
        <v>0</v>
      </c>
      <c r="R123" s="212">
        <f>Q123*H123</f>
        <v>0</v>
      </c>
      <c r="S123" s="212">
        <v>0.05638</v>
      </c>
      <c r="T123" s="213">
        <f>S123*H123</f>
        <v>0.9350623</v>
      </c>
      <c r="AR123" s="25" t="s">
        <v>326</v>
      </c>
      <c r="AT123" s="25" t="s">
        <v>148</v>
      </c>
      <c r="AU123" s="25" t="s">
        <v>84</v>
      </c>
      <c r="AY123" s="25" t="s">
        <v>145</v>
      </c>
      <c r="BE123" s="214">
        <f>IF(N123="základní",J123,0)</f>
        <v>0</v>
      </c>
      <c r="BF123" s="214">
        <f>IF(N123="snížená",J123,0)</f>
        <v>0</v>
      </c>
      <c r="BG123" s="214">
        <f>IF(N123="zákl. přenesená",J123,0)</f>
        <v>0</v>
      </c>
      <c r="BH123" s="214">
        <f>IF(N123="sníž. přenesená",J123,0)</f>
        <v>0</v>
      </c>
      <c r="BI123" s="214">
        <f>IF(N123="nulová",J123,0)</f>
        <v>0</v>
      </c>
      <c r="BJ123" s="25" t="s">
        <v>24</v>
      </c>
      <c r="BK123" s="214">
        <f>ROUND(I123*H123,2)</f>
        <v>0</v>
      </c>
      <c r="BL123" s="25" t="s">
        <v>326</v>
      </c>
      <c r="BM123" s="25" t="s">
        <v>1815</v>
      </c>
    </row>
    <row r="124" spans="2:47" s="1" customFormat="1" ht="54">
      <c r="B124" s="42"/>
      <c r="C124" s="64"/>
      <c r="D124" s="221" t="s">
        <v>246</v>
      </c>
      <c r="E124" s="64"/>
      <c r="F124" s="222" t="s">
        <v>993</v>
      </c>
      <c r="G124" s="64"/>
      <c r="H124" s="64"/>
      <c r="I124" s="173"/>
      <c r="J124" s="64"/>
      <c r="K124" s="64"/>
      <c r="L124" s="62"/>
      <c r="M124" s="223"/>
      <c r="N124" s="43"/>
      <c r="O124" s="43"/>
      <c r="P124" s="43"/>
      <c r="Q124" s="43"/>
      <c r="R124" s="43"/>
      <c r="S124" s="43"/>
      <c r="T124" s="79"/>
      <c r="AT124" s="25" t="s">
        <v>246</v>
      </c>
      <c r="AU124" s="25" t="s">
        <v>84</v>
      </c>
    </row>
    <row r="125" spans="2:51" s="12" customFormat="1" ht="13.5">
      <c r="B125" s="224"/>
      <c r="C125" s="225"/>
      <c r="D125" s="226" t="s">
        <v>248</v>
      </c>
      <c r="E125" s="227" t="s">
        <v>22</v>
      </c>
      <c r="F125" s="228" t="s">
        <v>1812</v>
      </c>
      <c r="G125" s="225"/>
      <c r="H125" s="229">
        <v>16.585</v>
      </c>
      <c r="I125" s="230"/>
      <c r="J125" s="225"/>
      <c r="K125" s="225"/>
      <c r="L125" s="231"/>
      <c r="M125" s="232"/>
      <c r="N125" s="233"/>
      <c r="O125" s="233"/>
      <c r="P125" s="233"/>
      <c r="Q125" s="233"/>
      <c r="R125" s="233"/>
      <c r="S125" s="233"/>
      <c r="T125" s="234"/>
      <c r="AT125" s="235" t="s">
        <v>248</v>
      </c>
      <c r="AU125" s="235" t="s">
        <v>84</v>
      </c>
      <c r="AV125" s="12" t="s">
        <v>84</v>
      </c>
      <c r="AW125" s="12" t="s">
        <v>39</v>
      </c>
      <c r="AX125" s="12" t="s">
        <v>24</v>
      </c>
      <c r="AY125" s="235" t="s">
        <v>145</v>
      </c>
    </row>
    <row r="126" spans="2:65" s="1" customFormat="1" ht="44.25" customHeight="1">
      <c r="B126" s="42"/>
      <c r="C126" s="203" t="s">
        <v>169</v>
      </c>
      <c r="D126" s="203" t="s">
        <v>148</v>
      </c>
      <c r="E126" s="204" t="s">
        <v>1816</v>
      </c>
      <c r="F126" s="205" t="s">
        <v>1817</v>
      </c>
      <c r="G126" s="206" t="s">
        <v>242</v>
      </c>
      <c r="H126" s="207">
        <v>6.2</v>
      </c>
      <c r="I126" s="208"/>
      <c r="J126" s="209">
        <f>ROUND(I126*H126,2)</f>
        <v>0</v>
      </c>
      <c r="K126" s="205" t="s">
        <v>243</v>
      </c>
      <c r="L126" s="62"/>
      <c r="M126" s="210" t="s">
        <v>22</v>
      </c>
      <c r="N126" s="211" t="s">
        <v>46</v>
      </c>
      <c r="O126" s="43"/>
      <c r="P126" s="212">
        <f>O126*H126</f>
        <v>0</v>
      </c>
      <c r="Q126" s="212">
        <v>8E-05</v>
      </c>
      <c r="R126" s="212">
        <f>Q126*H126</f>
        <v>0.000496</v>
      </c>
      <c r="S126" s="212">
        <v>0</v>
      </c>
      <c r="T126" s="213">
        <f>S126*H126</f>
        <v>0</v>
      </c>
      <c r="AR126" s="25" t="s">
        <v>326</v>
      </c>
      <c r="AT126" s="25" t="s">
        <v>148</v>
      </c>
      <c r="AU126" s="25" t="s">
        <v>84</v>
      </c>
      <c r="AY126" s="25" t="s">
        <v>145</v>
      </c>
      <c r="BE126" s="214">
        <f>IF(N126="základní",J126,0)</f>
        <v>0</v>
      </c>
      <c r="BF126" s="214">
        <f>IF(N126="snížená",J126,0)</f>
        <v>0</v>
      </c>
      <c r="BG126" s="214">
        <f>IF(N126="zákl. přenesená",J126,0)</f>
        <v>0</v>
      </c>
      <c r="BH126" s="214">
        <f>IF(N126="sníž. přenesená",J126,0)</f>
        <v>0</v>
      </c>
      <c r="BI126" s="214">
        <f>IF(N126="nulová",J126,0)</f>
        <v>0</v>
      </c>
      <c r="BJ126" s="25" t="s">
        <v>24</v>
      </c>
      <c r="BK126" s="214">
        <f>ROUND(I126*H126,2)</f>
        <v>0</v>
      </c>
      <c r="BL126" s="25" t="s">
        <v>326</v>
      </c>
      <c r="BM126" s="25" t="s">
        <v>1818</v>
      </c>
    </row>
    <row r="127" spans="2:47" s="1" customFormat="1" ht="135">
      <c r="B127" s="42"/>
      <c r="C127" s="64"/>
      <c r="D127" s="221" t="s">
        <v>246</v>
      </c>
      <c r="E127" s="64"/>
      <c r="F127" s="222" t="s">
        <v>1819</v>
      </c>
      <c r="G127" s="64"/>
      <c r="H127" s="64"/>
      <c r="I127" s="173"/>
      <c r="J127" s="64"/>
      <c r="K127" s="64"/>
      <c r="L127" s="62"/>
      <c r="M127" s="223"/>
      <c r="N127" s="43"/>
      <c r="O127" s="43"/>
      <c r="P127" s="43"/>
      <c r="Q127" s="43"/>
      <c r="R127" s="43"/>
      <c r="S127" s="43"/>
      <c r="T127" s="79"/>
      <c r="AT127" s="25" t="s">
        <v>246</v>
      </c>
      <c r="AU127" s="25" t="s">
        <v>84</v>
      </c>
    </row>
    <row r="128" spans="2:51" s="12" customFormat="1" ht="13.5">
      <c r="B128" s="224"/>
      <c r="C128" s="225"/>
      <c r="D128" s="226" t="s">
        <v>248</v>
      </c>
      <c r="E128" s="227" t="s">
        <v>22</v>
      </c>
      <c r="F128" s="228" t="s">
        <v>1820</v>
      </c>
      <c r="G128" s="225"/>
      <c r="H128" s="229">
        <v>6.2</v>
      </c>
      <c r="I128" s="230"/>
      <c r="J128" s="225"/>
      <c r="K128" s="225"/>
      <c r="L128" s="231"/>
      <c r="M128" s="232"/>
      <c r="N128" s="233"/>
      <c r="O128" s="233"/>
      <c r="P128" s="233"/>
      <c r="Q128" s="233"/>
      <c r="R128" s="233"/>
      <c r="S128" s="233"/>
      <c r="T128" s="234"/>
      <c r="AT128" s="235" t="s">
        <v>248</v>
      </c>
      <c r="AU128" s="235" t="s">
        <v>84</v>
      </c>
      <c r="AV128" s="12" t="s">
        <v>84</v>
      </c>
      <c r="AW128" s="12" t="s">
        <v>39</v>
      </c>
      <c r="AX128" s="12" t="s">
        <v>24</v>
      </c>
      <c r="AY128" s="235" t="s">
        <v>145</v>
      </c>
    </row>
    <row r="129" spans="2:65" s="1" customFormat="1" ht="31.5" customHeight="1">
      <c r="B129" s="42"/>
      <c r="C129" s="250" t="s">
        <v>29</v>
      </c>
      <c r="D129" s="250" t="s">
        <v>304</v>
      </c>
      <c r="E129" s="251" t="s">
        <v>1821</v>
      </c>
      <c r="F129" s="252" t="s">
        <v>1822</v>
      </c>
      <c r="G129" s="253" t="s">
        <v>317</v>
      </c>
      <c r="H129" s="254">
        <v>18.6</v>
      </c>
      <c r="I129" s="255"/>
      <c r="J129" s="256">
        <f>ROUND(I129*H129,2)</f>
        <v>0</v>
      </c>
      <c r="K129" s="252" t="s">
        <v>243</v>
      </c>
      <c r="L129" s="257"/>
      <c r="M129" s="258" t="s">
        <v>22</v>
      </c>
      <c r="N129" s="259" t="s">
        <v>46</v>
      </c>
      <c r="O129" s="43"/>
      <c r="P129" s="212">
        <f>O129*H129</f>
        <v>0</v>
      </c>
      <c r="Q129" s="212">
        <v>0.00219</v>
      </c>
      <c r="R129" s="212">
        <f>Q129*H129</f>
        <v>0.040734000000000006</v>
      </c>
      <c r="S129" s="212">
        <v>0</v>
      </c>
      <c r="T129" s="213">
        <f>S129*H129</f>
        <v>0</v>
      </c>
      <c r="AR129" s="25" t="s">
        <v>438</v>
      </c>
      <c r="AT129" s="25" t="s">
        <v>304</v>
      </c>
      <c r="AU129" s="25" t="s">
        <v>84</v>
      </c>
      <c r="AY129" s="25" t="s">
        <v>145</v>
      </c>
      <c r="BE129" s="214">
        <f>IF(N129="základní",J129,0)</f>
        <v>0</v>
      </c>
      <c r="BF129" s="214">
        <f>IF(N129="snížená",J129,0)</f>
        <v>0</v>
      </c>
      <c r="BG129" s="214">
        <f>IF(N129="zákl. přenesená",J129,0)</f>
        <v>0</v>
      </c>
      <c r="BH129" s="214">
        <f>IF(N129="sníž. přenesená",J129,0)</f>
        <v>0</v>
      </c>
      <c r="BI129" s="214">
        <f>IF(N129="nulová",J129,0)</f>
        <v>0</v>
      </c>
      <c r="BJ129" s="25" t="s">
        <v>24</v>
      </c>
      <c r="BK129" s="214">
        <f>ROUND(I129*H129,2)</f>
        <v>0</v>
      </c>
      <c r="BL129" s="25" t="s">
        <v>326</v>
      </c>
      <c r="BM129" s="25" t="s">
        <v>1823</v>
      </c>
    </row>
    <row r="130" spans="2:51" s="12" customFormat="1" ht="13.5">
      <c r="B130" s="224"/>
      <c r="C130" s="225"/>
      <c r="D130" s="226" t="s">
        <v>248</v>
      </c>
      <c r="E130" s="225"/>
      <c r="F130" s="228" t="s">
        <v>1824</v>
      </c>
      <c r="G130" s="225"/>
      <c r="H130" s="229">
        <v>18.6</v>
      </c>
      <c r="I130" s="230"/>
      <c r="J130" s="225"/>
      <c r="K130" s="225"/>
      <c r="L130" s="231"/>
      <c r="M130" s="232"/>
      <c r="N130" s="233"/>
      <c r="O130" s="233"/>
      <c r="P130" s="233"/>
      <c r="Q130" s="233"/>
      <c r="R130" s="233"/>
      <c r="S130" s="233"/>
      <c r="T130" s="234"/>
      <c r="AT130" s="235" t="s">
        <v>248</v>
      </c>
      <c r="AU130" s="235" t="s">
        <v>84</v>
      </c>
      <c r="AV130" s="12" t="s">
        <v>84</v>
      </c>
      <c r="AW130" s="12" t="s">
        <v>6</v>
      </c>
      <c r="AX130" s="12" t="s">
        <v>24</v>
      </c>
      <c r="AY130" s="235" t="s">
        <v>145</v>
      </c>
    </row>
    <row r="131" spans="2:65" s="1" customFormat="1" ht="44.25" customHeight="1">
      <c r="B131" s="42"/>
      <c r="C131" s="203" t="s">
        <v>24</v>
      </c>
      <c r="D131" s="203" t="s">
        <v>148</v>
      </c>
      <c r="E131" s="204" t="s">
        <v>1010</v>
      </c>
      <c r="F131" s="205" t="s">
        <v>1011</v>
      </c>
      <c r="G131" s="206" t="s">
        <v>175</v>
      </c>
      <c r="H131" s="207">
        <v>1</v>
      </c>
      <c r="I131" s="208"/>
      <c r="J131" s="209">
        <f>ROUND(I131*H131,2)</f>
        <v>0</v>
      </c>
      <c r="K131" s="205" t="s">
        <v>243</v>
      </c>
      <c r="L131" s="62"/>
      <c r="M131" s="210" t="s">
        <v>22</v>
      </c>
      <c r="N131" s="211" t="s">
        <v>46</v>
      </c>
      <c r="O131" s="43"/>
      <c r="P131" s="212">
        <f>O131*H131</f>
        <v>0</v>
      </c>
      <c r="Q131" s="212">
        <v>0.00022</v>
      </c>
      <c r="R131" s="212">
        <f>Q131*H131</f>
        <v>0.00022</v>
      </c>
      <c r="S131" s="212">
        <v>0</v>
      </c>
      <c r="T131" s="213">
        <f>S131*H131</f>
        <v>0</v>
      </c>
      <c r="AR131" s="25" t="s">
        <v>326</v>
      </c>
      <c r="AT131" s="25" t="s">
        <v>148</v>
      </c>
      <c r="AU131" s="25" t="s">
        <v>84</v>
      </c>
      <c r="AY131" s="25" t="s">
        <v>145</v>
      </c>
      <c r="BE131" s="214">
        <f>IF(N131="základní",J131,0)</f>
        <v>0</v>
      </c>
      <c r="BF131" s="214">
        <f>IF(N131="snížená",J131,0)</f>
        <v>0</v>
      </c>
      <c r="BG131" s="214">
        <f>IF(N131="zákl. přenesená",J131,0)</f>
        <v>0</v>
      </c>
      <c r="BH131" s="214">
        <f>IF(N131="sníž. přenesená",J131,0)</f>
        <v>0</v>
      </c>
      <c r="BI131" s="214">
        <f>IF(N131="nulová",J131,0)</f>
        <v>0</v>
      </c>
      <c r="BJ131" s="25" t="s">
        <v>24</v>
      </c>
      <c r="BK131" s="214">
        <f>ROUND(I131*H131,2)</f>
        <v>0</v>
      </c>
      <c r="BL131" s="25" t="s">
        <v>326</v>
      </c>
      <c r="BM131" s="25" t="s">
        <v>1825</v>
      </c>
    </row>
    <row r="132" spans="2:47" s="1" customFormat="1" ht="189">
      <c r="B132" s="42"/>
      <c r="C132" s="64"/>
      <c r="D132" s="221" t="s">
        <v>246</v>
      </c>
      <c r="E132" s="64"/>
      <c r="F132" s="222" t="s">
        <v>1013</v>
      </c>
      <c r="G132" s="64"/>
      <c r="H132" s="64"/>
      <c r="I132" s="173"/>
      <c r="J132" s="64"/>
      <c r="K132" s="64"/>
      <c r="L132" s="62"/>
      <c r="M132" s="223"/>
      <c r="N132" s="43"/>
      <c r="O132" s="43"/>
      <c r="P132" s="43"/>
      <c r="Q132" s="43"/>
      <c r="R132" s="43"/>
      <c r="S132" s="43"/>
      <c r="T132" s="79"/>
      <c r="AT132" s="25" t="s">
        <v>246</v>
      </c>
      <c r="AU132" s="25" t="s">
        <v>84</v>
      </c>
    </row>
    <row r="133" spans="2:51" s="12" customFormat="1" ht="13.5">
      <c r="B133" s="224"/>
      <c r="C133" s="225"/>
      <c r="D133" s="226" t="s">
        <v>248</v>
      </c>
      <c r="E133" s="227" t="s">
        <v>22</v>
      </c>
      <c r="F133" s="228" t="s">
        <v>1826</v>
      </c>
      <c r="G133" s="225"/>
      <c r="H133" s="229">
        <v>1</v>
      </c>
      <c r="I133" s="230"/>
      <c r="J133" s="225"/>
      <c r="K133" s="225"/>
      <c r="L133" s="231"/>
      <c r="M133" s="232"/>
      <c r="N133" s="233"/>
      <c r="O133" s="233"/>
      <c r="P133" s="233"/>
      <c r="Q133" s="233"/>
      <c r="R133" s="233"/>
      <c r="S133" s="233"/>
      <c r="T133" s="234"/>
      <c r="AT133" s="235" t="s">
        <v>248</v>
      </c>
      <c r="AU133" s="235" t="s">
        <v>84</v>
      </c>
      <c r="AV133" s="12" t="s">
        <v>84</v>
      </c>
      <c r="AW133" s="12" t="s">
        <v>39</v>
      </c>
      <c r="AX133" s="12" t="s">
        <v>24</v>
      </c>
      <c r="AY133" s="235" t="s">
        <v>145</v>
      </c>
    </row>
    <row r="134" spans="2:65" s="1" customFormat="1" ht="22.5" customHeight="1">
      <c r="B134" s="42"/>
      <c r="C134" s="250" t="s">
        <v>84</v>
      </c>
      <c r="D134" s="250" t="s">
        <v>304</v>
      </c>
      <c r="E134" s="251" t="s">
        <v>1016</v>
      </c>
      <c r="F134" s="252" t="s">
        <v>1827</v>
      </c>
      <c r="G134" s="253" t="s">
        <v>175</v>
      </c>
      <c r="H134" s="254">
        <v>1</v>
      </c>
      <c r="I134" s="255"/>
      <c r="J134" s="256">
        <f>ROUND(I134*H134,2)</f>
        <v>0</v>
      </c>
      <c r="K134" s="252" t="s">
        <v>152</v>
      </c>
      <c r="L134" s="257"/>
      <c r="M134" s="258" t="s">
        <v>22</v>
      </c>
      <c r="N134" s="259" t="s">
        <v>46</v>
      </c>
      <c r="O134" s="43"/>
      <c r="P134" s="212">
        <f>O134*H134</f>
        <v>0</v>
      </c>
      <c r="Q134" s="212">
        <v>0.02619</v>
      </c>
      <c r="R134" s="212">
        <f>Q134*H134</f>
        <v>0.02619</v>
      </c>
      <c r="S134" s="212">
        <v>0</v>
      </c>
      <c r="T134" s="213">
        <f>S134*H134</f>
        <v>0</v>
      </c>
      <c r="AR134" s="25" t="s">
        <v>438</v>
      </c>
      <c r="AT134" s="25" t="s">
        <v>304</v>
      </c>
      <c r="AU134" s="25" t="s">
        <v>84</v>
      </c>
      <c r="AY134" s="25" t="s">
        <v>145</v>
      </c>
      <c r="BE134" s="214">
        <f>IF(N134="základní",J134,0)</f>
        <v>0</v>
      </c>
      <c r="BF134" s="214">
        <f>IF(N134="snížená",J134,0)</f>
        <v>0</v>
      </c>
      <c r="BG134" s="214">
        <f>IF(N134="zákl. přenesená",J134,0)</f>
        <v>0</v>
      </c>
      <c r="BH134" s="214">
        <f>IF(N134="sníž. přenesená",J134,0)</f>
        <v>0</v>
      </c>
      <c r="BI134" s="214">
        <f>IF(N134="nulová",J134,0)</f>
        <v>0</v>
      </c>
      <c r="BJ134" s="25" t="s">
        <v>24</v>
      </c>
      <c r="BK134" s="214">
        <f>ROUND(I134*H134,2)</f>
        <v>0</v>
      </c>
      <c r="BL134" s="25" t="s">
        <v>326</v>
      </c>
      <c r="BM134" s="25" t="s">
        <v>1828</v>
      </c>
    </row>
    <row r="135" spans="2:65" s="1" customFormat="1" ht="31.5" customHeight="1">
      <c r="B135" s="42"/>
      <c r="C135" s="203" t="s">
        <v>158</v>
      </c>
      <c r="D135" s="203" t="s">
        <v>148</v>
      </c>
      <c r="E135" s="204" t="s">
        <v>1020</v>
      </c>
      <c r="F135" s="205" t="s">
        <v>1021</v>
      </c>
      <c r="G135" s="206" t="s">
        <v>175</v>
      </c>
      <c r="H135" s="207">
        <v>1</v>
      </c>
      <c r="I135" s="208"/>
      <c r="J135" s="209">
        <f>ROUND(I135*H135,2)</f>
        <v>0</v>
      </c>
      <c r="K135" s="205" t="s">
        <v>243</v>
      </c>
      <c r="L135" s="62"/>
      <c r="M135" s="210" t="s">
        <v>22</v>
      </c>
      <c r="N135" s="211" t="s">
        <v>46</v>
      </c>
      <c r="O135" s="43"/>
      <c r="P135" s="212">
        <f>O135*H135</f>
        <v>0</v>
      </c>
      <c r="Q135" s="212">
        <v>0</v>
      </c>
      <c r="R135" s="212">
        <f>Q135*H135</f>
        <v>0</v>
      </c>
      <c r="S135" s="212">
        <v>0.0169</v>
      </c>
      <c r="T135" s="213">
        <f>S135*H135</f>
        <v>0.0169</v>
      </c>
      <c r="AR135" s="25" t="s">
        <v>326</v>
      </c>
      <c r="AT135" s="25" t="s">
        <v>148</v>
      </c>
      <c r="AU135" s="25" t="s">
        <v>84</v>
      </c>
      <c r="AY135" s="25" t="s">
        <v>145</v>
      </c>
      <c r="BE135" s="214">
        <f>IF(N135="základní",J135,0)</f>
        <v>0</v>
      </c>
      <c r="BF135" s="214">
        <f>IF(N135="snížená",J135,0)</f>
        <v>0</v>
      </c>
      <c r="BG135" s="214">
        <f>IF(N135="zákl. přenesená",J135,0)</f>
        <v>0</v>
      </c>
      <c r="BH135" s="214">
        <f>IF(N135="sníž. přenesená",J135,0)</f>
        <v>0</v>
      </c>
      <c r="BI135" s="214">
        <f>IF(N135="nulová",J135,0)</f>
        <v>0</v>
      </c>
      <c r="BJ135" s="25" t="s">
        <v>24</v>
      </c>
      <c r="BK135" s="214">
        <f>ROUND(I135*H135,2)</f>
        <v>0</v>
      </c>
      <c r="BL135" s="25" t="s">
        <v>326</v>
      </c>
      <c r="BM135" s="25" t="s">
        <v>1829</v>
      </c>
    </row>
    <row r="136" spans="2:51" s="12" customFormat="1" ht="13.5">
      <c r="B136" s="224"/>
      <c r="C136" s="225"/>
      <c r="D136" s="226" t="s">
        <v>248</v>
      </c>
      <c r="E136" s="227" t="s">
        <v>22</v>
      </c>
      <c r="F136" s="228" t="s">
        <v>1826</v>
      </c>
      <c r="G136" s="225"/>
      <c r="H136" s="229">
        <v>1</v>
      </c>
      <c r="I136" s="230"/>
      <c r="J136" s="225"/>
      <c r="K136" s="225"/>
      <c r="L136" s="231"/>
      <c r="M136" s="232"/>
      <c r="N136" s="233"/>
      <c r="O136" s="233"/>
      <c r="P136" s="233"/>
      <c r="Q136" s="233"/>
      <c r="R136" s="233"/>
      <c r="S136" s="233"/>
      <c r="T136" s="234"/>
      <c r="AT136" s="235" t="s">
        <v>248</v>
      </c>
      <c r="AU136" s="235" t="s">
        <v>84</v>
      </c>
      <c r="AV136" s="12" t="s">
        <v>84</v>
      </c>
      <c r="AW136" s="12" t="s">
        <v>39</v>
      </c>
      <c r="AX136" s="12" t="s">
        <v>24</v>
      </c>
      <c r="AY136" s="235" t="s">
        <v>145</v>
      </c>
    </row>
    <row r="137" spans="2:65" s="1" customFormat="1" ht="44.25" customHeight="1">
      <c r="B137" s="42"/>
      <c r="C137" s="203" t="s">
        <v>9</v>
      </c>
      <c r="D137" s="203" t="s">
        <v>148</v>
      </c>
      <c r="E137" s="204" t="s">
        <v>1024</v>
      </c>
      <c r="F137" s="205" t="s">
        <v>1025</v>
      </c>
      <c r="G137" s="206" t="s">
        <v>780</v>
      </c>
      <c r="H137" s="207">
        <v>0.535</v>
      </c>
      <c r="I137" s="208"/>
      <c r="J137" s="209">
        <f>ROUND(I137*H137,2)</f>
        <v>0</v>
      </c>
      <c r="K137" s="205" t="s">
        <v>243</v>
      </c>
      <c r="L137" s="62"/>
      <c r="M137" s="210" t="s">
        <v>22</v>
      </c>
      <c r="N137" s="211" t="s">
        <v>46</v>
      </c>
      <c r="O137" s="43"/>
      <c r="P137" s="212">
        <f>O137*H137</f>
        <v>0</v>
      </c>
      <c r="Q137" s="212">
        <v>0</v>
      </c>
      <c r="R137" s="212">
        <f>Q137*H137</f>
        <v>0</v>
      </c>
      <c r="S137" s="212">
        <v>0</v>
      </c>
      <c r="T137" s="213">
        <f>S137*H137</f>
        <v>0</v>
      </c>
      <c r="AR137" s="25" t="s">
        <v>326</v>
      </c>
      <c r="AT137" s="25" t="s">
        <v>148</v>
      </c>
      <c r="AU137" s="25" t="s">
        <v>84</v>
      </c>
      <c r="AY137" s="25" t="s">
        <v>145</v>
      </c>
      <c r="BE137" s="214">
        <f>IF(N137="základní",J137,0)</f>
        <v>0</v>
      </c>
      <c r="BF137" s="214">
        <f>IF(N137="snížená",J137,0)</f>
        <v>0</v>
      </c>
      <c r="BG137" s="214">
        <f>IF(N137="zákl. přenesená",J137,0)</f>
        <v>0</v>
      </c>
      <c r="BH137" s="214">
        <f>IF(N137="sníž. přenesená",J137,0)</f>
        <v>0</v>
      </c>
      <c r="BI137" s="214">
        <f>IF(N137="nulová",J137,0)</f>
        <v>0</v>
      </c>
      <c r="BJ137" s="25" t="s">
        <v>24</v>
      </c>
      <c r="BK137" s="214">
        <f>ROUND(I137*H137,2)</f>
        <v>0</v>
      </c>
      <c r="BL137" s="25" t="s">
        <v>326</v>
      </c>
      <c r="BM137" s="25" t="s">
        <v>1830</v>
      </c>
    </row>
    <row r="138" spans="2:47" s="1" customFormat="1" ht="121.5">
      <c r="B138" s="42"/>
      <c r="C138" s="64"/>
      <c r="D138" s="221" t="s">
        <v>246</v>
      </c>
      <c r="E138" s="64"/>
      <c r="F138" s="222" t="s">
        <v>1027</v>
      </c>
      <c r="G138" s="64"/>
      <c r="H138" s="64"/>
      <c r="I138" s="173"/>
      <c r="J138" s="64"/>
      <c r="K138" s="64"/>
      <c r="L138" s="62"/>
      <c r="M138" s="223"/>
      <c r="N138" s="43"/>
      <c r="O138" s="43"/>
      <c r="P138" s="43"/>
      <c r="Q138" s="43"/>
      <c r="R138" s="43"/>
      <c r="S138" s="43"/>
      <c r="T138" s="79"/>
      <c r="AT138" s="25" t="s">
        <v>246</v>
      </c>
      <c r="AU138" s="25" t="s">
        <v>84</v>
      </c>
    </row>
    <row r="139" spans="2:63" s="11" customFormat="1" ht="29.85" customHeight="1">
      <c r="B139" s="186"/>
      <c r="C139" s="187"/>
      <c r="D139" s="200" t="s">
        <v>74</v>
      </c>
      <c r="E139" s="201" t="s">
        <v>1136</v>
      </c>
      <c r="F139" s="201" t="s">
        <v>1137</v>
      </c>
      <c r="G139" s="187"/>
      <c r="H139" s="187"/>
      <c r="I139" s="190"/>
      <c r="J139" s="202">
        <f>BK139</f>
        <v>0</v>
      </c>
      <c r="K139" s="187"/>
      <c r="L139" s="192"/>
      <c r="M139" s="193"/>
      <c r="N139" s="194"/>
      <c r="O139" s="194"/>
      <c r="P139" s="195">
        <f>SUM(P140:P142)</f>
        <v>0</v>
      </c>
      <c r="Q139" s="194"/>
      <c r="R139" s="195">
        <f>SUM(R140:R142)</f>
        <v>0</v>
      </c>
      <c r="S139" s="194"/>
      <c r="T139" s="196">
        <f>SUM(T140:T142)</f>
        <v>0.024</v>
      </c>
      <c r="AR139" s="197" t="s">
        <v>84</v>
      </c>
      <c r="AT139" s="198" t="s">
        <v>74</v>
      </c>
      <c r="AU139" s="198" t="s">
        <v>24</v>
      </c>
      <c r="AY139" s="197" t="s">
        <v>145</v>
      </c>
      <c r="BK139" s="199">
        <f>SUM(BK140:BK142)</f>
        <v>0</v>
      </c>
    </row>
    <row r="140" spans="2:65" s="1" customFormat="1" ht="31.5" customHeight="1">
      <c r="B140" s="42"/>
      <c r="C140" s="203" t="s">
        <v>244</v>
      </c>
      <c r="D140" s="203" t="s">
        <v>148</v>
      </c>
      <c r="E140" s="204" t="s">
        <v>1831</v>
      </c>
      <c r="F140" s="205" t="s">
        <v>1832</v>
      </c>
      <c r="G140" s="206" t="s">
        <v>175</v>
      </c>
      <c r="H140" s="207">
        <v>1</v>
      </c>
      <c r="I140" s="208"/>
      <c r="J140" s="209">
        <f>ROUND(I140*H140,2)</f>
        <v>0</v>
      </c>
      <c r="K140" s="205" t="s">
        <v>243</v>
      </c>
      <c r="L140" s="62"/>
      <c r="M140" s="210" t="s">
        <v>22</v>
      </c>
      <c r="N140" s="211" t="s">
        <v>46</v>
      </c>
      <c r="O140" s="43"/>
      <c r="P140" s="212">
        <f>O140*H140</f>
        <v>0</v>
      </c>
      <c r="Q140" s="212">
        <v>0</v>
      </c>
      <c r="R140" s="212">
        <f>Q140*H140</f>
        <v>0</v>
      </c>
      <c r="S140" s="212">
        <v>0.024</v>
      </c>
      <c r="T140" s="213">
        <f>S140*H140</f>
        <v>0.024</v>
      </c>
      <c r="AR140" s="25" t="s">
        <v>326</v>
      </c>
      <c r="AT140" s="25" t="s">
        <v>148</v>
      </c>
      <c r="AU140" s="25" t="s">
        <v>84</v>
      </c>
      <c r="AY140" s="25" t="s">
        <v>145</v>
      </c>
      <c r="BE140" s="214">
        <f>IF(N140="základní",J140,0)</f>
        <v>0</v>
      </c>
      <c r="BF140" s="214">
        <f>IF(N140="snížená",J140,0)</f>
        <v>0</v>
      </c>
      <c r="BG140" s="214">
        <f>IF(N140="zákl. přenesená",J140,0)</f>
        <v>0</v>
      </c>
      <c r="BH140" s="214">
        <f>IF(N140="sníž. přenesená",J140,0)</f>
        <v>0</v>
      </c>
      <c r="BI140" s="214">
        <f>IF(N140="nulová",J140,0)</f>
        <v>0</v>
      </c>
      <c r="BJ140" s="25" t="s">
        <v>24</v>
      </c>
      <c r="BK140" s="214">
        <f>ROUND(I140*H140,2)</f>
        <v>0</v>
      </c>
      <c r="BL140" s="25" t="s">
        <v>326</v>
      </c>
      <c r="BM140" s="25" t="s">
        <v>1833</v>
      </c>
    </row>
    <row r="141" spans="2:47" s="1" customFormat="1" ht="27">
      <c r="B141" s="42"/>
      <c r="C141" s="64"/>
      <c r="D141" s="221" t="s">
        <v>246</v>
      </c>
      <c r="E141" s="64"/>
      <c r="F141" s="222" t="s">
        <v>1834</v>
      </c>
      <c r="G141" s="64"/>
      <c r="H141" s="64"/>
      <c r="I141" s="173"/>
      <c r="J141" s="64"/>
      <c r="K141" s="64"/>
      <c r="L141" s="62"/>
      <c r="M141" s="223"/>
      <c r="N141" s="43"/>
      <c r="O141" s="43"/>
      <c r="P141" s="43"/>
      <c r="Q141" s="43"/>
      <c r="R141" s="43"/>
      <c r="S141" s="43"/>
      <c r="T141" s="79"/>
      <c r="AT141" s="25" t="s">
        <v>246</v>
      </c>
      <c r="AU141" s="25" t="s">
        <v>84</v>
      </c>
    </row>
    <row r="142" spans="2:51" s="12" customFormat="1" ht="13.5">
      <c r="B142" s="224"/>
      <c r="C142" s="225"/>
      <c r="D142" s="221" t="s">
        <v>248</v>
      </c>
      <c r="E142" s="236" t="s">
        <v>22</v>
      </c>
      <c r="F142" s="237" t="s">
        <v>1826</v>
      </c>
      <c r="G142" s="225"/>
      <c r="H142" s="238">
        <v>1</v>
      </c>
      <c r="I142" s="230"/>
      <c r="J142" s="225"/>
      <c r="K142" s="225"/>
      <c r="L142" s="231"/>
      <c r="M142" s="232"/>
      <c r="N142" s="233"/>
      <c r="O142" s="233"/>
      <c r="P142" s="233"/>
      <c r="Q142" s="233"/>
      <c r="R142" s="233"/>
      <c r="S142" s="233"/>
      <c r="T142" s="234"/>
      <c r="AT142" s="235" t="s">
        <v>248</v>
      </c>
      <c r="AU142" s="235" t="s">
        <v>84</v>
      </c>
      <c r="AV142" s="12" t="s">
        <v>84</v>
      </c>
      <c r="AW142" s="12" t="s">
        <v>39</v>
      </c>
      <c r="AX142" s="12" t="s">
        <v>24</v>
      </c>
      <c r="AY142" s="235" t="s">
        <v>145</v>
      </c>
    </row>
    <row r="143" spans="2:63" s="11" customFormat="1" ht="29.85" customHeight="1">
      <c r="B143" s="186"/>
      <c r="C143" s="187"/>
      <c r="D143" s="200" t="s">
        <v>74</v>
      </c>
      <c r="E143" s="201" t="s">
        <v>1396</v>
      </c>
      <c r="F143" s="201" t="s">
        <v>1397</v>
      </c>
      <c r="G143" s="187"/>
      <c r="H143" s="187"/>
      <c r="I143" s="190"/>
      <c r="J143" s="202">
        <f>BK143</f>
        <v>0</v>
      </c>
      <c r="K143" s="187"/>
      <c r="L143" s="192"/>
      <c r="M143" s="193"/>
      <c r="N143" s="194"/>
      <c r="O143" s="194"/>
      <c r="P143" s="195">
        <f>SUM(P144:P145)</f>
        <v>0</v>
      </c>
      <c r="Q143" s="194"/>
      <c r="R143" s="195">
        <f>SUM(R144:R145)</f>
        <v>0</v>
      </c>
      <c r="S143" s="194"/>
      <c r="T143" s="196">
        <f>SUM(T144:T145)</f>
        <v>0.05</v>
      </c>
      <c r="AR143" s="197" t="s">
        <v>84</v>
      </c>
      <c r="AT143" s="198" t="s">
        <v>74</v>
      </c>
      <c r="AU143" s="198" t="s">
        <v>24</v>
      </c>
      <c r="AY143" s="197" t="s">
        <v>145</v>
      </c>
      <c r="BK143" s="199">
        <f>SUM(BK144:BK145)</f>
        <v>0</v>
      </c>
    </row>
    <row r="144" spans="2:65" s="1" customFormat="1" ht="22.5" customHeight="1">
      <c r="B144" s="42"/>
      <c r="C144" s="203" t="s">
        <v>144</v>
      </c>
      <c r="D144" s="203" t="s">
        <v>148</v>
      </c>
      <c r="E144" s="204" t="s">
        <v>1440</v>
      </c>
      <c r="F144" s="205" t="s">
        <v>1835</v>
      </c>
      <c r="G144" s="206" t="s">
        <v>175</v>
      </c>
      <c r="H144" s="207">
        <v>1</v>
      </c>
      <c r="I144" s="208"/>
      <c r="J144" s="209">
        <f>ROUND(I144*H144,2)</f>
        <v>0</v>
      </c>
      <c r="K144" s="205" t="s">
        <v>152</v>
      </c>
      <c r="L144" s="62"/>
      <c r="M144" s="210" t="s">
        <v>22</v>
      </c>
      <c r="N144" s="211" t="s">
        <v>46</v>
      </c>
      <c r="O144" s="43"/>
      <c r="P144" s="212">
        <f>O144*H144</f>
        <v>0</v>
      </c>
      <c r="Q144" s="212">
        <v>0</v>
      </c>
      <c r="R144" s="212">
        <f>Q144*H144</f>
        <v>0</v>
      </c>
      <c r="S144" s="212">
        <v>0.05</v>
      </c>
      <c r="T144" s="213">
        <f>S144*H144</f>
        <v>0.05</v>
      </c>
      <c r="AR144" s="25" t="s">
        <v>326</v>
      </c>
      <c r="AT144" s="25" t="s">
        <v>148</v>
      </c>
      <c r="AU144" s="25" t="s">
        <v>84</v>
      </c>
      <c r="AY144" s="25" t="s">
        <v>145</v>
      </c>
      <c r="BE144" s="214">
        <f>IF(N144="základní",J144,0)</f>
        <v>0</v>
      </c>
      <c r="BF144" s="214">
        <f>IF(N144="snížená",J144,0)</f>
        <v>0</v>
      </c>
      <c r="BG144" s="214">
        <f>IF(N144="zákl. přenesená",J144,0)</f>
        <v>0</v>
      </c>
      <c r="BH144" s="214">
        <f>IF(N144="sníž. přenesená",J144,0)</f>
        <v>0</v>
      </c>
      <c r="BI144" s="214">
        <f>IF(N144="nulová",J144,0)</f>
        <v>0</v>
      </c>
      <c r="BJ144" s="25" t="s">
        <v>24</v>
      </c>
      <c r="BK144" s="214">
        <f>ROUND(I144*H144,2)</f>
        <v>0</v>
      </c>
      <c r="BL144" s="25" t="s">
        <v>326</v>
      </c>
      <c r="BM144" s="25" t="s">
        <v>1836</v>
      </c>
    </row>
    <row r="145" spans="2:51" s="12" customFormat="1" ht="13.5">
      <c r="B145" s="224"/>
      <c r="C145" s="225"/>
      <c r="D145" s="221" t="s">
        <v>248</v>
      </c>
      <c r="E145" s="236" t="s">
        <v>22</v>
      </c>
      <c r="F145" s="237" t="s">
        <v>1837</v>
      </c>
      <c r="G145" s="225"/>
      <c r="H145" s="238">
        <v>1</v>
      </c>
      <c r="I145" s="230"/>
      <c r="J145" s="225"/>
      <c r="K145" s="225"/>
      <c r="L145" s="231"/>
      <c r="M145" s="232"/>
      <c r="N145" s="233"/>
      <c r="O145" s="233"/>
      <c r="P145" s="233"/>
      <c r="Q145" s="233"/>
      <c r="R145" s="233"/>
      <c r="S145" s="233"/>
      <c r="T145" s="234"/>
      <c r="AT145" s="235" t="s">
        <v>248</v>
      </c>
      <c r="AU145" s="235" t="s">
        <v>84</v>
      </c>
      <c r="AV145" s="12" t="s">
        <v>84</v>
      </c>
      <c r="AW145" s="12" t="s">
        <v>39</v>
      </c>
      <c r="AX145" s="12" t="s">
        <v>24</v>
      </c>
      <c r="AY145" s="235" t="s">
        <v>145</v>
      </c>
    </row>
    <row r="146" spans="2:63" s="11" customFormat="1" ht="29.85" customHeight="1">
      <c r="B146" s="186"/>
      <c r="C146" s="187"/>
      <c r="D146" s="200" t="s">
        <v>74</v>
      </c>
      <c r="E146" s="201" t="s">
        <v>1838</v>
      </c>
      <c r="F146" s="201" t="s">
        <v>1839</v>
      </c>
      <c r="G146" s="187"/>
      <c r="H146" s="187"/>
      <c r="I146" s="190"/>
      <c r="J146" s="202">
        <f>BK146</f>
        <v>0</v>
      </c>
      <c r="K146" s="187"/>
      <c r="L146" s="192"/>
      <c r="M146" s="193"/>
      <c r="N146" s="194"/>
      <c r="O146" s="194"/>
      <c r="P146" s="195">
        <f>SUM(P147:P154)</f>
        <v>0</v>
      </c>
      <c r="Q146" s="194"/>
      <c r="R146" s="195">
        <f>SUM(R147:R154)</f>
        <v>0.265545</v>
      </c>
      <c r="S146" s="194"/>
      <c r="T146" s="196">
        <f>SUM(T147:T154)</f>
        <v>0.28581</v>
      </c>
      <c r="AR146" s="197" t="s">
        <v>84</v>
      </c>
      <c r="AT146" s="198" t="s">
        <v>74</v>
      </c>
      <c r="AU146" s="198" t="s">
        <v>24</v>
      </c>
      <c r="AY146" s="197" t="s">
        <v>145</v>
      </c>
      <c r="BK146" s="199">
        <f>SUM(BK147:BK154)</f>
        <v>0</v>
      </c>
    </row>
    <row r="147" spans="2:65" s="1" customFormat="1" ht="31.5" customHeight="1">
      <c r="B147" s="42"/>
      <c r="C147" s="203" t="s">
        <v>10</v>
      </c>
      <c r="D147" s="203" t="s">
        <v>148</v>
      </c>
      <c r="E147" s="204" t="s">
        <v>1840</v>
      </c>
      <c r="F147" s="205" t="s">
        <v>1841</v>
      </c>
      <c r="G147" s="206" t="s">
        <v>242</v>
      </c>
      <c r="H147" s="207">
        <v>10.5</v>
      </c>
      <c r="I147" s="208"/>
      <c r="J147" s="209">
        <f>ROUND(I147*H147,2)</f>
        <v>0</v>
      </c>
      <c r="K147" s="205" t="s">
        <v>243</v>
      </c>
      <c r="L147" s="62"/>
      <c r="M147" s="210" t="s">
        <v>22</v>
      </c>
      <c r="N147" s="211" t="s">
        <v>46</v>
      </c>
      <c r="O147" s="43"/>
      <c r="P147" s="212">
        <f>O147*H147</f>
        <v>0</v>
      </c>
      <c r="Q147" s="212">
        <v>0.00417</v>
      </c>
      <c r="R147" s="212">
        <f>Q147*H147</f>
        <v>0.043785000000000004</v>
      </c>
      <c r="S147" s="212">
        <v>0</v>
      </c>
      <c r="T147" s="213">
        <f>S147*H147</f>
        <v>0</v>
      </c>
      <c r="AR147" s="25" t="s">
        <v>326</v>
      </c>
      <c r="AT147" s="25" t="s">
        <v>148</v>
      </c>
      <c r="AU147" s="25" t="s">
        <v>84</v>
      </c>
      <c r="AY147" s="25" t="s">
        <v>145</v>
      </c>
      <c r="BE147" s="214">
        <f>IF(N147="základní",J147,0)</f>
        <v>0</v>
      </c>
      <c r="BF147" s="214">
        <f>IF(N147="snížená",J147,0)</f>
        <v>0</v>
      </c>
      <c r="BG147" s="214">
        <f>IF(N147="zákl. přenesená",J147,0)</f>
        <v>0</v>
      </c>
      <c r="BH147" s="214">
        <f>IF(N147="sníž. přenesená",J147,0)</f>
        <v>0</v>
      </c>
      <c r="BI147" s="214">
        <f>IF(N147="nulová",J147,0)</f>
        <v>0</v>
      </c>
      <c r="BJ147" s="25" t="s">
        <v>24</v>
      </c>
      <c r="BK147" s="214">
        <f>ROUND(I147*H147,2)</f>
        <v>0</v>
      </c>
      <c r="BL147" s="25" t="s">
        <v>326</v>
      </c>
      <c r="BM147" s="25" t="s">
        <v>1842</v>
      </c>
    </row>
    <row r="148" spans="2:51" s="12" customFormat="1" ht="13.5">
      <c r="B148" s="224"/>
      <c r="C148" s="225"/>
      <c r="D148" s="226" t="s">
        <v>248</v>
      </c>
      <c r="E148" s="227" t="s">
        <v>22</v>
      </c>
      <c r="F148" s="228" t="s">
        <v>1795</v>
      </c>
      <c r="G148" s="225"/>
      <c r="H148" s="229">
        <v>10.5</v>
      </c>
      <c r="I148" s="230"/>
      <c r="J148" s="225"/>
      <c r="K148" s="225"/>
      <c r="L148" s="231"/>
      <c r="M148" s="232"/>
      <c r="N148" s="233"/>
      <c r="O148" s="233"/>
      <c r="P148" s="233"/>
      <c r="Q148" s="233"/>
      <c r="R148" s="233"/>
      <c r="S148" s="233"/>
      <c r="T148" s="234"/>
      <c r="AT148" s="235" t="s">
        <v>248</v>
      </c>
      <c r="AU148" s="235" t="s">
        <v>84</v>
      </c>
      <c r="AV148" s="12" t="s">
        <v>84</v>
      </c>
      <c r="AW148" s="12" t="s">
        <v>39</v>
      </c>
      <c r="AX148" s="12" t="s">
        <v>24</v>
      </c>
      <c r="AY148" s="235" t="s">
        <v>145</v>
      </c>
    </row>
    <row r="149" spans="2:65" s="1" customFormat="1" ht="31.5" customHeight="1">
      <c r="B149" s="42"/>
      <c r="C149" s="250" t="s">
        <v>326</v>
      </c>
      <c r="D149" s="250" t="s">
        <v>304</v>
      </c>
      <c r="E149" s="251" t="s">
        <v>1843</v>
      </c>
      <c r="F149" s="252" t="s">
        <v>1844</v>
      </c>
      <c r="G149" s="253" t="s">
        <v>242</v>
      </c>
      <c r="H149" s="254">
        <v>11.55</v>
      </c>
      <c r="I149" s="255"/>
      <c r="J149" s="256">
        <f>ROUND(I149*H149,2)</f>
        <v>0</v>
      </c>
      <c r="K149" s="252" t="s">
        <v>243</v>
      </c>
      <c r="L149" s="257"/>
      <c r="M149" s="258" t="s">
        <v>22</v>
      </c>
      <c r="N149" s="259" t="s">
        <v>46</v>
      </c>
      <c r="O149" s="43"/>
      <c r="P149" s="212">
        <f>O149*H149</f>
        <v>0</v>
      </c>
      <c r="Q149" s="212">
        <v>0.0192</v>
      </c>
      <c r="R149" s="212">
        <f>Q149*H149</f>
        <v>0.22175999999999998</v>
      </c>
      <c r="S149" s="212">
        <v>0</v>
      </c>
      <c r="T149" s="213">
        <f>S149*H149</f>
        <v>0</v>
      </c>
      <c r="AR149" s="25" t="s">
        <v>438</v>
      </c>
      <c r="AT149" s="25" t="s">
        <v>304</v>
      </c>
      <c r="AU149" s="25" t="s">
        <v>84</v>
      </c>
      <c r="AY149" s="25" t="s">
        <v>145</v>
      </c>
      <c r="BE149" s="214">
        <f>IF(N149="základní",J149,0)</f>
        <v>0</v>
      </c>
      <c r="BF149" s="214">
        <f>IF(N149="snížená",J149,0)</f>
        <v>0</v>
      </c>
      <c r="BG149" s="214">
        <f>IF(N149="zákl. přenesená",J149,0)</f>
        <v>0</v>
      </c>
      <c r="BH149" s="214">
        <f>IF(N149="sníž. přenesená",J149,0)</f>
        <v>0</v>
      </c>
      <c r="BI149" s="214">
        <f>IF(N149="nulová",J149,0)</f>
        <v>0</v>
      </c>
      <c r="BJ149" s="25" t="s">
        <v>24</v>
      </c>
      <c r="BK149" s="214">
        <f>ROUND(I149*H149,2)</f>
        <v>0</v>
      </c>
      <c r="BL149" s="25" t="s">
        <v>326</v>
      </c>
      <c r="BM149" s="25" t="s">
        <v>1845</v>
      </c>
    </row>
    <row r="150" spans="2:51" s="12" customFormat="1" ht="13.5">
      <c r="B150" s="224"/>
      <c r="C150" s="225"/>
      <c r="D150" s="226" t="s">
        <v>248</v>
      </c>
      <c r="E150" s="225"/>
      <c r="F150" s="228" t="s">
        <v>1846</v>
      </c>
      <c r="G150" s="225"/>
      <c r="H150" s="229">
        <v>11.55</v>
      </c>
      <c r="I150" s="230"/>
      <c r="J150" s="225"/>
      <c r="K150" s="225"/>
      <c r="L150" s="231"/>
      <c r="M150" s="232"/>
      <c r="N150" s="233"/>
      <c r="O150" s="233"/>
      <c r="P150" s="233"/>
      <c r="Q150" s="233"/>
      <c r="R150" s="233"/>
      <c r="S150" s="233"/>
      <c r="T150" s="234"/>
      <c r="AT150" s="235" t="s">
        <v>248</v>
      </c>
      <c r="AU150" s="235" t="s">
        <v>84</v>
      </c>
      <c r="AV150" s="12" t="s">
        <v>84</v>
      </c>
      <c r="AW150" s="12" t="s">
        <v>6</v>
      </c>
      <c r="AX150" s="12" t="s">
        <v>24</v>
      </c>
      <c r="AY150" s="235" t="s">
        <v>145</v>
      </c>
    </row>
    <row r="151" spans="2:65" s="1" customFormat="1" ht="22.5" customHeight="1">
      <c r="B151" s="42"/>
      <c r="C151" s="203" t="s">
        <v>192</v>
      </c>
      <c r="D151" s="203" t="s">
        <v>148</v>
      </c>
      <c r="E151" s="204" t="s">
        <v>1847</v>
      </c>
      <c r="F151" s="205" t="s">
        <v>1848</v>
      </c>
      <c r="G151" s="206" t="s">
        <v>242</v>
      </c>
      <c r="H151" s="207">
        <v>10.5</v>
      </c>
      <c r="I151" s="208"/>
      <c r="J151" s="209">
        <f>ROUND(I151*H151,2)</f>
        <v>0</v>
      </c>
      <c r="K151" s="205" t="s">
        <v>243</v>
      </c>
      <c r="L151" s="62"/>
      <c r="M151" s="210" t="s">
        <v>22</v>
      </c>
      <c r="N151" s="211" t="s">
        <v>46</v>
      </c>
      <c r="O151" s="43"/>
      <c r="P151" s="212">
        <f>O151*H151</f>
        <v>0</v>
      </c>
      <c r="Q151" s="212">
        <v>0</v>
      </c>
      <c r="R151" s="212">
        <f>Q151*H151</f>
        <v>0</v>
      </c>
      <c r="S151" s="212">
        <v>0.02722</v>
      </c>
      <c r="T151" s="213">
        <f>S151*H151</f>
        <v>0.28581</v>
      </c>
      <c r="AR151" s="25" t="s">
        <v>326</v>
      </c>
      <c r="AT151" s="25" t="s">
        <v>148</v>
      </c>
      <c r="AU151" s="25" t="s">
        <v>84</v>
      </c>
      <c r="AY151" s="25" t="s">
        <v>145</v>
      </c>
      <c r="BE151" s="214">
        <f>IF(N151="základní",J151,0)</f>
        <v>0</v>
      </c>
      <c r="BF151" s="214">
        <f>IF(N151="snížená",J151,0)</f>
        <v>0</v>
      </c>
      <c r="BG151" s="214">
        <f>IF(N151="zákl. přenesená",J151,0)</f>
        <v>0</v>
      </c>
      <c r="BH151" s="214">
        <f>IF(N151="sníž. přenesená",J151,0)</f>
        <v>0</v>
      </c>
      <c r="BI151" s="214">
        <f>IF(N151="nulová",J151,0)</f>
        <v>0</v>
      </c>
      <c r="BJ151" s="25" t="s">
        <v>24</v>
      </c>
      <c r="BK151" s="214">
        <f>ROUND(I151*H151,2)</f>
        <v>0</v>
      </c>
      <c r="BL151" s="25" t="s">
        <v>326</v>
      </c>
      <c r="BM151" s="25" t="s">
        <v>1849</v>
      </c>
    </row>
    <row r="152" spans="2:51" s="12" customFormat="1" ht="13.5">
      <c r="B152" s="224"/>
      <c r="C152" s="225"/>
      <c r="D152" s="226" t="s">
        <v>248</v>
      </c>
      <c r="E152" s="227" t="s">
        <v>22</v>
      </c>
      <c r="F152" s="228" t="s">
        <v>1795</v>
      </c>
      <c r="G152" s="225"/>
      <c r="H152" s="229">
        <v>10.5</v>
      </c>
      <c r="I152" s="230"/>
      <c r="J152" s="225"/>
      <c r="K152" s="225"/>
      <c r="L152" s="231"/>
      <c r="M152" s="232"/>
      <c r="N152" s="233"/>
      <c r="O152" s="233"/>
      <c r="P152" s="233"/>
      <c r="Q152" s="233"/>
      <c r="R152" s="233"/>
      <c r="S152" s="233"/>
      <c r="T152" s="234"/>
      <c r="AT152" s="235" t="s">
        <v>248</v>
      </c>
      <c r="AU152" s="235" t="s">
        <v>84</v>
      </c>
      <c r="AV152" s="12" t="s">
        <v>84</v>
      </c>
      <c r="AW152" s="12" t="s">
        <v>39</v>
      </c>
      <c r="AX152" s="12" t="s">
        <v>24</v>
      </c>
      <c r="AY152" s="235" t="s">
        <v>145</v>
      </c>
    </row>
    <row r="153" spans="2:65" s="1" customFormat="1" ht="31.5" customHeight="1">
      <c r="B153" s="42"/>
      <c r="C153" s="203" t="s">
        <v>365</v>
      </c>
      <c r="D153" s="203" t="s">
        <v>148</v>
      </c>
      <c r="E153" s="204" t="s">
        <v>1850</v>
      </c>
      <c r="F153" s="205" t="s">
        <v>1851</v>
      </c>
      <c r="G153" s="206" t="s">
        <v>780</v>
      </c>
      <c r="H153" s="207">
        <v>0.266</v>
      </c>
      <c r="I153" s="208"/>
      <c r="J153" s="209">
        <f>ROUND(I153*H153,2)</f>
        <v>0</v>
      </c>
      <c r="K153" s="205" t="s">
        <v>243</v>
      </c>
      <c r="L153" s="62"/>
      <c r="M153" s="210" t="s">
        <v>22</v>
      </c>
      <c r="N153" s="211" t="s">
        <v>46</v>
      </c>
      <c r="O153" s="43"/>
      <c r="P153" s="212">
        <f>O153*H153</f>
        <v>0</v>
      </c>
      <c r="Q153" s="212">
        <v>0</v>
      </c>
      <c r="R153" s="212">
        <f>Q153*H153</f>
        <v>0</v>
      </c>
      <c r="S153" s="212">
        <v>0</v>
      </c>
      <c r="T153" s="213">
        <f>S153*H153</f>
        <v>0</v>
      </c>
      <c r="AR153" s="25" t="s">
        <v>326</v>
      </c>
      <c r="AT153" s="25" t="s">
        <v>148</v>
      </c>
      <c r="AU153" s="25" t="s">
        <v>84</v>
      </c>
      <c r="AY153" s="25" t="s">
        <v>145</v>
      </c>
      <c r="BE153" s="214">
        <f>IF(N153="základní",J153,0)</f>
        <v>0</v>
      </c>
      <c r="BF153" s="214">
        <f>IF(N153="snížená",J153,0)</f>
        <v>0</v>
      </c>
      <c r="BG153" s="214">
        <f>IF(N153="zákl. přenesená",J153,0)</f>
        <v>0</v>
      </c>
      <c r="BH153" s="214">
        <f>IF(N153="sníž. přenesená",J153,0)</f>
        <v>0</v>
      </c>
      <c r="BI153" s="214">
        <f>IF(N153="nulová",J153,0)</f>
        <v>0</v>
      </c>
      <c r="BJ153" s="25" t="s">
        <v>24</v>
      </c>
      <c r="BK153" s="214">
        <f>ROUND(I153*H153,2)</f>
        <v>0</v>
      </c>
      <c r="BL153" s="25" t="s">
        <v>326</v>
      </c>
      <c r="BM153" s="25" t="s">
        <v>1852</v>
      </c>
    </row>
    <row r="154" spans="2:47" s="1" customFormat="1" ht="121.5">
      <c r="B154" s="42"/>
      <c r="C154" s="64"/>
      <c r="D154" s="221" t="s">
        <v>246</v>
      </c>
      <c r="E154" s="64"/>
      <c r="F154" s="222" t="s">
        <v>914</v>
      </c>
      <c r="G154" s="64"/>
      <c r="H154" s="64"/>
      <c r="I154" s="173"/>
      <c r="J154" s="64"/>
      <c r="K154" s="64"/>
      <c r="L154" s="62"/>
      <c r="M154" s="223"/>
      <c r="N154" s="43"/>
      <c r="O154" s="43"/>
      <c r="P154" s="43"/>
      <c r="Q154" s="43"/>
      <c r="R154" s="43"/>
      <c r="S154" s="43"/>
      <c r="T154" s="79"/>
      <c r="AT154" s="25" t="s">
        <v>246</v>
      </c>
      <c r="AU154" s="25" t="s">
        <v>84</v>
      </c>
    </row>
    <row r="155" spans="2:63" s="11" customFormat="1" ht="29.85" customHeight="1">
      <c r="B155" s="186"/>
      <c r="C155" s="187"/>
      <c r="D155" s="200" t="s">
        <v>74</v>
      </c>
      <c r="E155" s="201" t="s">
        <v>1705</v>
      </c>
      <c r="F155" s="201" t="s">
        <v>1706</v>
      </c>
      <c r="G155" s="187"/>
      <c r="H155" s="187"/>
      <c r="I155" s="190"/>
      <c r="J155" s="202">
        <f>BK155</f>
        <v>0</v>
      </c>
      <c r="K155" s="187"/>
      <c r="L155" s="192"/>
      <c r="M155" s="193"/>
      <c r="N155" s="194"/>
      <c r="O155" s="194"/>
      <c r="P155" s="195">
        <f>SUM(P156:P159)</f>
        <v>0</v>
      </c>
      <c r="Q155" s="194"/>
      <c r="R155" s="195">
        <f>SUM(R156:R159)</f>
        <v>0.016585000000000003</v>
      </c>
      <c r="S155" s="194"/>
      <c r="T155" s="196">
        <f>SUM(T156:T159)</f>
        <v>0</v>
      </c>
      <c r="AR155" s="197" t="s">
        <v>84</v>
      </c>
      <c r="AT155" s="198" t="s">
        <v>74</v>
      </c>
      <c r="AU155" s="198" t="s">
        <v>24</v>
      </c>
      <c r="AY155" s="197" t="s">
        <v>145</v>
      </c>
      <c r="BK155" s="199">
        <f>SUM(BK156:BK159)</f>
        <v>0</v>
      </c>
    </row>
    <row r="156" spans="2:65" s="1" customFormat="1" ht="22.5" customHeight="1">
      <c r="B156" s="42"/>
      <c r="C156" s="203" t="s">
        <v>370</v>
      </c>
      <c r="D156" s="203" t="s">
        <v>148</v>
      </c>
      <c r="E156" s="204" t="s">
        <v>1708</v>
      </c>
      <c r="F156" s="205" t="s">
        <v>1709</v>
      </c>
      <c r="G156" s="206" t="s">
        <v>242</v>
      </c>
      <c r="H156" s="207">
        <v>33.17</v>
      </c>
      <c r="I156" s="208"/>
      <c r="J156" s="209">
        <f>ROUND(I156*H156,2)</f>
        <v>0</v>
      </c>
      <c r="K156" s="205" t="s">
        <v>243</v>
      </c>
      <c r="L156" s="62"/>
      <c r="M156" s="210" t="s">
        <v>22</v>
      </c>
      <c r="N156" s="211" t="s">
        <v>46</v>
      </c>
      <c r="O156" s="43"/>
      <c r="P156" s="212">
        <f>O156*H156</f>
        <v>0</v>
      </c>
      <c r="Q156" s="212">
        <v>0.00021</v>
      </c>
      <c r="R156" s="212">
        <f>Q156*H156</f>
        <v>0.006965700000000001</v>
      </c>
      <c r="S156" s="212">
        <v>0</v>
      </c>
      <c r="T156" s="213">
        <f>S156*H156</f>
        <v>0</v>
      </c>
      <c r="AR156" s="25" t="s">
        <v>326</v>
      </c>
      <c r="AT156" s="25" t="s">
        <v>148</v>
      </c>
      <c r="AU156" s="25" t="s">
        <v>84</v>
      </c>
      <c r="AY156" s="25" t="s">
        <v>145</v>
      </c>
      <c r="BE156" s="214">
        <f>IF(N156="základní",J156,0)</f>
        <v>0</v>
      </c>
      <c r="BF156" s="214">
        <f>IF(N156="snížená",J156,0)</f>
        <v>0</v>
      </c>
      <c r="BG156" s="214">
        <f>IF(N156="zákl. přenesená",J156,0)</f>
        <v>0</v>
      </c>
      <c r="BH156" s="214">
        <f>IF(N156="sníž. přenesená",J156,0)</f>
        <v>0</v>
      </c>
      <c r="BI156" s="214">
        <f>IF(N156="nulová",J156,0)</f>
        <v>0</v>
      </c>
      <c r="BJ156" s="25" t="s">
        <v>24</v>
      </c>
      <c r="BK156" s="214">
        <f>ROUND(I156*H156,2)</f>
        <v>0</v>
      </c>
      <c r="BL156" s="25" t="s">
        <v>326</v>
      </c>
      <c r="BM156" s="25" t="s">
        <v>1853</v>
      </c>
    </row>
    <row r="157" spans="2:51" s="12" customFormat="1" ht="13.5">
      <c r="B157" s="224"/>
      <c r="C157" s="225"/>
      <c r="D157" s="226" t="s">
        <v>248</v>
      </c>
      <c r="E157" s="227" t="s">
        <v>22</v>
      </c>
      <c r="F157" s="228" t="s">
        <v>1854</v>
      </c>
      <c r="G157" s="225"/>
      <c r="H157" s="229">
        <v>33.17</v>
      </c>
      <c r="I157" s="230"/>
      <c r="J157" s="225"/>
      <c r="K157" s="225"/>
      <c r="L157" s="231"/>
      <c r="M157" s="232"/>
      <c r="N157" s="233"/>
      <c r="O157" s="233"/>
      <c r="P157" s="233"/>
      <c r="Q157" s="233"/>
      <c r="R157" s="233"/>
      <c r="S157" s="233"/>
      <c r="T157" s="234"/>
      <c r="AT157" s="235" t="s">
        <v>248</v>
      </c>
      <c r="AU157" s="235" t="s">
        <v>84</v>
      </c>
      <c r="AV157" s="12" t="s">
        <v>84</v>
      </c>
      <c r="AW157" s="12" t="s">
        <v>39</v>
      </c>
      <c r="AX157" s="12" t="s">
        <v>24</v>
      </c>
      <c r="AY157" s="235" t="s">
        <v>145</v>
      </c>
    </row>
    <row r="158" spans="2:65" s="1" customFormat="1" ht="31.5" customHeight="1">
      <c r="B158" s="42"/>
      <c r="C158" s="203" t="s">
        <v>375</v>
      </c>
      <c r="D158" s="203" t="s">
        <v>148</v>
      </c>
      <c r="E158" s="204" t="s">
        <v>1713</v>
      </c>
      <c r="F158" s="205" t="s">
        <v>1714</v>
      </c>
      <c r="G158" s="206" t="s">
        <v>242</v>
      </c>
      <c r="H158" s="207">
        <v>33.17</v>
      </c>
      <c r="I158" s="208"/>
      <c r="J158" s="209">
        <f>ROUND(I158*H158,2)</f>
        <v>0</v>
      </c>
      <c r="K158" s="205" t="s">
        <v>243</v>
      </c>
      <c r="L158" s="62"/>
      <c r="M158" s="210" t="s">
        <v>22</v>
      </c>
      <c r="N158" s="211" t="s">
        <v>46</v>
      </c>
      <c r="O158" s="43"/>
      <c r="P158" s="212">
        <f>O158*H158</f>
        <v>0</v>
      </c>
      <c r="Q158" s="212">
        <v>0.00029</v>
      </c>
      <c r="R158" s="212">
        <f>Q158*H158</f>
        <v>0.0096193</v>
      </c>
      <c r="S158" s="212">
        <v>0</v>
      </c>
      <c r="T158" s="213">
        <f>S158*H158</f>
        <v>0</v>
      </c>
      <c r="AR158" s="25" t="s">
        <v>326</v>
      </c>
      <c r="AT158" s="25" t="s">
        <v>148</v>
      </c>
      <c r="AU158" s="25" t="s">
        <v>84</v>
      </c>
      <c r="AY158" s="25" t="s">
        <v>145</v>
      </c>
      <c r="BE158" s="214">
        <f>IF(N158="základní",J158,0)</f>
        <v>0</v>
      </c>
      <c r="BF158" s="214">
        <f>IF(N158="snížená",J158,0)</f>
        <v>0</v>
      </c>
      <c r="BG158" s="214">
        <f>IF(N158="zákl. přenesená",J158,0)</f>
        <v>0</v>
      </c>
      <c r="BH158" s="214">
        <f>IF(N158="sníž. přenesená",J158,0)</f>
        <v>0</v>
      </c>
      <c r="BI158" s="214">
        <f>IF(N158="nulová",J158,0)</f>
        <v>0</v>
      </c>
      <c r="BJ158" s="25" t="s">
        <v>24</v>
      </c>
      <c r="BK158" s="214">
        <f>ROUND(I158*H158,2)</f>
        <v>0</v>
      </c>
      <c r="BL158" s="25" t="s">
        <v>326</v>
      </c>
      <c r="BM158" s="25" t="s">
        <v>1855</v>
      </c>
    </row>
    <row r="159" spans="2:51" s="12" customFormat="1" ht="13.5">
      <c r="B159" s="224"/>
      <c r="C159" s="225"/>
      <c r="D159" s="221" t="s">
        <v>248</v>
      </c>
      <c r="E159" s="236" t="s">
        <v>22</v>
      </c>
      <c r="F159" s="237" t="s">
        <v>1854</v>
      </c>
      <c r="G159" s="225"/>
      <c r="H159" s="238">
        <v>33.17</v>
      </c>
      <c r="I159" s="230"/>
      <c r="J159" s="225"/>
      <c r="K159" s="225"/>
      <c r="L159" s="231"/>
      <c r="M159" s="286"/>
      <c r="N159" s="287"/>
      <c r="O159" s="287"/>
      <c r="P159" s="287"/>
      <c r="Q159" s="287"/>
      <c r="R159" s="287"/>
      <c r="S159" s="287"/>
      <c r="T159" s="288"/>
      <c r="AT159" s="235" t="s">
        <v>248</v>
      </c>
      <c r="AU159" s="235" t="s">
        <v>84</v>
      </c>
      <c r="AV159" s="12" t="s">
        <v>84</v>
      </c>
      <c r="AW159" s="12" t="s">
        <v>39</v>
      </c>
      <c r="AX159" s="12" t="s">
        <v>24</v>
      </c>
      <c r="AY159" s="235" t="s">
        <v>145</v>
      </c>
    </row>
    <row r="160" spans="2:12" s="1" customFormat="1" ht="6.95" customHeight="1">
      <c r="B160" s="57"/>
      <c r="C160" s="58"/>
      <c r="D160" s="58"/>
      <c r="E160" s="58"/>
      <c r="F160" s="58"/>
      <c r="G160" s="58"/>
      <c r="H160" s="58"/>
      <c r="I160" s="149"/>
      <c r="J160" s="58"/>
      <c r="K160" s="58"/>
      <c r="L160" s="62"/>
    </row>
  </sheetData>
  <sheetProtection algorithmName="SHA-512" hashValue="I7epiHk+zAb11VdaJt+DOh3HcoUe4z7V0v0uGcMDFOcaQpgSOUfY69iu77k2aFMkVAJCBM1vsbzOJsI5wxcv+A==" saltValue="Bqlzbwxl7IOFtM7zP1cGQg==" spinCount="100000" sheet="1" objects="1" scenarios="1" formatCells="0" formatColumns="0" formatRows="0" sort="0" autoFilter="0"/>
  <autoFilter ref="C91:K159"/>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6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100</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1788</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1856</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101</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ROUND(J93,2)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ROUND(SUM(BE93:BE266),2)</f>
        <v>0</v>
      </c>
      <c r="G32" s="43"/>
      <c r="H32" s="43"/>
      <c r="I32" s="141">
        <v>0.21</v>
      </c>
      <c r="J32" s="140">
        <f>ROUND(ROUND((SUM(BE93:BE266)),2)*I32,2)</f>
        <v>0</v>
      </c>
      <c r="K32" s="46"/>
    </row>
    <row r="33" spans="2:11" s="1" customFormat="1" ht="14.45" customHeight="1">
      <c r="B33" s="42"/>
      <c r="C33" s="43"/>
      <c r="D33" s="43"/>
      <c r="E33" s="50" t="s">
        <v>47</v>
      </c>
      <c r="F33" s="140">
        <f>ROUND(SUM(BF93:BF266),2)</f>
        <v>0</v>
      </c>
      <c r="G33" s="43"/>
      <c r="H33" s="43"/>
      <c r="I33" s="141">
        <v>0.15</v>
      </c>
      <c r="J33" s="140">
        <f>ROUND(ROUND((SUM(BF93:BF266)),2)*I33,2)</f>
        <v>0</v>
      </c>
      <c r="K33" s="46"/>
    </row>
    <row r="34" spans="2:11" s="1" customFormat="1" ht="14.45" customHeight="1" hidden="1">
      <c r="B34" s="42"/>
      <c r="C34" s="43"/>
      <c r="D34" s="43"/>
      <c r="E34" s="50" t="s">
        <v>48</v>
      </c>
      <c r="F34" s="140">
        <f>ROUND(SUM(BG93:BG266),2)</f>
        <v>0</v>
      </c>
      <c r="G34" s="43"/>
      <c r="H34" s="43"/>
      <c r="I34" s="141">
        <v>0.21</v>
      </c>
      <c r="J34" s="140">
        <v>0</v>
      </c>
      <c r="K34" s="46"/>
    </row>
    <row r="35" spans="2:11" s="1" customFormat="1" ht="14.45" customHeight="1" hidden="1">
      <c r="B35" s="42"/>
      <c r="C35" s="43"/>
      <c r="D35" s="43"/>
      <c r="E35" s="50" t="s">
        <v>49</v>
      </c>
      <c r="F35" s="140">
        <f>ROUND(SUM(BH93:BH266),2)</f>
        <v>0</v>
      </c>
      <c r="G35" s="43"/>
      <c r="H35" s="43"/>
      <c r="I35" s="141">
        <v>0.15</v>
      </c>
      <c r="J35" s="140">
        <v>0</v>
      </c>
      <c r="K35" s="46"/>
    </row>
    <row r="36" spans="2:11" s="1" customFormat="1" ht="14.45" customHeight="1" hidden="1">
      <c r="B36" s="42"/>
      <c r="C36" s="43"/>
      <c r="D36" s="43"/>
      <c r="E36" s="50" t="s">
        <v>50</v>
      </c>
      <c r="F36" s="140">
        <f>ROUND(SUM(BI93:BI266),2)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1788</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02 - Ústřední vypátění</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J93</f>
        <v>0</v>
      </c>
      <c r="K60" s="46"/>
      <c r="AU60" s="25" t="s">
        <v>126</v>
      </c>
    </row>
    <row r="61" spans="2:11" s="8" customFormat="1" ht="24.95" customHeight="1">
      <c r="B61" s="159"/>
      <c r="C61" s="160"/>
      <c r="D61" s="161" t="s">
        <v>210</v>
      </c>
      <c r="E61" s="162"/>
      <c r="F61" s="162"/>
      <c r="G61" s="162"/>
      <c r="H61" s="162"/>
      <c r="I61" s="163"/>
      <c r="J61" s="164">
        <f>J94</f>
        <v>0</v>
      </c>
      <c r="K61" s="165"/>
    </row>
    <row r="62" spans="2:11" s="9" customFormat="1" ht="19.9" customHeight="1">
      <c r="B62" s="166"/>
      <c r="C62" s="167"/>
      <c r="D62" s="168" t="s">
        <v>216</v>
      </c>
      <c r="E62" s="169"/>
      <c r="F62" s="169"/>
      <c r="G62" s="169"/>
      <c r="H62" s="169"/>
      <c r="I62" s="170"/>
      <c r="J62" s="171">
        <f>J95</f>
        <v>0</v>
      </c>
      <c r="K62" s="172"/>
    </row>
    <row r="63" spans="2:11" s="8" customFormat="1" ht="24.95" customHeight="1">
      <c r="B63" s="159"/>
      <c r="C63" s="160"/>
      <c r="D63" s="161" t="s">
        <v>221</v>
      </c>
      <c r="E63" s="162"/>
      <c r="F63" s="162"/>
      <c r="G63" s="162"/>
      <c r="H63" s="162"/>
      <c r="I63" s="163"/>
      <c r="J63" s="164">
        <f>J98</f>
        <v>0</v>
      </c>
      <c r="K63" s="165"/>
    </row>
    <row r="64" spans="2:11" s="9" customFormat="1" ht="19.9" customHeight="1">
      <c r="B64" s="166"/>
      <c r="C64" s="167"/>
      <c r="D64" s="168" t="s">
        <v>223</v>
      </c>
      <c r="E64" s="169"/>
      <c r="F64" s="169"/>
      <c r="G64" s="169"/>
      <c r="H64" s="169"/>
      <c r="I64" s="170"/>
      <c r="J64" s="171">
        <f>J99</f>
        <v>0</v>
      </c>
      <c r="K64" s="172"/>
    </row>
    <row r="65" spans="2:11" s="9" customFormat="1" ht="19.9" customHeight="1">
      <c r="B65" s="166"/>
      <c r="C65" s="167"/>
      <c r="D65" s="168" t="s">
        <v>224</v>
      </c>
      <c r="E65" s="169"/>
      <c r="F65" s="169"/>
      <c r="G65" s="169"/>
      <c r="H65" s="169"/>
      <c r="I65" s="170"/>
      <c r="J65" s="171">
        <f>J118</f>
        <v>0</v>
      </c>
      <c r="K65" s="172"/>
    </row>
    <row r="66" spans="2:11" s="9" customFormat="1" ht="19.9" customHeight="1">
      <c r="B66" s="166"/>
      <c r="C66" s="167"/>
      <c r="D66" s="168" t="s">
        <v>1857</v>
      </c>
      <c r="E66" s="169"/>
      <c r="F66" s="169"/>
      <c r="G66" s="169"/>
      <c r="H66" s="169"/>
      <c r="I66" s="170"/>
      <c r="J66" s="171">
        <f>J125</f>
        <v>0</v>
      </c>
      <c r="K66" s="172"/>
    </row>
    <row r="67" spans="2:11" s="9" customFormat="1" ht="19.9" customHeight="1">
      <c r="B67" s="166"/>
      <c r="C67" s="167"/>
      <c r="D67" s="168" t="s">
        <v>1858</v>
      </c>
      <c r="E67" s="169"/>
      <c r="F67" s="169"/>
      <c r="G67" s="169"/>
      <c r="H67" s="169"/>
      <c r="I67" s="170"/>
      <c r="J67" s="171">
        <f>J134</f>
        <v>0</v>
      </c>
      <c r="K67" s="172"/>
    </row>
    <row r="68" spans="2:11" s="9" customFormat="1" ht="19.9" customHeight="1">
      <c r="B68" s="166"/>
      <c r="C68" s="167"/>
      <c r="D68" s="168" t="s">
        <v>1859</v>
      </c>
      <c r="E68" s="169"/>
      <c r="F68" s="169"/>
      <c r="G68" s="169"/>
      <c r="H68" s="169"/>
      <c r="I68" s="170"/>
      <c r="J68" s="171">
        <f>J161</f>
        <v>0</v>
      </c>
      <c r="K68" s="172"/>
    </row>
    <row r="69" spans="2:11" s="9" customFormat="1" ht="19.9" customHeight="1">
      <c r="B69" s="166"/>
      <c r="C69" s="167"/>
      <c r="D69" s="168" t="s">
        <v>1860</v>
      </c>
      <c r="E69" s="169"/>
      <c r="F69" s="169"/>
      <c r="G69" s="169"/>
      <c r="H69" s="169"/>
      <c r="I69" s="170"/>
      <c r="J69" s="171">
        <f>J184</f>
        <v>0</v>
      </c>
      <c r="K69" s="172"/>
    </row>
    <row r="70" spans="2:11" s="9" customFormat="1" ht="19.9" customHeight="1">
      <c r="B70" s="166"/>
      <c r="C70" s="167"/>
      <c r="D70" s="168" t="s">
        <v>1861</v>
      </c>
      <c r="E70" s="169"/>
      <c r="F70" s="169"/>
      <c r="G70" s="169"/>
      <c r="H70" s="169"/>
      <c r="I70" s="170"/>
      <c r="J70" s="171">
        <f>J219</f>
        <v>0</v>
      </c>
      <c r="K70" s="172"/>
    </row>
    <row r="71" spans="2:11" s="9" customFormat="1" ht="19.9" customHeight="1">
      <c r="B71" s="166"/>
      <c r="C71" s="167"/>
      <c r="D71" s="168" t="s">
        <v>232</v>
      </c>
      <c r="E71" s="169"/>
      <c r="F71" s="169"/>
      <c r="G71" s="169"/>
      <c r="H71" s="169"/>
      <c r="I71" s="170"/>
      <c r="J71" s="171">
        <f>J261</f>
        <v>0</v>
      </c>
      <c r="K71" s="172"/>
    </row>
    <row r="72" spans="2:11" s="1" customFormat="1" ht="21.75" customHeight="1">
      <c r="B72" s="42"/>
      <c r="C72" s="43"/>
      <c r="D72" s="43"/>
      <c r="E72" s="43"/>
      <c r="F72" s="43"/>
      <c r="G72" s="43"/>
      <c r="H72" s="43"/>
      <c r="I72" s="128"/>
      <c r="J72" s="43"/>
      <c r="K72" s="46"/>
    </row>
    <row r="73" spans="2:11" s="1" customFormat="1" ht="6.95" customHeight="1">
      <c r="B73" s="57"/>
      <c r="C73" s="58"/>
      <c r="D73" s="58"/>
      <c r="E73" s="58"/>
      <c r="F73" s="58"/>
      <c r="G73" s="58"/>
      <c r="H73" s="58"/>
      <c r="I73" s="149"/>
      <c r="J73" s="58"/>
      <c r="K73" s="59"/>
    </row>
    <row r="77" spans="2:12" s="1" customFormat="1" ht="6.95" customHeight="1">
      <c r="B77" s="60"/>
      <c r="C77" s="61"/>
      <c r="D77" s="61"/>
      <c r="E77" s="61"/>
      <c r="F77" s="61"/>
      <c r="G77" s="61"/>
      <c r="H77" s="61"/>
      <c r="I77" s="152"/>
      <c r="J77" s="61"/>
      <c r="K77" s="61"/>
      <c r="L77" s="62"/>
    </row>
    <row r="78" spans="2:12" s="1" customFormat="1" ht="36.95" customHeight="1">
      <c r="B78" s="42"/>
      <c r="C78" s="63" t="s">
        <v>130</v>
      </c>
      <c r="D78" s="64"/>
      <c r="E78" s="64"/>
      <c r="F78" s="64"/>
      <c r="G78" s="64"/>
      <c r="H78" s="64"/>
      <c r="I78" s="173"/>
      <c r="J78" s="64"/>
      <c r="K78" s="64"/>
      <c r="L78" s="62"/>
    </row>
    <row r="79" spans="2:12" s="1" customFormat="1" ht="6.95" customHeight="1">
      <c r="B79" s="42"/>
      <c r="C79" s="64"/>
      <c r="D79" s="64"/>
      <c r="E79" s="64"/>
      <c r="F79" s="64"/>
      <c r="G79" s="64"/>
      <c r="H79" s="64"/>
      <c r="I79" s="173"/>
      <c r="J79" s="64"/>
      <c r="K79" s="64"/>
      <c r="L79" s="62"/>
    </row>
    <row r="80" spans="2:12" s="1" customFormat="1" ht="14.45" customHeight="1">
      <c r="B80" s="42"/>
      <c r="C80" s="66" t="s">
        <v>18</v>
      </c>
      <c r="D80" s="64"/>
      <c r="E80" s="64"/>
      <c r="F80" s="64"/>
      <c r="G80" s="64"/>
      <c r="H80" s="64"/>
      <c r="I80" s="173"/>
      <c r="J80" s="64"/>
      <c r="K80" s="64"/>
      <c r="L80" s="62"/>
    </row>
    <row r="81" spans="2:12" s="1" customFormat="1" ht="22.5" customHeight="1">
      <c r="B81" s="42"/>
      <c r="C81" s="64"/>
      <c r="D81" s="64"/>
      <c r="E81" s="415" t="str">
        <f>E7</f>
        <v>Realizace úspor energie - Gymnázimum Vysoké Mýto</v>
      </c>
      <c r="F81" s="416"/>
      <c r="G81" s="416"/>
      <c r="H81" s="416"/>
      <c r="I81" s="173"/>
      <c r="J81" s="64"/>
      <c r="K81" s="64"/>
      <c r="L81" s="62"/>
    </row>
    <row r="82" spans="2:12" ht="13.5">
      <c r="B82" s="29"/>
      <c r="C82" s="66" t="s">
        <v>120</v>
      </c>
      <c r="D82" s="219"/>
      <c r="E82" s="219"/>
      <c r="F82" s="219"/>
      <c r="G82" s="219"/>
      <c r="H82" s="219"/>
      <c r="J82" s="219"/>
      <c r="K82" s="219"/>
      <c r="L82" s="220"/>
    </row>
    <row r="83" spans="2:12" s="1" customFormat="1" ht="22.5" customHeight="1">
      <c r="B83" s="42"/>
      <c r="C83" s="64"/>
      <c r="D83" s="64"/>
      <c r="E83" s="415" t="s">
        <v>1788</v>
      </c>
      <c r="F83" s="417"/>
      <c r="G83" s="417"/>
      <c r="H83" s="417"/>
      <c r="I83" s="173"/>
      <c r="J83" s="64"/>
      <c r="K83" s="64"/>
      <c r="L83" s="62"/>
    </row>
    <row r="84" spans="2:12" s="1" customFormat="1" ht="14.45" customHeight="1">
      <c r="B84" s="42"/>
      <c r="C84" s="66" t="s">
        <v>208</v>
      </c>
      <c r="D84" s="64"/>
      <c r="E84" s="64"/>
      <c r="F84" s="64"/>
      <c r="G84" s="64"/>
      <c r="H84" s="64"/>
      <c r="I84" s="173"/>
      <c r="J84" s="64"/>
      <c r="K84" s="64"/>
      <c r="L84" s="62"/>
    </row>
    <row r="85" spans="2:12" s="1" customFormat="1" ht="23.25" customHeight="1">
      <c r="B85" s="42"/>
      <c r="C85" s="64"/>
      <c r="D85" s="64"/>
      <c r="E85" s="387" t="str">
        <f>E11</f>
        <v>02 - Ústřední vypátění</v>
      </c>
      <c r="F85" s="417"/>
      <c r="G85" s="417"/>
      <c r="H85" s="417"/>
      <c r="I85" s="173"/>
      <c r="J85" s="64"/>
      <c r="K85" s="64"/>
      <c r="L85" s="62"/>
    </row>
    <row r="86" spans="2:12" s="1" customFormat="1" ht="6.95" customHeight="1">
      <c r="B86" s="42"/>
      <c r="C86" s="64"/>
      <c r="D86" s="64"/>
      <c r="E86" s="64"/>
      <c r="F86" s="64"/>
      <c r="G86" s="64"/>
      <c r="H86" s="64"/>
      <c r="I86" s="173"/>
      <c r="J86" s="64"/>
      <c r="K86" s="64"/>
      <c r="L86" s="62"/>
    </row>
    <row r="87" spans="2:12" s="1" customFormat="1" ht="18" customHeight="1">
      <c r="B87" s="42"/>
      <c r="C87" s="66" t="s">
        <v>25</v>
      </c>
      <c r="D87" s="64"/>
      <c r="E87" s="64"/>
      <c r="F87" s="174" t="str">
        <f>F14</f>
        <v>Vysoké Mýto</v>
      </c>
      <c r="G87" s="64"/>
      <c r="H87" s="64"/>
      <c r="I87" s="175" t="s">
        <v>27</v>
      </c>
      <c r="J87" s="74" t="str">
        <f>IF(J14="","",J14)</f>
        <v>1. 9. 2017</v>
      </c>
      <c r="K87" s="64"/>
      <c r="L87" s="62"/>
    </row>
    <row r="88" spans="2:12" s="1" customFormat="1" ht="6.95" customHeight="1">
      <c r="B88" s="42"/>
      <c r="C88" s="64"/>
      <c r="D88" s="64"/>
      <c r="E88" s="64"/>
      <c r="F88" s="64"/>
      <c r="G88" s="64"/>
      <c r="H88" s="64"/>
      <c r="I88" s="173"/>
      <c r="J88" s="64"/>
      <c r="K88" s="64"/>
      <c r="L88" s="62"/>
    </row>
    <row r="89" spans="2:12" s="1" customFormat="1" ht="13.5">
      <c r="B89" s="42"/>
      <c r="C89" s="66" t="s">
        <v>31</v>
      </c>
      <c r="D89" s="64"/>
      <c r="E89" s="64"/>
      <c r="F89" s="174" t="str">
        <f>E17</f>
        <v>Pardubický Kraj</v>
      </c>
      <c r="G89" s="64"/>
      <c r="H89" s="64"/>
      <c r="I89" s="175" t="s">
        <v>37</v>
      </c>
      <c r="J89" s="174" t="str">
        <f>E23</f>
        <v>KIP spol. s r.o. Litomyšl</v>
      </c>
      <c r="K89" s="64"/>
      <c r="L89" s="62"/>
    </row>
    <row r="90" spans="2:12" s="1" customFormat="1" ht="14.45" customHeight="1">
      <c r="B90" s="42"/>
      <c r="C90" s="66" t="s">
        <v>35</v>
      </c>
      <c r="D90" s="64"/>
      <c r="E90" s="64"/>
      <c r="F90" s="174" t="str">
        <f>IF(E20="","",E20)</f>
        <v/>
      </c>
      <c r="G90" s="64"/>
      <c r="H90" s="64"/>
      <c r="I90" s="173"/>
      <c r="J90" s="64"/>
      <c r="K90" s="64"/>
      <c r="L90" s="62"/>
    </row>
    <row r="91" spans="2:12" s="1" customFormat="1" ht="10.35" customHeight="1">
      <c r="B91" s="42"/>
      <c r="C91" s="64"/>
      <c r="D91" s="64"/>
      <c r="E91" s="64"/>
      <c r="F91" s="64"/>
      <c r="G91" s="64"/>
      <c r="H91" s="64"/>
      <c r="I91" s="173"/>
      <c r="J91" s="64"/>
      <c r="K91" s="64"/>
      <c r="L91" s="62"/>
    </row>
    <row r="92" spans="2:20" s="10" customFormat="1" ht="29.25" customHeight="1">
      <c r="B92" s="176"/>
      <c r="C92" s="177" t="s">
        <v>131</v>
      </c>
      <c r="D92" s="178" t="s">
        <v>60</v>
      </c>
      <c r="E92" s="178" t="s">
        <v>56</v>
      </c>
      <c r="F92" s="178" t="s">
        <v>132</v>
      </c>
      <c r="G92" s="178" t="s">
        <v>133</v>
      </c>
      <c r="H92" s="178" t="s">
        <v>134</v>
      </c>
      <c r="I92" s="179" t="s">
        <v>135</v>
      </c>
      <c r="J92" s="178" t="s">
        <v>124</v>
      </c>
      <c r="K92" s="180" t="s">
        <v>136</v>
      </c>
      <c r="L92" s="181"/>
      <c r="M92" s="82" t="s">
        <v>137</v>
      </c>
      <c r="N92" s="83" t="s">
        <v>45</v>
      </c>
      <c r="O92" s="83" t="s">
        <v>138</v>
      </c>
      <c r="P92" s="83" t="s">
        <v>139</v>
      </c>
      <c r="Q92" s="83" t="s">
        <v>140</v>
      </c>
      <c r="R92" s="83" t="s">
        <v>141</v>
      </c>
      <c r="S92" s="83" t="s">
        <v>142</v>
      </c>
      <c r="T92" s="84" t="s">
        <v>143</v>
      </c>
    </row>
    <row r="93" spans="2:63" s="1" customFormat="1" ht="29.25" customHeight="1">
      <c r="B93" s="42"/>
      <c r="C93" s="88" t="s">
        <v>125</v>
      </c>
      <c r="D93" s="64"/>
      <c r="E93" s="64"/>
      <c r="F93" s="64"/>
      <c r="G93" s="64"/>
      <c r="H93" s="64"/>
      <c r="I93" s="173"/>
      <c r="J93" s="182">
        <f>BK93</f>
        <v>0</v>
      </c>
      <c r="K93" s="64"/>
      <c r="L93" s="62"/>
      <c r="M93" s="85"/>
      <c r="N93" s="86"/>
      <c r="O93" s="86"/>
      <c r="P93" s="183">
        <f>P94+P98</f>
        <v>0</v>
      </c>
      <c r="Q93" s="86"/>
      <c r="R93" s="183">
        <f>R94+R98</f>
        <v>0.9921739999999998</v>
      </c>
      <c r="S93" s="86"/>
      <c r="T93" s="184">
        <f>T94+T98</f>
        <v>0.24935000000000002</v>
      </c>
      <c r="AT93" s="25" t="s">
        <v>74</v>
      </c>
      <c r="AU93" s="25" t="s">
        <v>126</v>
      </c>
      <c r="BK93" s="185">
        <f>BK94+BK98</f>
        <v>0</v>
      </c>
    </row>
    <row r="94" spans="2:63" s="11" customFormat="1" ht="37.35" customHeight="1">
      <c r="B94" s="186"/>
      <c r="C94" s="187"/>
      <c r="D94" s="188" t="s">
        <v>74</v>
      </c>
      <c r="E94" s="189" t="s">
        <v>237</v>
      </c>
      <c r="F94" s="189" t="s">
        <v>238</v>
      </c>
      <c r="G94" s="187"/>
      <c r="H94" s="187"/>
      <c r="I94" s="190"/>
      <c r="J94" s="191">
        <f>BK94</f>
        <v>0</v>
      </c>
      <c r="K94" s="187"/>
      <c r="L94" s="192"/>
      <c r="M94" s="193"/>
      <c r="N94" s="194"/>
      <c r="O94" s="194"/>
      <c r="P94" s="195">
        <f>P95</f>
        <v>0</v>
      </c>
      <c r="Q94" s="194"/>
      <c r="R94" s="195">
        <f>R95</f>
        <v>0</v>
      </c>
      <c r="S94" s="194"/>
      <c r="T94" s="196">
        <f>T95</f>
        <v>0</v>
      </c>
      <c r="AR94" s="197" t="s">
        <v>24</v>
      </c>
      <c r="AT94" s="198" t="s">
        <v>74</v>
      </c>
      <c r="AU94" s="198" t="s">
        <v>75</v>
      </c>
      <c r="AY94" s="197" t="s">
        <v>145</v>
      </c>
      <c r="BK94" s="199">
        <f>BK95</f>
        <v>0</v>
      </c>
    </row>
    <row r="95" spans="2:63" s="11" customFormat="1" ht="19.9" customHeight="1">
      <c r="B95" s="186"/>
      <c r="C95" s="187"/>
      <c r="D95" s="200" t="s">
        <v>74</v>
      </c>
      <c r="E95" s="201" t="s">
        <v>177</v>
      </c>
      <c r="F95" s="201" t="s">
        <v>385</v>
      </c>
      <c r="G95" s="187"/>
      <c r="H95" s="187"/>
      <c r="I95" s="190"/>
      <c r="J95" s="202">
        <f>BK95</f>
        <v>0</v>
      </c>
      <c r="K95" s="187"/>
      <c r="L95" s="192"/>
      <c r="M95" s="193"/>
      <c r="N95" s="194"/>
      <c r="O95" s="194"/>
      <c r="P95" s="195">
        <f>SUM(P96:P97)</f>
        <v>0</v>
      </c>
      <c r="Q95" s="194"/>
      <c r="R95" s="195">
        <f>SUM(R96:R97)</f>
        <v>0</v>
      </c>
      <c r="S95" s="194"/>
      <c r="T95" s="196">
        <f>SUM(T96:T97)</f>
        <v>0</v>
      </c>
      <c r="AR95" s="197" t="s">
        <v>24</v>
      </c>
      <c r="AT95" s="198" t="s">
        <v>74</v>
      </c>
      <c r="AU95" s="198" t="s">
        <v>24</v>
      </c>
      <c r="AY95" s="197" t="s">
        <v>145</v>
      </c>
      <c r="BK95" s="199">
        <f>SUM(BK96:BK97)</f>
        <v>0</v>
      </c>
    </row>
    <row r="96" spans="2:65" s="1" customFormat="1" ht="22.5" customHeight="1">
      <c r="B96" s="42"/>
      <c r="C96" s="203" t="s">
        <v>24</v>
      </c>
      <c r="D96" s="203" t="s">
        <v>148</v>
      </c>
      <c r="E96" s="204" t="s">
        <v>1862</v>
      </c>
      <c r="F96" s="205" t="s">
        <v>1863</v>
      </c>
      <c r="G96" s="206" t="s">
        <v>175</v>
      </c>
      <c r="H96" s="207">
        <v>2</v>
      </c>
      <c r="I96" s="208"/>
      <c r="J96" s="209">
        <f>ROUND(I96*H96,2)</f>
        <v>0</v>
      </c>
      <c r="K96" s="205" t="s">
        <v>152</v>
      </c>
      <c r="L96" s="62"/>
      <c r="M96" s="210" t="s">
        <v>22</v>
      </c>
      <c r="N96" s="211" t="s">
        <v>46</v>
      </c>
      <c r="O96" s="43"/>
      <c r="P96" s="212">
        <f>O96*H96</f>
        <v>0</v>
      </c>
      <c r="Q96" s="212">
        <v>0</v>
      </c>
      <c r="R96" s="212">
        <f>Q96*H96</f>
        <v>0</v>
      </c>
      <c r="S96" s="212">
        <v>0</v>
      </c>
      <c r="T96" s="213">
        <f>S96*H96</f>
        <v>0</v>
      </c>
      <c r="AR96" s="25" t="s">
        <v>244</v>
      </c>
      <c r="AT96" s="25" t="s">
        <v>148</v>
      </c>
      <c r="AU96" s="25" t="s">
        <v>84</v>
      </c>
      <c r="AY96" s="25" t="s">
        <v>145</v>
      </c>
      <c r="BE96" s="214">
        <f>IF(N96="základní",J96,0)</f>
        <v>0</v>
      </c>
      <c r="BF96" s="214">
        <f>IF(N96="snížená",J96,0)</f>
        <v>0</v>
      </c>
      <c r="BG96" s="214">
        <f>IF(N96="zákl. přenesená",J96,0)</f>
        <v>0</v>
      </c>
      <c r="BH96" s="214">
        <f>IF(N96="sníž. přenesená",J96,0)</f>
        <v>0</v>
      </c>
      <c r="BI96" s="214">
        <f>IF(N96="nulová",J96,0)</f>
        <v>0</v>
      </c>
      <c r="BJ96" s="25" t="s">
        <v>24</v>
      </c>
      <c r="BK96" s="214">
        <f>ROUND(I96*H96,2)</f>
        <v>0</v>
      </c>
      <c r="BL96" s="25" t="s">
        <v>244</v>
      </c>
      <c r="BM96" s="25" t="s">
        <v>1864</v>
      </c>
    </row>
    <row r="97" spans="2:65" s="1" customFormat="1" ht="22.5" customHeight="1">
      <c r="B97" s="42"/>
      <c r="C97" s="203" t="s">
        <v>84</v>
      </c>
      <c r="D97" s="203" t="s">
        <v>148</v>
      </c>
      <c r="E97" s="204" t="s">
        <v>1865</v>
      </c>
      <c r="F97" s="205" t="s">
        <v>1866</v>
      </c>
      <c r="G97" s="206" t="s">
        <v>175</v>
      </c>
      <c r="H97" s="207">
        <v>6</v>
      </c>
      <c r="I97" s="208"/>
      <c r="J97" s="209">
        <f>ROUND(I97*H97,2)</f>
        <v>0</v>
      </c>
      <c r="K97" s="205" t="s">
        <v>152</v>
      </c>
      <c r="L97" s="62"/>
      <c r="M97" s="210" t="s">
        <v>22</v>
      </c>
      <c r="N97" s="211" t="s">
        <v>46</v>
      </c>
      <c r="O97" s="43"/>
      <c r="P97" s="212">
        <f>O97*H97</f>
        <v>0</v>
      </c>
      <c r="Q97" s="212">
        <v>0</v>
      </c>
      <c r="R97" s="212">
        <f>Q97*H97</f>
        <v>0</v>
      </c>
      <c r="S97" s="212">
        <v>0</v>
      </c>
      <c r="T97" s="213">
        <f>S97*H97</f>
        <v>0</v>
      </c>
      <c r="AR97" s="25" t="s">
        <v>244</v>
      </c>
      <c r="AT97" s="25" t="s">
        <v>148</v>
      </c>
      <c r="AU97" s="25" t="s">
        <v>84</v>
      </c>
      <c r="AY97" s="25" t="s">
        <v>145</v>
      </c>
      <c r="BE97" s="214">
        <f>IF(N97="základní",J97,0)</f>
        <v>0</v>
      </c>
      <c r="BF97" s="214">
        <f>IF(N97="snížená",J97,0)</f>
        <v>0</v>
      </c>
      <c r="BG97" s="214">
        <f>IF(N97="zákl. přenesená",J97,0)</f>
        <v>0</v>
      </c>
      <c r="BH97" s="214">
        <f>IF(N97="sníž. přenesená",J97,0)</f>
        <v>0</v>
      </c>
      <c r="BI97" s="214">
        <f>IF(N97="nulová",J97,0)</f>
        <v>0</v>
      </c>
      <c r="BJ97" s="25" t="s">
        <v>24</v>
      </c>
      <c r="BK97" s="214">
        <f>ROUND(I97*H97,2)</f>
        <v>0</v>
      </c>
      <c r="BL97" s="25" t="s">
        <v>244</v>
      </c>
      <c r="BM97" s="25" t="s">
        <v>1867</v>
      </c>
    </row>
    <row r="98" spans="2:63" s="11" customFormat="1" ht="37.35" customHeight="1">
      <c r="B98" s="186"/>
      <c r="C98" s="187"/>
      <c r="D98" s="188" t="s">
        <v>74</v>
      </c>
      <c r="E98" s="189" t="s">
        <v>817</v>
      </c>
      <c r="F98" s="189" t="s">
        <v>818</v>
      </c>
      <c r="G98" s="187"/>
      <c r="H98" s="187"/>
      <c r="I98" s="190"/>
      <c r="J98" s="191">
        <f>BK98</f>
        <v>0</v>
      </c>
      <c r="K98" s="187"/>
      <c r="L98" s="192"/>
      <c r="M98" s="193"/>
      <c r="N98" s="194"/>
      <c r="O98" s="194"/>
      <c r="P98" s="195">
        <f>P99+P118+P125+P134+P161+P184+P219+P261</f>
        <v>0</v>
      </c>
      <c r="Q98" s="194"/>
      <c r="R98" s="195">
        <f>R99+R118+R125+R134+R161+R184+R219+R261</f>
        <v>0.9921739999999998</v>
      </c>
      <c r="S98" s="194"/>
      <c r="T98" s="196">
        <f>T99+T118+T125+T134+T161+T184+T219+T261</f>
        <v>0.24935000000000002</v>
      </c>
      <c r="AR98" s="197" t="s">
        <v>84</v>
      </c>
      <c r="AT98" s="198" t="s">
        <v>74</v>
      </c>
      <c r="AU98" s="198" t="s">
        <v>75</v>
      </c>
      <c r="AY98" s="197" t="s">
        <v>145</v>
      </c>
      <c r="BK98" s="199">
        <f>BK99+BK118+BK125+BK134+BK161+BK184+BK219+BK261</f>
        <v>0</v>
      </c>
    </row>
    <row r="99" spans="2:63" s="11" customFormat="1" ht="19.9" customHeight="1">
      <c r="B99" s="186"/>
      <c r="C99" s="187"/>
      <c r="D99" s="200" t="s">
        <v>74</v>
      </c>
      <c r="E99" s="201" t="s">
        <v>835</v>
      </c>
      <c r="F99" s="201" t="s">
        <v>836</v>
      </c>
      <c r="G99" s="187"/>
      <c r="H99" s="187"/>
      <c r="I99" s="190"/>
      <c r="J99" s="202">
        <f>BK99</f>
        <v>0</v>
      </c>
      <c r="K99" s="187"/>
      <c r="L99" s="192"/>
      <c r="M99" s="193"/>
      <c r="N99" s="194"/>
      <c r="O99" s="194"/>
      <c r="P99" s="195">
        <f>SUM(P100:P117)</f>
        <v>0</v>
      </c>
      <c r="Q99" s="194"/>
      <c r="R99" s="195">
        <f>SUM(R100:R117)</f>
        <v>0.14905</v>
      </c>
      <c r="S99" s="194"/>
      <c r="T99" s="196">
        <f>SUM(T100:T117)</f>
        <v>0</v>
      </c>
      <c r="AR99" s="197" t="s">
        <v>84</v>
      </c>
      <c r="AT99" s="198" t="s">
        <v>74</v>
      </c>
      <c r="AU99" s="198" t="s">
        <v>24</v>
      </c>
      <c r="AY99" s="197" t="s">
        <v>145</v>
      </c>
      <c r="BK99" s="199">
        <f>SUM(BK100:BK117)</f>
        <v>0</v>
      </c>
    </row>
    <row r="100" spans="2:65" s="1" customFormat="1" ht="22.5" customHeight="1">
      <c r="B100" s="42"/>
      <c r="C100" s="203" t="s">
        <v>158</v>
      </c>
      <c r="D100" s="203" t="s">
        <v>148</v>
      </c>
      <c r="E100" s="204" t="s">
        <v>1868</v>
      </c>
      <c r="F100" s="205" t="s">
        <v>1869</v>
      </c>
      <c r="G100" s="206" t="s">
        <v>317</v>
      </c>
      <c r="H100" s="207">
        <v>8</v>
      </c>
      <c r="I100" s="208"/>
      <c r="J100" s="209">
        <f aca="true" t="shared" si="0" ref="J100:J117">ROUND(I100*H100,2)</f>
        <v>0</v>
      </c>
      <c r="K100" s="205" t="s">
        <v>152</v>
      </c>
      <c r="L100" s="62"/>
      <c r="M100" s="210" t="s">
        <v>22</v>
      </c>
      <c r="N100" s="211" t="s">
        <v>46</v>
      </c>
      <c r="O100" s="43"/>
      <c r="P100" s="212">
        <f aca="true" t="shared" si="1" ref="P100:P117">O100*H100</f>
        <v>0</v>
      </c>
      <c r="Q100" s="212">
        <v>0</v>
      </c>
      <c r="R100" s="212">
        <f aca="true" t="shared" si="2" ref="R100:R117">Q100*H100</f>
        <v>0</v>
      </c>
      <c r="S100" s="212">
        <v>0</v>
      </c>
      <c r="T100" s="213">
        <f aca="true" t="shared" si="3" ref="T100:T117">S100*H100</f>
        <v>0</v>
      </c>
      <c r="AR100" s="25" t="s">
        <v>326</v>
      </c>
      <c r="AT100" s="25" t="s">
        <v>148</v>
      </c>
      <c r="AU100" s="25" t="s">
        <v>84</v>
      </c>
      <c r="AY100" s="25" t="s">
        <v>145</v>
      </c>
      <c r="BE100" s="214">
        <f aca="true" t="shared" si="4" ref="BE100:BE117">IF(N100="základní",J100,0)</f>
        <v>0</v>
      </c>
      <c r="BF100" s="214">
        <f aca="true" t="shared" si="5" ref="BF100:BF117">IF(N100="snížená",J100,0)</f>
        <v>0</v>
      </c>
      <c r="BG100" s="214">
        <f aca="true" t="shared" si="6" ref="BG100:BG117">IF(N100="zákl. přenesená",J100,0)</f>
        <v>0</v>
      </c>
      <c r="BH100" s="214">
        <f aca="true" t="shared" si="7" ref="BH100:BH117">IF(N100="sníž. přenesená",J100,0)</f>
        <v>0</v>
      </c>
      <c r="BI100" s="214">
        <f aca="true" t="shared" si="8" ref="BI100:BI117">IF(N100="nulová",J100,0)</f>
        <v>0</v>
      </c>
      <c r="BJ100" s="25" t="s">
        <v>24</v>
      </c>
      <c r="BK100" s="214">
        <f aca="true" t="shared" si="9" ref="BK100:BK117">ROUND(I100*H100,2)</f>
        <v>0</v>
      </c>
      <c r="BL100" s="25" t="s">
        <v>326</v>
      </c>
      <c r="BM100" s="25" t="s">
        <v>1870</v>
      </c>
    </row>
    <row r="101" spans="2:65" s="1" customFormat="1" ht="31.5" customHeight="1">
      <c r="B101" s="42"/>
      <c r="C101" s="250" t="s">
        <v>244</v>
      </c>
      <c r="D101" s="250" t="s">
        <v>304</v>
      </c>
      <c r="E101" s="251" t="s">
        <v>1871</v>
      </c>
      <c r="F101" s="252" t="s">
        <v>1872</v>
      </c>
      <c r="G101" s="253" t="s">
        <v>317</v>
      </c>
      <c r="H101" s="254">
        <v>8</v>
      </c>
      <c r="I101" s="255"/>
      <c r="J101" s="256">
        <f t="shared" si="0"/>
        <v>0</v>
      </c>
      <c r="K101" s="252" t="s">
        <v>152</v>
      </c>
      <c r="L101" s="257"/>
      <c r="M101" s="258" t="s">
        <v>22</v>
      </c>
      <c r="N101" s="259" t="s">
        <v>46</v>
      </c>
      <c r="O101" s="43"/>
      <c r="P101" s="212">
        <f t="shared" si="1"/>
        <v>0</v>
      </c>
      <c r="Q101" s="212">
        <v>0.0008</v>
      </c>
      <c r="R101" s="212">
        <f t="shared" si="2"/>
        <v>0.0064</v>
      </c>
      <c r="S101" s="212">
        <v>0</v>
      </c>
      <c r="T101" s="213">
        <f t="shared" si="3"/>
        <v>0</v>
      </c>
      <c r="AR101" s="25" t="s">
        <v>438</v>
      </c>
      <c r="AT101" s="25" t="s">
        <v>304</v>
      </c>
      <c r="AU101" s="25" t="s">
        <v>84</v>
      </c>
      <c r="AY101" s="25" t="s">
        <v>145</v>
      </c>
      <c r="BE101" s="214">
        <f t="shared" si="4"/>
        <v>0</v>
      </c>
      <c r="BF101" s="214">
        <f t="shared" si="5"/>
        <v>0</v>
      </c>
      <c r="BG101" s="214">
        <f t="shared" si="6"/>
        <v>0</v>
      </c>
      <c r="BH101" s="214">
        <f t="shared" si="7"/>
        <v>0</v>
      </c>
      <c r="BI101" s="214">
        <f t="shared" si="8"/>
        <v>0</v>
      </c>
      <c r="BJ101" s="25" t="s">
        <v>24</v>
      </c>
      <c r="BK101" s="214">
        <f t="shared" si="9"/>
        <v>0</v>
      </c>
      <c r="BL101" s="25" t="s">
        <v>326</v>
      </c>
      <c r="BM101" s="25" t="s">
        <v>1873</v>
      </c>
    </row>
    <row r="102" spans="2:65" s="1" customFormat="1" ht="22.5" customHeight="1">
      <c r="B102" s="42"/>
      <c r="C102" s="203" t="s">
        <v>144</v>
      </c>
      <c r="D102" s="203" t="s">
        <v>148</v>
      </c>
      <c r="E102" s="204" t="s">
        <v>1874</v>
      </c>
      <c r="F102" s="205" t="s">
        <v>1875</v>
      </c>
      <c r="G102" s="206" t="s">
        <v>317</v>
      </c>
      <c r="H102" s="207">
        <v>5</v>
      </c>
      <c r="I102" s="208"/>
      <c r="J102" s="209">
        <f t="shared" si="0"/>
        <v>0</v>
      </c>
      <c r="K102" s="205" t="s">
        <v>152</v>
      </c>
      <c r="L102" s="62"/>
      <c r="M102" s="210" t="s">
        <v>22</v>
      </c>
      <c r="N102" s="211" t="s">
        <v>46</v>
      </c>
      <c r="O102" s="43"/>
      <c r="P102" s="212">
        <f t="shared" si="1"/>
        <v>0</v>
      </c>
      <c r="Q102" s="212">
        <v>0</v>
      </c>
      <c r="R102" s="212">
        <f t="shared" si="2"/>
        <v>0</v>
      </c>
      <c r="S102" s="212">
        <v>0</v>
      </c>
      <c r="T102" s="213">
        <f t="shared" si="3"/>
        <v>0</v>
      </c>
      <c r="AR102" s="25" t="s">
        <v>326</v>
      </c>
      <c r="AT102" s="25" t="s">
        <v>148</v>
      </c>
      <c r="AU102" s="25" t="s">
        <v>84</v>
      </c>
      <c r="AY102" s="25" t="s">
        <v>145</v>
      </c>
      <c r="BE102" s="214">
        <f t="shared" si="4"/>
        <v>0</v>
      </c>
      <c r="BF102" s="214">
        <f t="shared" si="5"/>
        <v>0</v>
      </c>
      <c r="BG102" s="214">
        <f t="shared" si="6"/>
        <v>0</v>
      </c>
      <c r="BH102" s="214">
        <f t="shared" si="7"/>
        <v>0</v>
      </c>
      <c r="BI102" s="214">
        <f t="shared" si="8"/>
        <v>0</v>
      </c>
      <c r="BJ102" s="25" t="s">
        <v>24</v>
      </c>
      <c r="BK102" s="214">
        <f t="shared" si="9"/>
        <v>0</v>
      </c>
      <c r="BL102" s="25" t="s">
        <v>326</v>
      </c>
      <c r="BM102" s="25" t="s">
        <v>1876</v>
      </c>
    </row>
    <row r="103" spans="2:65" s="1" customFormat="1" ht="31.5" customHeight="1">
      <c r="B103" s="42"/>
      <c r="C103" s="250" t="s">
        <v>177</v>
      </c>
      <c r="D103" s="250" t="s">
        <v>304</v>
      </c>
      <c r="E103" s="251" t="s">
        <v>1877</v>
      </c>
      <c r="F103" s="252" t="s">
        <v>1878</v>
      </c>
      <c r="G103" s="253" t="s">
        <v>317</v>
      </c>
      <c r="H103" s="254">
        <v>5</v>
      </c>
      <c r="I103" s="255"/>
      <c r="J103" s="256">
        <f t="shared" si="0"/>
        <v>0</v>
      </c>
      <c r="K103" s="252" t="s">
        <v>152</v>
      </c>
      <c r="L103" s="257"/>
      <c r="M103" s="258" t="s">
        <v>22</v>
      </c>
      <c r="N103" s="259" t="s">
        <v>46</v>
      </c>
      <c r="O103" s="43"/>
      <c r="P103" s="212">
        <f t="shared" si="1"/>
        <v>0</v>
      </c>
      <c r="Q103" s="212">
        <v>0.0009</v>
      </c>
      <c r="R103" s="212">
        <f t="shared" si="2"/>
        <v>0.0045</v>
      </c>
      <c r="S103" s="212">
        <v>0</v>
      </c>
      <c r="T103" s="213">
        <f t="shared" si="3"/>
        <v>0</v>
      </c>
      <c r="AR103" s="25" t="s">
        <v>438</v>
      </c>
      <c r="AT103" s="25" t="s">
        <v>304</v>
      </c>
      <c r="AU103" s="25" t="s">
        <v>84</v>
      </c>
      <c r="AY103" s="25" t="s">
        <v>145</v>
      </c>
      <c r="BE103" s="214">
        <f t="shared" si="4"/>
        <v>0</v>
      </c>
      <c r="BF103" s="214">
        <f t="shared" si="5"/>
        <v>0</v>
      </c>
      <c r="BG103" s="214">
        <f t="shared" si="6"/>
        <v>0</v>
      </c>
      <c r="BH103" s="214">
        <f t="shared" si="7"/>
        <v>0</v>
      </c>
      <c r="BI103" s="214">
        <f t="shared" si="8"/>
        <v>0</v>
      </c>
      <c r="BJ103" s="25" t="s">
        <v>24</v>
      </c>
      <c r="BK103" s="214">
        <f t="shared" si="9"/>
        <v>0</v>
      </c>
      <c r="BL103" s="25" t="s">
        <v>326</v>
      </c>
      <c r="BM103" s="25" t="s">
        <v>1879</v>
      </c>
    </row>
    <row r="104" spans="2:65" s="1" customFormat="1" ht="22.5" customHeight="1">
      <c r="B104" s="42"/>
      <c r="C104" s="203" t="s">
        <v>181</v>
      </c>
      <c r="D104" s="203" t="s">
        <v>148</v>
      </c>
      <c r="E104" s="204" t="s">
        <v>1874</v>
      </c>
      <c r="F104" s="205" t="s">
        <v>1875</v>
      </c>
      <c r="G104" s="206" t="s">
        <v>317</v>
      </c>
      <c r="H104" s="207">
        <v>31</v>
      </c>
      <c r="I104" s="208"/>
      <c r="J104" s="209">
        <f t="shared" si="0"/>
        <v>0</v>
      </c>
      <c r="K104" s="205" t="s">
        <v>152</v>
      </c>
      <c r="L104" s="62"/>
      <c r="M104" s="210" t="s">
        <v>22</v>
      </c>
      <c r="N104" s="211" t="s">
        <v>46</v>
      </c>
      <c r="O104" s="43"/>
      <c r="P104" s="212">
        <f t="shared" si="1"/>
        <v>0</v>
      </c>
      <c r="Q104" s="212">
        <v>0</v>
      </c>
      <c r="R104" s="212">
        <f t="shared" si="2"/>
        <v>0</v>
      </c>
      <c r="S104" s="212">
        <v>0</v>
      </c>
      <c r="T104" s="213">
        <f t="shared" si="3"/>
        <v>0</v>
      </c>
      <c r="AR104" s="25" t="s">
        <v>326</v>
      </c>
      <c r="AT104" s="25" t="s">
        <v>148</v>
      </c>
      <c r="AU104" s="25" t="s">
        <v>84</v>
      </c>
      <c r="AY104" s="25" t="s">
        <v>145</v>
      </c>
      <c r="BE104" s="214">
        <f t="shared" si="4"/>
        <v>0</v>
      </c>
      <c r="BF104" s="214">
        <f t="shared" si="5"/>
        <v>0</v>
      </c>
      <c r="BG104" s="214">
        <f t="shared" si="6"/>
        <v>0</v>
      </c>
      <c r="BH104" s="214">
        <f t="shared" si="7"/>
        <v>0</v>
      </c>
      <c r="BI104" s="214">
        <f t="shared" si="8"/>
        <v>0</v>
      </c>
      <c r="BJ104" s="25" t="s">
        <v>24</v>
      </c>
      <c r="BK104" s="214">
        <f t="shared" si="9"/>
        <v>0</v>
      </c>
      <c r="BL104" s="25" t="s">
        <v>326</v>
      </c>
      <c r="BM104" s="25" t="s">
        <v>1880</v>
      </c>
    </row>
    <row r="105" spans="2:65" s="1" customFormat="1" ht="31.5" customHeight="1">
      <c r="B105" s="42"/>
      <c r="C105" s="250" t="s">
        <v>185</v>
      </c>
      <c r="D105" s="250" t="s">
        <v>304</v>
      </c>
      <c r="E105" s="251" t="s">
        <v>1881</v>
      </c>
      <c r="F105" s="252" t="s">
        <v>1882</v>
      </c>
      <c r="G105" s="253" t="s">
        <v>317</v>
      </c>
      <c r="H105" s="254">
        <v>31</v>
      </c>
      <c r="I105" s="255"/>
      <c r="J105" s="256">
        <f t="shared" si="0"/>
        <v>0</v>
      </c>
      <c r="K105" s="252" t="s">
        <v>152</v>
      </c>
      <c r="L105" s="257"/>
      <c r="M105" s="258" t="s">
        <v>22</v>
      </c>
      <c r="N105" s="259" t="s">
        <v>46</v>
      </c>
      <c r="O105" s="43"/>
      <c r="P105" s="212">
        <f t="shared" si="1"/>
        <v>0</v>
      </c>
      <c r="Q105" s="212">
        <v>0.0008</v>
      </c>
      <c r="R105" s="212">
        <f t="shared" si="2"/>
        <v>0.024800000000000003</v>
      </c>
      <c r="S105" s="212">
        <v>0</v>
      </c>
      <c r="T105" s="213">
        <f t="shared" si="3"/>
        <v>0</v>
      </c>
      <c r="AR105" s="25" t="s">
        <v>438</v>
      </c>
      <c r="AT105" s="25" t="s">
        <v>304</v>
      </c>
      <c r="AU105" s="25" t="s">
        <v>84</v>
      </c>
      <c r="AY105" s="25" t="s">
        <v>145</v>
      </c>
      <c r="BE105" s="214">
        <f t="shared" si="4"/>
        <v>0</v>
      </c>
      <c r="BF105" s="214">
        <f t="shared" si="5"/>
        <v>0</v>
      </c>
      <c r="BG105" s="214">
        <f t="shared" si="6"/>
        <v>0</v>
      </c>
      <c r="BH105" s="214">
        <f t="shared" si="7"/>
        <v>0</v>
      </c>
      <c r="BI105" s="214">
        <f t="shared" si="8"/>
        <v>0</v>
      </c>
      <c r="BJ105" s="25" t="s">
        <v>24</v>
      </c>
      <c r="BK105" s="214">
        <f t="shared" si="9"/>
        <v>0</v>
      </c>
      <c r="BL105" s="25" t="s">
        <v>326</v>
      </c>
      <c r="BM105" s="25" t="s">
        <v>1883</v>
      </c>
    </row>
    <row r="106" spans="2:65" s="1" customFormat="1" ht="22.5" customHeight="1">
      <c r="B106" s="42"/>
      <c r="C106" s="203" t="s">
        <v>169</v>
      </c>
      <c r="D106" s="203" t="s">
        <v>148</v>
      </c>
      <c r="E106" s="204" t="s">
        <v>1884</v>
      </c>
      <c r="F106" s="205" t="s">
        <v>1885</v>
      </c>
      <c r="G106" s="206" t="s">
        <v>317</v>
      </c>
      <c r="H106" s="207">
        <v>85</v>
      </c>
      <c r="I106" s="208"/>
      <c r="J106" s="209">
        <f t="shared" si="0"/>
        <v>0</v>
      </c>
      <c r="K106" s="205" t="s">
        <v>152</v>
      </c>
      <c r="L106" s="62"/>
      <c r="M106" s="210" t="s">
        <v>22</v>
      </c>
      <c r="N106" s="211" t="s">
        <v>46</v>
      </c>
      <c r="O106" s="43"/>
      <c r="P106" s="212">
        <f t="shared" si="1"/>
        <v>0</v>
      </c>
      <c r="Q106" s="212">
        <v>0</v>
      </c>
      <c r="R106" s="212">
        <f t="shared" si="2"/>
        <v>0</v>
      </c>
      <c r="S106" s="212">
        <v>0</v>
      </c>
      <c r="T106" s="213">
        <f t="shared" si="3"/>
        <v>0</v>
      </c>
      <c r="AR106" s="25" t="s">
        <v>326</v>
      </c>
      <c r="AT106" s="25" t="s">
        <v>148</v>
      </c>
      <c r="AU106" s="25" t="s">
        <v>84</v>
      </c>
      <c r="AY106" s="25" t="s">
        <v>145</v>
      </c>
      <c r="BE106" s="214">
        <f t="shared" si="4"/>
        <v>0</v>
      </c>
      <c r="BF106" s="214">
        <f t="shared" si="5"/>
        <v>0</v>
      </c>
      <c r="BG106" s="214">
        <f t="shared" si="6"/>
        <v>0</v>
      </c>
      <c r="BH106" s="214">
        <f t="shared" si="7"/>
        <v>0</v>
      </c>
      <c r="BI106" s="214">
        <f t="shared" si="8"/>
        <v>0</v>
      </c>
      <c r="BJ106" s="25" t="s">
        <v>24</v>
      </c>
      <c r="BK106" s="214">
        <f t="shared" si="9"/>
        <v>0</v>
      </c>
      <c r="BL106" s="25" t="s">
        <v>326</v>
      </c>
      <c r="BM106" s="25" t="s">
        <v>1886</v>
      </c>
    </row>
    <row r="107" spans="2:65" s="1" customFormat="1" ht="31.5" customHeight="1">
      <c r="B107" s="42"/>
      <c r="C107" s="250" t="s">
        <v>29</v>
      </c>
      <c r="D107" s="250" t="s">
        <v>304</v>
      </c>
      <c r="E107" s="251" t="s">
        <v>1887</v>
      </c>
      <c r="F107" s="252" t="s">
        <v>1888</v>
      </c>
      <c r="G107" s="253" t="s">
        <v>317</v>
      </c>
      <c r="H107" s="254">
        <v>85</v>
      </c>
      <c r="I107" s="255"/>
      <c r="J107" s="256">
        <f t="shared" si="0"/>
        <v>0</v>
      </c>
      <c r="K107" s="252" t="s">
        <v>152</v>
      </c>
      <c r="L107" s="257"/>
      <c r="M107" s="258" t="s">
        <v>22</v>
      </c>
      <c r="N107" s="259" t="s">
        <v>46</v>
      </c>
      <c r="O107" s="43"/>
      <c r="P107" s="212">
        <f t="shared" si="1"/>
        <v>0</v>
      </c>
      <c r="Q107" s="212">
        <v>0.001</v>
      </c>
      <c r="R107" s="212">
        <f t="shared" si="2"/>
        <v>0.085</v>
      </c>
      <c r="S107" s="212">
        <v>0</v>
      </c>
      <c r="T107" s="213">
        <f t="shared" si="3"/>
        <v>0</v>
      </c>
      <c r="AR107" s="25" t="s">
        <v>438</v>
      </c>
      <c r="AT107" s="25" t="s">
        <v>304</v>
      </c>
      <c r="AU107" s="25" t="s">
        <v>84</v>
      </c>
      <c r="AY107" s="25" t="s">
        <v>145</v>
      </c>
      <c r="BE107" s="214">
        <f t="shared" si="4"/>
        <v>0</v>
      </c>
      <c r="BF107" s="214">
        <f t="shared" si="5"/>
        <v>0</v>
      </c>
      <c r="BG107" s="214">
        <f t="shared" si="6"/>
        <v>0</v>
      </c>
      <c r="BH107" s="214">
        <f t="shared" si="7"/>
        <v>0</v>
      </c>
      <c r="BI107" s="214">
        <f t="shared" si="8"/>
        <v>0</v>
      </c>
      <c r="BJ107" s="25" t="s">
        <v>24</v>
      </c>
      <c r="BK107" s="214">
        <f t="shared" si="9"/>
        <v>0</v>
      </c>
      <c r="BL107" s="25" t="s">
        <v>326</v>
      </c>
      <c r="BM107" s="25" t="s">
        <v>1889</v>
      </c>
    </row>
    <row r="108" spans="2:65" s="1" customFormat="1" ht="22.5" customHeight="1">
      <c r="B108" s="42"/>
      <c r="C108" s="203" t="s">
        <v>192</v>
      </c>
      <c r="D108" s="203" t="s">
        <v>148</v>
      </c>
      <c r="E108" s="204" t="s">
        <v>1890</v>
      </c>
      <c r="F108" s="205" t="s">
        <v>1891</v>
      </c>
      <c r="G108" s="206" t="s">
        <v>317</v>
      </c>
      <c r="H108" s="207">
        <v>16</v>
      </c>
      <c r="I108" s="208"/>
      <c r="J108" s="209">
        <f t="shared" si="0"/>
        <v>0</v>
      </c>
      <c r="K108" s="205" t="s">
        <v>152</v>
      </c>
      <c r="L108" s="62"/>
      <c r="M108" s="210" t="s">
        <v>22</v>
      </c>
      <c r="N108" s="211" t="s">
        <v>46</v>
      </c>
      <c r="O108" s="43"/>
      <c r="P108" s="212">
        <f t="shared" si="1"/>
        <v>0</v>
      </c>
      <c r="Q108" s="212">
        <v>0</v>
      </c>
      <c r="R108" s="212">
        <f t="shared" si="2"/>
        <v>0</v>
      </c>
      <c r="S108" s="212">
        <v>0</v>
      </c>
      <c r="T108" s="213">
        <f t="shared" si="3"/>
        <v>0</v>
      </c>
      <c r="AR108" s="25" t="s">
        <v>326</v>
      </c>
      <c r="AT108" s="25" t="s">
        <v>148</v>
      </c>
      <c r="AU108" s="25" t="s">
        <v>84</v>
      </c>
      <c r="AY108" s="25" t="s">
        <v>145</v>
      </c>
      <c r="BE108" s="214">
        <f t="shared" si="4"/>
        <v>0</v>
      </c>
      <c r="BF108" s="214">
        <f t="shared" si="5"/>
        <v>0</v>
      </c>
      <c r="BG108" s="214">
        <f t="shared" si="6"/>
        <v>0</v>
      </c>
      <c r="BH108" s="214">
        <f t="shared" si="7"/>
        <v>0</v>
      </c>
      <c r="BI108" s="214">
        <f t="shared" si="8"/>
        <v>0</v>
      </c>
      <c r="BJ108" s="25" t="s">
        <v>24</v>
      </c>
      <c r="BK108" s="214">
        <f t="shared" si="9"/>
        <v>0</v>
      </c>
      <c r="BL108" s="25" t="s">
        <v>326</v>
      </c>
      <c r="BM108" s="25" t="s">
        <v>1892</v>
      </c>
    </row>
    <row r="109" spans="2:65" s="1" customFormat="1" ht="31.5" customHeight="1">
      <c r="B109" s="42"/>
      <c r="C109" s="250" t="s">
        <v>162</v>
      </c>
      <c r="D109" s="250" t="s">
        <v>304</v>
      </c>
      <c r="E109" s="251" t="s">
        <v>1893</v>
      </c>
      <c r="F109" s="252" t="s">
        <v>1894</v>
      </c>
      <c r="G109" s="253" t="s">
        <v>317</v>
      </c>
      <c r="H109" s="254">
        <v>12</v>
      </c>
      <c r="I109" s="255"/>
      <c r="J109" s="256">
        <f t="shared" si="0"/>
        <v>0</v>
      </c>
      <c r="K109" s="252" t="s">
        <v>152</v>
      </c>
      <c r="L109" s="257"/>
      <c r="M109" s="258" t="s">
        <v>22</v>
      </c>
      <c r="N109" s="259" t="s">
        <v>46</v>
      </c>
      <c r="O109" s="43"/>
      <c r="P109" s="212">
        <f t="shared" si="1"/>
        <v>0</v>
      </c>
      <c r="Q109" s="212">
        <v>0.0015</v>
      </c>
      <c r="R109" s="212">
        <f t="shared" si="2"/>
        <v>0.018000000000000002</v>
      </c>
      <c r="S109" s="212">
        <v>0</v>
      </c>
      <c r="T109" s="213">
        <f t="shared" si="3"/>
        <v>0</v>
      </c>
      <c r="AR109" s="25" t="s">
        <v>438</v>
      </c>
      <c r="AT109" s="25" t="s">
        <v>304</v>
      </c>
      <c r="AU109" s="25" t="s">
        <v>84</v>
      </c>
      <c r="AY109" s="25" t="s">
        <v>145</v>
      </c>
      <c r="BE109" s="214">
        <f t="shared" si="4"/>
        <v>0</v>
      </c>
      <c r="BF109" s="214">
        <f t="shared" si="5"/>
        <v>0</v>
      </c>
      <c r="BG109" s="214">
        <f t="shared" si="6"/>
        <v>0</v>
      </c>
      <c r="BH109" s="214">
        <f t="shared" si="7"/>
        <v>0</v>
      </c>
      <c r="BI109" s="214">
        <f t="shared" si="8"/>
        <v>0</v>
      </c>
      <c r="BJ109" s="25" t="s">
        <v>24</v>
      </c>
      <c r="BK109" s="214">
        <f t="shared" si="9"/>
        <v>0</v>
      </c>
      <c r="BL109" s="25" t="s">
        <v>326</v>
      </c>
      <c r="BM109" s="25" t="s">
        <v>1895</v>
      </c>
    </row>
    <row r="110" spans="2:65" s="1" customFormat="1" ht="22.5" customHeight="1">
      <c r="B110" s="42"/>
      <c r="C110" s="203" t="s">
        <v>196</v>
      </c>
      <c r="D110" s="203" t="s">
        <v>148</v>
      </c>
      <c r="E110" s="204" t="s">
        <v>1896</v>
      </c>
      <c r="F110" s="205" t="s">
        <v>1897</v>
      </c>
      <c r="G110" s="206" t="s">
        <v>317</v>
      </c>
      <c r="H110" s="207">
        <v>3</v>
      </c>
      <c r="I110" s="208"/>
      <c r="J110" s="209">
        <f t="shared" si="0"/>
        <v>0</v>
      </c>
      <c r="K110" s="205" t="s">
        <v>152</v>
      </c>
      <c r="L110" s="62"/>
      <c r="M110" s="210" t="s">
        <v>22</v>
      </c>
      <c r="N110" s="211" t="s">
        <v>46</v>
      </c>
      <c r="O110" s="43"/>
      <c r="P110" s="212">
        <f t="shared" si="1"/>
        <v>0</v>
      </c>
      <c r="Q110" s="212">
        <v>0</v>
      </c>
      <c r="R110" s="212">
        <f t="shared" si="2"/>
        <v>0</v>
      </c>
      <c r="S110" s="212">
        <v>0</v>
      </c>
      <c r="T110" s="213">
        <f t="shared" si="3"/>
        <v>0</v>
      </c>
      <c r="AR110" s="25" t="s">
        <v>326</v>
      </c>
      <c r="AT110" s="25" t="s">
        <v>148</v>
      </c>
      <c r="AU110" s="25" t="s">
        <v>84</v>
      </c>
      <c r="AY110" s="25" t="s">
        <v>145</v>
      </c>
      <c r="BE110" s="214">
        <f t="shared" si="4"/>
        <v>0</v>
      </c>
      <c r="BF110" s="214">
        <f t="shared" si="5"/>
        <v>0</v>
      </c>
      <c r="BG110" s="214">
        <f t="shared" si="6"/>
        <v>0</v>
      </c>
      <c r="BH110" s="214">
        <f t="shared" si="7"/>
        <v>0</v>
      </c>
      <c r="BI110" s="214">
        <f t="shared" si="8"/>
        <v>0</v>
      </c>
      <c r="BJ110" s="25" t="s">
        <v>24</v>
      </c>
      <c r="BK110" s="214">
        <f t="shared" si="9"/>
        <v>0</v>
      </c>
      <c r="BL110" s="25" t="s">
        <v>326</v>
      </c>
      <c r="BM110" s="25" t="s">
        <v>1898</v>
      </c>
    </row>
    <row r="111" spans="2:65" s="1" customFormat="1" ht="31.5" customHeight="1">
      <c r="B111" s="42"/>
      <c r="C111" s="250" t="s">
        <v>200</v>
      </c>
      <c r="D111" s="250" t="s">
        <v>304</v>
      </c>
      <c r="E111" s="251" t="s">
        <v>1899</v>
      </c>
      <c r="F111" s="252" t="s">
        <v>1900</v>
      </c>
      <c r="G111" s="253" t="s">
        <v>317</v>
      </c>
      <c r="H111" s="254">
        <v>3</v>
      </c>
      <c r="I111" s="255"/>
      <c r="J111" s="256">
        <f t="shared" si="0"/>
        <v>0</v>
      </c>
      <c r="K111" s="252" t="s">
        <v>152</v>
      </c>
      <c r="L111" s="257"/>
      <c r="M111" s="258" t="s">
        <v>22</v>
      </c>
      <c r="N111" s="259" t="s">
        <v>46</v>
      </c>
      <c r="O111" s="43"/>
      <c r="P111" s="212">
        <f t="shared" si="1"/>
        <v>0</v>
      </c>
      <c r="Q111" s="212">
        <v>0.002</v>
      </c>
      <c r="R111" s="212">
        <f t="shared" si="2"/>
        <v>0.006</v>
      </c>
      <c r="S111" s="212">
        <v>0</v>
      </c>
      <c r="T111" s="213">
        <f t="shared" si="3"/>
        <v>0</v>
      </c>
      <c r="AR111" s="25" t="s">
        <v>438</v>
      </c>
      <c r="AT111" s="25" t="s">
        <v>304</v>
      </c>
      <c r="AU111" s="25" t="s">
        <v>84</v>
      </c>
      <c r="AY111" s="25" t="s">
        <v>145</v>
      </c>
      <c r="BE111" s="214">
        <f t="shared" si="4"/>
        <v>0</v>
      </c>
      <c r="BF111" s="214">
        <f t="shared" si="5"/>
        <v>0</v>
      </c>
      <c r="BG111" s="214">
        <f t="shared" si="6"/>
        <v>0</v>
      </c>
      <c r="BH111" s="214">
        <f t="shared" si="7"/>
        <v>0</v>
      </c>
      <c r="BI111" s="214">
        <f t="shared" si="8"/>
        <v>0</v>
      </c>
      <c r="BJ111" s="25" t="s">
        <v>24</v>
      </c>
      <c r="BK111" s="214">
        <f t="shared" si="9"/>
        <v>0</v>
      </c>
      <c r="BL111" s="25" t="s">
        <v>326</v>
      </c>
      <c r="BM111" s="25" t="s">
        <v>1901</v>
      </c>
    </row>
    <row r="112" spans="2:65" s="1" customFormat="1" ht="22.5" customHeight="1">
      <c r="B112" s="42"/>
      <c r="C112" s="203" t="s">
        <v>10</v>
      </c>
      <c r="D112" s="203" t="s">
        <v>148</v>
      </c>
      <c r="E112" s="204" t="s">
        <v>1902</v>
      </c>
      <c r="F112" s="205" t="s">
        <v>1903</v>
      </c>
      <c r="G112" s="206" t="s">
        <v>242</v>
      </c>
      <c r="H112" s="207">
        <v>1.5</v>
      </c>
      <c r="I112" s="208"/>
      <c r="J112" s="209">
        <f t="shared" si="0"/>
        <v>0</v>
      </c>
      <c r="K112" s="205" t="s">
        <v>152</v>
      </c>
      <c r="L112" s="62"/>
      <c r="M112" s="210" t="s">
        <v>22</v>
      </c>
      <c r="N112" s="211" t="s">
        <v>46</v>
      </c>
      <c r="O112" s="43"/>
      <c r="P112" s="212">
        <f t="shared" si="1"/>
        <v>0</v>
      </c>
      <c r="Q112" s="212">
        <v>0</v>
      </c>
      <c r="R112" s="212">
        <f t="shared" si="2"/>
        <v>0</v>
      </c>
      <c r="S112" s="212">
        <v>0</v>
      </c>
      <c r="T112" s="213">
        <f t="shared" si="3"/>
        <v>0</v>
      </c>
      <c r="AR112" s="25" t="s">
        <v>326</v>
      </c>
      <c r="AT112" s="25" t="s">
        <v>148</v>
      </c>
      <c r="AU112" s="25" t="s">
        <v>84</v>
      </c>
      <c r="AY112" s="25" t="s">
        <v>145</v>
      </c>
      <c r="BE112" s="214">
        <f t="shared" si="4"/>
        <v>0</v>
      </c>
      <c r="BF112" s="214">
        <f t="shared" si="5"/>
        <v>0</v>
      </c>
      <c r="BG112" s="214">
        <f t="shared" si="6"/>
        <v>0</v>
      </c>
      <c r="BH112" s="214">
        <f t="shared" si="7"/>
        <v>0</v>
      </c>
      <c r="BI112" s="214">
        <f t="shared" si="8"/>
        <v>0</v>
      </c>
      <c r="BJ112" s="25" t="s">
        <v>24</v>
      </c>
      <c r="BK112" s="214">
        <f t="shared" si="9"/>
        <v>0</v>
      </c>
      <c r="BL112" s="25" t="s">
        <v>326</v>
      </c>
      <c r="BM112" s="25" t="s">
        <v>1904</v>
      </c>
    </row>
    <row r="113" spans="2:65" s="1" customFormat="1" ht="31.5" customHeight="1">
      <c r="B113" s="42"/>
      <c r="C113" s="250" t="s">
        <v>326</v>
      </c>
      <c r="D113" s="250" t="s">
        <v>304</v>
      </c>
      <c r="E113" s="251" t="s">
        <v>1905</v>
      </c>
      <c r="F113" s="252" t="s">
        <v>1906</v>
      </c>
      <c r="G113" s="253" t="s">
        <v>242</v>
      </c>
      <c r="H113" s="254">
        <v>1.5</v>
      </c>
      <c r="I113" s="255"/>
      <c r="J113" s="256">
        <f t="shared" si="0"/>
        <v>0</v>
      </c>
      <c r="K113" s="252" t="s">
        <v>152</v>
      </c>
      <c r="L113" s="257"/>
      <c r="M113" s="258" t="s">
        <v>22</v>
      </c>
      <c r="N113" s="259" t="s">
        <v>46</v>
      </c>
      <c r="O113" s="43"/>
      <c r="P113" s="212">
        <f t="shared" si="1"/>
        <v>0</v>
      </c>
      <c r="Q113" s="212">
        <v>0.0027</v>
      </c>
      <c r="R113" s="212">
        <f t="shared" si="2"/>
        <v>0.00405</v>
      </c>
      <c r="S113" s="212">
        <v>0</v>
      </c>
      <c r="T113" s="213">
        <f t="shared" si="3"/>
        <v>0</v>
      </c>
      <c r="AR113" s="25" t="s">
        <v>438</v>
      </c>
      <c r="AT113" s="25" t="s">
        <v>304</v>
      </c>
      <c r="AU113" s="25" t="s">
        <v>84</v>
      </c>
      <c r="AY113" s="25" t="s">
        <v>145</v>
      </c>
      <c r="BE113" s="214">
        <f t="shared" si="4"/>
        <v>0</v>
      </c>
      <c r="BF113" s="214">
        <f t="shared" si="5"/>
        <v>0</v>
      </c>
      <c r="BG113" s="214">
        <f t="shared" si="6"/>
        <v>0</v>
      </c>
      <c r="BH113" s="214">
        <f t="shared" si="7"/>
        <v>0</v>
      </c>
      <c r="BI113" s="214">
        <f t="shared" si="8"/>
        <v>0</v>
      </c>
      <c r="BJ113" s="25" t="s">
        <v>24</v>
      </c>
      <c r="BK113" s="214">
        <f t="shared" si="9"/>
        <v>0</v>
      </c>
      <c r="BL113" s="25" t="s">
        <v>326</v>
      </c>
      <c r="BM113" s="25" t="s">
        <v>1907</v>
      </c>
    </row>
    <row r="114" spans="2:65" s="1" customFormat="1" ht="31.5" customHeight="1">
      <c r="B114" s="42"/>
      <c r="C114" s="203" t="s">
        <v>334</v>
      </c>
      <c r="D114" s="203" t="s">
        <v>148</v>
      </c>
      <c r="E114" s="204" t="s">
        <v>1908</v>
      </c>
      <c r="F114" s="205" t="s">
        <v>1909</v>
      </c>
      <c r="G114" s="206" t="s">
        <v>1910</v>
      </c>
      <c r="H114" s="207">
        <v>2</v>
      </c>
      <c r="I114" s="208"/>
      <c r="J114" s="209">
        <f t="shared" si="0"/>
        <v>0</v>
      </c>
      <c r="K114" s="205" t="s">
        <v>152</v>
      </c>
      <c r="L114" s="62"/>
      <c r="M114" s="210" t="s">
        <v>22</v>
      </c>
      <c r="N114" s="211" t="s">
        <v>46</v>
      </c>
      <c r="O114" s="43"/>
      <c r="P114" s="212">
        <f t="shared" si="1"/>
        <v>0</v>
      </c>
      <c r="Q114" s="212">
        <v>0.0001</v>
      </c>
      <c r="R114" s="212">
        <f t="shared" si="2"/>
        <v>0.0002</v>
      </c>
      <c r="S114" s="212">
        <v>0</v>
      </c>
      <c r="T114" s="213">
        <f t="shared" si="3"/>
        <v>0</v>
      </c>
      <c r="AR114" s="25" t="s">
        <v>326</v>
      </c>
      <c r="AT114" s="25" t="s">
        <v>148</v>
      </c>
      <c r="AU114" s="25" t="s">
        <v>84</v>
      </c>
      <c r="AY114" s="25" t="s">
        <v>145</v>
      </c>
      <c r="BE114" s="214">
        <f t="shared" si="4"/>
        <v>0</v>
      </c>
      <c r="BF114" s="214">
        <f t="shared" si="5"/>
        <v>0</v>
      </c>
      <c r="BG114" s="214">
        <f t="shared" si="6"/>
        <v>0</v>
      </c>
      <c r="BH114" s="214">
        <f t="shared" si="7"/>
        <v>0</v>
      </c>
      <c r="BI114" s="214">
        <f t="shared" si="8"/>
        <v>0</v>
      </c>
      <c r="BJ114" s="25" t="s">
        <v>24</v>
      </c>
      <c r="BK114" s="214">
        <f t="shared" si="9"/>
        <v>0</v>
      </c>
      <c r="BL114" s="25" t="s">
        <v>326</v>
      </c>
      <c r="BM114" s="25" t="s">
        <v>1911</v>
      </c>
    </row>
    <row r="115" spans="2:65" s="1" customFormat="1" ht="31.5" customHeight="1">
      <c r="B115" s="42"/>
      <c r="C115" s="203" t="s">
        <v>341</v>
      </c>
      <c r="D115" s="203" t="s">
        <v>148</v>
      </c>
      <c r="E115" s="204" t="s">
        <v>1912</v>
      </c>
      <c r="F115" s="205" t="s">
        <v>1913</v>
      </c>
      <c r="G115" s="206" t="s">
        <v>1910</v>
      </c>
      <c r="H115" s="207">
        <v>1</v>
      </c>
      <c r="I115" s="208"/>
      <c r="J115" s="209">
        <f t="shared" si="0"/>
        <v>0</v>
      </c>
      <c r="K115" s="205" t="s">
        <v>152</v>
      </c>
      <c r="L115" s="62"/>
      <c r="M115" s="210" t="s">
        <v>22</v>
      </c>
      <c r="N115" s="211" t="s">
        <v>46</v>
      </c>
      <c r="O115" s="43"/>
      <c r="P115" s="212">
        <f t="shared" si="1"/>
        <v>0</v>
      </c>
      <c r="Q115" s="212">
        <v>0.0001</v>
      </c>
      <c r="R115" s="212">
        <f t="shared" si="2"/>
        <v>0.0001</v>
      </c>
      <c r="S115" s="212">
        <v>0</v>
      </c>
      <c r="T115" s="213">
        <f t="shared" si="3"/>
        <v>0</v>
      </c>
      <c r="AR115" s="25" t="s">
        <v>326</v>
      </c>
      <c r="AT115" s="25" t="s">
        <v>148</v>
      </c>
      <c r="AU115" s="25" t="s">
        <v>84</v>
      </c>
      <c r="AY115" s="25" t="s">
        <v>145</v>
      </c>
      <c r="BE115" s="214">
        <f t="shared" si="4"/>
        <v>0</v>
      </c>
      <c r="BF115" s="214">
        <f t="shared" si="5"/>
        <v>0</v>
      </c>
      <c r="BG115" s="214">
        <f t="shared" si="6"/>
        <v>0</v>
      </c>
      <c r="BH115" s="214">
        <f t="shared" si="7"/>
        <v>0</v>
      </c>
      <c r="BI115" s="214">
        <f t="shared" si="8"/>
        <v>0</v>
      </c>
      <c r="BJ115" s="25" t="s">
        <v>24</v>
      </c>
      <c r="BK115" s="214">
        <f t="shared" si="9"/>
        <v>0</v>
      </c>
      <c r="BL115" s="25" t="s">
        <v>326</v>
      </c>
      <c r="BM115" s="25" t="s">
        <v>1914</v>
      </c>
    </row>
    <row r="116" spans="2:65" s="1" customFormat="1" ht="31.5" customHeight="1">
      <c r="B116" s="42"/>
      <c r="C116" s="203" t="s">
        <v>348</v>
      </c>
      <c r="D116" s="203" t="s">
        <v>148</v>
      </c>
      <c r="E116" s="204" t="s">
        <v>874</v>
      </c>
      <c r="F116" s="205" t="s">
        <v>1915</v>
      </c>
      <c r="G116" s="206" t="s">
        <v>780</v>
      </c>
      <c r="H116" s="207">
        <v>0.149</v>
      </c>
      <c r="I116" s="208"/>
      <c r="J116" s="209">
        <f t="shared" si="0"/>
        <v>0</v>
      </c>
      <c r="K116" s="205" t="s">
        <v>1916</v>
      </c>
      <c r="L116" s="62"/>
      <c r="M116" s="210" t="s">
        <v>22</v>
      </c>
      <c r="N116" s="211" t="s">
        <v>46</v>
      </c>
      <c r="O116" s="43"/>
      <c r="P116" s="212">
        <f t="shared" si="1"/>
        <v>0</v>
      </c>
      <c r="Q116" s="212">
        <v>0</v>
      </c>
      <c r="R116" s="212">
        <f t="shared" si="2"/>
        <v>0</v>
      </c>
      <c r="S116" s="212">
        <v>0</v>
      </c>
      <c r="T116" s="213">
        <f t="shared" si="3"/>
        <v>0</v>
      </c>
      <c r="AR116" s="25" t="s">
        <v>326</v>
      </c>
      <c r="AT116" s="25" t="s">
        <v>148</v>
      </c>
      <c r="AU116" s="25" t="s">
        <v>84</v>
      </c>
      <c r="AY116" s="25" t="s">
        <v>145</v>
      </c>
      <c r="BE116" s="214">
        <f t="shared" si="4"/>
        <v>0</v>
      </c>
      <c r="BF116" s="214">
        <f t="shared" si="5"/>
        <v>0</v>
      </c>
      <c r="BG116" s="214">
        <f t="shared" si="6"/>
        <v>0</v>
      </c>
      <c r="BH116" s="214">
        <f t="shared" si="7"/>
        <v>0</v>
      </c>
      <c r="BI116" s="214">
        <f t="shared" si="8"/>
        <v>0</v>
      </c>
      <c r="BJ116" s="25" t="s">
        <v>24</v>
      </c>
      <c r="BK116" s="214">
        <f t="shared" si="9"/>
        <v>0</v>
      </c>
      <c r="BL116" s="25" t="s">
        <v>326</v>
      </c>
      <c r="BM116" s="25" t="s">
        <v>1917</v>
      </c>
    </row>
    <row r="117" spans="2:65" s="1" customFormat="1" ht="44.25" customHeight="1">
      <c r="B117" s="42"/>
      <c r="C117" s="203" t="s">
        <v>353</v>
      </c>
      <c r="D117" s="203" t="s">
        <v>148</v>
      </c>
      <c r="E117" s="204" t="s">
        <v>1918</v>
      </c>
      <c r="F117" s="205" t="s">
        <v>1919</v>
      </c>
      <c r="G117" s="206" t="s">
        <v>780</v>
      </c>
      <c r="H117" s="207">
        <v>0.149</v>
      </c>
      <c r="I117" s="208"/>
      <c r="J117" s="209">
        <f t="shared" si="0"/>
        <v>0</v>
      </c>
      <c r="K117" s="205" t="s">
        <v>1916</v>
      </c>
      <c r="L117" s="62"/>
      <c r="M117" s="210" t="s">
        <v>22</v>
      </c>
      <c r="N117" s="211" t="s">
        <v>46</v>
      </c>
      <c r="O117" s="43"/>
      <c r="P117" s="212">
        <f t="shared" si="1"/>
        <v>0</v>
      </c>
      <c r="Q117" s="212">
        <v>0</v>
      </c>
      <c r="R117" s="212">
        <f t="shared" si="2"/>
        <v>0</v>
      </c>
      <c r="S117" s="212">
        <v>0</v>
      </c>
      <c r="T117" s="213">
        <f t="shared" si="3"/>
        <v>0</v>
      </c>
      <c r="AR117" s="25" t="s">
        <v>326</v>
      </c>
      <c r="AT117" s="25" t="s">
        <v>148</v>
      </c>
      <c r="AU117" s="25" t="s">
        <v>84</v>
      </c>
      <c r="AY117" s="25" t="s">
        <v>145</v>
      </c>
      <c r="BE117" s="214">
        <f t="shared" si="4"/>
        <v>0</v>
      </c>
      <c r="BF117" s="214">
        <f t="shared" si="5"/>
        <v>0</v>
      </c>
      <c r="BG117" s="214">
        <f t="shared" si="6"/>
        <v>0</v>
      </c>
      <c r="BH117" s="214">
        <f t="shared" si="7"/>
        <v>0</v>
      </c>
      <c r="BI117" s="214">
        <f t="shared" si="8"/>
        <v>0</v>
      </c>
      <c r="BJ117" s="25" t="s">
        <v>24</v>
      </c>
      <c r="BK117" s="214">
        <f t="shared" si="9"/>
        <v>0</v>
      </c>
      <c r="BL117" s="25" t="s">
        <v>326</v>
      </c>
      <c r="BM117" s="25" t="s">
        <v>1920</v>
      </c>
    </row>
    <row r="118" spans="2:63" s="11" customFormat="1" ht="29.85" customHeight="1">
      <c r="B118" s="186"/>
      <c r="C118" s="187"/>
      <c r="D118" s="200" t="s">
        <v>74</v>
      </c>
      <c r="E118" s="201" t="s">
        <v>878</v>
      </c>
      <c r="F118" s="201" t="s">
        <v>879</v>
      </c>
      <c r="G118" s="187"/>
      <c r="H118" s="187"/>
      <c r="I118" s="190"/>
      <c r="J118" s="202">
        <f>BK118</f>
        <v>0</v>
      </c>
      <c r="K118" s="187"/>
      <c r="L118" s="192"/>
      <c r="M118" s="193"/>
      <c r="N118" s="194"/>
      <c r="O118" s="194"/>
      <c r="P118" s="195">
        <f>SUM(P119:P124)</f>
        <v>0</v>
      </c>
      <c r="Q118" s="194"/>
      <c r="R118" s="195">
        <f>SUM(R119:R124)</f>
        <v>0.004860000000000001</v>
      </c>
      <c r="S118" s="194"/>
      <c r="T118" s="196">
        <f>SUM(T119:T124)</f>
        <v>0</v>
      </c>
      <c r="AR118" s="197" t="s">
        <v>84</v>
      </c>
      <c r="AT118" s="198" t="s">
        <v>74</v>
      </c>
      <c r="AU118" s="198" t="s">
        <v>24</v>
      </c>
      <c r="AY118" s="197" t="s">
        <v>145</v>
      </c>
      <c r="BK118" s="199">
        <f>SUM(BK119:BK124)</f>
        <v>0</v>
      </c>
    </row>
    <row r="119" spans="2:65" s="1" customFormat="1" ht="22.5" customHeight="1">
      <c r="B119" s="42"/>
      <c r="C119" s="203" t="s">
        <v>9</v>
      </c>
      <c r="D119" s="203" t="s">
        <v>148</v>
      </c>
      <c r="E119" s="204" t="s">
        <v>1921</v>
      </c>
      <c r="F119" s="205" t="s">
        <v>1922</v>
      </c>
      <c r="G119" s="206" t="s">
        <v>317</v>
      </c>
      <c r="H119" s="207">
        <v>14</v>
      </c>
      <c r="I119" s="208"/>
      <c r="J119" s="209">
        <f aca="true" t="shared" si="10" ref="J119:J124">ROUND(I119*H119,2)</f>
        <v>0</v>
      </c>
      <c r="K119" s="205" t="s">
        <v>152</v>
      </c>
      <c r="L119" s="62"/>
      <c r="M119" s="210" t="s">
        <v>22</v>
      </c>
      <c r="N119" s="211" t="s">
        <v>46</v>
      </c>
      <c r="O119" s="43"/>
      <c r="P119" s="212">
        <f aca="true" t="shared" si="11" ref="P119:P124">O119*H119</f>
        <v>0</v>
      </c>
      <c r="Q119" s="212">
        <v>0.00029</v>
      </c>
      <c r="R119" s="212">
        <f aca="true" t="shared" si="12" ref="R119:R124">Q119*H119</f>
        <v>0.00406</v>
      </c>
      <c r="S119" s="212">
        <v>0</v>
      </c>
      <c r="T119" s="213">
        <f aca="true" t="shared" si="13" ref="T119:T124">S119*H119</f>
        <v>0</v>
      </c>
      <c r="AR119" s="25" t="s">
        <v>326</v>
      </c>
      <c r="AT119" s="25" t="s">
        <v>148</v>
      </c>
      <c r="AU119" s="25" t="s">
        <v>84</v>
      </c>
      <c r="AY119" s="25" t="s">
        <v>145</v>
      </c>
      <c r="BE119" s="214">
        <f aca="true" t="shared" si="14" ref="BE119:BE124">IF(N119="základní",J119,0)</f>
        <v>0</v>
      </c>
      <c r="BF119" s="214">
        <f aca="true" t="shared" si="15" ref="BF119:BF124">IF(N119="snížená",J119,0)</f>
        <v>0</v>
      </c>
      <c r="BG119" s="214">
        <f aca="true" t="shared" si="16" ref="BG119:BG124">IF(N119="zákl. přenesená",J119,0)</f>
        <v>0</v>
      </c>
      <c r="BH119" s="214">
        <f aca="true" t="shared" si="17" ref="BH119:BH124">IF(N119="sníž. přenesená",J119,0)</f>
        <v>0</v>
      </c>
      <c r="BI119" s="214">
        <f aca="true" t="shared" si="18" ref="BI119:BI124">IF(N119="nulová",J119,0)</f>
        <v>0</v>
      </c>
      <c r="BJ119" s="25" t="s">
        <v>24</v>
      </c>
      <c r="BK119" s="214">
        <f aca="true" t="shared" si="19" ref="BK119:BK124">ROUND(I119*H119,2)</f>
        <v>0</v>
      </c>
      <c r="BL119" s="25" t="s">
        <v>326</v>
      </c>
      <c r="BM119" s="25" t="s">
        <v>1923</v>
      </c>
    </row>
    <row r="120" spans="2:65" s="1" customFormat="1" ht="22.5" customHeight="1">
      <c r="B120" s="42"/>
      <c r="C120" s="203" t="s">
        <v>365</v>
      </c>
      <c r="D120" s="203" t="s">
        <v>148</v>
      </c>
      <c r="E120" s="204" t="s">
        <v>1924</v>
      </c>
      <c r="F120" s="205" t="s">
        <v>1925</v>
      </c>
      <c r="G120" s="206" t="s">
        <v>175</v>
      </c>
      <c r="H120" s="207">
        <v>2</v>
      </c>
      <c r="I120" s="208"/>
      <c r="J120" s="209">
        <f t="shared" si="10"/>
        <v>0</v>
      </c>
      <c r="K120" s="205" t="s">
        <v>1916</v>
      </c>
      <c r="L120" s="62"/>
      <c r="M120" s="210" t="s">
        <v>22</v>
      </c>
      <c r="N120" s="211" t="s">
        <v>46</v>
      </c>
      <c r="O120" s="43"/>
      <c r="P120" s="212">
        <f t="shared" si="11"/>
        <v>0</v>
      </c>
      <c r="Q120" s="212">
        <v>0.0002</v>
      </c>
      <c r="R120" s="212">
        <f t="shared" si="12"/>
        <v>0.0004</v>
      </c>
      <c r="S120" s="212">
        <v>0</v>
      </c>
      <c r="T120" s="213">
        <f t="shared" si="13"/>
        <v>0</v>
      </c>
      <c r="AR120" s="25" t="s">
        <v>326</v>
      </c>
      <c r="AT120" s="25" t="s">
        <v>148</v>
      </c>
      <c r="AU120" s="25" t="s">
        <v>84</v>
      </c>
      <c r="AY120" s="25" t="s">
        <v>145</v>
      </c>
      <c r="BE120" s="214">
        <f t="shared" si="14"/>
        <v>0</v>
      </c>
      <c r="BF120" s="214">
        <f t="shared" si="15"/>
        <v>0</v>
      </c>
      <c r="BG120" s="214">
        <f t="shared" si="16"/>
        <v>0</v>
      </c>
      <c r="BH120" s="214">
        <f t="shared" si="17"/>
        <v>0</v>
      </c>
      <c r="BI120" s="214">
        <f t="shared" si="18"/>
        <v>0</v>
      </c>
      <c r="BJ120" s="25" t="s">
        <v>24</v>
      </c>
      <c r="BK120" s="214">
        <f t="shared" si="19"/>
        <v>0</v>
      </c>
      <c r="BL120" s="25" t="s">
        <v>326</v>
      </c>
      <c r="BM120" s="25" t="s">
        <v>1926</v>
      </c>
    </row>
    <row r="121" spans="2:65" s="1" customFormat="1" ht="22.5" customHeight="1">
      <c r="B121" s="42"/>
      <c r="C121" s="203" t="s">
        <v>370</v>
      </c>
      <c r="D121" s="203" t="s">
        <v>148</v>
      </c>
      <c r="E121" s="204" t="s">
        <v>1927</v>
      </c>
      <c r="F121" s="205" t="s">
        <v>1928</v>
      </c>
      <c r="G121" s="206" t="s">
        <v>175</v>
      </c>
      <c r="H121" s="207">
        <v>2</v>
      </c>
      <c r="I121" s="208"/>
      <c r="J121" s="209">
        <f t="shared" si="10"/>
        <v>0</v>
      </c>
      <c r="K121" s="205" t="s">
        <v>152</v>
      </c>
      <c r="L121" s="62"/>
      <c r="M121" s="210" t="s">
        <v>22</v>
      </c>
      <c r="N121" s="211" t="s">
        <v>46</v>
      </c>
      <c r="O121" s="43"/>
      <c r="P121" s="212">
        <f t="shared" si="11"/>
        <v>0</v>
      </c>
      <c r="Q121" s="212">
        <v>0.0002</v>
      </c>
      <c r="R121" s="212">
        <f t="shared" si="12"/>
        <v>0.0004</v>
      </c>
      <c r="S121" s="212">
        <v>0</v>
      </c>
      <c r="T121" s="213">
        <f t="shared" si="13"/>
        <v>0</v>
      </c>
      <c r="AR121" s="25" t="s">
        <v>326</v>
      </c>
      <c r="AT121" s="25" t="s">
        <v>148</v>
      </c>
      <c r="AU121" s="25" t="s">
        <v>84</v>
      </c>
      <c r="AY121" s="25" t="s">
        <v>145</v>
      </c>
      <c r="BE121" s="214">
        <f t="shared" si="14"/>
        <v>0</v>
      </c>
      <c r="BF121" s="214">
        <f t="shared" si="15"/>
        <v>0</v>
      </c>
      <c r="BG121" s="214">
        <f t="shared" si="16"/>
        <v>0</v>
      </c>
      <c r="BH121" s="214">
        <f t="shared" si="17"/>
        <v>0</v>
      </c>
      <c r="BI121" s="214">
        <f t="shared" si="18"/>
        <v>0</v>
      </c>
      <c r="BJ121" s="25" t="s">
        <v>24</v>
      </c>
      <c r="BK121" s="214">
        <f t="shared" si="19"/>
        <v>0</v>
      </c>
      <c r="BL121" s="25" t="s">
        <v>326</v>
      </c>
      <c r="BM121" s="25" t="s">
        <v>1929</v>
      </c>
    </row>
    <row r="122" spans="2:65" s="1" customFormat="1" ht="22.5" customHeight="1">
      <c r="B122" s="42"/>
      <c r="C122" s="203" t="s">
        <v>375</v>
      </c>
      <c r="D122" s="203" t="s">
        <v>148</v>
      </c>
      <c r="E122" s="204" t="s">
        <v>1930</v>
      </c>
      <c r="F122" s="205" t="s">
        <v>1931</v>
      </c>
      <c r="G122" s="206" t="s">
        <v>317</v>
      </c>
      <c r="H122" s="207">
        <v>14</v>
      </c>
      <c r="I122" s="208"/>
      <c r="J122" s="209">
        <f t="shared" si="10"/>
        <v>0</v>
      </c>
      <c r="K122" s="205" t="s">
        <v>1916</v>
      </c>
      <c r="L122" s="62"/>
      <c r="M122" s="210" t="s">
        <v>22</v>
      </c>
      <c r="N122" s="211" t="s">
        <v>46</v>
      </c>
      <c r="O122" s="43"/>
      <c r="P122" s="212">
        <f t="shared" si="11"/>
        <v>0</v>
      </c>
      <c r="Q122" s="212">
        <v>0</v>
      </c>
      <c r="R122" s="212">
        <f t="shared" si="12"/>
        <v>0</v>
      </c>
      <c r="S122" s="212">
        <v>0</v>
      </c>
      <c r="T122" s="213">
        <f t="shared" si="13"/>
        <v>0</v>
      </c>
      <c r="AR122" s="25" t="s">
        <v>326</v>
      </c>
      <c r="AT122" s="25" t="s">
        <v>148</v>
      </c>
      <c r="AU122" s="25" t="s">
        <v>84</v>
      </c>
      <c r="AY122" s="25" t="s">
        <v>145</v>
      </c>
      <c r="BE122" s="214">
        <f t="shared" si="14"/>
        <v>0</v>
      </c>
      <c r="BF122" s="214">
        <f t="shared" si="15"/>
        <v>0</v>
      </c>
      <c r="BG122" s="214">
        <f t="shared" si="16"/>
        <v>0</v>
      </c>
      <c r="BH122" s="214">
        <f t="shared" si="17"/>
        <v>0</v>
      </c>
      <c r="BI122" s="214">
        <f t="shared" si="18"/>
        <v>0</v>
      </c>
      <c r="BJ122" s="25" t="s">
        <v>24</v>
      </c>
      <c r="BK122" s="214">
        <f t="shared" si="19"/>
        <v>0</v>
      </c>
      <c r="BL122" s="25" t="s">
        <v>326</v>
      </c>
      <c r="BM122" s="25" t="s">
        <v>1932</v>
      </c>
    </row>
    <row r="123" spans="2:65" s="1" customFormat="1" ht="31.5" customHeight="1">
      <c r="B123" s="42"/>
      <c r="C123" s="203" t="s">
        <v>379</v>
      </c>
      <c r="D123" s="203" t="s">
        <v>148</v>
      </c>
      <c r="E123" s="204" t="s">
        <v>911</v>
      </c>
      <c r="F123" s="205" t="s">
        <v>1933</v>
      </c>
      <c r="G123" s="206" t="s">
        <v>780</v>
      </c>
      <c r="H123" s="207">
        <v>0.005</v>
      </c>
      <c r="I123" s="208"/>
      <c r="J123" s="209">
        <f t="shared" si="10"/>
        <v>0</v>
      </c>
      <c r="K123" s="205" t="s">
        <v>1916</v>
      </c>
      <c r="L123" s="62"/>
      <c r="M123" s="210" t="s">
        <v>22</v>
      </c>
      <c r="N123" s="211" t="s">
        <v>46</v>
      </c>
      <c r="O123" s="43"/>
      <c r="P123" s="212">
        <f t="shared" si="11"/>
        <v>0</v>
      </c>
      <c r="Q123" s="212">
        <v>0</v>
      </c>
      <c r="R123" s="212">
        <f t="shared" si="12"/>
        <v>0</v>
      </c>
      <c r="S123" s="212">
        <v>0</v>
      </c>
      <c r="T123" s="213">
        <f t="shared" si="13"/>
        <v>0</v>
      </c>
      <c r="AR123" s="25" t="s">
        <v>326</v>
      </c>
      <c r="AT123" s="25" t="s">
        <v>148</v>
      </c>
      <c r="AU123" s="25" t="s">
        <v>84</v>
      </c>
      <c r="AY123" s="25" t="s">
        <v>145</v>
      </c>
      <c r="BE123" s="214">
        <f t="shared" si="14"/>
        <v>0</v>
      </c>
      <c r="BF123" s="214">
        <f t="shared" si="15"/>
        <v>0</v>
      </c>
      <c r="BG123" s="214">
        <f t="shared" si="16"/>
        <v>0</v>
      </c>
      <c r="BH123" s="214">
        <f t="shared" si="17"/>
        <v>0</v>
      </c>
      <c r="BI123" s="214">
        <f t="shared" si="18"/>
        <v>0</v>
      </c>
      <c r="BJ123" s="25" t="s">
        <v>24</v>
      </c>
      <c r="BK123" s="214">
        <f t="shared" si="19"/>
        <v>0</v>
      </c>
      <c r="BL123" s="25" t="s">
        <v>326</v>
      </c>
      <c r="BM123" s="25" t="s">
        <v>1934</v>
      </c>
    </row>
    <row r="124" spans="2:65" s="1" customFormat="1" ht="44.25" customHeight="1">
      <c r="B124" s="42"/>
      <c r="C124" s="203" t="s">
        <v>386</v>
      </c>
      <c r="D124" s="203" t="s">
        <v>148</v>
      </c>
      <c r="E124" s="204" t="s">
        <v>1935</v>
      </c>
      <c r="F124" s="205" t="s">
        <v>1936</v>
      </c>
      <c r="G124" s="206" t="s">
        <v>780</v>
      </c>
      <c r="H124" s="207">
        <v>0.005</v>
      </c>
      <c r="I124" s="208"/>
      <c r="J124" s="209">
        <f t="shared" si="10"/>
        <v>0</v>
      </c>
      <c r="K124" s="205" t="s">
        <v>1916</v>
      </c>
      <c r="L124" s="62"/>
      <c r="M124" s="210" t="s">
        <v>22</v>
      </c>
      <c r="N124" s="211" t="s">
        <v>46</v>
      </c>
      <c r="O124" s="43"/>
      <c r="P124" s="212">
        <f t="shared" si="11"/>
        <v>0</v>
      </c>
      <c r="Q124" s="212">
        <v>0</v>
      </c>
      <c r="R124" s="212">
        <f t="shared" si="12"/>
        <v>0</v>
      </c>
      <c r="S124" s="212">
        <v>0</v>
      </c>
      <c r="T124" s="213">
        <f t="shared" si="13"/>
        <v>0</v>
      </c>
      <c r="AR124" s="25" t="s">
        <v>326</v>
      </c>
      <c r="AT124" s="25" t="s">
        <v>148</v>
      </c>
      <c r="AU124" s="25" t="s">
        <v>84</v>
      </c>
      <c r="AY124" s="25" t="s">
        <v>145</v>
      </c>
      <c r="BE124" s="214">
        <f t="shared" si="14"/>
        <v>0</v>
      </c>
      <c r="BF124" s="214">
        <f t="shared" si="15"/>
        <v>0</v>
      </c>
      <c r="BG124" s="214">
        <f t="shared" si="16"/>
        <v>0</v>
      </c>
      <c r="BH124" s="214">
        <f t="shared" si="17"/>
        <v>0</v>
      </c>
      <c r="BI124" s="214">
        <f t="shared" si="18"/>
        <v>0</v>
      </c>
      <c r="BJ124" s="25" t="s">
        <v>24</v>
      </c>
      <c r="BK124" s="214">
        <f t="shared" si="19"/>
        <v>0</v>
      </c>
      <c r="BL124" s="25" t="s">
        <v>326</v>
      </c>
      <c r="BM124" s="25" t="s">
        <v>1937</v>
      </c>
    </row>
    <row r="125" spans="2:63" s="11" customFormat="1" ht="29.85" customHeight="1">
      <c r="B125" s="186"/>
      <c r="C125" s="187"/>
      <c r="D125" s="200" t="s">
        <v>74</v>
      </c>
      <c r="E125" s="201" t="s">
        <v>1938</v>
      </c>
      <c r="F125" s="201" t="s">
        <v>1939</v>
      </c>
      <c r="G125" s="187"/>
      <c r="H125" s="187"/>
      <c r="I125" s="190"/>
      <c r="J125" s="202">
        <f>BK125</f>
        <v>0</v>
      </c>
      <c r="K125" s="187"/>
      <c r="L125" s="192"/>
      <c r="M125" s="193"/>
      <c r="N125" s="194"/>
      <c r="O125" s="194"/>
      <c r="P125" s="195">
        <f>SUM(P126:P133)</f>
        <v>0</v>
      </c>
      <c r="Q125" s="194"/>
      <c r="R125" s="195">
        <f>SUM(R126:R133)</f>
        <v>0.00627</v>
      </c>
      <c r="S125" s="194"/>
      <c r="T125" s="196">
        <f>SUM(T126:T133)</f>
        <v>0</v>
      </c>
      <c r="AR125" s="197" t="s">
        <v>84</v>
      </c>
      <c r="AT125" s="198" t="s">
        <v>74</v>
      </c>
      <c r="AU125" s="198" t="s">
        <v>24</v>
      </c>
      <c r="AY125" s="197" t="s">
        <v>145</v>
      </c>
      <c r="BK125" s="199">
        <f>SUM(BK126:BK133)</f>
        <v>0</v>
      </c>
    </row>
    <row r="126" spans="2:65" s="1" customFormat="1" ht="22.5" customHeight="1">
      <c r="B126" s="42"/>
      <c r="C126" s="203" t="s">
        <v>405</v>
      </c>
      <c r="D126" s="203" t="s">
        <v>148</v>
      </c>
      <c r="E126" s="204" t="s">
        <v>1940</v>
      </c>
      <c r="F126" s="205" t="s">
        <v>1941</v>
      </c>
      <c r="G126" s="206" t="s">
        <v>175</v>
      </c>
      <c r="H126" s="207">
        <v>1</v>
      </c>
      <c r="I126" s="208"/>
      <c r="J126" s="209">
        <f aca="true" t="shared" si="20" ref="J126:J133">ROUND(I126*H126,2)</f>
        <v>0</v>
      </c>
      <c r="K126" s="205" t="s">
        <v>1916</v>
      </c>
      <c r="L126" s="62"/>
      <c r="M126" s="210" t="s">
        <v>22</v>
      </c>
      <c r="N126" s="211" t="s">
        <v>46</v>
      </c>
      <c r="O126" s="43"/>
      <c r="P126" s="212">
        <f aca="true" t="shared" si="21" ref="P126:P133">O126*H126</f>
        <v>0</v>
      </c>
      <c r="Q126" s="212">
        <v>0</v>
      </c>
      <c r="R126" s="212">
        <f aca="true" t="shared" si="22" ref="R126:R133">Q126*H126</f>
        <v>0</v>
      </c>
      <c r="S126" s="212">
        <v>0</v>
      </c>
      <c r="T126" s="213">
        <f aca="true" t="shared" si="23" ref="T126:T133">S126*H126</f>
        <v>0</v>
      </c>
      <c r="AR126" s="25" t="s">
        <v>326</v>
      </c>
      <c r="AT126" s="25" t="s">
        <v>148</v>
      </c>
      <c r="AU126" s="25" t="s">
        <v>84</v>
      </c>
      <c r="AY126" s="25" t="s">
        <v>145</v>
      </c>
      <c r="BE126" s="214">
        <f aca="true" t="shared" si="24" ref="BE126:BE133">IF(N126="základní",J126,0)</f>
        <v>0</v>
      </c>
      <c r="BF126" s="214">
        <f aca="true" t="shared" si="25" ref="BF126:BF133">IF(N126="snížená",J126,0)</f>
        <v>0</v>
      </c>
      <c r="BG126" s="214">
        <f aca="true" t="shared" si="26" ref="BG126:BG133">IF(N126="zákl. přenesená",J126,0)</f>
        <v>0</v>
      </c>
      <c r="BH126" s="214">
        <f aca="true" t="shared" si="27" ref="BH126:BH133">IF(N126="sníž. přenesená",J126,0)</f>
        <v>0</v>
      </c>
      <c r="BI126" s="214">
        <f aca="true" t="shared" si="28" ref="BI126:BI133">IF(N126="nulová",J126,0)</f>
        <v>0</v>
      </c>
      <c r="BJ126" s="25" t="s">
        <v>24</v>
      </c>
      <c r="BK126" s="214">
        <f aca="true" t="shared" si="29" ref="BK126:BK133">ROUND(I126*H126,2)</f>
        <v>0</v>
      </c>
      <c r="BL126" s="25" t="s">
        <v>326</v>
      </c>
      <c r="BM126" s="25" t="s">
        <v>1942</v>
      </c>
    </row>
    <row r="127" spans="2:65" s="1" customFormat="1" ht="31.5" customHeight="1">
      <c r="B127" s="42"/>
      <c r="C127" s="203" t="s">
        <v>410</v>
      </c>
      <c r="D127" s="203" t="s">
        <v>148</v>
      </c>
      <c r="E127" s="204" t="s">
        <v>1943</v>
      </c>
      <c r="F127" s="205" t="s">
        <v>1944</v>
      </c>
      <c r="G127" s="206" t="s">
        <v>317</v>
      </c>
      <c r="H127" s="207">
        <v>5</v>
      </c>
      <c r="I127" s="208"/>
      <c r="J127" s="209">
        <f t="shared" si="20"/>
        <v>0</v>
      </c>
      <c r="K127" s="205" t="s">
        <v>1916</v>
      </c>
      <c r="L127" s="62"/>
      <c r="M127" s="210" t="s">
        <v>22</v>
      </c>
      <c r="N127" s="211" t="s">
        <v>46</v>
      </c>
      <c r="O127" s="43"/>
      <c r="P127" s="212">
        <f t="shared" si="21"/>
        <v>0</v>
      </c>
      <c r="Q127" s="212">
        <v>0.00096</v>
      </c>
      <c r="R127" s="212">
        <f t="shared" si="22"/>
        <v>0.0048000000000000004</v>
      </c>
      <c r="S127" s="212">
        <v>0</v>
      </c>
      <c r="T127" s="213">
        <f t="shared" si="23"/>
        <v>0</v>
      </c>
      <c r="AR127" s="25" t="s">
        <v>326</v>
      </c>
      <c r="AT127" s="25" t="s">
        <v>148</v>
      </c>
      <c r="AU127" s="25" t="s">
        <v>84</v>
      </c>
      <c r="AY127" s="25" t="s">
        <v>145</v>
      </c>
      <c r="BE127" s="214">
        <f t="shared" si="24"/>
        <v>0</v>
      </c>
      <c r="BF127" s="214">
        <f t="shared" si="25"/>
        <v>0</v>
      </c>
      <c r="BG127" s="214">
        <f t="shared" si="26"/>
        <v>0</v>
      </c>
      <c r="BH127" s="214">
        <f t="shared" si="27"/>
        <v>0</v>
      </c>
      <c r="BI127" s="214">
        <f t="shared" si="28"/>
        <v>0</v>
      </c>
      <c r="BJ127" s="25" t="s">
        <v>24</v>
      </c>
      <c r="BK127" s="214">
        <f t="shared" si="29"/>
        <v>0</v>
      </c>
      <c r="BL127" s="25" t="s">
        <v>326</v>
      </c>
      <c r="BM127" s="25" t="s">
        <v>1945</v>
      </c>
    </row>
    <row r="128" spans="2:65" s="1" customFormat="1" ht="31.5" customHeight="1">
      <c r="B128" s="42"/>
      <c r="C128" s="203" t="s">
        <v>423</v>
      </c>
      <c r="D128" s="203" t="s">
        <v>148</v>
      </c>
      <c r="E128" s="204" t="s">
        <v>1946</v>
      </c>
      <c r="F128" s="205" t="s">
        <v>1947</v>
      </c>
      <c r="G128" s="206" t="s">
        <v>175</v>
      </c>
      <c r="H128" s="207">
        <v>1</v>
      </c>
      <c r="I128" s="208"/>
      <c r="J128" s="209">
        <f t="shared" si="20"/>
        <v>0</v>
      </c>
      <c r="K128" s="205" t="s">
        <v>1916</v>
      </c>
      <c r="L128" s="62"/>
      <c r="M128" s="210" t="s">
        <v>22</v>
      </c>
      <c r="N128" s="211" t="s">
        <v>46</v>
      </c>
      <c r="O128" s="43"/>
      <c r="P128" s="212">
        <f t="shared" si="21"/>
        <v>0</v>
      </c>
      <c r="Q128" s="212">
        <v>0</v>
      </c>
      <c r="R128" s="212">
        <f t="shared" si="22"/>
        <v>0</v>
      </c>
      <c r="S128" s="212">
        <v>0</v>
      </c>
      <c r="T128" s="213">
        <f t="shared" si="23"/>
        <v>0</v>
      </c>
      <c r="AR128" s="25" t="s">
        <v>326</v>
      </c>
      <c r="AT128" s="25" t="s">
        <v>148</v>
      </c>
      <c r="AU128" s="25" t="s">
        <v>84</v>
      </c>
      <c r="AY128" s="25" t="s">
        <v>145</v>
      </c>
      <c r="BE128" s="214">
        <f t="shared" si="24"/>
        <v>0</v>
      </c>
      <c r="BF128" s="214">
        <f t="shared" si="25"/>
        <v>0</v>
      </c>
      <c r="BG128" s="214">
        <f t="shared" si="26"/>
        <v>0</v>
      </c>
      <c r="BH128" s="214">
        <f t="shared" si="27"/>
        <v>0</v>
      </c>
      <c r="BI128" s="214">
        <f t="shared" si="28"/>
        <v>0</v>
      </c>
      <c r="BJ128" s="25" t="s">
        <v>24</v>
      </c>
      <c r="BK128" s="214">
        <f t="shared" si="29"/>
        <v>0</v>
      </c>
      <c r="BL128" s="25" t="s">
        <v>326</v>
      </c>
      <c r="BM128" s="25" t="s">
        <v>1948</v>
      </c>
    </row>
    <row r="129" spans="2:65" s="1" customFormat="1" ht="31.5" customHeight="1">
      <c r="B129" s="42"/>
      <c r="C129" s="203" t="s">
        <v>428</v>
      </c>
      <c r="D129" s="203" t="s">
        <v>148</v>
      </c>
      <c r="E129" s="204" t="s">
        <v>1949</v>
      </c>
      <c r="F129" s="205" t="s">
        <v>1950</v>
      </c>
      <c r="G129" s="206" t="s">
        <v>175</v>
      </c>
      <c r="H129" s="207">
        <v>1</v>
      </c>
      <c r="I129" s="208"/>
      <c r="J129" s="209">
        <f t="shared" si="20"/>
        <v>0</v>
      </c>
      <c r="K129" s="205" t="s">
        <v>1916</v>
      </c>
      <c r="L129" s="62"/>
      <c r="M129" s="210" t="s">
        <v>22</v>
      </c>
      <c r="N129" s="211" t="s">
        <v>46</v>
      </c>
      <c r="O129" s="43"/>
      <c r="P129" s="212">
        <f t="shared" si="21"/>
        <v>0</v>
      </c>
      <c r="Q129" s="212">
        <v>2E-05</v>
      </c>
      <c r="R129" s="212">
        <f t="shared" si="22"/>
        <v>2E-05</v>
      </c>
      <c r="S129" s="212">
        <v>0</v>
      </c>
      <c r="T129" s="213">
        <f t="shared" si="23"/>
        <v>0</v>
      </c>
      <c r="AR129" s="25" t="s">
        <v>326</v>
      </c>
      <c r="AT129" s="25" t="s">
        <v>148</v>
      </c>
      <c r="AU129" s="25" t="s">
        <v>84</v>
      </c>
      <c r="AY129" s="25" t="s">
        <v>145</v>
      </c>
      <c r="BE129" s="214">
        <f t="shared" si="24"/>
        <v>0</v>
      </c>
      <c r="BF129" s="214">
        <f t="shared" si="25"/>
        <v>0</v>
      </c>
      <c r="BG129" s="214">
        <f t="shared" si="26"/>
        <v>0</v>
      </c>
      <c r="BH129" s="214">
        <f t="shared" si="27"/>
        <v>0</v>
      </c>
      <c r="BI129" s="214">
        <f t="shared" si="28"/>
        <v>0</v>
      </c>
      <c r="BJ129" s="25" t="s">
        <v>24</v>
      </c>
      <c r="BK129" s="214">
        <f t="shared" si="29"/>
        <v>0</v>
      </c>
      <c r="BL129" s="25" t="s">
        <v>326</v>
      </c>
      <c r="BM129" s="25" t="s">
        <v>1951</v>
      </c>
    </row>
    <row r="130" spans="2:65" s="1" customFormat="1" ht="22.5" customHeight="1">
      <c r="B130" s="42"/>
      <c r="C130" s="250" t="s">
        <v>433</v>
      </c>
      <c r="D130" s="250" t="s">
        <v>304</v>
      </c>
      <c r="E130" s="251" t="s">
        <v>1952</v>
      </c>
      <c r="F130" s="252" t="s">
        <v>1953</v>
      </c>
      <c r="G130" s="253" t="s">
        <v>175</v>
      </c>
      <c r="H130" s="254">
        <v>1</v>
      </c>
      <c r="I130" s="255"/>
      <c r="J130" s="256">
        <f t="shared" si="20"/>
        <v>0</v>
      </c>
      <c r="K130" s="252" t="s">
        <v>1916</v>
      </c>
      <c r="L130" s="257"/>
      <c r="M130" s="258" t="s">
        <v>22</v>
      </c>
      <c r="N130" s="259" t="s">
        <v>46</v>
      </c>
      <c r="O130" s="43"/>
      <c r="P130" s="212">
        <f t="shared" si="21"/>
        <v>0</v>
      </c>
      <c r="Q130" s="212">
        <v>0.0005</v>
      </c>
      <c r="R130" s="212">
        <f t="shared" si="22"/>
        <v>0.0005</v>
      </c>
      <c r="S130" s="212">
        <v>0</v>
      </c>
      <c r="T130" s="213">
        <f t="shared" si="23"/>
        <v>0</v>
      </c>
      <c r="AR130" s="25" t="s">
        <v>438</v>
      </c>
      <c r="AT130" s="25" t="s">
        <v>304</v>
      </c>
      <c r="AU130" s="25" t="s">
        <v>84</v>
      </c>
      <c r="AY130" s="25" t="s">
        <v>145</v>
      </c>
      <c r="BE130" s="214">
        <f t="shared" si="24"/>
        <v>0</v>
      </c>
      <c r="BF130" s="214">
        <f t="shared" si="25"/>
        <v>0</v>
      </c>
      <c r="BG130" s="214">
        <f t="shared" si="26"/>
        <v>0</v>
      </c>
      <c r="BH130" s="214">
        <f t="shared" si="27"/>
        <v>0</v>
      </c>
      <c r="BI130" s="214">
        <f t="shared" si="28"/>
        <v>0</v>
      </c>
      <c r="BJ130" s="25" t="s">
        <v>24</v>
      </c>
      <c r="BK130" s="214">
        <f t="shared" si="29"/>
        <v>0</v>
      </c>
      <c r="BL130" s="25" t="s">
        <v>326</v>
      </c>
      <c r="BM130" s="25" t="s">
        <v>1954</v>
      </c>
    </row>
    <row r="131" spans="2:65" s="1" customFormat="1" ht="31.5" customHeight="1">
      <c r="B131" s="42"/>
      <c r="C131" s="203" t="s">
        <v>438</v>
      </c>
      <c r="D131" s="203" t="s">
        <v>148</v>
      </c>
      <c r="E131" s="204" t="s">
        <v>1955</v>
      </c>
      <c r="F131" s="205" t="s">
        <v>1956</v>
      </c>
      <c r="G131" s="206" t="s">
        <v>317</v>
      </c>
      <c r="H131" s="207">
        <v>5</v>
      </c>
      <c r="I131" s="208"/>
      <c r="J131" s="209">
        <f t="shared" si="20"/>
        <v>0</v>
      </c>
      <c r="K131" s="205" t="s">
        <v>1916</v>
      </c>
      <c r="L131" s="62"/>
      <c r="M131" s="210" t="s">
        <v>22</v>
      </c>
      <c r="N131" s="211" t="s">
        <v>46</v>
      </c>
      <c r="O131" s="43"/>
      <c r="P131" s="212">
        <f t="shared" si="21"/>
        <v>0</v>
      </c>
      <c r="Q131" s="212">
        <v>0.00019</v>
      </c>
      <c r="R131" s="212">
        <f t="shared" si="22"/>
        <v>0.0009500000000000001</v>
      </c>
      <c r="S131" s="212">
        <v>0</v>
      </c>
      <c r="T131" s="213">
        <f t="shared" si="23"/>
        <v>0</v>
      </c>
      <c r="AR131" s="25" t="s">
        <v>326</v>
      </c>
      <c r="AT131" s="25" t="s">
        <v>148</v>
      </c>
      <c r="AU131" s="25" t="s">
        <v>84</v>
      </c>
      <c r="AY131" s="25" t="s">
        <v>145</v>
      </c>
      <c r="BE131" s="214">
        <f t="shared" si="24"/>
        <v>0</v>
      </c>
      <c r="BF131" s="214">
        <f t="shared" si="25"/>
        <v>0</v>
      </c>
      <c r="BG131" s="214">
        <f t="shared" si="26"/>
        <v>0</v>
      </c>
      <c r="BH131" s="214">
        <f t="shared" si="27"/>
        <v>0</v>
      </c>
      <c r="BI131" s="214">
        <f t="shared" si="28"/>
        <v>0</v>
      </c>
      <c r="BJ131" s="25" t="s">
        <v>24</v>
      </c>
      <c r="BK131" s="214">
        <f t="shared" si="29"/>
        <v>0</v>
      </c>
      <c r="BL131" s="25" t="s">
        <v>326</v>
      </c>
      <c r="BM131" s="25" t="s">
        <v>1957</v>
      </c>
    </row>
    <row r="132" spans="2:65" s="1" customFormat="1" ht="31.5" customHeight="1">
      <c r="B132" s="42"/>
      <c r="C132" s="203" t="s">
        <v>443</v>
      </c>
      <c r="D132" s="203" t="s">
        <v>148</v>
      </c>
      <c r="E132" s="204" t="s">
        <v>1958</v>
      </c>
      <c r="F132" s="205" t="s">
        <v>1959</v>
      </c>
      <c r="G132" s="206" t="s">
        <v>780</v>
      </c>
      <c r="H132" s="207">
        <v>0.006</v>
      </c>
      <c r="I132" s="208"/>
      <c r="J132" s="209">
        <f t="shared" si="20"/>
        <v>0</v>
      </c>
      <c r="K132" s="205" t="s">
        <v>1916</v>
      </c>
      <c r="L132" s="62"/>
      <c r="M132" s="210" t="s">
        <v>22</v>
      </c>
      <c r="N132" s="211" t="s">
        <v>46</v>
      </c>
      <c r="O132" s="43"/>
      <c r="P132" s="212">
        <f t="shared" si="21"/>
        <v>0</v>
      </c>
      <c r="Q132" s="212">
        <v>0</v>
      </c>
      <c r="R132" s="212">
        <f t="shared" si="22"/>
        <v>0</v>
      </c>
      <c r="S132" s="212">
        <v>0</v>
      </c>
      <c r="T132" s="213">
        <f t="shared" si="23"/>
        <v>0</v>
      </c>
      <c r="AR132" s="25" t="s">
        <v>326</v>
      </c>
      <c r="AT132" s="25" t="s">
        <v>148</v>
      </c>
      <c r="AU132" s="25" t="s">
        <v>84</v>
      </c>
      <c r="AY132" s="25" t="s">
        <v>145</v>
      </c>
      <c r="BE132" s="214">
        <f t="shared" si="24"/>
        <v>0</v>
      </c>
      <c r="BF132" s="214">
        <f t="shared" si="25"/>
        <v>0</v>
      </c>
      <c r="BG132" s="214">
        <f t="shared" si="26"/>
        <v>0</v>
      </c>
      <c r="BH132" s="214">
        <f t="shared" si="27"/>
        <v>0</v>
      </c>
      <c r="BI132" s="214">
        <f t="shared" si="28"/>
        <v>0</v>
      </c>
      <c r="BJ132" s="25" t="s">
        <v>24</v>
      </c>
      <c r="BK132" s="214">
        <f t="shared" si="29"/>
        <v>0</v>
      </c>
      <c r="BL132" s="25" t="s">
        <v>326</v>
      </c>
      <c r="BM132" s="25" t="s">
        <v>1960</v>
      </c>
    </row>
    <row r="133" spans="2:65" s="1" customFormat="1" ht="44.25" customHeight="1">
      <c r="B133" s="42"/>
      <c r="C133" s="203" t="s">
        <v>448</v>
      </c>
      <c r="D133" s="203" t="s">
        <v>148</v>
      </c>
      <c r="E133" s="204" t="s">
        <v>1961</v>
      </c>
      <c r="F133" s="205" t="s">
        <v>1962</v>
      </c>
      <c r="G133" s="206" t="s">
        <v>780</v>
      </c>
      <c r="H133" s="207">
        <v>0.006</v>
      </c>
      <c r="I133" s="208"/>
      <c r="J133" s="209">
        <f t="shared" si="20"/>
        <v>0</v>
      </c>
      <c r="K133" s="205" t="s">
        <v>1916</v>
      </c>
      <c r="L133" s="62"/>
      <c r="M133" s="210" t="s">
        <v>22</v>
      </c>
      <c r="N133" s="211" t="s">
        <v>46</v>
      </c>
      <c r="O133" s="43"/>
      <c r="P133" s="212">
        <f t="shared" si="21"/>
        <v>0</v>
      </c>
      <c r="Q133" s="212">
        <v>0</v>
      </c>
      <c r="R133" s="212">
        <f t="shared" si="22"/>
        <v>0</v>
      </c>
      <c r="S133" s="212">
        <v>0</v>
      </c>
      <c r="T133" s="213">
        <f t="shared" si="23"/>
        <v>0</v>
      </c>
      <c r="AR133" s="25" t="s">
        <v>326</v>
      </c>
      <c r="AT133" s="25" t="s">
        <v>148</v>
      </c>
      <c r="AU133" s="25" t="s">
        <v>84</v>
      </c>
      <c r="AY133" s="25" t="s">
        <v>145</v>
      </c>
      <c r="BE133" s="214">
        <f t="shared" si="24"/>
        <v>0</v>
      </c>
      <c r="BF133" s="214">
        <f t="shared" si="25"/>
        <v>0</v>
      </c>
      <c r="BG133" s="214">
        <f t="shared" si="26"/>
        <v>0</v>
      </c>
      <c r="BH133" s="214">
        <f t="shared" si="27"/>
        <v>0</v>
      </c>
      <c r="BI133" s="214">
        <f t="shared" si="28"/>
        <v>0</v>
      </c>
      <c r="BJ133" s="25" t="s">
        <v>24</v>
      </c>
      <c r="BK133" s="214">
        <f t="shared" si="29"/>
        <v>0</v>
      </c>
      <c r="BL133" s="25" t="s">
        <v>326</v>
      </c>
      <c r="BM133" s="25" t="s">
        <v>1963</v>
      </c>
    </row>
    <row r="134" spans="2:63" s="11" customFormat="1" ht="29.85" customHeight="1">
      <c r="B134" s="186"/>
      <c r="C134" s="187"/>
      <c r="D134" s="200" t="s">
        <v>74</v>
      </c>
      <c r="E134" s="201" t="s">
        <v>1964</v>
      </c>
      <c r="F134" s="201" t="s">
        <v>1965</v>
      </c>
      <c r="G134" s="187"/>
      <c r="H134" s="187"/>
      <c r="I134" s="190"/>
      <c r="J134" s="202">
        <f>BK134</f>
        <v>0</v>
      </c>
      <c r="K134" s="187"/>
      <c r="L134" s="192"/>
      <c r="M134" s="193"/>
      <c r="N134" s="194"/>
      <c r="O134" s="194"/>
      <c r="P134" s="195">
        <f>SUM(P135:P160)</f>
        <v>0</v>
      </c>
      <c r="Q134" s="194"/>
      <c r="R134" s="195">
        <f>SUM(R135:R160)</f>
        <v>0.14822000000000005</v>
      </c>
      <c r="S134" s="194"/>
      <c r="T134" s="196">
        <f>SUM(T135:T160)</f>
        <v>0.21165</v>
      </c>
      <c r="AR134" s="197" t="s">
        <v>84</v>
      </c>
      <c r="AT134" s="198" t="s">
        <v>74</v>
      </c>
      <c r="AU134" s="198" t="s">
        <v>24</v>
      </c>
      <c r="AY134" s="197" t="s">
        <v>145</v>
      </c>
      <c r="BK134" s="199">
        <f>SUM(BK135:BK160)</f>
        <v>0</v>
      </c>
    </row>
    <row r="135" spans="2:65" s="1" customFormat="1" ht="31.5" customHeight="1">
      <c r="B135" s="42"/>
      <c r="C135" s="203" t="s">
        <v>453</v>
      </c>
      <c r="D135" s="203" t="s">
        <v>148</v>
      </c>
      <c r="E135" s="204" t="s">
        <v>1966</v>
      </c>
      <c r="F135" s="205" t="s">
        <v>1967</v>
      </c>
      <c r="G135" s="206" t="s">
        <v>165</v>
      </c>
      <c r="H135" s="207">
        <v>2</v>
      </c>
      <c r="I135" s="208"/>
      <c r="J135" s="209">
        <f aca="true" t="shared" si="30" ref="J135:J160">ROUND(I135*H135,2)</f>
        <v>0</v>
      </c>
      <c r="K135" s="205" t="s">
        <v>1916</v>
      </c>
      <c r="L135" s="62"/>
      <c r="M135" s="210" t="s">
        <v>22</v>
      </c>
      <c r="N135" s="211" t="s">
        <v>46</v>
      </c>
      <c r="O135" s="43"/>
      <c r="P135" s="212">
        <f aca="true" t="shared" si="31" ref="P135:P160">O135*H135</f>
        <v>0</v>
      </c>
      <c r="Q135" s="212">
        <v>0.00255</v>
      </c>
      <c r="R135" s="212">
        <f aca="true" t="shared" si="32" ref="R135:R160">Q135*H135</f>
        <v>0.0051</v>
      </c>
      <c r="S135" s="212">
        <v>0</v>
      </c>
      <c r="T135" s="213">
        <f aca="true" t="shared" si="33" ref="T135:T160">S135*H135</f>
        <v>0</v>
      </c>
      <c r="AR135" s="25" t="s">
        <v>326</v>
      </c>
      <c r="AT135" s="25" t="s">
        <v>148</v>
      </c>
      <c r="AU135" s="25" t="s">
        <v>84</v>
      </c>
      <c r="AY135" s="25" t="s">
        <v>145</v>
      </c>
      <c r="BE135" s="214">
        <f aca="true" t="shared" si="34" ref="BE135:BE160">IF(N135="základní",J135,0)</f>
        <v>0</v>
      </c>
      <c r="BF135" s="214">
        <f aca="true" t="shared" si="35" ref="BF135:BF160">IF(N135="snížená",J135,0)</f>
        <v>0</v>
      </c>
      <c r="BG135" s="214">
        <f aca="true" t="shared" si="36" ref="BG135:BG160">IF(N135="zákl. přenesená",J135,0)</f>
        <v>0</v>
      </c>
      <c r="BH135" s="214">
        <f aca="true" t="shared" si="37" ref="BH135:BH160">IF(N135="sníž. přenesená",J135,0)</f>
        <v>0</v>
      </c>
      <c r="BI135" s="214">
        <f aca="true" t="shared" si="38" ref="BI135:BI160">IF(N135="nulová",J135,0)</f>
        <v>0</v>
      </c>
      <c r="BJ135" s="25" t="s">
        <v>24</v>
      </c>
      <c r="BK135" s="214">
        <f aca="true" t="shared" si="39" ref="BK135:BK160">ROUND(I135*H135,2)</f>
        <v>0</v>
      </c>
      <c r="BL135" s="25" t="s">
        <v>326</v>
      </c>
      <c r="BM135" s="25" t="s">
        <v>1968</v>
      </c>
    </row>
    <row r="136" spans="2:65" s="1" customFormat="1" ht="44.25" customHeight="1">
      <c r="B136" s="42"/>
      <c r="C136" s="250" t="s">
        <v>464</v>
      </c>
      <c r="D136" s="250" t="s">
        <v>304</v>
      </c>
      <c r="E136" s="251" t="s">
        <v>1969</v>
      </c>
      <c r="F136" s="252" t="s">
        <v>1970</v>
      </c>
      <c r="G136" s="253" t="s">
        <v>175</v>
      </c>
      <c r="H136" s="254">
        <v>2</v>
      </c>
      <c r="I136" s="255"/>
      <c r="J136" s="256">
        <f t="shared" si="30"/>
        <v>0</v>
      </c>
      <c r="K136" s="252" t="s">
        <v>152</v>
      </c>
      <c r="L136" s="257"/>
      <c r="M136" s="258" t="s">
        <v>22</v>
      </c>
      <c r="N136" s="259" t="s">
        <v>46</v>
      </c>
      <c r="O136" s="43"/>
      <c r="P136" s="212">
        <f t="shared" si="31"/>
        <v>0</v>
      </c>
      <c r="Q136" s="212">
        <v>0.05</v>
      </c>
      <c r="R136" s="212">
        <f t="shared" si="32"/>
        <v>0.1</v>
      </c>
      <c r="S136" s="212">
        <v>0</v>
      </c>
      <c r="T136" s="213">
        <f t="shared" si="33"/>
        <v>0</v>
      </c>
      <c r="AR136" s="25" t="s">
        <v>438</v>
      </c>
      <c r="AT136" s="25" t="s">
        <v>304</v>
      </c>
      <c r="AU136" s="25" t="s">
        <v>84</v>
      </c>
      <c r="AY136" s="25" t="s">
        <v>145</v>
      </c>
      <c r="BE136" s="214">
        <f t="shared" si="34"/>
        <v>0</v>
      </c>
      <c r="BF136" s="214">
        <f t="shared" si="35"/>
        <v>0</v>
      </c>
      <c r="BG136" s="214">
        <f t="shared" si="36"/>
        <v>0</v>
      </c>
      <c r="BH136" s="214">
        <f t="shared" si="37"/>
        <v>0</v>
      </c>
      <c r="BI136" s="214">
        <f t="shared" si="38"/>
        <v>0</v>
      </c>
      <c r="BJ136" s="25" t="s">
        <v>24</v>
      </c>
      <c r="BK136" s="214">
        <f t="shared" si="39"/>
        <v>0</v>
      </c>
      <c r="BL136" s="25" t="s">
        <v>326</v>
      </c>
      <c r="BM136" s="25" t="s">
        <v>1971</v>
      </c>
    </row>
    <row r="137" spans="2:65" s="1" customFormat="1" ht="22.5" customHeight="1">
      <c r="B137" s="42"/>
      <c r="C137" s="203" t="s">
        <v>469</v>
      </c>
      <c r="D137" s="203" t="s">
        <v>148</v>
      </c>
      <c r="E137" s="204" t="s">
        <v>1972</v>
      </c>
      <c r="F137" s="205" t="s">
        <v>1973</v>
      </c>
      <c r="G137" s="206" t="s">
        <v>175</v>
      </c>
      <c r="H137" s="207">
        <v>2</v>
      </c>
      <c r="I137" s="208"/>
      <c r="J137" s="209">
        <f t="shared" si="30"/>
        <v>0</v>
      </c>
      <c r="K137" s="205" t="s">
        <v>152</v>
      </c>
      <c r="L137" s="62"/>
      <c r="M137" s="210" t="s">
        <v>22</v>
      </c>
      <c r="N137" s="211" t="s">
        <v>46</v>
      </c>
      <c r="O137" s="43"/>
      <c r="P137" s="212">
        <f t="shared" si="31"/>
        <v>0</v>
      </c>
      <c r="Q137" s="212">
        <v>0</v>
      </c>
      <c r="R137" s="212">
        <f t="shared" si="32"/>
        <v>0</v>
      </c>
      <c r="S137" s="212">
        <v>0</v>
      </c>
      <c r="T137" s="213">
        <f t="shared" si="33"/>
        <v>0</v>
      </c>
      <c r="AR137" s="25" t="s">
        <v>326</v>
      </c>
      <c r="AT137" s="25" t="s">
        <v>148</v>
      </c>
      <c r="AU137" s="25" t="s">
        <v>84</v>
      </c>
      <c r="AY137" s="25" t="s">
        <v>145</v>
      </c>
      <c r="BE137" s="214">
        <f t="shared" si="34"/>
        <v>0</v>
      </c>
      <c r="BF137" s="214">
        <f t="shared" si="35"/>
        <v>0</v>
      </c>
      <c r="BG137" s="214">
        <f t="shared" si="36"/>
        <v>0</v>
      </c>
      <c r="BH137" s="214">
        <f t="shared" si="37"/>
        <v>0</v>
      </c>
      <c r="BI137" s="214">
        <f t="shared" si="38"/>
        <v>0</v>
      </c>
      <c r="BJ137" s="25" t="s">
        <v>24</v>
      </c>
      <c r="BK137" s="214">
        <f t="shared" si="39"/>
        <v>0</v>
      </c>
      <c r="BL137" s="25" t="s">
        <v>326</v>
      </c>
      <c r="BM137" s="25" t="s">
        <v>1974</v>
      </c>
    </row>
    <row r="138" spans="2:65" s="1" customFormat="1" ht="22.5" customHeight="1">
      <c r="B138" s="42"/>
      <c r="C138" s="250" t="s">
        <v>473</v>
      </c>
      <c r="D138" s="250" t="s">
        <v>304</v>
      </c>
      <c r="E138" s="251" t="s">
        <v>1975</v>
      </c>
      <c r="F138" s="252" t="s">
        <v>1976</v>
      </c>
      <c r="G138" s="253" t="s">
        <v>175</v>
      </c>
      <c r="H138" s="254">
        <v>2</v>
      </c>
      <c r="I138" s="255"/>
      <c r="J138" s="256">
        <f t="shared" si="30"/>
        <v>0</v>
      </c>
      <c r="K138" s="252" t="s">
        <v>152</v>
      </c>
      <c r="L138" s="257"/>
      <c r="M138" s="258" t="s">
        <v>22</v>
      </c>
      <c r="N138" s="259" t="s">
        <v>46</v>
      </c>
      <c r="O138" s="43"/>
      <c r="P138" s="212">
        <f t="shared" si="31"/>
        <v>0</v>
      </c>
      <c r="Q138" s="212">
        <v>0.0002</v>
      </c>
      <c r="R138" s="212">
        <f t="shared" si="32"/>
        <v>0.0004</v>
      </c>
      <c r="S138" s="212">
        <v>0</v>
      </c>
      <c r="T138" s="213">
        <f t="shared" si="33"/>
        <v>0</v>
      </c>
      <c r="AR138" s="25" t="s">
        <v>438</v>
      </c>
      <c r="AT138" s="25" t="s">
        <v>304</v>
      </c>
      <c r="AU138" s="25" t="s">
        <v>84</v>
      </c>
      <c r="AY138" s="25" t="s">
        <v>145</v>
      </c>
      <c r="BE138" s="214">
        <f t="shared" si="34"/>
        <v>0</v>
      </c>
      <c r="BF138" s="214">
        <f t="shared" si="35"/>
        <v>0</v>
      </c>
      <c r="BG138" s="214">
        <f t="shared" si="36"/>
        <v>0</v>
      </c>
      <c r="BH138" s="214">
        <f t="shared" si="37"/>
        <v>0</v>
      </c>
      <c r="BI138" s="214">
        <f t="shared" si="38"/>
        <v>0</v>
      </c>
      <c r="BJ138" s="25" t="s">
        <v>24</v>
      </c>
      <c r="BK138" s="214">
        <f t="shared" si="39"/>
        <v>0</v>
      </c>
      <c r="BL138" s="25" t="s">
        <v>326</v>
      </c>
      <c r="BM138" s="25" t="s">
        <v>1977</v>
      </c>
    </row>
    <row r="139" spans="2:65" s="1" customFormat="1" ht="22.5" customHeight="1">
      <c r="B139" s="42"/>
      <c r="C139" s="203" t="s">
        <v>483</v>
      </c>
      <c r="D139" s="203" t="s">
        <v>148</v>
      </c>
      <c r="E139" s="204" t="s">
        <v>1978</v>
      </c>
      <c r="F139" s="205" t="s">
        <v>1979</v>
      </c>
      <c r="G139" s="206" t="s">
        <v>175</v>
      </c>
      <c r="H139" s="207">
        <v>2</v>
      </c>
      <c r="I139" s="208"/>
      <c r="J139" s="209">
        <f t="shared" si="30"/>
        <v>0</v>
      </c>
      <c r="K139" s="205" t="s">
        <v>152</v>
      </c>
      <c r="L139" s="62"/>
      <c r="M139" s="210" t="s">
        <v>22</v>
      </c>
      <c r="N139" s="211" t="s">
        <v>46</v>
      </c>
      <c r="O139" s="43"/>
      <c r="P139" s="212">
        <f t="shared" si="31"/>
        <v>0</v>
      </c>
      <c r="Q139" s="212">
        <v>0</v>
      </c>
      <c r="R139" s="212">
        <f t="shared" si="32"/>
        <v>0</v>
      </c>
      <c r="S139" s="212">
        <v>0</v>
      </c>
      <c r="T139" s="213">
        <f t="shared" si="33"/>
        <v>0</v>
      </c>
      <c r="AR139" s="25" t="s">
        <v>326</v>
      </c>
      <c r="AT139" s="25" t="s">
        <v>148</v>
      </c>
      <c r="AU139" s="25" t="s">
        <v>84</v>
      </c>
      <c r="AY139" s="25" t="s">
        <v>145</v>
      </c>
      <c r="BE139" s="214">
        <f t="shared" si="34"/>
        <v>0</v>
      </c>
      <c r="BF139" s="214">
        <f t="shared" si="35"/>
        <v>0</v>
      </c>
      <c r="BG139" s="214">
        <f t="shared" si="36"/>
        <v>0</v>
      </c>
      <c r="BH139" s="214">
        <f t="shared" si="37"/>
        <v>0</v>
      </c>
      <c r="BI139" s="214">
        <f t="shared" si="38"/>
        <v>0</v>
      </c>
      <c r="BJ139" s="25" t="s">
        <v>24</v>
      </c>
      <c r="BK139" s="214">
        <f t="shared" si="39"/>
        <v>0</v>
      </c>
      <c r="BL139" s="25" t="s">
        <v>326</v>
      </c>
      <c r="BM139" s="25" t="s">
        <v>1980</v>
      </c>
    </row>
    <row r="140" spans="2:65" s="1" customFormat="1" ht="31.5" customHeight="1">
      <c r="B140" s="42"/>
      <c r="C140" s="250" t="s">
        <v>494</v>
      </c>
      <c r="D140" s="250" t="s">
        <v>304</v>
      </c>
      <c r="E140" s="251" t="s">
        <v>1981</v>
      </c>
      <c r="F140" s="252" t="s">
        <v>1982</v>
      </c>
      <c r="G140" s="253" t="s">
        <v>175</v>
      </c>
      <c r="H140" s="254">
        <v>2</v>
      </c>
      <c r="I140" s="255"/>
      <c r="J140" s="256">
        <f t="shared" si="30"/>
        <v>0</v>
      </c>
      <c r="K140" s="252" t="s">
        <v>152</v>
      </c>
      <c r="L140" s="257"/>
      <c r="M140" s="258" t="s">
        <v>22</v>
      </c>
      <c r="N140" s="259" t="s">
        <v>46</v>
      </c>
      <c r="O140" s="43"/>
      <c r="P140" s="212">
        <f t="shared" si="31"/>
        <v>0</v>
      </c>
      <c r="Q140" s="212">
        <v>0.0002</v>
      </c>
      <c r="R140" s="212">
        <f t="shared" si="32"/>
        <v>0.0004</v>
      </c>
      <c r="S140" s="212">
        <v>0</v>
      </c>
      <c r="T140" s="213">
        <f t="shared" si="33"/>
        <v>0</v>
      </c>
      <c r="AR140" s="25" t="s">
        <v>438</v>
      </c>
      <c r="AT140" s="25" t="s">
        <v>304</v>
      </c>
      <c r="AU140" s="25" t="s">
        <v>84</v>
      </c>
      <c r="AY140" s="25" t="s">
        <v>145</v>
      </c>
      <c r="BE140" s="214">
        <f t="shared" si="34"/>
        <v>0</v>
      </c>
      <c r="BF140" s="214">
        <f t="shared" si="35"/>
        <v>0</v>
      </c>
      <c r="BG140" s="214">
        <f t="shared" si="36"/>
        <v>0</v>
      </c>
      <c r="BH140" s="214">
        <f t="shared" si="37"/>
        <v>0</v>
      </c>
      <c r="BI140" s="214">
        <f t="shared" si="38"/>
        <v>0</v>
      </c>
      <c r="BJ140" s="25" t="s">
        <v>24</v>
      </c>
      <c r="BK140" s="214">
        <f t="shared" si="39"/>
        <v>0</v>
      </c>
      <c r="BL140" s="25" t="s">
        <v>326</v>
      </c>
      <c r="BM140" s="25" t="s">
        <v>1983</v>
      </c>
    </row>
    <row r="141" spans="2:65" s="1" customFormat="1" ht="22.5" customHeight="1">
      <c r="B141" s="42"/>
      <c r="C141" s="203" t="s">
        <v>498</v>
      </c>
      <c r="D141" s="203" t="s">
        <v>148</v>
      </c>
      <c r="E141" s="204" t="s">
        <v>1984</v>
      </c>
      <c r="F141" s="205" t="s">
        <v>1985</v>
      </c>
      <c r="G141" s="206" t="s">
        <v>175</v>
      </c>
      <c r="H141" s="207">
        <v>2</v>
      </c>
      <c r="I141" s="208"/>
      <c r="J141" s="209">
        <f t="shared" si="30"/>
        <v>0</v>
      </c>
      <c r="K141" s="205" t="s">
        <v>152</v>
      </c>
      <c r="L141" s="62"/>
      <c r="M141" s="210" t="s">
        <v>22</v>
      </c>
      <c r="N141" s="211" t="s">
        <v>46</v>
      </c>
      <c r="O141" s="43"/>
      <c r="P141" s="212">
        <f t="shared" si="31"/>
        <v>0</v>
      </c>
      <c r="Q141" s="212">
        <v>0</v>
      </c>
      <c r="R141" s="212">
        <f t="shared" si="32"/>
        <v>0</v>
      </c>
      <c r="S141" s="212">
        <v>0</v>
      </c>
      <c r="T141" s="213">
        <f t="shared" si="33"/>
        <v>0</v>
      </c>
      <c r="AR141" s="25" t="s">
        <v>326</v>
      </c>
      <c r="AT141" s="25" t="s">
        <v>148</v>
      </c>
      <c r="AU141" s="25" t="s">
        <v>84</v>
      </c>
      <c r="AY141" s="25" t="s">
        <v>145</v>
      </c>
      <c r="BE141" s="214">
        <f t="shared" si="34"/>
        <v>0</v>
      </c>
      <c r="BF141" s="214">
        <f t="shared" si="35"/>
        <v>0</v>
      </c>
      <c r="BG141" s="214">
        <f t="shared" si="36"/>
        <v>0</v>
      </c>
      <c r="BH141" s="214">
        <f t="shared" si="37"/>
        <v>0</v>
      </c>
      <c r="BI141" s="214">
        <f t="shared" si="38"/>
        <v>0</v>
      </c>
      <c r="BJ141" s="25" t="s">
        <v>24</v>
      </c>
      <c r="BK141" s="214">
        <f t="shared" si="39"/>
        <v>0</v>
      </c>
      <c r="BL141" s="25" t="s">
        <v>326</v>
      </c>
      <c r="BM141" s="25" t="s">
        <v>1986</v>
      </c>
    </row>
    <row r="142" spans="2:65" s="1" customFormat="1" ht="31.5" customHeight="1">
      <c r="B142" s="42"/>
      <c r="C142" s="203" t="s">
        <v>508</v>
      </c>
      <c r="D142" s="203" t="s">
        <v>148</v>
      </c>
      <c r="E142" s="204" t="s">
        <v>1987</v>
      </c>
      <c r="F142" s="205" t="s">
        <v>1988</v>
      </c>
      <c r="G142" s="206" t="s">
        <v>317</v>
      </c>
      <c r="H142" s="207">
        <v>6</v>
      </c>
      <c r="I142" s="208"/>
      <c r="J142" s="209">
        <f t="shared" si="30"/>
        <v>0</v>
      </c>
      <c r="K142" s="205" t="s">
        <v>152</v>
      </c>
      <c r="L142" s="62"/>
      <c r="M142" s="210" t="s">
        <v>22</v>
      </c>
      <c r="N142" s="211" t="s">
        <v>46</v>
      </c>
      <c r="O142" s="43"/>
      <c r="P142" s="212">
        <f t="shared" si="31"/>
        <v>0</v>
      </c>
      <c r="Q142" s="212">
        <v>0.003</v>
      </c>
      <c r="R142" s="212">
        <f t="shared" si="32"/>
        <v>0.018000000000000002</v>
      </c>
      <c r="S142" s="212">
        <v>0</v>
      </c>
      <c r="T142" s="213">
        <f t="shared" si="33"/>
        <v>0</v>
      </c>
      <c r="AR142" s="25" t="s">
        <v>326</v>
      </c>
      <c r="AT142" s="25" t="s">
        <v>148</v>
      </c>
      <c r="AU142" s="25" t="s">
        <v>84</v>
      </c>
      <c r="AY142" s="25" t="s">
        <v>145</v>
      </c>
      <c r="BE142" s="214">
        <f t="shared" si="34"/>
        <v>0</v>
      </c>
      <c r="BF142" s="214">
        <f t="shared" si="35"/>
        <v>0</v>
      </c>
      <c r="BG142" s="214">
        <f t="shared" si="36"/>
        <v>0</v>
      </c>
      <c r="BH142" s="214">
        <f t="shared" si="37"/>
        <v>0</v>
      </c>
      <c r="BI142" s="214">
        <f t="shared" si="38"/>
        <v>0</v>
      </c>
      <c r="BJ142" s="25" t="s">
        <v>24</v>
      </c>
      <c r="BK142" s="214">
        <f t="shared" si="39"/>
        <v>0</v>
      </c>
      <c r="BL142" s="25" t="s">
        <v>326</v>
      </c>
      <c r="BM142" s="25" t="s">
        <v>1989</v>
      </c>
    </row>
    <row r="143" spans="2:65" s="1" customFormat="1" ht="57" customHeight="1">
      <c r="B143" s="42"/>
      <c r="C143" s="250" t="s">
        <v>520</v>
      </c>
      <c r="D143" s="250" t="s">
        <v>304</v>
      </c>
      <c r="E143" s="251" t="s">
        <v>1990</v>
      </c>
      <c r="F143" s="252" t="s">
        <v>1991</v>
      </c>
      <c r="G143" s="253" t="s">
        <v>175</v>
      </c>
      <c r="H143" s="254">
        <v>2</v>
      </c>
      <c r="I143" s="255"/>
      <c r="J143" s="256">
        <f t="shared" si="30"/>
        <v>0</v>
      </c>
      <c r="K143" s="252" t="s">
        <v>152</v>
      </c>
      <c r="L143" s="257"/>
      <c r="M143" s="258" t="s">
        <v>22</v>
      </c>
      <c r="N143" s="259" t="s">
        <v>46</v>
      </c>
      <c r="O143" s="43"/>
      <c r="P143" s="212">
        <f t="shared" si="31"/>
        <v>0</v>
      </c>
      <c r="Q143" s="212">
        <v>0.0009</v>
      </c>
      <c r="R143" s="212">
        <f t="shared" si="32"/>
        <v>0.0018</v>
      </c>
      <c r="S143" s="212">
        <v>0</v>
      </c>
      <c r="T143" s="213">
        <f t="shared" si="33"/>
        <v>0</v>
      </c>
      <c r="AR143" s="25" t="s">
        <v>438</v>
      </c>
      <c r="AT143" s="25" t="s">
        <v>304</v>
      </c>
      <c r="AU143" s="25" t="s">
        <v>84</v>
      </c>
      <c r="AY143" s="25" t="s">
        <v>145</v>
      </c>
      <c r="BE143" s="214">
        <f t="shared" si="34"/>
        <v>0</v>
      </c>
      <c r="BF143" s="214">
        <f t="shared" si="35"/>
        <v>0</v>
      </c>
      <c r="BG143" s="214">
        <f t="shared" si="36"/>
        <v>0</v>
      </c>
      <c r="BH143" s="214">
        <f t="shared" si="37"/>
        <v>0</v>
      </c>
      <c r="BI143" s="214">
        <f t="shared" si="38"/>
        <v>0</v>
      </c>
      <c r="BJ143" s="25" t="s">
        <v>24</v>
      </c>
      <c r="BK143" s="214">
        <f t="shared" si="39"/>
        <v>0</v>
      </c>
      <c r="BL143" s="25" t="s">
        <v>326</v>
      </c>
      <c r="BM143" s="25" t="s">
        <v>1992</v>
      </c>
    </row>
    <row r="144" spans="2:65" s="1" customFormat="1" ht="57" customHeight="1">
      <c r="B144" s="42"/>
      <c r="C144" s="250" t="s">
        <v>527</v>
      </c>
      <c r="D144" s="250" t="s">
        <v>304</v>
      </c>
      <c r="E144" s="251" t="s">
        <v>1993</v>
      </c>
      <c r="F144" s="252" t="s">
        <v>1994</v>
      </c>
      <c r="G144" s="253" t="s">
        <v>175</v>
      </c>
      <c r="H144" s="254">
        <v>2</v>
      </c>
      <c r="I144" s="255"/>
      <c r="J144" s="256">
        <f t="shared" si="30"/>
        <v>0</v>
      </c>
      <c r="K144" s="252" t="s">
        <v>152</v>
      </c>
      <c r="L144" s="257"/>
      <c r="M144" s="258" t="s">
        <v>22</v>
      </c>
      <c r="N144" s="259" t="s">
        <v>46</v>
      </c>
      <c r="O144" s="43"/>
      <c r="P144" s="212">
        <f t="shared" si="31"/>
        <v>0</v>
      </c>
      <c r="Q144" s="212">
        <v>0.001</v>
      </c>
      <c r="R144" s="212">
        <f t="shared" si="32"/>
        <v>0.002</v>
      </c>
      <c r="S144" s="212">
        <v>0</v>
      </c>
      <c r="T144" s="213">
        <f t="shared" si="33"/>
        <v>0</v>
      </c>
      <c r="AR144" s="25" t="s">
        <v>438</v>
      </c>
      <c r="AT144" s="25" t="s">
        <v>304</v>
      </c>
      <c r="AU144" s="25" t="s">
        <v>84</v>
      </c>
      <c r="AY144" s="25" t="s">
        <v>145</v>
      </c>
      <c r="BE144" s="214">
        <f t="shared" si="34"/>
        <v>0</v>
      </c>
      <c r="BF144" s="214">
        <f t="shared" si="35"/>
        <v>0</v>
      </c>
      <c r="BG144" s="214">
        <f t="shared" si="36"/>
        <v>0</v>
      </c>
      <c r="BH144" s="214">
        <f t="shared" si="37"/>
        <v>0</v>
      </c>
      <c r="BI144" s="214">
        <f t="shared" si="38"/>
        <v>0</v>
      </c>
      <c r="BJ144" s="25" t="s">
        <v>24</v>
      </c>
      <c r="BK144" s="214">
        <f t="shared" si="39"/>
        <v>0</v>
      </c>
      <c r="BL144" s="25" t="s">
        <v>326</v>
      </c>
      <c r="BM144" s="25" t="s">
        <v>1995</v>
      </c>
    </row>
    <row r="145" spans="2:65" s="1" customFormat="1" ht="57" customHeight="1">
      <c r="B145" s="42"/>
      <c r="C145" s="250" t="s">
        <v>532</v>
      </c>
      <c r="D145" s="250" t="s">
        <v>304</v>
      </c>
      <c r="E145" s="251" t="s">
        <v>1996</v>
      </c>
      <c r="F145" s="252" t="s">
        <v>1997</v>
      </c>
      <c r="G145" s="253" t="s">
        <v>175</v>
      </c>
      <c r="H145" s="254">
        <v>2</v>
      </c>
      <c r="I145" s="255"/>
      <c r="J145" s="256">
        <f t="shared" si="30"/>
        <v>0</v>
      </c>
      <c r="K145" s="252" t="s">
        <v>152</v>
      </c>
      <c r="L145" s="257"/>
      <c r="M145" s="258" t="s">
        <v>22</v>
      </c>
      <c r="N145" s="259" t="s">
        <v>46</v>
      </c>
      <c r="O145" s="43"/>
      <c r="P145" s="212">
        <f t="shared" si="31"/>
        <v>0</v>
      </c>
      <c r="Q145" s="212">
        <v>0.0012</v>
      </c>
      <c r="R145" s="212">
        <f t="shared" si="32"/>
        <v>0.0024</v>
      </c>
      <c r="S145" s="212">
        <v>0</v>
      </c>
      <c r="T145" s="213">
        <f t="shared" si="33"/>
        <v>0</v>
      </c>
      <c r="AR145" s="25" t="s">
        <v>438</v>
      </c>
      <c r="AT145" s="25" t="s">
        <v>304</v>
      </c>
      <c r="AU145" s="25" t="s">
        <v>84</v>
      </c>
      <c r="AY145" s="25" t="s">
        <v>145</v>
      </c>
      <c r="BE145" s="214">
        <f t="shared" si="34"/>
        <v>0</v>
      </c>
      <c r="BF145" s="214">
        <f t="shared" si="35"/>
        <v>0</v>
      </c>
      <c r="BG145" s="214">
        <f t="shared" si="36"/>
        <v>0</v>
      </c>
      <c r="BH145" s="214">
        <f t="shared" si="37"/>
        <v>0</v>
      </c>
      <c r="BI145" s="214">
        <f t="shared" si="38"/>
        <v>0</v>
      </c>
      <c r="BJ145" s="25" t="s">
        <v>24</v>
      </c>
      <c r="BK145" s="214">
        <f t="shared" si="39"/>
        <v>0</v>
      </c>
      <c r="BL145" s="25" t="s">
        <v>326</v>
      </c>
      <c r="BM145" s="25" t="s">
        <v>1998</v>
      </c>
    </row>
    <row r="146" spans="2:65" s="1" customFormat="1" ht="57" customHeight="1">
      <c r="B146" s="42"/>
      <c r="C146" s="250" t="s">
        <v>537</v>
      </c>
      <c r="D146" s="250" t="s">
        <v>304</v>
      </c>
      <c r="E146" s="251" t="s">
        <v>1999</v>
      </c>
      <c r="F146" s="252" t="s">
        <v>1997</v>
      </c>
      <c r="G146" s="253" t="s">
        <v>175</v>
      </c>
      <c r="H146" s="254">
        <v>2</v>
      </c>
      <c r="I146" s="255"/>
      <c r="J146" s="256">
        <f t="shared" si="30"/>
        <v>0</v>
      </c>
      <c r="K146" s="252" t="s">
        <v>152</v>
      </c>
      <c r="L146" s="257"/>
      <c r="M146" s="258" t="s">
        <v>22</v>
      </c>
      <c r="N146" s="259" t="s">
        <v>46</v>
      </c>
      <c r="O146" s="43"/>
      <c r="P146" s="212">
        <f t="shared" si="31"/>
        <v>0</v>
      </c>
      <c r="Q146" s="212">
        <v>0.006</v>
      </c>
      <c r="R146" s="212">
        <f t="shared" si="32"/>
        <v>0.012</v>
      </c>
      <c r="S146" s="212">
        <v>0</v>
      </c>
      <c r="T146" s="213">
        <f t="shared" si="33"/>
        <v>0</v>
      </c>
      <c r="AR146" s="25" t="s">
        <v>438</v>
      </c>
      <c r="AT146" s="25" t="s">
        <v>304</v>
      </c>
      <c r="AU146" s="25" t="s">
        <v>84</v>
      </c>
      <c r="AY146" s="25" t="s">
        <v>145</v>
      </c>
      <c r="BE146" s="214">
        <f t="shared" si="34"/>
        <v>0</v>
      </c>
      <c r="BF146" s="214">
        <f t="shared" si="35"/>
        <v>0</v>
      </c>
      <c r="BG146" s="214">
        <f t="shared" si="36"/>
        <v>0</v>
      </c>
      <c r="BH146" s="214">
        <f t="shared" si="37"/>
        <v>0</v>
      </c>
      <c r="BI146" s="214">
        <f t="shared" si="38"/>
        <v>0</v>
      </c>
      <c r="BJ146" s="25" t="s">
        <v>24</v>
      </c>
      <c r="BK146" s="214">
        <f t="shared" si="39"/>
        <v>0</v>
      </c>
      <c r="BL146" s="25" t="s">
        <v>326</v>
      </c>
      <c r="BM146" s="25" t="s">
        <v>2000</v>
      </c>
    </row>
    <row r="147" spans="2:65" s="1" customFormat="1" ht="57" customHeight="1">
      <c r="B147" s="42"/>
      <c r="C147" s="250" t="s">
        <v>543</v>
      </c>
      <c r="D147" s="250" t="s">
        <v>304</v>
      </c>
      <c r="E147" s="251" t="s">
        <v>2001</v>
      </c>
      <c r="F147" s="252" t="s">
        <v>2002</v>
      </c>
      <c r="G147" s="253" t="s">
        <v>175</v>
      </c>
      <c r="H147" s="254">
        <v>2</v>
      </c>
      <c r="I147" s="255"/>
      <c r="J147" s="256">
        <f t="shared" si="30"/>
        <v>0</v>
      </c>
      <c r="K147" s="252" t="s">
        <v>152</v>
      </c>
      <c r="L147" s="257"/>
      <c r="M147" s="258" t="s">
        <v>22</v>
      </c>
      <c r="N147" s="259" t="s">
        <v>46</v>
      </c>
      <c r="O147" s="43"/>
      <c r="P147" s="212">
        <f t="shared" si="31"/>
        <v>0</v>
      </c>
      <c r="Q147" s="212">
        <v>0.0015</v>
      </c>
      <c r="R147" s="212">
        <f t="shared" si="32"/>
        <v>0.003</v>
      </c>
      <c r="S147" s="212">
        <v>0</v>
      </c>
      <c r="T147" s="213">
        <f t="shared" si="33"/>
        <v>0</v>
      </c>
      <c r="AR147" s="25" t="s">
        <v>438</v>
      </c>
      <c r="AT147" s="25" t="s">
        <v>304</v>
      </c>
      <c r="AU147" s="25" t="s">
        <v>84</v>
      </c>
      <c r="AY147" s="25" t="s">
        <v>145</v>
      </c>
      <c r="BE147" s="214">
        <f t="shared" si="34"/>
        <v>0</v>
      </c>
      <c r="BF147" s="214">
        <f t="shared" si="35"/>
        <v>0</v>
      </c>
      <c r="BG147" s="214">
        <f t="shared" si="36"/>
        <v>0</v>
      </c>
      <c r="BH147" s="214">
        <f t="shared" si="37"/>
        <v>0</v>
      </c>
      <c r="BI147" s="214">
        <f t="shared" si="38"/>
        <v>0</v>
      </c>
      <c r="BJ147" s="25" t="s">
        <v>24</v>
      </c>
      <c r="BK147" s="214">
        <f t="shared" si="39"/>
        <v>0</v>
      </c>
      <c r="BL147" s="25" t="s">
        <v>326</v>
      </c>
      <c r="BM147" s="25" t="s">
        <v>2003</v>
      </c>
    </row>
    <row r="148" spans="2:65" s="1" customFormat="1" ht="57" customHeight="1">
      <c r="B148" s="42"/>
      <c r="C148" s="250" t="s">
        <v>549</v>
      </c>
      <c r="D148" s="250" t="s">
        <v>304</v>
      </c>
      <c r="E148" s="251" t="s">
        <v>2004</v>
      </c>
      <c r="F148" s="252" t="s">
        <v>2005</v>
      </c>
      <c r="G148" s="253" t="s">
        <v>175</v>
      </c>
      <c r="H148" s="254">
        <v>4</v>
      </c>
      <c r="I148" s="255"/>
      <c r="J148" s="256">
        <f t="shared" si="30"/>
        <v>0</v>
      </c>
      <c r="K148" s="252" t="s">
        <v>152</v>
      </c>
      <c r="L148" s="257"/>
      <c r="M148" s="258" t="s">
        <v>22</v>
      </c>
      <c r="N148" s="259" t="s">
        <v>46</v>
      </c>
      <c r="O148" s="43"/>
      <c r="P148" s="212">
        <f t="shared" si="31"/>
        <v>0</v>
      </c>
      <c r="Q148" s="212">
        <v>0.0005</v>
      </c>
      <c r="R148" s="212">
        <f t="shared" si="32"/>
        <v>0.002</v>
      </c>
      <c r="S148" s="212">
        <v>0</v>
      </c>
      <c r="T148" s="213">
        <f t="shared" si="33"/>
        <v>0</v>
      </c>
      <c r="AR148" s="25" t="s">
        <v>438</v>
      </c>
      <c r="AT148" s="25" t="s">
        <v>304</v>
      </c>
      <c r="AU148" s="25" t="s">
        <v>84</v>
      </c>
      <c r="AY148" s="25" t="s">
        <v>145</v>
      </c>
      <c r="BE148" s="214">
        <f t="shared" si="34"/>
        <v>0</v>
      </c>
      <c r="BF148" s="214">
        <f t="shared" si="35"/>
        <v>0</v>
      </c>
      <c r="BG148" s="214">
        <f t="shared" si="36"/>
        <v>0</v>
      </c>
      <c r="BH148" s="214">
        <f t="shared" si="37"/>
        <v>0</v>
      </c>
      <c r="BI148" s="214">
        <f t="shared" si="38"/>
        <v>0</v>
      </c>
      <c r="BJ148" s="25" t="s">
        <v>24</v>
      </c>
      <c r="BK148" s="214">
        <f t="shared" si="39"/>
        <v>0</v>
      </c>
      <c r="BL148" s="25" t="s">
        <v>326</v>
      </c>
      <c r="BM148" s="25" t="s">
        <v>2006</v>
      </c>
    </row>
    <row r="149" spans="2:65" s="1" customFormat="1" ht="22.5" customHeight="1">
      <c r="B149" s="42"/>
      <c r="C149" s="250" t="s">
        <v>553</v>
      </c>
      <c r="D149" s="250" t="s">
        <v>304</v>
      </c>
      <c r="E149" s="251" t="s">
        <v>2007</v>
      </c>
      <c r="F149" s="252" t="s">
        <v>2008</v>
      </c>
      <c r="G149" s="253" t="s">
        <v>175</v>
      </c>
      <c r="H149" s="254">
        <v>2</v>
      </c>
      <c r="I149" s="255"/>
      <c r="J149" s="256">
        <f t="shared" si="30"/>
        <v>0</v>
      </c>
      <c r="K149" s="252" t="s">
        <v>152</v>
      </c>
      <c r="L149" s="257"/>
      <c r="M149" s="258" t="s">
        <v>22</v>
      </c>
      <c r="N149" s="259" t="s">
        <v>46</v>
      </c>
      <c r="O149" s="43"/>
      <c r="P149" s="212">
        <f t="shared" si="31"/>
        <v>0</v>
      </c>
      <c r="Q149" s="212">
        <v>0.0005</v>
      </c>
      <c r="R149" s="212">
        <f t="shared" si="32"/>
        <v>0.001</v>
      </c>
      <c r="S149" s="212">
        <v>0</v>
      </c>
      <c r="T149" s="213">
        <f t="shared" si="33"/>
        <v>0</v>
      </c>
      <c r="AR149" s="25" t="s">
        <v>438</v>
      </c>
      <c r="AT149" s="25" t="s">
        <v>304</v>
      </c>
      <c r="AU149" s="25" t="s">
        <v>84</v>
      </c>
      <c r="AY149" s="25" t="s">
        <v>145</v>
      </c>
      <c r="BE149" s="214">
        <f t="shared" si="34"/>
        <v>0</v>
      </c>
      <c r="BF149" s="214">
        <f t="shared" si="35"/>
        <v>0</v>
      </c>
      <c r="BG149" s="214">
        <f t="shared" si="36"/>
        <v>0</v>
      </c>
      <c r="BH149" s="214">
        <f t="shared" si="37"/>
        <v>0</v>
      </c>
      <c r="BI149" s="214">
        <f t="shared" si="38"/>
        <v>0</v>
      </c>
      <c r="BJ149" s="25" t="s">
        <v>24</v>
      </c>
      <c r="BK149" s="214">
        <f t="shared" si="39"/>
        <v>0</v>
      </c>
      <c r="BL149" s="25" t="s">
        <v>326</v>
      </c>
      <c r="BM149" s="25" t="s">
        <v>2009</v>
      </c>
    </row>
    <row r="150" spans="2:65" s="1" customFormat="1" ht="31.5" customHeight="1">
      <c r="B150" s="42"/>
      <c r="C150" s="203" t="s">
        <v>557</v>
      </c>
      <c r="D150" s="203" t="s">
        <v>148</v>
      </c>
      <c r="E150" s="204" t="s">
        <v>2010</v>
      </c>
      <c r="F150" s="205" t="s">
        <v>2011</v>
      </c>
      <c r="G150" s="206" t="s">
        <v>780</v>
      </c>
      <c r="H150" s="207">
        <v>0.148</v>
      </c>
      <c r="I150" s="208"/>
      <c r="J150" s="209">
        <f t="shared" si="30"/>
        <v>0</v>
      </c>
      <c r="K150" s="205" t="s">
        <v>1916</v>
      </c>
      <c r="L150" s="62"/>
      <c r="M150" s="210" t="s">
        <v>22</v>
      </c>
      <c r="N150" s="211" t="s">
        <v>46</v>
      </c>
      <c r="O150" s="43"/>
      <c r="P150" s="212">
        <f t="shared" si="31"/>
        <v>0</v>
      </c>
      <c r="Q150" s="212">
        <v>0</v>
      </c>
      <c r="R150" s="212">
        <f t="shared" si="32"/>
        <v>0</v>
      </c>
      <c r="S150" s="212">
        <v>0</v>
      </c>
      <c r="T150" s="213">
        <f t="shared" si="33"/>
        <v>0</v>
      </c>
      <c r="AR150" s="25" t="s">
        <v>326</v>
      </c>
      <c r="AT150" s="25" t="s">
        <v>148</v>
      </c>
      <c r="AU150" s="25" t="s">
        <v>84</v>
      </c>
      <c r="AY150" s="25" t="s">
        <v>145</v>
      </c>
      <c r="BE150" s="214">
        <f t="shared" si="34"/>
        <v>0</v>
      </c>
      <c r="BF150" s="214">
        <f t="shared" si="35"/>
        <v>0</v>
      </c>
      <c r="BG150" s="214">
        <f t="shared" si="36"/>
        <v>0</v>
      </c>
      <c r="BH150" s="214">
        <f t="shared" si="37"/>
        <v>0</v>
      </c>
      <c r="BI150" s="214">
        <f t="shared" si="38"/>
        <v>0</v>
      </c>
      <c r="BJ150" s="25" t="s">
        <v>24</v>
      </c>
      <c r="BK150" s="214">
        <f t="shared" si="39"/>
        <v>0</v>
      </c>
      <c r="BL150" s="25" t="s">
        <v>326</v>
      </c>
      <c r="BM150" s="25" t="s">
        <v>2012</v>
      </c>
    </row>
    <row r="151" spans="2:65" s="1" customFormat="1" ht="31.5" customHeight="1">
      <c r="B151" s="42"/>
      <c r="C151" s="203" t="s">
        <v>561</v>
      </c>
      <c r="D151" s="203" t="s">
        <v>148</v>
      </c>
      <c r="E151" s="204" t="s">
        <v>2013</v>
      </c>
      <c r="F151" s="205" t="s">
        <v>2014</v>
      </c>
      <c r="G151" s="206" t="s">
        <v>780</v>
      </c>
      <c r="H151" s="207">
        <v>0.148</v>
      </c>
      <c r="I151" s="208"/>
      <c r="J151" s="209">
        <f t="shared" si="30"/>
        <v>0</v>
      </c>
      <c r="K151" s="205" t="s">
        <v>152</v>
      </c>
      <c r="L151" s="62"/>
      <c r="M151" s="210" t="s">
        <v>22</v>
      </c>
      <c r="N151" s="211" t="s">
        <v>46</v>
      </c>
      <c r="O151" s="43"/>
      <c r="P151" s="212">
        <f t="shared" si="31"/>
        <v>0</v>
      </c>
      <c r="Q151" s="212">
        <v>0</v>
      </c>
      <c r="R151" s="212">
        <f t="shared" si="32"/>
        <v>0</v>
      </c>
      <c r="S151" s="212">
        <v>0</v>
      </c>
      <c r="T151" s="213">
        <f t="shared" si="33"/>
        <v>0</v>
      </c>
      <c r="AR151" s="25" t="s">
        <v>326</v>
      </c>
      <c r="AT151" s="25" t="s">
        <v>148</v>
      </c>
      <c r="AU151" s="25" t="s">
        <v>84</v>
      </c>
      <c r="AY151" s="25" t="s">
        <v>145</v>
      </c>
      <c r="BE151" s="214">
        <f t="shared" si="34"/>
        <v>0</v>
      </c>
      <c r="BF151" s="214">
        <f t="shared" si="35"/>
        <v>0</v>
      </c>
      <c r="BG151" s="214">
        <f t="shared" si="36"/>
        <v>0</v>
      </c>
      <c r="BH151" s="214">
        <f t="shared" si="37"/>
        <v>0</v>
      </c>
      <c r="BI151" s="214">
        <f t="shared" si="38"/>
        <v>0</v>
      </c>
      <c r="BJ151" s="25" t="s">
        <v>24</v>
      </c>
      <c r="BK151" s="214">
        <f t="shared" si="39"/>
        <v>0</v>
      </c>
      <c r="BL151" s="25" t="s">
        <v>326</v>
      </c>
      <c r="BM151" s="25" t="s">
        <v>2015</v>
      </c>
    </row>
    <row r="152" spans="2:65" s="1" customFormat="1" ht="31.5" customHeight="1">
      <c r="B152" s="42"/>
      <c r="C152" s="203" t="s">
        <v>565</v>
      </c>
      <c r="D152" s="203" t="s">
        <v>148</v>
      </c>
      <c r="E152" s="204" t="s">
        <v>2016</v>
      </c>
      <c r="F152" s="205" t="s">
        <v>2017</v>
      </c>
      <c r="G152" s="206" t="s">
        <v>780</v>
      </c>
      <c r="H152" s="207">
        <v>0.148</v>
      </c>
      <c r="I152" s="208"/>
      <c r="J152" s="209">
        <f t="shared" si="30"/>
        <v>0</v>
      </c>
      <c r="K152" s="205" t="s">
        <v>1916</v>
      </c>
      <c r="L152" s="62"/>
      <c r="M152" s="210" t="s">
        <v>22</v>
      </c>
      <c r="N152" s="211" t="s">
        <v>46</v>
      </c>
      <c r="O152" s="43"/>
      <c r="P152" s="212">
        <f t="shared" si="31"/>
        <v>0</v>
      </c>
      <c r="Q152" s="212">
        <v>0</v>
      </c>
      <c r="R152" s="212">
        <f t="shared" si="32"/>
        <v>0</v>
      </c>
      <c r="S152" s="212">
        <v>0</v>
      </c>
      <c r="T152" s="213">
        <f t="shared" si="33"/>
        <v>0</v>
      </c>
      <c r="AR152" s="25" t="s">
        <v>326</v>
      </c>
      <c r="AT152" s="25" t="s">
        <v>148</v>
      </c>
      <c r="AU152" s="25" t="s">
        <v>84</v>
      </c>
      <c r="AY152" s="25" t="s">
        <v>145</v>
      </c>
      <c r="BE152" s="214">
        <f t="shared" si="34"/>
        <v>0</v>
      </c>
      <c r="BF152" s="214">
        <f t="shared" si="35"/>
        <v>0</v>
      </c>
      <c r="BG152" s="214">
        <f t="shared" si="36"/>
        <v>0</v>
      </c>
      <c r="BH152" s="214">
        <f t="shared" si="37"/>
        <v>0</v>
      </c>
      <c r="BI152" s="214">
        <f t="shared" si="38"/>
        <v>0</v>
      </c>
      <c r="BJ152" s="25" t="s">
        <v>24</v>
      </c>
      <c r="BK152" s="214">
        <f t="shared" si="39"/>
        <v>0</v>
      </c>
      <c r="BL152" s="25" t="s">
        <v>326</v>
      </c>
      <c r="BM152" s="25" t="s">
        <v>2018</v>
      </c>
    </row>
    <row r="153" spans="2:65" s="1" customFormat="1" ht="22.5" customHeight="1">
      <c r="B153" s="42"/>
      <c r="C153" s="203" t="s">
        <v>570</v>
      </c>
      <c r="D153" s="203" t="s">
        <v>148</v>
      </c>
      <c r="E153" s="204" t="s">
        <v>2019</v>
      </c>
      <c r="F153" s="205" t="s">
        <v>2020</v>
      </c>
      <c r="G153" s="206" t="s">
        <v>175</v>
      </c>
      <c r="H153" s="207">
        <v>3</v>
      </c>
      <c r="I153" s="208"/>
      <c r="J153" s="209">
        <f t="shared" si="30"/>
        <v>0</v>
      </c>
      <c r="K153" s="205" t="s">
        <v>1916</v>
      </c>
      <c r="L153" s="62"/>
      <c r="M153" s="210" t="s">
        <v>22</v>
      </c>
      <c r="N153" s="211" t="s">
        <v>46</v>
      </c>
      <c r="O153" s="43"/>
      <c r="P153" s="212">
        <f t="shared" si="31"/>
        <v>0</v>
      </c>
      <c r="Q153" s="212">
        <v>4E-05</v>
      </c>
      <c r="R153" s="212">
        <f t="shared" si="32"/>
        <v>0.00012000000000000002</v>
      </c>
      <c r="S153" s="212">
        <v>0.06055</v>
      </c>
      <c r="T153" s="213">
        <f t="shared" si="33"/>
        <v>0.18165</v>
      </c>
      <c r="AR153" s="25" t="s">
        <v>326</v>
      </c>
      <c r="AT153" s="25" t="s">
        <v>148</v>
      </c>
      <c r="AU153" s="25" t="s">
        <v>84</v>
      </c>
      <c r="AY153" s="25" t="s">
        <v>145</v>
      </c>
      <c r="BE153" s="214">
        <f t="shared" si="34"/>
        <v>0</v>
      </c>
      <c r="BF153" s="214">
        <f t="shared" si="35"/>
        <v>0</v>
      </c>
      <c r="BG153" s="214">
        <f t="shared" si="36"/>
        <v>0</v>
      </c>
      <c r="BH153" s="214">
        <f t="shared" si="37"/>
        <v>0</v>
      </c>
      <c r="BI153" s="214">
        <f t="shared" si="38"/>
        <v>0</v>
      </c>
      <c r="BJ153" s="25" t="s">
        <v>24</v>
      </c>
      <c r="BK153" s="214">
        <f t="shared" si="39"/>
        <v>0</v>
      </c>
      <c r="BL153" s="25" t="s">
        <v>326</v>
      </c>
      <c r="BM153" s="25" t="s">
        <v>2021</v>
      </c>
    </row>
    <row r="154" spans="2:65" s="1" customFormat="1" ht="22.5" customHeight="1">
      <c r="B154" s="42"/>
      <c r="C154" s="203" t="s">
        <v>576</v>
      </c>
      <c r="D154" s="203" t="s">
        <v>148</v>
      </c>
      <c r="E154" s="204" t="s">
        <v>2022</v>
      </c>
      <c r="F154" s="205" t="s">
        <v>2023</v>
      </c>
      <c r="G154" s="206" t="s">
        <v>175</v>
      </c>
      <c r="H154" s="207">
        <v>3</v>
      </c>
      <c r="I154" s="208"/>
      <c r="J154" s="209">
        <f t="shared" si="30"/>
        <v>0</v>
      </c>
      <c r="K154" s="205" t="s">
        <v>152</v>
      </c>
      <c r="L154" s="62"/>
      <c r="M154" s="210" t="s">
        <v>22</v>
      </c>
      <c r="N154" s="211" t="s">
        <v>46</v>
      </c>
      <c r="O154" s="43"/>
      <c r="P154" s="212">
        <f t="shared" si="31"/>
        <v>0</v>
      </c>
      <c r="Q154" s="212">
        <v>0</v>
      </c>
      <c r="R154" s="212">
        <f t="shared" si="32"/>
        <v>0</v>
      </c>
      <c r="S154" s="212">
        <v>0.01</v>
      </c>
      <c r="T154" s="213">
        <f t="shared" si="33"/>
        <v>0.03</v>
      </c>
      <c r="AR154" s="25" t="s">
        <v>326</v>
      </c>
      <c r="AT154" s="25" t="s">
        <v>148</v>
      </c>
      <c r="AU154" s="25" t="s">
        <v>84</v>
      </c>
      <c r="AY154" s="25" t="s">
        <v>145</v>
      </c>
      <c r="BE154" s="214">
        <f t="shared" si="34"/>
        <v>0</v>
      </c>
      <c r="BF154" s="214">
        <f t="shared" si="35"/>
        <v>0</v>
      </c>
      <c r="BG154" s="214">
        <f t="shared" si="36"/>
        <v>0</v>
      </c>
      <c r="BH154" s="214">
        <f t="shared" si="37"/>
        <v>0</v>
      </c>
      <c r="BI154" s="214">
        <f t="shared" si="38"/>
        <v>0</v>
      </c>
      <c r="BJ154" s="25" t="s">
        <v>24</v>
      </c>
      <c r="BK154" s="214">
        <f t="shared" si="39"/>
        <v>0</v>
      </c>
      <c r="BL154" s="25" t="s">
        <v>326</v>
      </c>
      <c r="BM154" s="25" t="s">
        <v>2024</v>
      </c>
    </row>
    <row r="155" spans="2:65" s="1" customFormat="1" ht="22.5" customHeight="1">
      <c r="B155" s="42"/>
      <c r="C155" s="203" t="s">
        <v>580</v>
      </c>
      <c r="D155" s="203" t="s">
        <v>148</v>
      </c>
      <c r="E155" s="204" t="s">
        <v>2025</v>
      </c>
      <c r="F155" s="205" t="s">
        <v>2026</v>
      </c>
      <c r="G155" s="206" t="s">
        <v>165</v>
      </c>
      <c r="H155" s="207">
        <v>1</v>
      </c>
      <c r="I155" s="208"/>
      <c r="J155" s="209">
        <f t="shared" si="30"/>
        <v>0</v>
      </c>
      <c r="K155" s="205" t="s">
        <v>152</v>
      </c>
      <c r="L155" s="62"/>
      <c r="M155" s="210" t="s">
        <v>22</v>
      </c>
      <c r="N155" s="211" t="s">
        <v>46</v>
      </c>
      <c r="O155" s="43"/>
      <c r="P155" s="212">
        <f t="shared" si="31"/>
        <v>0</v>
      </c>
      <c r="Q155" s="212">
        <v>0</v>
      </c>
      <c r="R155" s="212">
        <f t="shared" si="32"/>
        <v>0</v>
      </c>
      <c r="S155" s="212">
        <v>0</v>
      </c>
      <c r="T155" s="213">
        <f t="shared" si="33"/>
        <v>0</v>
      </c>
      <c r="AR155" s="25" t="s">
        <v>326</v>
      </c>
      <c r="AT155" s="25" t="s">
        <v>148</v>
      </c>
      <c r="AU155" s="25" t="s">
        <v>84</v>
      </c>
      <c r="AY155" s="25" t="s">
        <v>145</v>
      </c>
      <c r="BE155" s="214">
        <f t="shared" si="34"/>
        <v>0</v>
      </c>
      <c r="BF155" s="214">
        <f t="shared" si="35"/>
        <v>0</v>
      </c>
      <c r="BG155" s="214">
        <f t="shared" si="36"/>
        <v>0</v>
      </c>
      <c r="BH155" s="214">
        <f t="shared" si="37"/>
        <v>0</v>
      </c>
      <c r="BI155" s="214">
        <f t="shared" si="38"/>
        <v>0</v>
      </c>
      <c r="BJ155" s="25" t="s">
        <v>24</v>
      </c>
      <c r="BK155" s="214">
        <f t="shared" si="39"/>
        <v>0</v>
      </c>
      <c r="BL155" s="25" t="s">
        <v>326</v>
      </c>
      <c r="BM155" s="25" t="s">
        <v>2027</v>
      </c>
    </row>
    <row r="156" spans="2:65" s="1" customFormat="1" ht="31.5" customHeight="1">
      <c r="B156" s="42"/>
      <c r="C156" s="203" t="s">
        <v>586</v>
      </c>
      <c r="D156" s="203" t="s">
        <v>148</v>
      </c>
      <c r="E156" s="204" t="s">
        <v>2028</v>
      </c>
      <c r="F156" s="205" t="s">
        <v>2029</v>
      </c>
      <c r="G156" s="206" t="s">
        <v>780</v>
      </c>
      <c r="H156" s="207">
        <v>0.212</v>
      </c>
      <c r="I156" s="208"/>
      <c r="J156" s="209">
        <f t="shared" si="30"/>
        <v>0</v>
      </c>
      <c r="K156" s="205" t="s">
        <v>1916</v>
      </c>
      <c r="L156" s="62"/>
      <c r="M156" s="210" t="s">
        <v>22</v>
      </c>
      <c r="N156" s="211" t="s">
        <v>46</v>
      </c>
      <c r="O156" s="43"/>
      <c r="P156" s="212">
        <f t="shared" si="31"/>
        <v>0</v>
      </c>
      <c r="Q156" s="212">
        <v>0</v>
      </c>
      <c r="R156" s="212">
        <f t="shared" si="32"/>
        <v>0</v>
      </c>
      <c r="S156" s="212">
        <v>0</v>
      </c>
      <c r="T156" s="213">
        <f t="shared" si="33"/>
        <v>0</v>
      </c>
      <c r="AR156" s="25" t="s">
        <v>326</v>
      </c>
      <c r="AT156" s="25" t="s">
        <v>148</v>
      </c>
      <c r="AU156" s="25" t="s">
        <v>84</v>
      </c>
      <c r="AY156" s="25" t="s">
        <v>145</v>
      </c>
      <c r="BE156" s="214">
        <f t="shared" si="34"/>
        <v>0</v>
      </c>
      <c r="BF156" s="214">
        <f t="shared" si="35"/>
        <v>0</v>
      </c>
      <c r="BG156" s="214">
        <f t="shared" si="36"/>
        <v>0</v>
      </c>
      <c r="BH156" s="214">
        <f t="shared" si="37"/>
        <v>0</v>
      </c>
      <c r="BI156" s="214">
        <f t="shared" si="38"/>
        <v>0</v>
      </c>
      <c r="BJ156" s="25" t="s">
        <v>24</v>
      </c>
      <c r="BK156" s="214">
        <f t="shared" si="39"/>
        <v>0</v>
      </c>
      <c r="BL156" s="25" t="s">
        <v>326</v>
      </c>
      <c r="BM156" s="25" t="s">
        <v>2030</v>
      </c>
    </row>
    <row r="157" spans="2:65" s="1" customFormat="1" ht="31.5" customHeight="1">
      <c r="B157" s="42"/>
      <c r="C157" s="203" t="s">
        <v>590</v>
      </c>
      <c r="D157" s="203" t="s">
        <v>148</v>
      </c>
      <c r="E157" s="204" t="s">
        <v>784</v>
      </c>
      <c r="F157" s="205" t="s">
        <v>785</v>
      </c>
      <c r="G157" s="206" t="s">
        <v>780</v>
      </c>
      <c r="H157" s="207">
        <v>0.249</v>
      </c>
      <c r="I157" s="208"/>
      <c r="J157" s="209">
        <f t="shared" si="30"/>
        <v>0</v>
      </c>
      <c r="K157" s="205" t="s">
        <v>1916</v>
      </c>
      <c r="L157" s="62"/>
      <c r="M157" s="210" t="s">
        <v>22</v>
      </c>
      <c r="N157" s="211" t="s">
        <v>46</v>
      </c>
      <c r="O157" s="43"/>
      <c r="P157" s="212">
        <f t="shared" si="31"/>
        <v>0</v>
      </c>
      <c r="Q157" s="212">
        <v>0</v>
      </c>
      <c r="R157" s="212">
        <f t="shared" si="32"/>
        <v>0</v>
      </c>
      <c r="S157" s="212">
        <v>0</v>
      </c>
      <c r="T157" s="213">
        <f t="shared" si="33"/>
        <v>0</v>
      </c>
      <c r="AR157" s="25" t="s">
        <v>326</v>
      </c>
      <c r="AT157" s="25" t="s">
        <v>148</v>
      </c>
      <c r="AU157" s="25" t="s">
        <v>84</v>
      </c>
      <c r="AY157" s="25" t="s">
        <v>145</v>
      </c>
      <c r="BE157" s="214">
        <f t="shared" si="34"/>
        <v>0</v>
      </c>
      <c r="BF157" s="214">
        <f t="shared" si="35"/>
        <v>0</v>
      </c>
      <c r="BG157" s="214">
        <f t="shared" si="36"/>
        <v>0</v>
      </c>
      <c r="BH157" s="214">
        <f t="shared" si="37"/>
        <v>0</v>
      </c>
      <c r="BI157" s="214">
        <f t="shared" si="38"/>
        <v>0</v>
      </c>
      <c r="BJ157" s="25" t="s">
        <v>24</v>
      </c>
      <c r="BK157" s="214">
        <f t="shared" si="39"/>
        <v>0</v>
      </c>
      <c r="BL157" s="25" t="s">
        <v>326</v>
      </c>
      <c r="BM157" s="25" t="s">
        <v>2031</v>
      </c>
    </row>
    <row r="158" spans="2:65" s="1" customFormat="1" ht="31.5" customHeight="1">
      <c r="B158" s="42"/>
      <c r="C158" s="203" t="s">
        <v>594</v>
      </c>
      <c r="D158" s="203" t="s">
        <v>148</v>
      </c>
      <c r="E158" s="204" t="s">
        <v>789</v>
      </c>
      <c r="F158" s="205" t="s">
        <v>790</v>
      </c>
      <c r="G158" s="206" t="s">
        <v>780</v>
      </c>
      <c r="H158" s="207">
        <v>0.636</v>
      </c>
      <c r="I158" s="208"/>
      <c r="J158" s="209">
        <f t="shared" si="30"/>
        <v>0</v>
      </c>
      <c r="K158" s="205" t="s">
        <v>1916</v>
      </c>
      <c r="L158" s="62"/>
      <c r="M158" s="210" t="s">
        <v>22</v>
      </c>
      <c r="N158" s="211" t="s">
        <v>46</v>
      </c>
      <c r="O158" s="43"/>
      <c r="P158" s="212">
        <f t="shared" si="31"/>
        <v>0</v>
      </c>
      <c r="Q158" s="212">
        <v>0</v>
      </c>
      <c r="R158" s="212">
        <f t="shared" si="32"/>
        <v>0</v>
      </c>
      <c r="S158" s="212">
        <v>0</v>
      </c>
      <c r="T158" s="213">
        <f t="shared" si="33"/>
        <v>0</v>
      </c>
      <c r="AR158" s="25" t="s">
        <v>326</v>
      </c>
      <c r="AT158" s="25" t="s">
        <v>148</v>
      </c>
      <c r="AU158" s="25" t="s">
        <v>84</v>
      </c>
      <c r="AY158" s="25" t="s">
        <v>145</v>
      </c>
      <c r="BE158" s="214">
        <f t="shared" si="34"/>
        <v>0</v>
      </c>
      <c r="BF158" s="214">
        <f t="shared" si="35"/>
        <v>0</v>
      </c>
      <c r="BG158" s="214">
        <f t="shared" si="36"/>
        <v>0</v>
      </c>
      <c r="BH158" s="214">
        <f t="shared" si="37"/>
        <v>0</v>
      </c>
      <c r="BI158" s="214">
        <f t="shared" si="38"/>
        <v>0</v>
      </c>
      <c r="BJ158" s="25" t="s">
        <v>24</v>
      </c>
      <c r="BK158" s="214">
        <f t="shared" si="39"/>
        <v>0</v>
      </c>
      <c r="BL158" s="25" t="s">
        <v>326</v>
      </c>
      <c r="BM158" s="25" t="s">
        <v>2032</v>
      </c>
    </row>
    <row r="159" spans="2:65" s="1" customFormat="1" ht="22.5" customHeight="1">
      <c r="B159" s="42"/>
      <c r="C159" s="203" t="s">
        <v>598</v>
      </c>
      <c r="D159" s="203" t="s">
        <v>148</v>
      </c>
      <c r="E159" s="204" t="s">
        <v>2033</v>
      </c>
      <c r="F159" s="205" t="s">
        <v>2034</v>
      </c>
      <c r="G159" s="206" t="s">
        <v>780</v>
      </c>
      <c r="H159" s="207">
        <v>0.212</v>
      </c>
      <c r="I159" s="208"/>
      <c r="J159" s="209">
        <f t="shared" si="30"/>
        <v>0</v>
      </c>
      <c r="K159" s="205" t="s">
        <v>152</v>
      </c>
      <c r="L159" s="62"/>
      <c r="M159" s="210" t="s">
        <v>22</v>
      </c>
      <c r="N159" s="211" t="s">
        <v>46</v>
      </c>
      <c r="O159" s="43"/>
      <c r="P159" s="212">
        <f t="shared" si="31"/>
        <v>0</v>
      </c>
      <c r="Q159" s="212">
        <v>0</v>
      </c>
      <c r="R159" s="212">
        <f t="shared" si="32"/>
        <v>0</v>
      </c>
      <c r="S159" s="212">
        <v>0</v>
      </c>
      <c r="T159" s="213">
        <f t="shared" si="33"/>
        <v>0</v>
      </c>
      <c r="AR159" s="25" t="s">
        <v>326</v>
      </c>
      <c r="AT159" s="25" t="s">
        <v>148</v>
      </c>
      <c r="AU159" s="25" t="s">
        <v>84</v>
      </c>
      <c r="AY159" s="25" t="s">
        <v>145</v>
      </c>
      <c r="BE159" s="214">
        <f t="shared" si="34"/>
        <v>0</v>
      </c>
      <c r="BF159" s="214">
        <f t="shared" si="35"/>
        <v>0</v>
      </c>
      <c r="BG159" s="214">
        <f t="shared" si="36"/>
        <v>0</v>
      </c>
      <c r="BH159" s="214">
        <f t="shared" si="37"/>
        <v>0</v>
      </c>
      <c r="BI159" s="214">
        <f t="shared" si="38"/>
        <v>0</v>
      </c>
      <c r="BJ159" s="25" t="s">
        <v>24</v>
      </c>
      <c r="BK159" s="214">
        <f t="shared" si="39"/>
        <v>0</v>
      </c>
      <c r="BL159" s="25" t="s">
        <v>326</v>
      </c>
      <c r="BM159" s="25" t="s">
        <v>2035</v>
      </c>
    </row>
    <row r="160" spans="2:65" s="1" customFormat="1" ht="22.5" customHeight="1">
      <c r="B160" s="42"/>
      <c r="C160" s="203" t="s">
        <v>602</v>
      </c>
      <c r="D160" s="203" t="s">
        <v>148</v>
      </c>
      <c r="E160" s="204" t="s">
        <v>2036</v>
      </c>
      <c r="F160" s="205" t="s">
        <v>2037</v>
      </c>
      <c r="G160" s="206" t="s">
        <v>2038</v>
      </c>
      <c r="H160" s="207">
        <v>24</v>
      </c>
      <c r="I160" s="208"/>
      <c r="J160" s="209">
        <f t="shared" si="30"/>
        <v>0</v>
      </c>
      <c r="K160" s="205" t="s">
        <v>152</v>
      </c>
      <c r="L160" s="62"/>
      <c r="M160" s="210" t="s">
        <v>22</v>
      </c>
      <c r="N160" s="211" t="s">
        <v>46</v>
      </c>
      <c r="O160" s="43"/>
      <c r="P160" s="212">
        <f t="shared" si="31"/>
        <v>0</v>
      </c>
      <c r="Q160" s="212">
        <v>0</v>
      </c>
      <c r="R160" s="212">
        <f t="shared" si="32"/>
        <v>0</v>
      </c>
      <c r="S160" s="212">
        <v>0</v>
      </c>
      <c r="T160" s="213">
        <f t="shared" si="33"/>
        <v>0</v>
      </c>
      <c r="AR160" s="25" t="s">
        <v>326</v>
      </c>
      <c r="AT160" s="25" t="s">
        <v>148</v>
      </c>
      <c r="AU160" s="25" t="s">
        <v>84</v>
      </c>
      <c r="AY160" s="25" t="s">
        <v>145</v>
      </c>
      <c r="BE160" s="214">
        <f t="shared" si="34"/>
        <v>0</v>
      </c>
      <c r="BF160" s="214">
        <f t="shared" si="35"/>
        <v>0</v>
      </c>
      <c r="BG160" s="214">
        <f t="shared" si="36"/>
        <v>0</v>
      </c>
      <c r="BH160" s="214">
        <f t="shared" si="37"/>
        <v>0</v>
      </c>
      <c r="BI160" s="214">
        <f t="shared" si="38"/>
        <v>0</v>
      </c>
      <c r="BJ160" s="25" t="s">
        <v>24</v>
      </c>
      <c r="BK160" s="214">
        <f t="shared" si="39"/>
        <v>0</v>
      </c>
      <c r="BL160" s="25" t="s">
        <v>326</v>
      </c>
      <c r="BM160" s="25" t="s">
        <v>2039</v>
      </c>
    </row>
    <row r="161" spans="2:63" s="11" customFormat="1" ht="29.85" customHeight="1">
      <c r="B161" s="186"/>
      <c r="C161" s="187"/>
      <c r="D161" s="200" t="s">
        <v>74</v>
      </c>
      <c r="E161" s="201" t="s">
        <v>2040</v>
      </c>
      <c r="F161" s="201" t="s">
        <v>2041</v>
      </c>
      <c r="G161" s="187"/>
      <c r="H161" s="187"/>
      <c r="I161" s="190"/>
      <c r="J161" s="202">
        <f>BK161</f>
        <v>0</v>
      </c>
      <c r="K161" s="187"/>
      <c r="L161" s="192"/>
      <c r="M161" s="193"/>
      <c r="N161" s="194"/>
      <c r="O161" s="194"/>
      <c r="P161" s="195">
        <f>SUM(P162:P183)</f>
        <v>0</v>
      </c>
      <c r="Q161" s="194"/>
      <c r="R161" s="195">
        <f>SUM(R162:R183)</f>
        <v>0.04176</v>
      </c>
      <c r="S161" s="194"/>
      <c r="T161" s="196">
        <f>SUM(T162:T183)</f>
        <v>0.014499999999999999</v>
      </c>
      <c r="AR161" s="197" t="s">
        <v>84</v>
      </c>
      <c r="AT161" s="198" t="s">
        <v>74</v>
      </c>
      <c r="AU161" s="198" t="s">
        <v>24</v>
      </c>
      <c r="AY161" s="197" t="s">
        <v>145</v>
      </c>
      <c r="BK161" s="199">
        <f>SUM(BK162:BK183)</f>
        <v>0</v>
      </c>
    </row>
    <row r="162" spans="2:65" s="1" customFormat="1" ht="22.5" customHeight="1">
      <c r="B162" s="42"/>
      <c r="C162" s="203" t="s">
        <v>608</v>
      </c>
      <c r="D162" s="203" t="s">
        <v>148</v>
      </c>
      <c r="E162" s="204" t="s">
        <v>2042</v>
      </c>
      <c r="F162" s="205" t="s">
        <v>2043</v>
      </c>
      <c r="G162" s="206" t="s">
        <v>165</v>
      </c>
      <c r="H162" s="207">
        <v>1</v>
      </c>
      <c r="I162" s="208"/>
      <c r="J162" s="209">
        <f aca="true" t="shared" si="40" ref="J162:J183">ROUND(I162*H162,2)</f>
        <v>0</v>
      </c>
      <c r="K162" s="205" t="s">
        <v>1916</v>
      </c>
      <c r="L162" s="62"/>
      <c r="M162" s="210" t="s">
        <v>22</v>
      </c>
      <c r="N162" s="211" t="s">
        <v>46</v>
      </c>
      <c r="O162" s="43"/>
      <c r="P162" s="212">
        <f aca="true" t="shared" si="41" ref="P162:P183">O162*H162</f>
        <v>0</v>
      </c>
      <c r="Q162" s="212">
        <v>0.00113</v>
      </c>
      <c r="R162" s="212">
        <f aca="true" t="shared" si="42" ref="R162:R183">Q162*H162</f>
        <v>0.00113</v>
      </c>
      <c r="S162" s="212">
        <v>0</v>
      </c>
      <c r="T162" s="213">
        <f aca="true" t="shared" si="43" ref="T162:T183">S162*H162</f>
        <v>0</v>
      </c>
      <c r="AR162" s="25" t="s">
        <v>326</v>
      </c>
      <c r="AT162" s="25" t="s">
        <v>148</v>
      </c>
      <c r="AU162" s="25" t="s">
        <v>84</v>
      </c>
      <c r="AY162" s="25" t="s">
        <v>145</v>
      </c>
      <c r="BE162" s="214">
        <f aca="true" t="shared" si="44" ref="BE162:BE183">IF(N162="základní",J162,0)</f>
        <v>0</v>
      </c>
      <c r="BF162" s="214">
        <f aca="true" t="shared" si="45" ref="BF162:BF183">IF(N162="snížená",J162,0)</f>
        <v>0</v>
      </c>
      <c r="BG162" s="214">
        <f aca="true" t="shared" si="46" ref="BG162:BG183">IF(N162="zákl. přenesená",J162,0)</f>
        <v>0</v>
      </c>
      <c r="BH162" s="214">
        <f aca="true" t="shared" si="47" ref="BH162:BH183">IF(N162="sníž. přenesená",J162,0)</f>
        <v>0</v>
      </c>
      <c r="BI162" s="214">
        <f aca="true" t="shared" si="48" ref="BI162:BI183">IF(N162="nulová",J162,0)</f>
        <v>0</v>
      </c>
      <c r="BJ162" s="25" t="s">
        <v>24</v>
      </c>
      <c r="BK162" s="214">
        <f aca="true" t="shared" si="49" ref="BK162:BK183">ROUND(I162*H162,2)</f>
        <v>0</v>
      </c>
      <c r="BL162" s="25" t="s">
        <v>326</v>
      </c>
      <c r="BM162" s="25" t="s">
        <v>2044</v>
      </c>
    </row>
    <row r="163" spans="2:65" s="1" customFormat="1" ht="22.5" customHeight="1">
      <c r="B163" s="42"/>
      <c r="C163" s="250" t="s">
        <v>613</v>
      </c>
      <c r="D163" s="250" t="s">
        <v>304</v>
      </c>
      <c r="E163" s="251" t="s">
        <v>2045</v>
      </c>
      <c r="F163" s="252" t="s">
        <v>2046</v>
      </c>
      <c r="G163" s="253" t="s">
        <v>165</v>
      </c>
      <c r="H163" s="254">
        <v>1</v>
      </c>
      <c r="I163" s="255"/>
      <c r="J163" s="256">
        <f t="shared" si="40"/>
        <v>0</v>
      </c>
      <c r="K163" s="252" t="s">
        <v>152</v>
      </c>
      <c r="L163" s="257"/>
      <c r="M163" s="258" t="s">
        <v>22</v>
      </c>
      <c r="N163" s="259" t="s">
        <v>46</v>
      </c>
      <c r="O163" s="43"/>
      <c r="P163" s="212">
        <f t="shared" si="41"/>
        <v>0</v>
      </c>
      <c r="Q163" s="212">
        <v>0.0002</v>
      </c>
      <c r="R163" s="212">
        <f t="shared" si="42"/>
        <v>0.0002</v>
      </c>
      <c r="S163" s="212">
        <v>0</v>
      </c>
      <c r="T163" s="213">
        <f t="shared" si="43"/>
        <v>0</v>
      </c>
      <c r="AR163" s="25" t="s">
        <v>438</v>
      </c>
      <c r="AT163" s="25" t="s">
        <v>304</v>
      </c>
      <c r="AU163" s="25" t="s">
        <v>84</v>
      </c>
      <c r="AY163" s="25" t="s">
        <v>145</v>
      </c>
      <c r="BE163" s="214">
        <f t="shared" si="44"/>
        <v>0</v>
      </c>
      <c r="BF163" s="214">
        <f t="shared" si="45"/>
        <v>0</v>
      </c>
      <c r="BG163" s="214">
        <f t="shared" si="46"/>
        <v>0</v>
      </c>
      <c r="BH163" s="214">
        <f t="shared" si="47"/>
        <v>0</v>
      </c>
      <c r="BI163" s="214">
        <f t="shared" si="48"/>
        <v>0</v>
      </c>
      <c r="BJ163" s="25" t="s">
        <v>24</v>
      </c>
      <c r="BK163" s="214">
        <f t="shared" si="49"/>
        <v>0</v>
      </c>
      <c r="BL163" s="25" t="s">
        <v>326</v>
      </c>
      <c r="BM163" s="25" t="s">
        <v>2047</v>
      </c>
    </row>
    <row r="164" spans="2:65" s="1" customFormat="1" ht="22.5" customHeight="1">
      <c r="B164" s="42"/>
      <c r="C164" s="203" t="s">
        <v>618</v>
      </c>
      <c r="D164" s="203" t="s">
        <v>148</v>
      </c>
      <c r="E164" s="204" t="s">
        <v>2048</v>
      </c>
      <c r="F164" s="205" t="s">
        <v>2049</v>
      </c>
      <c r="G164" s="206" t="s">
        <v>175</v>
      </c>
      <c r="H164" s="207">
        <v>1</v>
      </c>
      <c r="I164" s="208"/>
      <c r="J164" s="209">
        <f t="shared" si="40"/>
        <v>0</v>
      </c>
      <c r="K164" s="205" t="s">
        <v>152</v>
      </c>
      <c r="L164" s="62"/>
      <c r="M164" s="210" t="s">
        <v>22</v>
      </c>
      <c r="N164" s="211" t="s">
        <v>46</v>
      </c>
      <c r="O164" s="43"/>
      <c r="P164" s="212">
        <f t="shared" si="41"/>
        <v>0</v>
      </c>
      <c r="Q164" s="212">
        <v>0</v>
      </c>
      <c r="R164" s="212">
        <f t="shared" si="42"/>
        <v>0</v>
      </c>
      <c r="S164" s="212">
        <v>0</v>
      </c>
      <c r="T164" s="213">
        <f t="shared" si="43"/>
        <v>0</v>
      </c>
      <c r="AR164" s="25" t="s">
        <v>326</v>
      </c>
      <c r="AT164" s="25" t="s">
        <v>148</v>
      </c>
      <c r="AU164" s="25" t="s">
        <v>84</v>
      </c>
      <c r="AY164" s="25" t="s">
        <v>145</v>
      </c>
      <c r="BE164" s="214">
        <f t="shared" si="44"/>
        <v>0</v>
      </c>
      <c r="BF164" s="214">
        <f t="shared" si="45"/>
        <v>0</v>
      </c>
      <c r="BG164" s="214">
        <f t="shared" si="46"/>
        <v>0</v>
      </c>
      <c r="BH164" s="214">
        <f t="shared" si="47"/>
        <v>0</v>
      </c>
      <c r="BI164" s="214">
        <f t="shared" si="48"/>
        <v>0</v>
      </c>
      <c r="BJ164" s="25" t="s">
        <v>24</v>
      </c>
      <c r="BK164" s="214">
        <f t="shared" si="49"/>
        <v>0</v>
      </c>
      <c r="BL164" s="25" t="s">
        <v>326</v>
      </c>
      <c r="BM164" s="25" t="s">
        <v>2050</v>
      </c>
    </row>
    <row r="165" spans="2:65" s="1" customFormat="1" ht="22.5" customHeight="1">
      <c r="B165" s="42"/>
      <c r="C165" s="250" t="s">
        <v>623</v>
      </c>
      <c r="D165" s="250" t="s">
        <v>304</v>
      </c>
      <c r="E165" s="251" t="s">
        <v>2051</v>
      </c>
      <c r="F165" s="252" t="s">
        <v>2052</v>
      </c>
      <c r="G165" s="253" t="s">
        <v>175</v>
      </c>
      <c r="H165" s="254">
        <v>1</v>
      </c>
      <c r="I165" s="255"/>
      <c r="J165" s="256">
        <f t="shared" si="40"/>
        <v>0</v>
      </c>
      <c r="K165" s="252" t="s">
        <v>152</v>
      </c>
      <c r="L165" s="257"/>
      <c r="M165" s="258" t="s">
        <v>22</v>
      </c>
      <c r="N165" s="259" t="s">
        <v>46</v>
      </c>
      <c r="O165" s="43"/>
      <c r="P165" s="212">
        <f t="shared" si="41"/>
        <v>0</v>
      </c>
      <c r="Q165" s="212">
        <v>0.0024</v>
      </c>
      <c r="R165" s="212">
        <f t="shared" si="42"/>
        <v>0.0024</v>
      </c>
      <c r="S165" s="212">
        <v>0</v>
      </c>
      <c r="T165" s="213">
        <f t="shared" si="43"/>
        <v>0</v>
      </c>
      <c r="AR165" s="25" t="s">
        <v>438</v>
      </c>
      <c r="AT165" s="25" t="s">
        <v>304</v>
      </c>
      <c r="AU165" s="25" t="s">
        <v>84</v>
      </c>
      <c r="AY165" s="25" t="s">
        <v>145</v>
      </c>
      <c r="BE165" s="214">
        <f t="shared" si="44"/>
        <v>0</v>
      </c>
      <c r="BF165" s="214">
        <f t="shared" si="45"/>
        <v>0</v>
      </c>
      <c r="BG165" s="214">
        <f t="shared" si="46"/>
        <v>0</v>
      </c>
      <c r="BH165" s="214">
        <f t="shared" si="47"/>
        <v>0</v>
      </c>
      <c r="BI165" s="214">
        <f t="shared" si="48"/>
        <v>0</v>
      </c>
      <c r="BJ165" s="25" t="s">
        <v>24</v>
      </c>
      <c r="BK165" s="214">
        <f t="shared" si="49"/>
        <v>0</v>
      </c>
      <c r="BL165" s="25" t="s">
        <v>326</v>
      </c>
      <c r="BM165" s="25" t="s">
        <v>2053</v>
      </c>
    </row>
    <row r="166" spans="2:65" s="1" customFormat="1" ht="22.5" customHeight="1">
      <c r="B166" s="42"/>
      <c r="C166" s="203" t="s">
        <v>627</v>
      </c>
      <c r="D166" s="203" t="s">
        <v>148</v>
      </c>
      <c r="E166" s="204" t="s">
        <v>2054</v>
      </c>
      <c r="F166" s="205" t="s">
        <v>2055</v>
      </c>
      <c r="G166" s="206" t="s">
        <v>175</v>
      </c>
      <c r="H166" s="207">
        <v>1</v>
      </c>
      <c r="I166" s="208"/>
      <c r="J166" s="209">
        <f t="shared" si="40"/>
        <v>0</v>
      </c>
      <c r="K166" s="205" t="s">
        <v>152</v>
      </c>
      <c r="L166" s="62"/>
      <c r="M166" s="210" t="s">
        <v>22</v>
      </c>
      <c r="N166" s="211" t="s">
        <v>46</v>
      </c>
      <c r="O166" s="43"/>
      <c r="P166" s="212">
        <f t="shared" si="41"/>
        <v>0</v>
      </c>
      <c r="Q166" s="212">
        <v>0</v>
      </c>
      <c r="R166" s="212">
        <f t="shared" si="42"/>
        <v>0</v>
      </c>
      <c r="S166" s="212">
        <v>0</v>
      </c>
      <c r="T166" s="213">
        <f t="shared" si="43"/>
        <v>0</v>
      </c>
      <c r="AR166" s="25" t="s">
        <v>326</v>
      </c>
      <c r="AT166" s="25" t="s">
        <v>148</v>
      </c>
      <c r="AU166" s="25" t="s">
        <v>84</v>
      </c>
      <c r="AY166" s="25" t="s">
        <v>145</v>
      </c>
      <c r="BE166" s="214">
        <f t="shared" si="44"/>
        <v>0</v>
      </c>
      <c r="BF166" s="214">
        <f t="shared" si="45"/>
        <v>0</v>
      </c>
      <c r="BG166" s="214">
        <f t="shared" si="46"/>
        <v>0</v>
      </c>
      <c r="BH166" s="214">
        <f t="shared" si="47"/>
        <v>0</v>
      </c>
      <c r="BI166" s="214">
        <f t="shared" si="48"/>
        <v>0</v>
      </c>
      <c r="BJ166" s="25" t="s">
        <v>24</v>
      </c>
      <c r="BK166" s="214">
        <f t="shared" si="49"/>
        <v>0</v>
      </c>
      <c r="BL166" s="25" t="s">
        <v>326</v>
      </c>
      <c r="BM166" s="25" t="s">
        <v>2056</v>
      </c>
    </row>
    <row r="167" spans="2:65" s="1" customFormat="1" ht="31.5" customHeight="1">
      <c r="B167" s="42"/>
      <c r="C167" s="250" t="s">
        <v>631</v>
      </c>
      <c r="D167" s="250" t="s">
        <v>304</v>
      </c>
      <c r="E167" s="251" t="s">
        <v>2057</v>
      </c>
      <c r="F167" s="252" t="s">
        <v>2058</v>
      </c>
      <c r="G167" s="253" t="s">
        <v>175</v>
      </c>
      <c r="H167" s="254">
        <v>1</v>
      </c>
      <c r="I167" s="255"/>
      <c r="J167" s="256">
        <f t="shared" si="40"/>
        <v>0</v>
      </c>
      <c r="K167" s="252" t="s">
        <v>152</v>
      </c>
      <c r="L167" s="257"/>
      <c r="M167" s="258" t="s">
        <v>22</v>
      </c>
      <c r="N167" s="259" t="s">
        <v>46</v>
      </c>
      <c r="O167" s="43"/>
      <c r="P167" s="212">
        <f t="shared" si="41"/>
        <v>0</v>
      </c>
      <c r="Q167" s="212">
        <v>0.01</v>
      </c>
      <c r="R167" s="212">
        <f t="shared" si="42"/>
        <v>0.01</v>
      </c>
      <c r="S167" s="212">
        <v>0</v>
      </c>
      <c r="T167" s="213">
        <f t="shared" si="43"/>
        <v>0</v>
      </c>
      <c r="AR167" s="25" t="s">
        <v>438</v>
      </c>
      <c r="AT167" s="25" t="s">
        <v>304</v>
      </c>
      <c r="AU167" s="25" t="s">
        <v>84</v>
      </c>
      <c r="AY167" s="25" t="s">
        <v>145</v>
      </c>
      <c r="BE167" s="214">
        <f t="shared" si="44"/>
        <v>0</v>
      </c>
      <c r="BF167" s="214">
        <f t="shared" si="45"/>
        <v>0</v>
      </c>
      <c r="BG167" s="214">
        <f t="shared" si="46"/>
        <v>0</v>
      </c>
      <c r="BH167" s="214">
        <f t="shared" si="47"/>
        <v>0</v>
      </c>
      <c r="BI167" s="214">
        <f t="shared" si="48"/>
        <v>0</v>
      </c>
      <c r="BJ167" s="25" t="s">
        <v>24</v>
      </c>
      <c r="BK167" s="214">
        <f t="shared" si="49"/>
        <v>0</v>
      </c>
      <c r="BL167" s="25" t="s">
        <v>326</v>
      </c>
      <c r="BM167" s="25" t="s">
        <v>2059</v>
      </c>
    </row>
    <row r="168" spans="2:65" s="1" customFormat="1" ht="22.5" customHeight="1">
      <c r="B168" s="42"/>
      <c r="C168" s="203" t="s">
        <v>637</v>
      </c>
      <c r="D168" s="203" t="s">
        <v>148</v>
      </c>
      <c r="E168" s="204" t="s">
        <v>2060</v>
      </c>
      <c r="F168" s="205" t="s">
        <v>2061</v>
      </c>
      <c r="G168" s="206" t="s">
        <v>165</v>
      </c>
      <c r="H168" s="207">
        <v>1</v>
      </c>
      <c r="I168" s="208"/>
      <c r="J168" s="209">
        <f t="shared" si="40"/>
        <v>0</v>
      </c>
      <c r="K168" s="205" t="s">
        <v>152</v>
      </c>
      <c r="L168" s="62"/>
      <c r="M168" s="210" t="s">
        <v>22</v>
      </c>
      <c r="N168" s="211" t="s">
        <v>46</v>
      </c>
      <c r="O168" s="43"/>
      <c r="P168" s="212">
        <f t="shared" si="41"/>
        <v>0</v>
      </c>
      <c r="Q168" s="212">
        <v>0</v>
      </c>
      <c r="R168" s="212">
        <f t="shared" si="42"/>
        <v>0</v>
      </c>
      <c r="S168" s="212">
        <v>0</v>
      </c>
      <c r="T168" s="213">
        <f t="shared" si="43"/>
        <v>0</v>
      </c>
      <c r="AR168" s="25" t="s">
        <v>326</v>
      </c>
      <c r="AT168" s="25" t="s">
        <v>148</v>
      </c>
      <c r="AU168" s="25" t="s">
        <v>84</v>
      </c>
      <c r="AY168" s="25" t="s">
        <v>145</v>
      </c>
      <c r="BE168" s="214">
        <f t="shared" si="44"/>
        <v>0</v>
      </c>
      <c r="BF168" s="214">
        <f t="shared" si="45"/>
        <v>0</v>
      </c>
      <c r="BG168" s="214">
        <f t="shared" si="46"/>
        <v>0</v>
      </c>
      <c r="BH168" s="214">
        <f t="shared" si="47"/>
        <v>0</v>
      </c>
      <c r="BI168" s="214">
        <f t="shared" si="48"/>
        <v>0</v>
      </c>
      <c r="BJ168" s="25" t="s">
        <v>24</v>
      </c>
      <c r="BK168" s="214">
        <f t="shared" si="49"/>
        <v>0</v>
      </c>
      <c r="BL168" s="25" t="s">
        <v>326</v>
      </c>
      <c r="BM168" s="25" t="s">
        <v>2062</v>
      </c>
    </row>
    <row r="169" spans="2:65" s="1" customFormat="1" ht="22.5" customHeight="1">
      <c r="B169" s="42"/>
      <c r="C169" s="250" t="s">
        <v>642</v>
      </c>
      <c r="D169" s="250" t="s">
        <v>304</v>
      </c>
      <c r="E169" s="251" t="s">
        <v>2063</v>
      </c>
      <c r="F169" s="252" t="s">
        <v>2064</v>
      </c>
      <c r="G169" s="253" t="s">
        <v>165</v>
      </c>
      <c r="H169" s="254">
        <v>1</v>
      </c>
      <c r="I169" s="255"/>
      <c r="J169" s="256">
        <f t="shared" si="40"/>
        <v>0</v>
      </c>
      <c r="K169" s="252" t="s">
        <v>152</v>
      </c>
      <c r="L169" s="257"/>
      <c r="M169" s="258" t="s">
        <v>22</v>
      </c>
      <c r="N169" s="259" t="s">
        <v>46</v>
      </c>
      <c r="O169" s="43"/>
      <c r="P169" s="212">
        <f t="shared" si="41"/>
        <v>0</v>
      </c>
      <c r="Q169" s="212">
        <v>0.008</v>
      </c>
      <c r="R169" s="212">
        <f t="shared" si="42"/>
        <v>0.008</v>
      </c>
      <c r="S169" s="212">
        <v>0</v>
      </c>
      <c r="T169" s="213">
        <f t="shared" si="43"/>
        <v>0</v>
      </c>
      <c r="AR169" s="25" t="s">
        <v>438</v>
      </c>
      <c r="AT169" s="25" t="s">
        <v>304</v>
      </c>
      <c r="AU169" s="25" t="s">
        <v>84</v>
      </c>
      <c r="AY169" s="25" t="s">
        <v>145</v>
      </c>
      <c r="BE169" s="214">
        <f t="shared" si="44"/>
        <v>0</v>
      </c>
      <c r="BF169" s="214">
        <f t="shared" si="45"/>
        <v>0</v>
      </c>
      <c r="BG169" s="214">
        <f t="shared" si="46"/>
        <v>0</v>
      </c>
      <c r="BH169" s="214">
        <f t="shared" si="47"/>
        <v>0</v>
      </c>
      <c r="BI169" s="214">
        <f t="shared" si="48"/>
        <v>0</v>
      </c>
      <c r="BJ169" s="25" t="s">
        <v>24</v>
      </c>
      <c r="BK169" s="214">
        <f t="shared" si="49"/>
        <v>0</v>
      </c>
      <c r="BL169" s="25" t="s">
        <v>326</v>
      </c>
      <c r="BM169" s="25" t="s">
        <v>2065</v>
      </c>
    </row>
    <row r="170" spans="2:65" s="1" customFormat="1" ht="22.5" customHeight="1">
      <c r="B170" s="42"/>
      <c r="C170" s="203" t="s">
        <v>647</v>
      </c>
      <c r="D170" s="203" t="s">
        <v>148</v>
      </c>
      <c r="E170" s="204" t="s">
        <v>2066</v>
      </c>
      <c r="F170" s="205" t="s">
        <v>2067</v>
      </c>
      <c r="G170" s="206" t="s">
        <v>165</v>
      </c>
      <c r="H170" s="207">
        <v>1</v>
      </c>
      <c r="I170" s="208"/>
      <c r="J170" s="209">
        <f t="shared" si="40"/>
        <v>0</v>
      </c>
      <c r="K170" s="205" t="s">
        <v>152</v>
      </c>
      <c r="L170" s="62"/>
      <c r="M170" s="210" t="s">
        <v>22</v>
      </c>
      <c r="N170" s="211" t="s">
        <v>46</v>
      </c>
      <c r="O170" s="43"/>
      <c r="P170" s="212">
        <f t="shared" si="41"/>
        <v>0</v>
      </c>
      <c r="Q170" s="212">
        <v>0</v>
      </c>
      <c r="R170" s="212">
        <f t="shared" si="42"/>
        <v>0</v>
      </c>
      <c r="S170" s="212">
        <v>0</v>
      </c>
      <c r="T170" s="213">
        <f t="shared" si="43"/>
        <v>0</v>
      </c>
      <c r="AR170" s="25" t="s">
        <v>326</v>
      </c>
      <c r="AT170" s="25" t="s">
        <v>148</v>
      </c>
      <c r="AU170" s="25" t="s">
        <v>84</v>
      </c>
      <c r="AY170" s="25" t="s">
        <v>145</v>
      </c>
      <c r="BE170" s="214">
        <f t="shared" si="44"/>
        <v>0</v>
      </c>
      <c r="BF170" s="214">
        <f t="shared" si="45"/>
        <v>0</v>
      </c>
      <c r="BG170" s="214">
        <f t="shared" si="46"/>
        <v>0</v>
      </c>
      <c r="BH170" s="214">
        <f t="shared" si="47"/>
        <v>0</v>
      </c>
      <c r="BI170" s="214">
        <f t="shared" si="48"/>
        <v>0</v>
      </c>
      <c r="BJ170" s="25" t="s">
        <v>24</v>
      </c>
      <c r="BK170" s="214">
        <f t="shared" si="49"/>
        <v>0</v>
      </c>
      <c r="BL170" s="25" t="s">
        <v>326</v>
      </c>
      <c r="BM170" s="25" t="s">
        <v>2068</v>
      </c>
    </row>
    <row r="171" spans="2:65" s="1" customFormat="1" ht="22.5" customHeight="1">
      <c r="B171" s="42"/>
      <c r="C171" s="250" t="s">
        <v>652</v>
      </c>
      <c r="D171" s="250" t="s">
        <v>304</v>
      </c>
      <c r="E171" s="251" t="s">
        <v>2069</v>
      </c>
      <c r="F171" s="252" t="s">
        <v>2070</v>
      </c>
      <c r="G171" s="253" t="s">
        <v>165</v>
      </c>
      <c r="H171" s="254">
        <v>1</v>
      </c>
      <c r="I171" s="255"/>
      <c r="J171" s="256">
        <f t="shared" si="40"/>
        <v>0</v>
      </c>
      <c r="K171" s="252" t="s">
        <v>152</v>
      </c>
      <c r="L171" s="257"/>
      <c r="M171" s="258" t="s">
        <v>22</v>
      </c>
      <c r="N171" s="259" t="s">
        <v>46</v>
      </c>
      <c r="O171" s="43"/>
      <c r="P171" s="212">
        <f t="shared" si="41"/>
        <v>0</v>
      </c>
      <c r="Q171" s="212">
        <v>0.006</v>
      </c>
      <c r="R171" s="212">
        <f t="shared" si="42"/>
        <v>0.006</v>
      </c>
      <c r="S171" s="212">
        <v>0</v>
      </c>
      <c r="T171" s="213">
        <f t="shared" si="43"/>
        <v>0</v>
      </c>
      <c r="AR171" s="25" t="s">
        <v>438</v>
      </c>
      <c r="AT171" s="25" t="s">
        <v>304</v>
      </c>
      <c r="AU171" s="25" t="s">
        <v>84</v>
      </c>
      <c r="AY171" s="25" t="s">
        <v>145</v>
      </c>
      <c r="BE171" s="214">
        <f t="shared" si="44"/>
        <v>0</v>
      </c>
      <c r="BF171" s="214">
        <f t="shared" si="45"/>
        <v>0</v>
      </c>
      <c r="BG171" s="214">
        <f t="shared" si="46"/>
        <v>0</v>
      </c>
      <c r="BH171" s="214">
        <f t="shared" si="47"/>
        <v>0</v>
      </c>
      <c r="BI171" s="214">
        <f t="shared" si="48"/>
        <v>0</v>
      </c>
      <c r="BJ171" s="25" t="s">
        <v>24</v>
      </c>
      <c r="BK171" s="214">
        <f t="shared" si="49"/>
        <v>0</v>
      </c>
      <c r="BL171" s="25" t="s">
        <v>326</v>
      </c>
      <c r="BM171" s="25" t="s">
        <v>2071</v>
      </c>
    </row>
    <row r="172" spans="2:65" s="1" customFormat="1" ht="31.5" customHeight="1">
      <c r="B172" s="42"/>
      <c r="C172" s="203" t="s">
        <v>657</v>
      </c>
      <c r="D172" s="203" t="s">
        <v>148</v>
      </c>
      <c r="E172" s="204" t="s">
        <v>2072</v>
      </c>
      <c r="F172" s="205" t="s">
        <v>2073</v>
      </c>
      <c r="G172" s="206" t="s">
        <v>165</v>
      </c>
      <c r="H172" s="207">
        <v>1</v>
      </c>
      <c r="I172" s="208"/>
      <c r="J172" s="209">
        <f t="shared" si="40"/>
        <v>0</v>
      </c>
      <c r="K172" s="205" t="s">
        <v>1916</v>
      </c>
      <c r="L172" s="62"/>
      <c r="M172" s="210" t="s">
        <v>22</v>
      </c>
      <c r="N172" s="211" t="s">
        <v>46</v>
      </c>
      <c r="O172" s="43"/>
      <c r="P172" s="212">
        <f t="shared" si="41"/>
        <v>0</v>
      </c>
      <c r="Q172" s="212">
        <v>0.0012</v>
      </c>
      <c r="R172" s="212">
        <f t="shared" si="42"/>
        <v>0.0012</v>
      </c>
      <c r="S172" s="212">
        <v>0</v>
      </c>
      <c r="T172" s="213">
        <f t="shared" si="43"/>
        <v>0</v>
      </c>
      <c r="AR172" s="25" t="s">
        <v>326</v>
      </c>
      <c r="AT172" s="25" t="s">
        <v>148</v>
      </c>
      <c r="AU172" s="25" t="s">
        <v>84</v>
      </c>
      <c r="AY172" s="25" t="s">
        <v>145</v>
      </c>
      <c r="BE172" s="214">
        <f t="shared" si="44"/>
        <v>0</v>
      </c>
      <c r="BF172" s="214">
        <f t="shared" si="45"/>
        <v>0</v>
      </c>
      <c r="BG172" s="214">
        <f t="shared" si="46"/>
        <v>0</v>
      </c>
      <c r="BH172" s="214">
        <f t="shared" si="47"/>
        <v>0</v>
      </c>
      <c r="BI172" s="214">
        <f t="shared" si="48"/>
        <v>0</v>
      </c>
      <c r="BJ172" s="25" t="s">
        <v>24</v>
      </c>
      <c r="BK172" s="214">
        <f t="shared" si="49"/>
        <v>0</v>
      </c>
      <c r="BL172" s="25" t="s">
        <v>326</v>
      </c>
      <c r="BM172" s="25" t="s">
        <v>2074</v>
      </c>
    </row>
    <row r="173" spans="2:65" s="1" customFormat="1" ht="31.5" customHeight="1">
      <c r="B173" s="42"/>
      <c r="C173" s="250" t="s">
        <v>662</v>
      </c>
      <c r="D173" s="250" t="s">
        <v>304</v>
      </c>
      <c r="E173" s="251" t="s">
        <v>2075</v>
      </c>
      <c r="F173" s="252" t="s">
        <v>2076</v>
      </c>
      <c r="G173" s="253" t="s">
        <v>175</v>
      </c>
      <c r="H173" s="254">
        <v>2</v>
      </c>
      <c r="I173" s="255"/>
      <c r="J173" s="256">
        <f t="shared" si="40"/>
        <v>0</v>
      </c>
      <c r="K173" s="252" t="s">
        <v>152</v>
      </c>
      <c r="L173" s="257"/>
      <c r="M173" s="258" t="s">
        <v>22</v>
      </c>
      <c r="N173" s="259" t="s">
        <v>46</v>
      </c>
      <c r="O173" s="43"/>
      <c r="P173" s="212">
        <f t="shared" si="41"/>
        <v>0</v>
      </c>
      <c r="Q173" s="212">
        <v>0.006</v>
      </c>
      <c r="R173" s="212">
        <f t="shared" si="42"/>
        <v>0.012</v>
      </c>
      <c r="S173" s="212">
        <v>0</v>
      </c>
      <c r="T173" s="213">
        <f t="shared" si="43"/>
        <v>0</v>
      </c>
      <c r="AR173" s="25" t="s">
        <v>438</v>
      </c>
      <c r="AT173" s="25" t="s">
        <v>304</v>
      </c>
      <c r="AU173" s="25" t="s">
        <v>84</v>
      </c>
      <c r="AY173" s="25" t="s">
        <v>145</v>
      </c>
      <c r="BE173" s="214">
        <f t="shared" si="44"/>
        <v>0</v>
      </c>
      <c r="BF173" s="214">
        <f t="shared" si="45"/>
        <v>0</v>
      </c>
      <c r="BG173" s="214">
        <f t="shared" si="46"/>
        <v>0</v>
      </c>
      <c r="BH173" s="214">
        <f t="shared" si="47"/>
        <v>0</v>
      </c>
      <c r="BI173" s="214">
        <f t="shared" si="48"/>
        <v>0</v>
      </c>
      <c r="BJ173" s="25" t="s">
        <v>24</v>
      </c>
      <c r="BK173" s="214">
        <f t="shared" si="49"/>
        <v>0</v>
      </c>
      <c r="BL173" s="25" t="s">
        <v>326</v>
      </c>
      <c r="BM173" s="25" t="s">
        <v>2077</v>
      </c>
    </row>
    <row r="174" spans="2:65" s="1" customFormat="1" ht="31.5" customHeight="1">
      <c r="B174" s="42"/>
      <c r="C174" s="203" t="s">
        <v>674</v>
      </c>
      <c r="D174" s="203" t="s">
        <v>148</v>
      </c>
      <c r="E174" s="204" t="s">
        <v>2078</v>
      </c>
      <c r="F174" s="205" t="s">
        <v>2079</v>
      </c>
      <c r="G174" s="206" t="s">
        <v>165</v>
      </c>
      <c r="H174" s="207">
        <v>1</v>
      </c>
      <c r="I174" s="208"/>
      <c r="J174" s="209">
        <f t="shared" si="40"/>
        <v>0</v>
      </c>
      <c r="K174" s="205" t="s">
        <v>1916</v>
      </c>
      <c r="L174" s="62"/>
      <c r="M174" s="210" t="s">
        <v>22</v>
      </c>
      <c r="N174" s="211" t="s">
        <v>46</v>
      </c>
      <c r="O174" s="43"/>
      <c r="P174" s="212">
        <f t="shared" si="41"/>
        <v>0</v>
      </c>
      <c r="Q174" s="212">
        <v>0.00069</v>
      </c>
      <c r="R174" s="212">
        <f t="shared" si="42"/>
        <v>0.00069</v>
      </c>
      <c r="S174" s="212">
        <v>0</v>
      </c>
      <c r="T174" s="213">
        <f t="shared" si="43"/>
        <v>0</v>
      </c>
      <c r="AR174" s="25" t="s">
        <v>326</v>
      </c>
      <c r="AT174" s="25" t="s">
        <v>148</v>
      </c>
      <c r="AU174" s="25" t="s">
        <v>84</v>
      </c>
      <c r="AY174" s="25" t="s">
        <v>145</v>
      </c>
      <c r="BE174" s="214">
        <f t="shared" si="44"/>
        <v>0</v>
      </c>
      <c r="BF174" s="214">
        <f t="shared" si="45"/>
        <v>0</v>
      </c>
      <c r="BG174" s="214">
        <f t="shared" si="46"/>
        <v>0</v>
      </c>
      <c r="BH174" s="214">
        <f t="shared" si="47"/>
        <v>0</v>
      </c>
      <c r="BI174" s="214">
        <f t="shared" si="48"/>
        <v>0</v>
      </c>
      <c r="BJ174" s="25" t="s">
        <v>24</v>
      </c>
      <c r="BK174" s="214">
        <f t="shared" si="49"/>
        <v>0</v>
      </c>
      <c r="BL174" s="25" t="s">
        <v>326</v>
      </c>
      <c r="BM174" s="25" t="s">
        <v>2080</v>
      </c>
    </row>
    <row r="175" spans="2:65" s="1" customFormat="1" ht="31.5" customHeight="1">
      <c r="B175" s="42"/>
      <c r="C175" s="203" t="s">
        <v>681</v>
      </c>
      <c r="D175" s="203" t="s">
        <v>148</v>
      </c>
      <c r="E175" s="204" t="s">
        <v>2081</v>
      </c>
      <c r="F175" s="205" t="s">
        <v>2082</v>
      </c>
      <c r="G175" s="206" t="s">
        <v>780</v>
      </c>
      <c r="H175" s="207">
        <v>0.042</v>
      </c>
      <c r="I175" s="208"/>
      <c r="J175" s="209">
        <f t="shared" si="40"/>
        <v>0</v>
      </c>
      <c r="K175" s="205" t="s">
        <v>1916</v>
      </c>
      <c r="L175" s="62"/>
      <c r="M175" s="210" t="s">
        <v>22</v>
      </c>
      <c r="N175" s="211" t="s">
        <v>46</v>
      </c>
      <c r="O175" s="43"/>
      <c r="P175" s="212">
        <f t="shared" si="41"/>
        <v>0</v>
      </c>
      <c r="Q175" s="212">
        <v>0</v>
      </c>
      <c r="R175" s="212">
        <f t="shared" si="42"/>
        <v>0</v>
      </c>
      <c r="S175" s="212">
        <v>0</v>
      </c>
      <c r="T175" s="213">
        <f t="shared" si="43"/>
        <v>0</v>
      </c>
      <c r="AR175" s="25" t="s">
        <v>326</v>
      </c>
      <c r="AT175" s="25" t="s">
        <v>148</v>
      </c>
      <c r="AU175" s="25" t="s">
        <v>84</v>
      </c>
      <c r="AY175" s="25" t="s">
        <v>145</v>
      </c>
      <c r="BE175" s="214">
        <f t="shared" si="44"/>
        <v>0</v>
      </c>
      <c r="BF175" s="214">
        <f t="shared" si="45"/>
        <v>0</v>
      </c>
      <c r="BG175" s="214">
        <f t="shared" si="46"/>
        <v>0</v>
      </c>
      <c r="BH175" s="214">
        <f t="shared" si="47"/>
        <v>0</v>
      </c>
      <c r="BI175" s="214">
        <f t="shared" si="48"/>
        <v>0</v>
      </c>
      <c r="BJ175" s="25" t="s">
        <v>24</v>
      </c>
      <c r="BK175" s="214">
        <f t="shared" si="49"/>
        <v>0</v>
      </c>
      <c r="BL175" s="25" t="s">
        <v>326</v>
      </c>
      <c r="BM175" s="25" t="s">
        <v>2083</v>
      </c>
    </row>
    <row r="176" spans="2:65" s="1" customFormat="1" ht="31.5" customHeight="1">
      <c r="B176" s="42"/>
      <c r="C176" s="203" t="s">
        <v>688</v>
      </c>
      <c r="D176" s="203" t="s">
        <v>148</v>
      </c>
      <c r="E176" s="204" t="s">
        <v>2084</v>
      </c>
      <c r="F176" s="205" t="s">
        <v>2085</v>
      </c>
      <c r="G176" s="206" t="s">
        <v>780</v>
      </c>
      <c r="H176" s="207">
        <v>0.148</v>
      </c>
      <c r="I176" s="208"/>
      <c r="J176" s="209">
        <f t="shared" si="40"/>
        <v>0</v>
      </c>
      <c r="K176" s="205" t="s">
        <v>152</v>
      </c>
      <c r="L176" s="62"/>
      <c r="M176" s="210" t="s">
        <v>22</v>
      </c>
      <c r="N176" s="211" t="s">
        <v>46</v>
      </c>
      <c r="O176" s="43"/>
      <c r="P176" s="212">
        <f t="shared" si="41"/>
        <v>0</v>
      </c>
      <c r="Q176" s="212">
        <v>0</v>
      </c>
      <c r="R176" s="212">
        <f t="shared" si="42"/>
        <v>0</v>
      </c>
      <c r="S176" s="212">
        <v>0</v>
      </c>
      <c r="T176" s="213">
        <f t="shared" si="43"/>
        <v>0</v>
      </c>
      <c r="AR176" s="25" t="s">
        <v>326</v>
      </c>
      <c r="AT176" s="25" t="s">
        <v>148</v>
      </c>
      <c r="AU176" s="25" t="s">
        <v>84</v>
      </c>
      <c r="AY176" s="25" t="s">
        <v>145</v>
      </c>
      <c r="BE176" s="214">
        <f t="shared" si="44"/>
        <v>0</v>
      </c>
      <c r="BF176" s="214">
        <f t="shared" si="45"/>
        <v>0</v>
      </c>
      <c r="BG176" s="214">
        <f t="shared" si="46"/>
        <v>0</v>
      </c>
      <c r="BH176" s="214">
        <f t="shared" si="47"/>
        <v>0</v>
      </c>
      <c r="BI176" s="214">
        <f t="shared" si="48"/>
        <v>0</v>
      </c>
      <c r="BJ176" s="25" t="s">
        <v>24</v>
      </c>
      <c r="BK176" s="214">
        <f t="shared" si="49"/>
        <v>0</v>
      </c>
      <c r="BL176" s="25" t="s">
        <v>326</v>
      </c>
      <c r="BM176" s="25" t="s">
        <v>2086</v>
      </c>
    </row>
    <row r="177" spans="2:65" s="1" customFormat="1" ht="31.5" customHeight="1">
      <c r="B177" s="42"/>
      <c r="C177" s="203" t="s">
        <v>692</v>
      </c>
      <c r="D177" s="203" t="s">
        <v>148</v>
      </c>
      <c r="E177" s="204" t="s">
        <v>2087</v>
      </c>
      <c r="F177" s="205" t="s">
        <v>2088</v>
      </c>
      <c r="G177" s="206" t="s">
        <v>780</v>
      </c>
      <c r="H177" s="207">
        <v>0.042</v>
      </c>
      <c r="I177" s="208"/>
      <c r="J177" s="209">
        <f t="shared" si="40"/>
        <v>0</v>
      </c>
      <c r="K177" s="205" t="s">
        <v>1916</v>
      </c>
      <c r="L177" s="62"/>
      <c r="M177" s="210" t="s">
        <v>22</v>
      </c>
      <c r="N177" s="211" t="s">
        <v>46</v>
      </c>
      <c r="O177" s="43"/>
      <c r="P177" s="212">
        <f t="shared" si="41"/>
        <v>0</v>
      </c>
      <c r="Q177" s="212">
        <v>0</v>
      </c>
      <c r="R177" s="212">
        <f t="shared" si="42"/>
        <v>0</v>
      </c>
      <c r="S177" s="212">
        <v>0</v>
      </c>
      <c r="T177" s="213">
        <f t="shared" si="43"/>
        <v>0</v>
      </c>
      <c r="AR177" s="25" t="s">
        <v>326</v>
      </c>
      <c r="AT177" s="25" t="s">
        <v>148</v>
      </c>
      <c r="AU177" s="25" t="s">
        <v>84</v>
      </c>
      <c r="AY177" s="25" t="s">
        <v>145</v>
      </c>
      <c r="BE177" s="214">
        <f t="shared" si="44"/>
        <v>0</v>
      </c>
      <c r="BF177" s="214">
        <f t="shared" si="45"/>
        <v>0</v>
      </c>
      <c r="BG177" s="214">
        <f t="shared" si="46"/>
        <v>0</v>
      </c>
      <c r="BH177" s="214">
        <f t="shared" si="47"/>
        <v>0</v>
      </c>
      <c r="BI177" s="214">
        <f t="shared" si="48"/>
        <v>0</v>
      </c>
      <c r="BJ177" s="25" t="s">
        <v>24</v>
      </c>
      <c r="BK177" s="214">
        <f t="shared" si="49"/>
        <v>0</v>
      </c>
      <c r="BL177" s="25" t="s">
        <v>326</v>
      </c>
      <c r="BM177" s="25" t="s">
        <v>2089</v>
      </c>
    </row>
    <row r="178" spans="2:65" s="1" customFormat="1" ht="22.5" customHeight="1">
      <c r="B178" s="42"/>
      <c r="C178" s="203" t="s">
        <v>696</v>
      </c>
      <c r="D178" s="203" t="s">
        <v>148</v>
      </c>
      <c r="E178" s="204" t="s">
        <v>2090</v>
      </c>
      <c r="F178" s="205" t="s">
        <v>2091</v>
      </c>
      <c r="G178" s="206" t="s">
        <v>175</v>
      </c>
      <c r="H178" s="207">
        <v>1</v>
      </c>
      <c r="I178" s="208"/>
      <c r="J178" s="209">
        <f t="shared" si="40"/>
        <v>0</v>
      </c>
      <c r="K178" s="205" t="s">
        <v>1916</v>
      </c>
      <c r="L178" s="62"/>
      <c r="M178" s="210" t="s">
        <v>22</v>
      </c>
      <c r="N178" s="211" t="s">
        <v>46</v>
      </c>
      <c r="O178" s="43"/>
      <c r="P178" s="212">
        <f t="shared" si="41"/>
        <v>0</v>
      </c>
      <c r="Q178" s="212">
        <v>7E-05</v>
      </c>
      <c r="R178" s="212">
        <f t="shared" si="42"/>
        <v>7E-05</v>
      </c>
      <c r="S178" s="212">
        <v>0.0045</v>
      </c>
      <c r="T178" s="213">
        <f t="shared" si="43"/>
        <v>0.0045</v>
      </c>
      <c r="AR178" s="25" t="s">
        <v>326</v>
      </c>
      <c r="AT178" s="25" t="s">
        <v>148</v>
      </c>
      <c r="AU178" s="25" t="s">
        <v>84</v>
      </c>
      <c r="AY178" s="25" t="s">
        <v>145</v>
      </c>
      <c r="BE178" s="214">
        <f t="shared" si="44"/>
        <v>0</v>
      </c>
      <c r="BF178" s="214">
        <f t="shared" si="45"/>
        <v>0</v>
      </c>
      <c r="BG178" s="214">
        <f t="shared" si="46"/>
        <v>0</v>
      </c>
      <c r="BH178" s="214">
        <f t="shared" si="47"/>
        <v>0</v>
      </c>
      <c r="BI178" s="214">
        <f t="shared" si="48"/>
        <v>0</v>
      </c>
      <c r="BJ178" s="25" t="s">
        <v>24</v>
      </c>
      <c r="BK178" s="214">
        <f t="shared" si="49"/>
        <v>0</v>
      </c>
      <c r="BL178" s="25" t="s">
        <v>326</v>
      </c>
      <c r="BM178" s="25" t="s">
        <v>2092</v>
      </c>
    </row>
    <row r="179" spans="2:65" s="1" customFormat="1" ht="22.5" customHeight="1">
      <c r="B179" s="42"/>
      <c r="C179" s="203" t="s">
        <v>703</v>
      </c>
      <c r="D179" s="203" t="s">
        <v>148</v>
      </c>
      <c r="E179" s="204" t="s">
        <v>2093</v>
      </c>
      <c r="F179" s="205" t="s">
        <v>2094</v>
      </c>
      <c r="G179" s="206" t="s">
        <v>175</v>
      </c>
      <c r="H179" s="207">
        <v>1</v>
      </c>
      <c r="I179" s="208"/>
      <c r="J179" s="209">
        <f t="shared" si="40"/>
        <v>0</v>
      </c>
      <c r="K179" s="205" t="s">
        <v>152</v>
      </c>
      <c r="L179" s="62"/>
      <c r="M179" s="210" t="s">
        <v>22</v>
      </c>
      <c r="N179" s="211" t="s">
        <v>46</v>
      </c>
      <c r="O179" s="43"/>
      <c r="P179" s="212">
        <f t="shared" si="41"/>
        <v>0</v>
      </c>
      <c r="Q179" s="212">
        <v>7E-05</v>
      </c>
      <c r="R179" s="212">
        <f t="shared" si="42"/>
        <v>7E-05</v>
      </c>
      <c r="S179" s="212">
        <v>0.01</v>
      </c>
      <c r="T179" s="213">
        <f t="shared" si="43"/>
        <v>0.01</v>
      </c>
      <c r="AR179" s="25" t="s">
        <v>326</v>
      </c>
      <c r="AT179" s="25" t="s">
        <v>148</v>
      </c>
      <c r="AU179" s="25" t="s">
        <v>84</v>
      </c>
      <c r="AY179" s="25" t="s">
        <v>145</v>
      </c>
      <c r="BE179" s="214">
        <f t="shared" si="44"/>
        <v>0</v>
      </c>
      <c r="BF179" s="214">
        <f t="shared" si="45"/>
        <v>0</v>
      </c>
      <c r="BG179" s="214">
        <f t="shared" si="46"/>
        <v>0</v>
      </c>
      <c r="BH179" s="214">
        <f t="shared" si="47"/>
        <v>0</v>
      </c>
      <c r="BI179" s="214">
        <f t="shared" si="48"/>
        <v>0</v>
      </c>
      <c r="BJ179" s="25" t="s">
        <v>24</v>
      </c>
      <c r="BK179" s="214">
        <f t="shared" si="49"/>
        <v>0</v>
      </c>
      <c r="BL179" s="25" t="s">
        <v>326</v>
      </c>
      <c r="BM179" s="25" t="s">
        <v>2095</v>
      </c>
    </row>
    <row r="180" spans="2:65" s="1" customFormat="1" ht="31.5" customHeight="1">
      <c r="B180" s="42"/>
      <c r="C180" s="203" t="s">
        <v>714</v>
      </c>
      <c r="D180" s="203" t="s">
        <v>148</v>
      </c>
      <c r="E180" s="204" t="s">
        <v>2096</v>
      </c>
      <c r="F180" s="205" t="s">
        <v>2097</v>
      </c>
      <c r="G180" s="206" t="s">
        <v>780</v>
      </c>
      <c r="H180" s="207">
        <v>0.015</v>
      </c>
      <c r="I180" s="208"/>
      <c r="J180" s="209">
        <f t="shared" si="40"/>
        <v>0</v>
      </c>
      <c r="K180" s="205" t="s">
        <v>1916</v>
      </c>
      <c r="L180" s="62"/>
      <c r="M180" s="210" t="s">
        <v>22</v>
      </c>
      <c r="N180" s="211" t="s">
        <v>46</v>
      </c>
      <c r="O180" s="43"/>
      <c r="P180" s="212">
        <f t="shared" si="41"/>
        <v>0</v>
      </c>
      <c r="Q180" s="212">
        <v>0</v>
      </c>
      <c r="R180" s="212">
        <f t="shared" si="42"/>
        <v>0</v>
      </c>
      <c r="S180" s="212">
        <v>0</v>
      </c>
      <c r="T180" s="213">
        <f t="shared" si="43"/>
        <v>0</v>
      </c>
      <c r="AR180" s="25" t="s">
        <v>326</v>
      </c>
      <c r="AT180" s="25" t="s">
        <v>148</v>
      </c>
      <c r="AU180" s="25" t="s">
        <v>84</v>
      </c>
      <c r="AY180" s="25" t="s">
        <v>145</v>
      </c>
      <c r="BE180" s="214">
        <f t="shared" si="44"/>
        <v>0</v>
      </c>
      <c r="BF180" s="214">
        <f t="shared" si="45"/>
        <v>0</v>
      </c>
      <c r="BG180" s="214">
        <f t="shared" si="46"/>
        <v>0</v>
      </c>
      <c r="BH180" s="214">
        <f t="shared" si="47"/>
        <v>0</v>
      </c>
      <c r="BI180" s="214">
        <f t="shared" si="48"/>
        <v>0</v>
      </c>
      <c r="BJ180" s="25" t="s">
        <v>24</v>
      </c>
      <c r="BK180" s="214">
        <f t="shared" si="49"/>
        <v>0</v>
      </c>
      <c r="BL180" s="25" t="s">
        <v>326</v>
      </c>
      <c r="BM180" s="25" t="s">
        <v>2098</v>
      </c>
    </row>
    <row r="181" spans="2:65" s="1" customFormat="1" ht="31.5" customHeight="1">
      <c r="B181" s="42"/>
      <c r="C181" s="203" t="s">
        <v>721</v>
      </c>
      <c r="D181" s="203" t="s">
        <v>148</v>
      </c>
      <c r="E181" s="204" t="s">
        <v>784</v>
      </c>
      <c r="F181" s="205" t="s">
        <v>785</v>
      </c>
      <c r="G181" s="206" t="s">
        <v>780</v>
      </c>
      <c r="H181" s="207">
        <v>0.01</v>
      </c>
      <c r="I181" s="208"/>
      <c r="J181" s="209">
        <f t="shared" si="40"/>
        <v>0</v>
      </c>
      <c r="K181" s="205" t="s">
        <v>1916</v>
      </c>
      <c r="L181" s="62"/>
      <c r="M181" s="210" t="s">
        <v>22</v>
      </c>
      <c r="N181" s="211" t="s">
        <v>46</v>
      </c>
      <c r="O181" s="43"/>
      <c r="P181" s="212">
        <f t="shared" si="41"/>
        <v>0</v>
      </c>
      <c r="Q181" s="212">
        <v>0</v>
      </c>
      <c r="R181" s="212">
        <f t="shared" si="42"/>
        <v>0</v>
      </c>
      <c r="S181" s="212">
        <v>0</v>
      </c>
      <c r="T181" s="213">
        <f t="shared" si="43"/>
        <v>0</v>
      </c>
      <c r="AR181" s="25" t="s">
        <v>326</v>
      </c>
      <c r="AT181" s="25" t="s">
        <v>148</v>
      </c>
      <c r="AU181" s="25" t="s">
        <v>84</v>
      </c>
      <c r="AY181" s="25" t="s">
        <v>145</v>
      </c>
      <c r="BE181" s="214">
        <f t="shared" si="44"/>
        <v>0</v>
      </c>
      <c r="BF181" s="214">
        <f t="shared" si="45"/>
        <v>0</v>
      </c>
      <c r="BG181" s="214">
        <f t="shared" si="46"/>
        <v>0</v>
      </c>
      <c r="BH181" s="214">
        <f t="shared" si="47"/>
        <v>0</v>
      </c>
      <c r="BI181" s="214">
        <f t="shared" si="48"/>
        <v>0</v>
      </c>
      <c r="BJ181" s="25" t="s">
        <v>24</v>
      </c>
      <c r="BK181" s="214">
        <f t="shared" si="49"/>
        <v>0</v>
      </c>
      <c r="BL181" s="25" t="s">
        <v>326</v>
      </c>
      <c r="BM181" s="25" t="s">
        <v>2099</v>
      </c>
    </row>
    <row r="182" spans="2:65" s="1" customFormat="1" ht="31.5" customHeight="1">
      <c r="B182" s="42"/>
      <c r="C182" s="203" t="s">
        <v>726</v>
      </c>
      <c r="D182" s="203" t="s">
        <v>148</v>
      </c>
      <c r="E182" s="204" t="s">
        <v>789</v>
      </c>
      <c r="F182" s="205" t="s">
        <v>790</v>
      </c>
      <c r="G182" s="206" t="s">
        <v>780</v>
      </c>
      <c r="H182" s="207">
        <v>0.03</v>
      </c>
      <c r="I182" s="208"/>
      <c r="J182" s="209">
        <f t="shared" si="40"/>
        <v>0</v>
      </c>
      <c r="K182" s="205" t="s">
        <v>1916</v>
      </c>
      <c r="L182" s="62"/>
      <c r="M182" s="210" t="s">
        <v>22</v>
      </c>
      <c r="N182" s="211" t="s">
        <v>46</v>
      </c>
      <c r="O182" s="43"/>
      <c r="P182" s="212">
        <f t="shared" si="41"/>
        <v>0</v>
      </c>
      <c r="Q182" s="212">
        <v>0</v>
      </c>
      <c r="R182" s="212">
        <f t="shared" si="42"/>
        <v>0</v>
      </c>
      <c r="S182" s="212">
        <v>0</v>
      </c>
      <c r="T182" s="213">
        <f t="shared" si="43"/>
        <v>0</v>
      </c>
      <c r="AR182" s="25" t="s">
        <v>326</v>
      </c>
      <c r="AT182" s="25" t="s">
        <v>148</v>
      </c>
      <c r="AU182" s="25" t="s">
        <v>84</v>
      </c>
      <c r="AY182" s="25" t="s">
        <v>145</v>
      </c>
      <c r="BE182" s="214">
        <f t="shared" si="44"/>
        <v>0</v>
      </c>
      <c r="BF182" s="214">
        <f t="shared" si="45"/>
        <v>0</v>
      </c>
      <c r="BG182" s="214">
        <f t="shared" si="46"/>
        <v>0</v>
      </c>
      <c r="BH182" s="214">
        <f t="shared" si="47"/>
        <v>0</v>
      </c>
      <c r="BI182" s="214">
        <f t="shared" si="48"/>
        <v>0</v>
      </c>
      <c r="BJ182" s="25" t="s">
        <v>24</v>
      </c>
      <c r="BK182" s="214">
        <f t="shared" si="49"/>
        <v>0</v>
      </c>
      <c r="BL182" s="25" t="s">
        <v>326</v>
      </c>
      <c r="BM182" s="25" t="s">
        <v>2100</v>
      </c>
    </row>
    <row r="183" spans="2:65" s="1" customFormat="1" ht="22.5" customHeight="1">
      <c r="B183" s="42"/>
      <c r="C183" s="203" t="s">
        <v>730</v>
      </c>
      <c r="D183" s="203" t="s">
        <v>148</v>
      </c>
      <c r="E183" s="204" t="s">
        <v>2033</v>
      </c>
      <c r="F183" s="205" t="s">
        <v>2034</v>
      </c>
      <c r="G183" s="206" t="s">
        <v>780</v>
      </c>
      <c r="H183" s="207">
        <v>0.01</v>
      </c>
      <c r="I183" s="208"/>
      <c r="J183" s="209">
        <f t="shared" si="40"/>
        <v>0</v>
      </c>
      <c r="K183" s="205" t="s">
        <v>152</v>
      </c>
      <c r="L183" s="62"/>
      <c r="M183" s="210" t="s">
        <v>22</v>
      </c>
      <c r="N183" s="211" t="s">
        <v>46</v>
      </c>
      <c r="O183" s="43"/>
      <c r="P183" s="212">
        <f t="shared" si="41"/>
        <v>0</v>
      </c>
      <c r="Q183" s="212">
        <v>0</v>
      </c>
      <c r="R183" s="212">
        <f t="shared" si="42"/>
        <v>0</v>
      </c>
      <c r="S183" s="212">
        <v>0</v>
      </c>
      <c r="T183" s="213">
        <f t="shared" si="43"/>
        <v>0</v>
      </c>
      <c r="AR183" s="25" t="s">
        <v>326</v>
      </c>
      <c r="AT183" s="25" t="s">
        <v>148</v>
      </c>
      <c r="AU183" s="25" t="s">
        <v>84</v>
      </c>
      <c r="AY183" s="25" t="s">
        <v>145</v>
      </c>
      <c r="BE183" s="214">
        <f t="shared" si="44"/>
        <v>0</v>
      </c>
      <c r="BF183" s="214">
        <f t="shared" si="45"/>
        <v>0</v>
      </c>
      <c r="BG183" s="214">
        <f t="shared" si="46"/>
        <v>0</v>
      </c>
      <c r="BH183" s="214">
        <f t="shared" si="47"/>
        <v>0</v>
      </c>
      <c r="BI183" s="214">
        <f t="shared" si="48"/>
        <v>0</v>
      </c>
      <c r="BJ183" s="25" t="s">
        <v>24</v>
      </c>
      <c r="BK183" s="214">
        <f t="shared" si="49"/>
        <v>0</v>
      </c>
      <c r="BL183" s="25" t="s">
        <v>326</v>
      </c>
      <c r="BM183" s="25" t="s">
        <v>2101</v>
      </c>
    </row>
    <row r="184" spans="2:63" s="11" customFormat="1" ht="29.85" customHeight="1">
      <c r="B184" s="186"/>
      <c r="C184" s="187"/>
      <c r="D184" s="200" t="s">
        <v>74</v>
      </c>
      <c r="E184" s="201" t="s">
        <v>2102</v>
      </c>
      <c r="F184" s="201" t="s">
        <v>2103</v>
      </c>
      <c r="G184" s="187"/>
      <c r="H184" s="187"/>
      <c r="I184" s="190"/>
      <c r="J184" s="202">
        <f>BK184</f>
        <v>0</v>
      </c>
      <c r="K184" s="187"/>
      <c r="L184" s="192"/>
      <c r="M184" s="193"/>
      <c r="N184" s="194"/>
      <c r="O184" s="194"/>
      <c r="P184" s="195">
        <f>SUM(P185:P218)</f>
        <v>0</v>
      </c>
      <c r="Q184" s="194"/>
      <c r="R184" s="195">
        <f>SUM(R185:R218)</f>
        <v>0.5542899999999998</v>
      </c>
      <c r="S184" s="194"/>
      <c r="T184" s="196">
        <f>SUM(T185:T218)</f>
        <v>0.023200000000000002</v>
      </c>
      <c r="AR184" s="197" t="s">
        <v>84</v>
      </c>
      <c r="AT184" s="198" t="s">
        <v>74</v>
      </c>
      <c r="AU184" s="198" t="s">
        <v>24</v>
      </c>
      <c r="AY184" s="197" t="s">
        <v>145</v>
      </c>
      <c r="BK184" s="199">
        <f>SUM(BK185:BK218)</f>
        <v>0</v>
      </c>
    </row>
    <row r="185" spans="2:65" s="1" customFormat="1" ht="22.5" customHeight="1">
      <c r="B185" s="42"/>
      <c r="C185" s="203" t="s">
        <v>741</v>
      </c>
      <c r="D185" s="203" t="s">
        <v>148</v>
      </c>
      <c r="E185" s="204" t="s">
        <v>2104</v>
      </c>
      <c r="F185" s="205" t="s">
        <v>2105</v>
      </c>
      <c r="G185" s="206" t="s">
        <v>317</v>
      </c>
      <c r="H185" s="207">
        <v>13</v>
      </c>
      <c r="I185" s="208"/>
      <c r="J185" s="209">
        <f aca="true" t="shared" si="50" ref="J185:J218">ROUND(I185*H185,2)</f>
        <v>0</v>
      </c>
      <c r="K185" s="205" t="s">
        <v>1916</v>
      </c>
      <c r="L185" s="62"/>
      <c r="M185" s="210" t="s">
        <v>22</v>
      </c>
      <c r="N185" s="211" t="s">
        <v>46</v>
      </c>
      <c r="O185" s="43"/>
      <c r="P185" s="212">
        <f aca="true" t="shared" si="51" ref="P185:P218">O185*H185</f>
        <v>0</v>
      </c>
      <c r="Q185" s="212">
        <v>0.00148</v>
      </c>
      <c r="R185" s="212">
        <f aca="true" t="shared" si="52" ref="R185:R218">Q185*H185</f>
        <v>0.01924</v>
      </c>
      <c r="S185" s="212">
        <v>0</v>
      </c>
      <c r="T185" s="213">
        <f aca="true" t="shared" si="53" ref="T185:T218">S185*H185</f>
        <v>0</v>
      </c>
      <c r="AR185" s="25" t="s">
        <v>326</v>
      </c>
      <c r="AT185" s="25" t="s">
        <v>148</v>
      </c>
      <c r="AU185" s="25" t="s">
        <v>84</v>
      </c>
      <c r="AY185" s="25" t="s">
        <v>145</v>
      </c>
      <c r="BE185" s="214">
        <f aca="true" t="shared" si="54" ref="BE185:BE218">IF(N185="základní",J185,0)</f>
        <v>0</v>
      </c>
      <c r="BF185" s="214">
        <f aca="true" t="shared" si="55" ref="BF185:BF218">IF(N185="snížená",J185,0)</f>
        <v>0</v>
      </c>
      <c r="BG185" s="214">
        <f aca="true" t="shared" si="56" ref="BG185:BG218">IF(N185="zákl. přenesená",J185,0)</f>
        <v>0</v>
      </c>
      <c r="BH185" s="214">
        <f aca="true" t="shared" si="57" ref="BH185:BH218">IF(N185="sníž. přenesená",J185,0)</f>
        <v>0</v>
      </c>
      <c r="BI185" s="214">
        <f aca="true" t="shared" si="58" ref="BI185:BI218">IF(N185="nulová",J185,0)</f>
        <v>0</v>
      </c>
      <c r="BJ185" s="25" t="s">
        <v>24</v>
      </c>
      <c r="BK185" s="214">
        <f aca="true" t="shared" si="59" ref="BK185:BK218">ROUND(I185*H185,2)</f>
        <v>0</v>
      </c>
      <c r="BL185" s="25" t="s">
        <v>326</v>
      </c>
      <c r="BM185" s="25" t="s">
        <v>2106</v>
      </c>
    </row>
    <row r="186" spans="2:65" s="1" customFormat="1" ht="22.5" customHeight="1">
      <c r="B186" s="42"/>
      <c r="C186" s="203" t="s">
        <v>748</v>
      </c>
      <c r="D186" s="203" t="s">
        <v>148</v>
      </c>
      <c r="E186" s="204" t="s">
        <v>2107</v>
      </c>
      <c r="F186" s="205" t="s">
        <v>2108</v>
      </c>
      <c r="G186" s="206" t="s">
        <v>317</v>
      </c>
      <c r="H186" s="207">
        <v>85</v>
      </c>
      <c r="I186" s="208"/>
      <c r="J186" s="209">
        <f t="shared" si="50"/>
        <v>0</v>
      </c>
      <c r="K186" s="205" t="s">
        <v>1916</v>
      </c>
      <c r="L186" s="62"/>
      <c r="M186" s="210" t="s">
        <v>22</v>
      </c>
      <c r="N186" s="211" t="s">
        <v>46</v>
      </c>
      <c r="O186" s="43"/>
      <c r="P186" s="212">
        <f t="shared" si="51"/>
        <v>0</v>
      </c>
      <c r="Q186" s="212">
        <v>0.00189</v>
      </c>
      <c r="R186" s="212">
        <f t="shared" si="52"/>
        <v>0.16065</v>
      </c>
      <c r="S186" s="212">
        <v>0</v>
      </c>
      <c r="T186" s="213">
        <f t="shared" si="53"/>
        <v>0</v>
      </c>
      <c r="AR186" s="25" t="s">
        <v>326</v>
      </c>
      <c r="AT186" s="25" t="s">
        <v>148</v>
      </c>
      <c r="AU186" s="25" t="s">
        <v>84</v>
      </c>
      <c r="AY186" s="25" t="s">
        <v>145</v>
      </c>
      <c r="BE186" s="214">
        <f t="shared" si="54"/>
        <v>0</v>
      </c>
      <c r="BF186" s="214">
        <f t="shared" si="55"/>
        <v>0</v>
      </c>
      <c r="BG186" s="214">
        <f t="shared" si="56"/>
        <v>0</v>
      </c>
      <c r="BH186" s="214">
        <f t="shared" si="57"/>
        <v>0</v>
      </c>
      <c r="BI186" s="214">
        <f t="shared" si="58"/>
        <v>0</v>
      </c>
      <c r="BJ186" s="25" t="s">
        <v>24</v>
      </c>
      <c r="BK186" s="214">
        <f t="shared" si="59"/>
        <v>0</v>
      </c>
      <c r="BL186" s="25" t="s">
        <v>326</v>
      </c>
      <c r="BM186" s="25" t="s">
        <v>2109</v>
      </c>
    </row>
    <row r="187" spans="2:65" s="1" customFormat="1" ht="22.5" customHeight="1">
      <c r="B187" s="42"/>
      <c r="C187" s="203" t="s">
        <v>754</v>
      </c>
      <c r="D187" s="203" t="s">
        <v>148</v>
      </c>
      <c r="E187" s="204" t="s">
        <v>2110</v>
      </c>
      <c r="F187" s="205" t="s">
        <v>2111</v>
      </c>
      <c r="G187" s="206" t="s">
        <v>317</v>
      </c>
      <c r="H187" s="207">
        <v>98</v>
      </c>
      <c r="I187" s="208"/>
      <c r="J187" s="209">
        <f t="shared" si="50"/>
        <v>0</v>
      </c>
      <c r="K187" s="205" t="s">
        <v>1916</v>
      </c>
      <c r="L187" s="62"/>
      <c r="M187" s="210" t="s">
        <v>22</v>
      </c>
      <c r="N187" s="211" t="s">
        <v>46</v>
      </c>
      <c r="O187" s="43"/>
      <c r="P187" s="212">
        <f t="shared" si="51"/>
        <v>0</v>
      </c>
      <c r="Q187" s="212">
        <v>0.00284</v>
      </c>
      <c r="R187" s="212">
        <f t="shared" si="52"/>
        <v>0.27832</v>
      </c>
      <c r="S187" s="212">
        <v>0</v>
      </c>
      <c r="T187" s="213">
        <f t="shared" si="53"/>
        <v>0</v>
      </c>
      <c r="AR187" s="25" t="s">
        <v>326</v>
      </c>
      <c r="AT187" s="25" t="s">
        <v>148</v>
      </c>
      <c r="AU187" s="25" t="s">
        <v>84</v>
      </c>
      <c r="AY187" s="25" t="s">
        <v>145</v>
      </c>
      <c r="BE187" s="214">
        <f t="shared" si="54"/>
        <v>0</v>
      </c>
      <c r="BF187" s="214">
        <f t="shared" si="55"/>
        <v>0</v>
      </c>
      <c r="BG187" s="214">
        <f t="shared" si="56"/>
        <v>0</v>
      </c>
      <c r="BH187" s="214">
        <f t="shared" si="57"/>
        <v>0</v>
      </c>
      <c r="BI187" s="214">
        <f t="shared" si="58"/>
        <v>0</v>
      </c>
      <c r="BJ187" s="25" t="s">
        <v>24</v>
      </c>
      <c r="BK187" s="214">
        <f t="shared" si="59"/>
        <v>0</v>
      </c>
      <c r="BL187" s="25" t="s">
        <v>326</v>
      </c>
      <c r="BM187" s="25" t="s">
        <v>2112</v>
      </c>
    </row>
    <row r="188" spans="2:65" s="1" customFormat="1" ht="22.5" customHeight="1">
      <c r="B188" s="42"/>
      <c r="C188" s="203" t="s">
        <v>761</v>
      </c>
      <c r="D188" s="203" t="s">
        <v>148</v>
      </c>
      <c r="E188" s="204" t="s">
        <v>2113</v>
      </c>
      <c r="F188" s="205" t="s">
        <v>2114</v>
      </c>
      <c r="G188" s="206" t="s">
        <v>317</v>
      </c>
      <c r="H188" s="207">
        <v>14</v>
      </c>
      <c r="I188" s="208"/>
      <c r="J188" s="209">
        <f t="shared" si="50"/>
        <v>0</v>
      </c>
      <c r="K188" s="205" t="s">
        <v>1916</v>
      </c>
      <c r="L188" s="62"/>
      <c r="M188" s="210" t="s">
        <v>22</v>
      </c>
      <c r="N188" s="211" t="s">
        <v>46</v>
      </c>
      <c r="O188" s="43"/>
      <c r="P188" s="212">
        <f t="shared" si="51"/>
        <v>0</v>
      </c>
      <c r="Q188" s="212">
        <v>0.00367</v>
      </c>
      <c r="R188" s="212">
        <f t="shared" si="52"/>
        <v>0.05138</v>
      </c>
      <c r="S188" s="212">
        <v>0</v>
      </c>
      <c r="T188" s="213">
        <f t="shared" si="53"/>
        <v>0</v>
      </c>
      <c r="AR188" s="25" t="s">
        <v>326</v>
      </c>
      <c r="AT188" s="25" t="s">
        <v>148</v>
      </c>
      <c r="AU188" s="25" t="s">
        <v>84</v>
      </c>
      <c r="AY188" s="25" t="s">
        <v>145</v>
      </c>
      <c r="BE188" s="214">
        <f t="shared" si="54"/>
        <v>0</v>
      </c>
      <c r="BF188" s="214">
        <f t="shared" si="55"/>
        <v>0</v>
      </c>
      <c r="BG188" s="214">
        <f t="shared" si="56"/>
        <v>0</v>
      </c>
      <c r="BH188" s="214">
        <f t="shared" si="57"/>
        <v>0</v>
      </c>
      <c r="BI188" s="214">
        <f t="shared" si="58"/>
        <v>0</v>
      </c>
      <c r="BJ188" s="25" t="s">
        <v>24</v>
      </c>
      <c r="BK188" s="214">
        <f t="shared" si="59"/>
        <v>0</v>
      </c>
      <c r="BL188" s="25" t="s">
        <v>326</v>
      </c>
      <c r="BM188" s="25" t="s">
        <v>2115</v>
      </c>
    </row>
    <row r="189" spans="2:65" s="1" customFormat="1" ht="31.5" customHeight="1">
      <c r="B189" s="42"/>
      <c r="C189" s="203" t="s">
        <v>765</v>
      </c>
      <c r="D189" s="203" t="s">
        <v>148</v>
      </c>
      <c r="E189" s="204" t="s">
        <v>2116</v>
      </c>
      <c r="F189" s="205" t="s">
        <v>2117</v>
      </c>
      <c r="G189" s="206" t="s">
        <v>175</v>
      </c>
      <c r="H189" s="207">
        <v>2</v>
      </c>
      <c r="I189" s="208"/>
      <c r="J189" s="209">
        <f t="shared" si="50"/>
        <v>0</v>
      </c>
      <c r="K189" s="205" t="s">
        <v>1916</v>
      </c>
      <c r="L189" s="62"/>
      <c r="M189" s="210" t="s">
        <v>22</v>
      </c>
      <c r="N189" s="211" t="s">
        <v>46</v>
      </c>
      <c r="O189" s="43"/>
      <c r="P189" s="212">
        <f t="shared" si="51"/>
        <v>0</v>
      </c>
      <c r="Q189" s="212">
        <v>0.005</v>
      </c>
      <c r="R189" s="212">
        <f t="shared" si="52"/>
        <v>0.01</v>
      </c>
      <c r="S189" s="212">
        <v>0</v>
      </c>
      <c r="T189" s="213">
        <f t="shared" si="53"/>
        <v>0</v>
      </c>
      <c r="AR189" s="25" t="s">
        <v>326</v>
      </c>
      <c r="AT189" s="25" t="s">
        <v>148</v>
      </c>
      <c r="AU189" s="25" t="s">
        <v>84</v>
      </c>
      <c r="AY189" s="25" t="s">
        <v>145</v>
      </c>
      <c r="BE189" s="214">
        <f t="shared" si="54"/>
        <v>0</v>
      </c>
      <c r="BF189" s="214">
        <f t="shared" si="55"/>
        <v>0</v>
      </c>
      <c r="BG189" s="214">
        <f t="shared" si="56"/>
        <v>0</v>
      </c>
      <c r="BH189" s="214">
        <f t="shared" si="57"/>
        <v>0</v>
      </c>
      <c r="BI189" s="214">
        <f t="shared" si="58"/>
        <v>0</v>
      </c>
      <c r="BJ189" s="25" t="s">
        <v>24</v>
      </c>
      <c r="BK189" s="214">
        <f t="shared" si="59"/>
        <v>0</v>
      </c>
      <c r="BL189" s="25" t="s">
        <v>326</v>
      </c>
      <c r="BM189" s="25" t="s">
        <v>2118</v>
      </c>
    </row>
    <row r="190" spans="2:65" s="1" customFormat="1" ht="31.5" customHeight="1">
      <c r="B190" s="42"/>
      <c r="C190" s="203" t="s">
        <v>771</v>
      </c>
      <c r="D190" s="203" t="s">
        <v>148</v>
      </c>
      <c r="E190" s="204" t="s">
        <v>2119</v>
      </c>
      <c r="F190" s="205" t="s">
        <v>2120</v>
      </c>
      <c r="G190" s="206" t="s">
        <v>317</v>
      </c>
      <c r="H190" s="207">
        <v>210</v>
      </c>
      <c r="I190" s="208"/>
      <c r="J190" s="209">
        <f t="shared" si="50"/>
        <v>0</v>
      </c>
      <c r="K190" s="205" t="s">
        <v>1916</v>
      </c>
      <c r="L190" s="62"/>
      <c r="M190" s="210" t="s">
        <v>22</v>
      </c>
      <c r="N190" s="211" t="s">
        <v>46</v>
      </c>
      <c r="O190" s="43"/>
      <c r="P190" s="212">
        <f t="shared" si="51"/>
        <v>0</v>
      </c>
      <c r="Q190" s="212">
        <v>0</v>
      </c>
      <c r="R190" s="212">
        <f t="shared" si="52"/>
        <v>0</v>
      </c>
      <c r="S190" s="212">
        <v>0</v>
      </c>
      <c r="T190" s="213">
        <f t="shared" si="53"/>
        <v>0</v>
      </c>
      <c r="AR190" s="25" t="s">
        <v>326</v>
      </c>
      <c r="AT190" s="25" t="s">
        <v>148</v>
      </c>
      <c r="AU190" s="25" t="s">
        <v>84</v>
      </c>
      <c r="AY190" s="25" t="s">
        <v>145</v>
      </c>
      <c r="BE190" s="214">
        <f t="shared" si="54"/>
        <v>0</v>
      </c>
      <c r="BF190" s="214">
        <f t="shared" si="55"/>
        <v>0</v>
      </c>
      <c r="BG190" s="214">
        <f t="shared" si="56"/>
        <v>0</v>
      </c>
      <c r="BH190" s="214">
        <f t="shared" si="57"/>
        <v>0</v>
      </c>
      <c r="BI190" s="214">
        <f t="shared" si="58"/>
        <v>0</v>
      </c>
      <c r="BJ190" s="25" t="s">
        <v>24</v>
      </c>
      <c r="BK190" s="214">
        <f t="shared" si="59"/>
        <v>0</v>
      </c>
      <c r="BL190" s="25" t="s">
        <v>326</v>
      </c>
      <c r="BM190" s="25" t="s">
        <v>2121</v>
      </c>
    </row>
    <row r="191" spans="2:65" s="1" customFormat="1" ht="22.5" customHeight="1">
      <c r="B191" s="42"/>
      <c r="C191" s="203" t="s">
        <v>777</v>
      </c>
      <c r="D191" s="203" t="s">
        <v>148</v>
      </c>
      <c r="E191" s="204" t="s">
        <v>2122</v>
      </c>
      <c r="F191" s="205" t="s">
        <v>2123</v>
      </c>
      <c r="G191" s="206" t="s">
        <v>317</v>
      </c>
      <c r="H191" s="207">
        <v>8</v>
      </c>
      <c r="I191" s="208"/>
      <c r="J191" s="209">
        <f t="shared" si="50"/>
        <v>0</v>
      </c>
      <c r="K191" s="205" t="s">
        <v>1916</v>
      </c>
      <c r="L191" s="62"/>
      <c r="M191" s="210" t="s">
        <v>22</v>
      </c>
      <c r="N191" s="211" t="s">
        <v>46</v>
      </c>
      <c r="O191" s="43"/>
      <c r="P191" s="212">
        <f t="shared" si="51"/>
        <v>0</v>
      </c>
      <c r="Q191" s="212">
        <v>0.00069</v>
      </c>
      <c r="R191" s="212">
        <f t="shared" si="52"/>
        <v>0.00552</v>
      </c>
      <c r="S191" s="212">
        <v>0</v>
      </c>
      <c r="T191" s="213">
        <f t="shared" si="53"/>
        <v>0</v>
      </c>
      <c r="AR191" s="25" t="s">
        <v>326</v>
      </c>
      <c r="AT191" s="25" t="s">
        <v>148</v>
      </c>
      <c r="AU191" s="25" t="s">
        <v>84</v>
      </c>
      <c r="AY191" s="25" t="s">
        <v>145</v>
      </c>
      <c r="BE191" s="214">
        <f t="shared" si="54"/>
        <v>0</v>
      </c>
      <c r="BF191" s="214">
        <f t="shared" si="55"/>
        <v>0</v>
      </c>
      <c r="BG191" s="214">
        <f t="shared" si="56"/>
        <v>0</v>
      </c>
      <c r="BH191" s="214">
        <f t="shared" si="57"/>
        <v>0</v>
      </c>
      <c r="BI191" s="214">
        <f t="shared" si="58"/>
        <v>0</v>
      </c>
      <c r="BJ191" s="25" t="s">
        <v>24</v>
      </c>
      <c r="BK191" s="214">
        <f t="shared" si="59"/>
        <v>0</v>
      </c>
      <c r="BL191" s="25" t="s">
        <v>326</v>
      </c>
      <c r="BM191" s="25" t="s">
        <v>2124</v>
      </c>
    </row>
    <row r="192" spans="2:65" s="1" customFormat="1" ht="22.5" customHeight="1">
      <c r="B192" s="42"/>
      <c r="C192" s="203" t="s">
        <v>783</v>
      </c>
      <c r="D192" s="203" t="s">
        <v>148</v>
      </c>
      <c r="E192" s="204" t="s">
        <v>2125</v>
      </c>
      <c r="F192" s="205" t="s">
        <v>2126</v>
      </c>
      <c r="G192" s="206" t="s">
        <v>317</v>
      </c>
      <c r="H192" s="207">
        <v>1</v>
      </c>
      <c r="I192" s="208"/>
      <c r="J192" s="209">
        <f t="shared" si="50"/>
        <v>0</v>
      </c>
      <c r="K192" s="205" t="s">
        <v>1916</v>
      </c>
      <c r="L192" s="62"/>
      <c r="M192" s="210" t="s">
        <v>22</v>
      </c>
      <c r="N192" s="211" t="s">
        <v>46</v>
      </c>
      <c r="O192" s="43"/>
      <c r="P192" s="212">
        <f t="shared" si="51"/>
        <v>0</v>
      </c>
      <c r="Q192" s="212">
        <v>0.00126</v>
      </c>
      <c r="R192" s="212">
        <f t="shared" si="52"/>
        <v>0.00126</v>
      </c>
      <c r="S192" s="212">
        <v>0</v>
      </c>
      <c r="T192" s="213">
        <f t="shared" si="53"/>
        <v>0</v>
      </c>
      <c r="AR192" s="25" t="s">
        <v>326</v>
      </c>
      <c r="AT192" s="25" t="s">
        <v>148</v>
      </c>
      <c r="AU192" s="25" t="s">
        <v>84</v>
      </c>
      <c r="AY192" s="25" t="s">
        <v>145</v>
      </c>
      <c r="BE192" s="214">
        <f t="shared" si="54"/>
        <v>0</v>
      </c>
      <c r="BF192" s="214">
        <f t="shared" si="55"/>
        <v>0</v>
      </c>
      <c r="BG192" s="214">
        <f t="shared" si="56"/>
        <v>0</v>
      </c>
      <c r="BH192" s="214">
        <f t="shared" si="57"/>
        <v>0</v>
      </c>
      <c r="BI192" s="214">
        <f t="shared" si="58"/>
        <v>0</v>
      </c>
      <c r="BJ192" s="25" t="s">
        <v>24</v>
      </c>
      <c r="BK192" s="214">
        <f t="shared" si="59"/>
        <v>0</v>
      </c>
      <c r="BL192" s="25" t="s">
        <v>326</v>
      </c>
      <c r="BM192" s="25" t="s">
        <v>2127</v>
      </c>
    </row>
    <row r="193" spans="2:65" s="1" customFormat="1" ht="22.5" customHeight="1">
      <c r="B193" s="42"/>
      <c r="C193" s="203" t="s">
        <v>788</v>
      </c>
      <c r="D193" s="203" t="s">
        <v>148</v>
      </c>
      <c r="E193" s="204" t="s">
        <v>2128</v>
      </c>
      <c r="F193" s="205" t="s">
        <v>2129</v>
      </c>
      <c r="G193" s="206" t="s">
        <v>317</v>
      </c>
      <c r="H193" s="207">
        <v>5</v>
      </c>
      <c r="I193" s="208"/>
      <c r="J193" s="209">
        <f t="shared" si="50"/>
        <v>0</v>
      </c>
      <c r="K193" s="205" t="s">
        <v>1916</v>
      </c>
      <c r="L193" s="62"/>
      <c r="M193" s="210" t="s">
        <v>22</v>
      </c>
      <c r="N193" s="211" t="s">
        <v>46</v>
      </c>
      <c r="O193" s="43"/>
      <c r="P193" s="212">
        <f t="shared" si="51"/>
        <v>0</v>
      </c>
      <c r="Q193" s="212">
        <v>0.00159</v>
      </c>
      <c r="R193" s="212">
        <f t="shared" si="52"/>
        <v>0.00795</v>
      </c>
      <c r="S193" s="212">
        <v>0</v>
      </c>
      <c r="T193" s="213">
        <f t="shared" si="53"/>
        <v>0</v>
      </c>
      <c r="AR193" s="25" t="s">
        <v>326</v>
      </c>
      <c r="AT193" s="25" t="s">
        <v>148</v>
      </c>
      <c r="AU193" s="25" t="s">
        <v>84</v>
      </c>
      <c r="AY193" s="25" t="s">
        <v>145</v>
      </c>
      <c r="BE193" s="214">
        <f t="shared" si="54"/>
        <v>0</v>
      </c>
      <c r="BF193" s="214">
        <f t="shared" si="55"/>
        <v>0</v>
      </c>
      <c r="BG193" s="214">
        <f t="shared" si="56"/>
        <v>0</v>
      </c>
      <c r="BH193" s="214">
        <f t="shared" si="57"/>
        <v>0</v>
      </c>
      <c r="BI193" s="214">
        <f t="shared" si="58"/>
        <v>0</v>
      </c>
      <c r="BJ193" s="25" t="s">
        <v>24</v>
      </c>
      <c r="BK193" s="214">
        <f t="shared" si="59"/>
        <v>0</v>
      </c>
      <c r="BL193" s="25" t="s">
        <v>326</v>
      </c>
      <c r="BM193" s="25" t="s">
        <v>2130</v>
      </c>
    </row>
    <row r="194" spans="2:65" s="1" customFormat="1" ht="22.5" customHeight="1">
      <c r="B194" s="42"/>
      <c r="C194" s="203" t="s">
        <v>793</v>
      </c>
      <c r="D194" s="203" t="s">
        <v>148</v>
      </c>
      <c r="E194" s="204" t="s">
        <v>2131</v>
      </c>
      <c r="F194" s="205" t="s">
        <v>2132</v>
      </c>
      <c r="G194" s="206" t="s">
        <v>317</v>
      </c>
      <c r="H194" s="207">
        <v>2</v>
      </c>
      <c r="I194" s="208"/>
      <c r="J194" s="209">
        <f t="shared" si="50"/>
        <v>0</v>
      </c>
      <c r="K194" s="205" t="s">
        <v>1916</v>
      </c>
      <c r="L194" s="62"/>
      <c r="M194" s="210" t="s">
        <v>22</v>
      </c>
      <c r="N194" s="211" t="s">
        <v>46</v>
      </c>
      <c r="O194" s="43"/>
      <c r="P194" s="212">
        <f t="shared" si="51"/>
        <v>0</v>
      </c>
      <c r="Q194" s="212">
        <v>0.00194</v>
      </c>
      <c r="R194" s="212">
        <f t="shared" si="52"/>
        <v>0.00388</v>
      </c>
      <c r="S194" s="212">
        <v>0</v>
      </c>
      <c r="T194" s="213">
        <f t="shared" si="53"/>
        <v>0</v>
      </c>
      <c r="AR194" s="25" t="s">
        <v>326</v>
      </c>
      <c r="AT194" s="25" t="s">
        <v>148</v>
      </c>
      <c r="AU194" s="25" t="s">
        <v>84</v>
      </c>
      <c r="AY194" s="25" t="s">
        <v>145</v>
      </c>
      <c r="BE194" s="214">
        <f t="shared" si="54"/>
        <v>0</v>
      </c>
      <c r="BF194" s="214">
        <f t="shared" si="55"/>
        <v>0</v>
      </c>
      <c r="BG194" s="214">
        <f t="shared" si="56"/>
        <v>0</v>
      </c>
      <c r="BH194" s="214">
        <f t="shared" si="57"/>
        <v>0</v>
      </c>
      <c r="BI194" s="214">
        <f t="shared" si="58"/>
        <v>0</v>
      </c>
      <c r="BJ194" s="25" t="s">
        <v>24</v>
      </c>
      <c r="BK194" s="214">
        <f t="shared" si="59"/>
        <v>0</v>
      </c>
      <c r="BL194" s="25" t="s">
        <v>326</v>
      </c>
      <c r="BM194" s="25" t="s">
        <v>2133</v>
      </c>
    </row>
    <row r="195" spans="2:65" s="1" customFormat="1" ht="22.5" customHeight="1">
      <c r="B195" s="42"/>
      <c r="C195" s="203" t="s">
        <v>798</v>
      </c>
      <c r="D195" s="203" t="s">
        <v>148</v>
      </c>
      <c r="E195" s="204" t="s">
        <v>2134</v>
      </c>
      <c r="F195" s="205" t="s">
        <v>2135</v>
      </c>
      <c r="G195" s="206" t="s">
        <v>317</v>
      </c>
      <c r="H195" s="207">
        <v>3</v>
      </c>
      <c r="I195" s="208"/>
      <c r="J195" s="209">
        <f t="shared" si="50"/>
        <v>0</v>
      </c>
      <c r="K195" s="205" t="s">
        <v>1916</v>
      </c>
      <c r="L195" s="62"/>
      <c r="M195" s="210" t="s">
        <v>22</v>
      </c>
      <c r="N195" s="211" t="s">
        <v>46</v>
      </c>
      <c r="O195" s="43"/>
      <c r="P195" s="212">
        <f t="shared" si="51"/>
        <v>0</v>
      </c>
      <c r="Q195" s="212">
        <v>0.00336</v>
      </c>
      <c r="R195" s="212">
        <f t="shared" si="52"/>
        <v>0.01008</v>
      </c>
      <c r="S195" s="212">
        <v>0</v>
      </c>
      <c r="T195" s="213">
        <f t="shared" si="53"/>
        <v>0</v>
      </c>
      <c r="AR195" s="25" t="s">
        <v>326</v>
      </c>
      <c r="AT195" s="25" t="s">
        <v>148</v>
      </c>
      <c r="AU195" s="25" t="s">
        <v>84</v>
      </c>
      <c r="AY195" s="25" t="s">
        <v>145</v>
      </c>
      <c r="BE195" s="214">
        <f t="shared" si="54"/>
        <v>0</v>
      </c>
      <c r="BF195" s="214">
        <f t="shared" si="55"/>
        <v>0</v>
      </c>
      <c r="BG195" s="214">
        <f t="shared" si="56"/>
        <v>0</v>
      </c>
      <c r="BH195" s="214">
        <f t="shared" si="57"/>
        <v>0</v>
      </c>
      <c r="BI195" s="214">
        <f t="shared" si="58"/>
        <v>0</v>
      </c>
      <c r="BJ195" s="25" t="s">
        <v>24</v>
      </c>
      <c r="BK195" s="214">
        <f t="shared" si="59"/>
        <v>0</v>
      </c>
      <c r="BL195" s="25" t="s">
        <v>326</v>
      </c>
      <c r="BM195" s="25" t="s">
        <v>2136</v>
      </c>
    </row>
    <row r="196" spans="2:65" s="1" customFormat="1" ht="31.5" customHeight="1">
      <c r="B196" s="42"/>
      <c r="C196" s="203" t="s">
        <v>802</v>
      </c>
      <c r="D196" s="203" t="s">
        <v>148</v>
      </c>
      <c r="E196" s="204" t="s">
        <v>2137</v>
      </c>
      <c r="F196" s="205" t="s">
        <v>2138</v>
      </c>
      <c r="G196" s="206" t="s">
        <v>317</v>
      </c>
      <c r="H196" s="207">
        <v>8</v>
      </c>
      <c r="I196" s="208"/>
      <c r="J196" s="209">
        <f t="shared" si="50"/>
        <v>0</v>
      </c>
      <c r="K196" s="205" t="s">
        <v>1916</v>
      </c>
      <c r="L196" s="62"/>
      <c r="M196" s="210" t="s">
        <v>22</v>
      </c>
      <c r="N196" s="211" t="s">
        <v>46</v>
      </c>
      <c r="O196" s="43"/>
      <c r="P196" s="212">
        <f t="shared" si="51"/>
        <v>0</v>
      </c>
      <c r="Q196" s="212">
        <v>3E-05</v>
      </c>
      <c r="R196" s="212">
        <f t="shared" si="52"/>
        <v>0.00024</v>
      </c>
      <c r="S196" s="212">
        <v>0</v>
      </c>
      <c r="T196" s="213">
        <f t="shared" si="53"/>
        <v>0</v>
      </c>
      <c r="AR196" s="25" t="s">
        <v>326</v>
      </c>
      <c r="AT196" s="25" t="s">
        <v>148</v>
      </c>
      <c r="AU196" s="25" t="s">
        <v>84</v>
      </c>
      <c r="AY196" s="25" t="s">
        <v>145</v>
      </c>
      <c r="BE196" s="214">
        <f t="shared" si="54"/>
        <v>0</v>
      </c>
      <c r="BF196" s="214">
        <f t="shared" si="55"/>
        <v>0</v>
      </c>
      <c r="BG196" s="214">
        <f t="shared" si="56"/>
        <v>0</v>
      </c>
      <c r="BH196" s="214">
        <f t="shared" si="57"/>
        <v>0</v>
      </c>
      <c r="BI196" s="214">
        <f t="shared" si="58"/>
        <v>0</v>
      </c>
      <c r="BJ196" s="25" t="s">
        <v>24</v>
      </c>
      <c r="BK196" s="214">
        <f t="shared" si="59"/>
        <v>0</v>
      </c>
      <c r="BL196" s="25" t="s">
        <v>326</v>
      </c>
      <c r="BM196" s="25" t="s">
        <v>2139</v>
      </c>
    </row>
    <row r="197" spans="2:65" s="1" customFormat="1" ht="31.5" customHeight="1">
      <c r="B197" s="42"/>
      <c r="C197" s="203" t="s">
        <v>806</v>
      </c>
      <c r="D197" s="203" t="s">
        <v>148</v>
      </c>
      <c r="E197" s="204" t="s">
        <v>2140</v>
      </c>
      <c r="F197" s="205" t="s">
        <v>2141</v>
      </c>
      <c r="G197" s="206" t="s">
        <v>22</v>
      </c>
      <c r="H197" s="207">
        <v>1</v>
      </c>
      <c r="I197" s="208"/>
      <c r="J197" s="209">
        <f t="shared" si="50"/>
        <v>0</v>
      </c>
      <c r="K197" s="205" t="s">
        <v>152</v>
      </c>
      <c r="L197" s="62"/>
      <c r="M197" s="210" t="s">
        <v>22</v>
      </c>
      <c r="N197" s="211" t="s">
        <v>46</v>
      </c>
      <c r="O197" s="43"/>
      <c r="P197" s="212">
        <f t="shared" si="51"/>
        <v>0</v>
      </c>
      <c r="Q197" s="212">
        <v>5E-05</v>
      </c>
      <c r="R197" s="212">
        <f t="shared" si="52"/>
        <v>5E-05</v>
      </c>
      <c r="S197" s="212">
        <v>0</v>
      </c>
      <c r="T197" s="213">
        <f t="shared" si="53"/>
        <v>0</v>
      </c>
      <c r="AR197" s="25" t="s">
        <v>326</v>
      </c>
      <c r="AT197" s="25" t="s">
        <v>148</v>
      </c>
      <c r="AU197" s="25" t="s">
        <v>84</v>
      </c>
      <c r="AY197" s="25" t="s">
        <v>145</v>
      </c>
      <c r="BE197" s="214">
        <f t="shared" si="54"/>
        <v>0</v>
      </c>
      <c r="BF197" s="214">
        <f t="shared" si="55"/>
        <v>0</v>
      </c>
      <c r="BG197" s="214">
        <f t="shared" si="56"/>
        <v>0</v>
      </c>
      <c r="BH197" s="214">
        <f t="shared" si="57"/>
        <v>0</v>
      </c>
      <c r="BI197" s="214">
        <f t="shared" si="58"/>
        <v>0</v>
      </c>
      <c r="BJ197" s="25" t="s">
        <v>24</v>
      </c>
      <c r="BK197" s="214">
        <f t="shared" si="59"/>
        <v>0</v>
      </c>
      <c r="BL197" s="25" t="s">
        <v>326</v>
      </c>
      <c r="BM197" s="25" t="s">
        <v>2142</v>
      </c>
    </row>
    <row r="198" spans="2:65" s="1" customFormat="1" ht="31.5" customHeight="1">
      <c r="B198" s="42"/>
      <c r="C198" s="203" t="s">
        <v>812</v>
      </c>
      <c r="D198" s="203" t="s">
        <v>148</v>
      </c>
      <c r="E198" s="204" t="s">
        <v>2143</v>
      </c>
      <c r="F198" s="205" t="s">
        <v>2144</v>
      </c>
      <c r="G198" s="206" t="s">
        <v>317</v>
      </c>
      <c r="H198" s="207">
        <v>5</v>
      </c>
      <c r="I198" s="208"/>
      <c r="J198" s="209">
        <f t="shared" si="50"/>
        <v>0</v>
      </c>
      <c r="K198" s="205" t="s">
        <v>1916</v>
      </c>
      <c r="L198" s="62"/>
      <c r="M198" s="210" t="s">
        <v>22</v>
      </c>
      <c r="N198" s="211" t="s">
        <v>46</v>
      </c>
      <c r="O198" s="43"/>
      <c r="P198" s="212">
        <f t="shared" si="51"/>
        <v>0</v>
      </c>
      <c r="Q198" s="212">
        <v>6E-05</v>
      </c>
      <c r="R198" s="212">
        <f t="shared" si="52"/>
        <v>0.00030000000000000003</v>
      </c>
      <c r="S198" s="212">
        <v>0</v>
      </c>
      <c r="T198" s="213">
        <f t="shared" si="53"/>
        <v>0</v>
      </c>
      <c r="AR198" s="25" t="s">
        <v>326</v>
      </c>
      <c r="AT198" s="25" t="s">
        <v>148</v>
      </c>
      <c r="AU198" s="25" t="s">
        <v>84</v>
      </c>
      <c r="AY198" s="25" t="s">
        <v>145</v>
      </c>
      <c r="BE198" s="214">
        <f t="shared" si="54"/>
        <v>0</v>
      </c>
      <c r="BF198" s="214">
        <f t="shared" si="55"/>
        <v>0</v>
      </c>
      <c r="BG198" s="214">
        <f t="shared" si="56"/>
        <v>0</v>
      </c>
      <c r="BH198" s="214">
        <f t="shared" si="57"/>
        <v>0</v>
      </c>
      <c r="BI198" s="214">
        <f t="shared" si="58"/>
        <v>0</v>
      </c>
      <c r="BJ198" s="25" t="s">
        <v>24</v>
      </c>
      <c r="BK198" s="214">
        <f t="shared" si="59"/>
        <v>0</v>
      </c>
      <c r="BL198" s="25" t="s">
        <v>326</v>
      </c>
      <c r="BM198" s="25" t="s">
        <v>2145</v>
      </c>
    </row>
    <row r="199" spans="2:65" s="1" customFormat="1" ht="31.5" customHeight="1">
      <c r="B199" s="42"/>
      <c r="C199" s="203" t="s">
        <v>821</v>
      </c>
      <c r="D199" s="203" t="s">
        <v>148</v>
      </c>
      <c r="E199" s="204" t="s">
        <v>2146</v>
      </c>
      <c r="F199" s="205" t="s">
        <v>2147</v>
      </c>
      <c r="G199" s="206" t="s">
        <v>317</v>
      </c>
      <c r="H199" s="207">
        <v>2</v>
      </c>
      <c r="I199" s="208"/>
      <c r="J199" s="209">
        <f t="shared" si="50"/>
        <v>0</v>
      </c>
      <c r="K199" s="205" t="s">
        <v>1916</v>
      </c>
      <c r="L199" s="62"/>
      <c r="M199" s="210" t="s">
        <v>22</v>
      </c>
      <c r="N199" s="211" t="s">
        <v>46</v>
      </c>
      <c r="O199" s="43"/>
      <c r="P199" s="212">
        <f t="shared" si="51"/>
        <v>0</v>
      </c>
      <c r="Q199" s="212">
        <v>0.0001</v>
      </c>
      <c r="R199" s="212">
        <f t="shared" si="52"/>
        <v>0.0002</v>
      </c>
      <c r="S199" s="212">
        <v>0</v>
      </c>
      <c r="T199" s="213">
        <f t="shared" si="53"/>
        <v>0</v>
      </c>
      <c r="AR199" s="25" t="s">
        <v>326</v>
      </c>
      <c r="AT199" s="25" t="s">
        <v>148</v>
      </c>
      <c r="AU199" s="25" t="s">
        <v>84</v>
      </c>
      <c r="AY199" s="25" t="s">
        <v>145</v>
      </c>
      <c r="BE199" s="214">
        <f t="shared" si="54"/>
        <v>0</v>
      </c>
      <c r="BF199" s="214">
        <f t="shared" si="55"/>
        <v>0</v>
      </c>
      <c r="BG199" s="214">
        <f t="shared" si="56"/>
        <v>0</v>
      </c>
      <c r="BH199" s="214">
        <f t="shared" si="57"/>
        <v>0</v>
      </c>
      <c r="BI199" s="214">
        <f t="shared" si="58"/>
        <v>0</v>
      </c>
      <c r="BJ199" s="25" t="s">
        <v>24</v>
      </c>
      <c r="BK199" s="214">
        <f t="shared" si="59"/>
        <v>0</v>
      </c>
      <c r="BL199" s="25" t="s">
        <v>326</v>
      </c>
      <c r="BM199" s="25" t="s">
        <v>2148</v>
      </c>
    </row>
    <row r="200" spans="2:65" s="1" customFormat="1" ht="31.5" customHeight="1">
      <c r="B200" s="42"/>
      <c r="C200" s="203" t="s">
        <v>826</v>
      </c>
      <c r="D200" s="203" t="s">
        <v>148</v>
      </c>
      <c r="E200" s="204" t="s">
        <v>2149</v>
      </c>
      <c r="F200" s="205" t="s">
        <v>2150</v>
      </c>
      <c r="G200" s="206" t="s">
        <v>317</v>
      </c>
      <c r="H200" s="207">
        <v>3</v>
      </c>
      <c r="I200" s="208"/>
      <c r="J200" s="209">
        <f t="shared" si="50"/>
        <v>0</v>
      </c>
      <c r="K200" s="205" t="s">
        <v>1916</v>
      </c>
      <c r="L200" s="62"/>
      <c r="M200" s="210" t="s">
        <v>22</v>
      </c>
      <c r="N200" s="211" t="s">
        <v>46</v>
      </c>
      <c r="O200" s="43"/>
      <c r="P200" s="212">
        <f t="shared" si="51"/>
        <v>0</v>
      </c>
      <c r="Q200" s="212">
        <v>0.00024</v>
      </c>
      <c r="R200" s="212">
        <f t="shared" si="52"/>
        <v>0.00072</v>
      </c>
      <c r="S200" s="212">
        <v>0</v>
      </c>
      <c r="T200" s="213">
        <f t="shared" si="53"/>
        <v>0</v>
      </c>
      <c r="AR200" s="25" t="s">
        <v>326</v>
      </c>
      <c r="AT200" s="25" t="s">
        <v>148</v>
      </c>
      <c r="AU200" s="25" t="s">
        <v>84</v>
      </c>
      <c r="AY200" s="25" t="s">
        <v>145</v>
      </c>
      <c r="BE200" s="214">
        <f t="shared" si="54"/>
        <v>0</v>
      </c>
      <c r="BF200" s="214">
        <f t="shared" si="55"/>
        <v>0</v>
      </c>
      <c r="BG200" s="214">
        <f t="shared" si="56"/>
        <v>0</v>
      </c>
      <c r="BH200" s="214">
        <f t="shared" si="57"/>
        <v>0</v>
      </c>
      <c r="BI200" s="214">
        <f t="shared" si="58"/>
        <v>0</v>
      </c>
      <c r="BJ200" s="25" t="s">
        <v>24</v>
      </c>
      <c r="BK200" s="214">
        <f t="shared" si="59"/>
        <v>0</v>
      </c>
      <c r="BL200" s="25" t="s">
        <v>326</v>
      </c>
      <c r="BM200" s="25" t="s">
        <v>2151</v>
      </c>
    </row>
    <row r="201" spans="2:65" s="1" customFormat="1" ht="31.5" customHeight="1">
      <c r="B201" s="42"/>
      <c r="C201" s="203" t="s">
        <v>830</v>
      </c>
      <c r="D201" s="203" t="s">
        <v>148</v>
      </c>
      <c r="E201" s="204" t="s">
        <v>2152</v>
      </c>
      <c r="F201" s="205" t="s">
        <v>2153</v>
      </c>
      <c r="G201" s="206" t="s">
        <v>175</v>
      </c>
      <c r="H201" s="207">
        <v>2</v>
      </c>
      <c r="I201" s="208"/>
      <c r="J201" s="209">
        <f t="shared" si="50"/>
        <v>0</v>
      </c>
      <c r="K201" s="205" t="s">
        <v>1916</v>
      </c>
      <c r="L201" s="62"/>
      <c r="M201" s="210" t="s">
        <v>22</v>
      </c>
      <c r="N201" s="211" t="s">
        <v>46</v>
      </c>
      <c r="O201" s="43"/>
      <c r="P201" s="212">
        <f t="shared" si="51"/>
        <v>0</v>
      </c>
      <c r="Q201" s="212">
        <v>3E-05</v>
      </c>
      <c r="R201" s="212">
        <f t="shared" si="52"/>
        <v>6E-05</v>
      </c>
      <c r="S201" s="212">
        <v>0</v>
      </c>
      <c r="T201" s="213">
        <f t="shared" si="53"/>
        <v>0</v>
      </c>
      <c r="AR201" s="25" t="s">
        <v>326</v>
      </c>
      <c r="AT201" s="25" t="s">
        <v>148</v>
      </c>
      <c r="AU201" s="25" t="s">
        <v>84</v>
      </c>
      <c r="AY201" s="25" t="s">
        <v>145</v>
      </c>
      <c r="BE201" s="214">
        <f t="shared" si="54"/>
        <v>0</v>
      </c>
      <c r="BF201" s="214">
        <f t="shared" si="55"/>
        <v>0</v>
      </c>
      <c r="BG201" s="214">
        <f t="shared" si="56"/>
        <v>0</v>
      </c>
      <c r="BH201" s="214">
        <f t="shared" si="57"/>
        <v>0</v>
      </c>
      <c r="BI201" s="214">
        <f t="shared" si="58"/>
        <v>0</v>
      </c>
      <c r="BJ201" s="25" t="s">
        <v>24</v>
      </c>
      <c r="BK201" s="214">
        <f t="shared" si="59"/>
        <v>0</v>
      </c>
      <c r="BL201" s="25" t="s">
        <v>326</v>
      </c>
      <c r="BM201" s="25" t="s">
        <v>2154</v>
      </c>
    </row>
    <row r="202" spans="2:65" s="1" customFormat="1" ht="31.5" customHeight="1">
      <c r="B202" s="42"/>
      <c r="C202" s="203" t="s">
        <v>30</v>
      </c>
      <c r="D202" s="203" t="s">
        <v>148</v>
      </c>
      <c r="E202" s="204" t="s">
        <v>2155</v>
      </c>
      <c r="F202" s="205" t="s">
        <v>2156</v>
      </c>
      <c r="G202" s="206" t="s">
        <v>175</v>
      </c>
      <c r="H202" s="207">
        <v>4</v>
      </c>
      <c r="I202" s="208"/>
      <c r="J202" s="209">
        <f t="shared" si="50"/>
        <v>0</v>
      </c>
      <c r="K202" s="205" t="s">
        <v>1916</v>
      </c>
      <c r="L202" s="62"/>
      <c r="M202" s="210" t="s">
        <v>22</v>
      </c>
      <c r="N202" s="211" t="s">
        <v>46</v>
      </c>
      <c r="O202" s="43"/>
      <c r="P202" s="212">
        <f t="shared" si="51"/>
        <v>0</v>
      </c>
      <c r="Q202" s="212">
        <v>5E-05</v>
      </c>
      <c r="R202" s="212">
        <f t="shared" si="52"/>
        <v>0.0002</v>
      </c>
      <c r="S202" s="212">
        <v>0</v>
      </c>
      <c r="T202" s="213">
        <f t="shared" si="53"/>
        <v>0</v>
      </c>
      <c r="AR202" s="25" t="s">
        <v>326</v>
      </c>
      <c r="AT202" s="25" t="s">
        <v>148</v>
      </c>
      <c r="AU202" s="25" t="s">
        <v>84</v>
      </c>
      <c r="AY202" s="25" t="s">
        <v>145</v>
      </c>
      <c r="BE202" s="214">
        <f t="shared" si="54"/>
        <v>0</v>
      </c>
      <c r="BF202" s="214">
        <f t="shared" si="55"/>
        <v>0</v>
      </c>
      <c r="BG202" s="214">
        <f t="shared" si="56"/>
        <v>0</v>
      </c>
      <c r="BH202" s="214">
        <f t="shared" si="57"/>
        <v>0</v>
      </c>
      <c r="BI202" s="214">
        <f t="shared" si="58"/>
        <v>0</v>
      </c>
      <c r="BJ202" s="25" t="s">
        <v>24</v>
      </c>
      <c r="BK202" s="214">
        <f t="shared" si="59"/>
        <v>0</v>
      </c>
      <c r="BL202" s="25" t="s">
        <v>326</v>
      </c>
      <c r="BM202" s="25" t="s">
        <v>2157</v>
      </c>
    </row>
    <row r="203" spans="2:65" s="1" customFormat="1" ht="31.5" customHeight="1">
      <c r="B203" s="42"/>
      <c r="C203" s="203" t="s">
        <v>840</v>
      </c>
      <c r="D203" s="203" t="s">
        <v>148</v>
      </c>
      <c r="E203" s="204" t="s">
        <v>2158</v>
      </c>
      <c r="F203" s="205" t="s">
        <v>2159</v>
      </c>
      <c r="G203" s="206" t="s">
        <v>175</v>
      </c>
      <c r="H203" s="207">
        <v>4</v>
      </c>
      <c r="I203" s="208"/>
      <c r="J203" s="209">
        <f t="shared" si="50"/>
        <v>0</v>
      </c>
      <c r="K203" s="205" t="s">
        <v>1916</v>
      </c>
      <c r="L203" s="62"/>
      <c r="M203" s="210" t="s">
        <v>22</v>
      </c>
      <c r="N203" s="211" t="s">
        <v>46</v>
      </c>
      <c r="O203" s="43"/>
      <c r="P203" s="212">
        <f t="shared" si="51"/>
        <v>0</v>
      </c>
      <c r="Q203" s="212">
        <v>0.0001</v>
      </c>
      <c r="R203" s="212">
        <f t="shared" si="52"/>
        <v>0.0004</v>
      </c>
      <c r="S203" s="212">
        <v>0</v>
      </c>
      <c r="T203" s="213">
        <f t="shared" si="53"/>
        <v>0</v>
      </c>
      <c r="AR203" s="25" t="s">
        <v>326</v>
      </c>
      <c r="AT203" s="25" t="s">
        <v>148</v>
      </c>
      <c r="AU203" s="25" t="s">
        <v>84</v>
      </c>
      <c r="AY203" s="25" t="s">
        <v>145</v>
      </c>
      <c r="BE203" s="214">
        <f t="shared" si="54"/>
        <v>0</v>
      </c>
      <c r="BF203" s="214">
        <f t="shared" si="55"/>
        <v>0</v>
      </c>
      <c r="BG203" s="214">
        <f t="shared" si="56"/>
        <v>0</v>
      </c>
      <c r="BH203" s="214">
        <f t="shared" si="57"/>
        <v>0</v>
      </c>
      <c r="BI203" s="214">
        <f t="shared" si="58"/>
        <v>0</v>
      </c>
      <c r="BJ203" s="25" t="s">
        <v>24</v>
      </c>
      <c r="BK203" s="214">
        <f t="shared" si="59"/>
        <v>0</v>
      </c>
      <c r="BL203" s="25" t="s">
        <v>326</v>
      </c>
      <c r="BM203" s="25" t="s">
        <v>2160</v>
      </c>
    </row>
    <row r="204" spans="2:65" s="1" customFormat="1" ht="22.5" customHeight="1">
      <c r="B204" s="42"/>
      <c r="C204" s="203" t="s">
        <v>847</v>
      </c>
      <c r="D204" s="203" t="s">
        <v>148</v>
      </c>
      <c r="E204" s="204" t="s">
        <v>2161</v>
      </c>
      <c r="F204" s="205" t="s">
        <v>2162</v>
      </c>
      <c r="G204" s="206" t="s">
        <v>317</v>
      </c>
      <c r="H204" s="207">
        <v>19</v>
      </c>
      <c r="I204" s="208"/>
      <c r="J204" s="209">
        <f t="shared" si="50"/>
        <v>0</v>
      </c>
      <c r="K204" s="205" t="s">
        <v>1916</v>
      </c>
      <c r="L204" s="62"/>
      <c r="M204" s="210" t="s">
        <v>22</v>
      </c>
      <c r="N204" s="211" t="s">
        <v>46</v>
      </c>
      <c r="O204" s="43"/>
      <c r="P204" s="212">
        <f t="shared" si="51"/>
        <v>0</v>
      </c>
      <c r="Q204" s="212">
        <v>0</v>
      </c>
      <c r="R204" s="212">
        <f t="shared" si="52"/>
        <v>0</v>
      </c>
      <c r="S204" s="212">
        <v>0</v>
      </c>
      <c r="T204" s="213">
        <f t="shared" si="53"/>
        <v>0</v>
      </c>
      <c r="AR204" s="25" t="s">
        <v>326</v>
      </c>
      <c r="AT204" s="25" t="s">
        <v>148</v>
      </c>
      <c r="AU204" s="25" t="s">
        <v>84</v>
      </c>
      <c r="AY204" s="25" t="s">
        <v>145</v>
      </c>
      <c r="BE204" s="214">
        <f t="shared" si="54"/>
        <v>0</v>
      </c>
      <c r="BF204" s="214">
        <f t="shared" si="55"/>
        <v>0</v>
      </c>
      <c r="BG204" s="214">
        <f t="shared" si="56"/>
        <v>0</v>
      </c>
      <c r="BH204" s="214">
        <f t="shared" si="57"/>
        <v>0</v>
      </c>
      <c r="BI204" s="214">
        <f t="shared" si="58"/>
        <v>0</v>
      </c>
      <c r="BJ204" s="25" t="s">
        <v>24</v>
      </c>
      <c r="BK204" s="214">
        <f t="shared" si="59"/>
        <v>0</v>
      </c>
      <c r="BL204" s="25" t="s">
        <v>326</v>
      </c>
      <c r="BM204" s="25" t="s">
        <v>2163</v>
      </c>
    </row>
    <row r="205" spans="2:65" s="1" customFormat="1" ht="31.5" customHeight="1">
      <c r="B205" s="42"/>
      <c r="C205" s="203" t="s">
        <v>852</v>
      </c>
      <c r="D205" s="203" t="s">
        <v>148</v>
      </c>
      <c r="E205" s="204" t="s">
        <v>2164</v>
      </c>
      <c r="F205" s="205" t="s">
        <v>2165</v>
      </c>
      <c r="G205" s="206" t="s">
        <v>165</v>
      </c>
      <c r="H205" s="207">
        <v>2</v>
      </c>
      <c r="I205" s="208"/>
      <c r="J205" s="209">
        <f t="shared" si="50"/>
        <v>0</v>
      </c>
      <c r="K205" s="205" t="s">
        <v>152</v>
      </c>
      <c r="L205" s="62"/>
      <c r="M205" s="210" t="s">
        <v>22</v>
      </c>
      <c r="N205" s="211" t="s">
        <v>46</v>
      </c>
      <c r="O205" s="43"/>
      <c r="P205" s="212">
        <f t="shared" si="51"/>
        <v>0</v>
      </c>
      <c r="Q205" s="212">
        <v>0</v>
      </c>
      <c r="R205" s="212">
        <f t="shared" si="52"/>
        <v>0</v>
      </c>
      <c r="S205" s="212">
        <v>0</v>
      </c>
      <c r="T205" s="213">
        <f t="shared" si="53"/>
        <v>0</v>
      </c>
      <c r="AR205" s="25" t="s">
        <v>326</v>
      </c>
      <c r="AT205" s="25" t="s">
        <v>148</v>
      </c>
      <c r="AU205" s="25" t="s">
        <v>84</v>
      </c>
      <c r="AY205" s="25" t="s">
        <v>145</v>
      </c>
      <c r="BE205" s="214">
        <f t="shared" si="54"/>
        <v>0</v>
      </c>
      <c r="BF205" s="214">
        <f t="shared" si="55"/>
        <v>0</v>
      </c>
      <c r="BG205" s="214">
        <f t="shared" si="56"/>
        <v>0</v>
      </c>
      <c r="BH205" s="214">
        <f t="shared" si="57"/>
        <v>0</v>
      </c>
      <c r="BI205" s="214">
        <f t="shared" si="58"/>
        <v>0</v>
      </c>
      <c r="BJ205" s="25" t="s">
        <v>24</v>
      </c>
      <c r="BK205" s="214">
        <f t="shared" si="59"/>
        <v>0</v>
      </c>
      <c r="BL205" s="25" t="s">
        <v>326</v>
      </c>
      <c r="BM205" s="25" t="s">
        <v>2166</v>
      </c>
    </row>
    <row r="206" spans="2:65" s="1" customFormat="1" ht="22.5" customHeight="1">
      <c r="B206" s="42"/>
      <c r="C206" s="203" t="s">
        <v>858</v>
      </c>
      <c r="D206" s="203" t="s">
        <v>148</v>
      </c>
      <c r="E206" s="204" t="s">
        <v>2167</v>
      </c>
      <c r="F206" s="205" t="s">
        <v>2168</v>
      </c>
      <c r="G206" s="206" t="s">
        <v>175</v>
      </c>
      <c r="H206" s="207">
        <v>10</v>
      </c>
      <c r="I206" s="208"/>
      <c r="J206" s="209">
        <f t="shared" si="50"/>
        <v>0</v>
      </c>
      <c r="K206" s="205" t="s">
        <v>152</v>
      </c>
      <c r="L206" s="62"/>
      <c r="M206" s="210" t="s">
        <v>22</v>
      </c>
      <c r="N206" s="211" t="s">
        <v>46</v>
      </c>
      <c r="O206" s="43"/>
      <c r="P206" s="212">
        <f t="shared" si="51"/>
        <v>0</v>
      </c>
      <c r="Q206" s="212">
        <v>0</v>
      </c>
      <c r="R206" s="212">
        <f t="shared" si="52"/>
        <v>0</v>
      </c>
      <c r="S206" s="212">
        <v>0</v>
      </c>
      <c r="T206" s="213">
        <f t="shared" si="53"/>
        <v>0</v>
      </c>
      <c r="AR206" s="25" t="s">
        <v>326</v>
      </c>
      <c r="AT206" s="25" t="s">
        <v>148</v>
      </c>
      <c r="AU206" s="25" t="s">
        <v>84</v>
      </c>
      <c r="AY206" s="25" t="s">
        <v>145</v>
      </c>
      <c r="BE206" s="214">
        <f t="shared" si="54"/>
        <v>0</v>
      </c>
      <c r="BF206" s="214">
        <f t="shared" si="55"/>
        <v>0</v>
      </c>
      <c r="BG206" s="214">
        <f t="shared" si="56"/>
        <v>0</v>
      </c>
      <c r="BH206" s="214">
        <f t="shared" si="57"/>
        <v>0</v>
      </c>
      <c r="BI206" s="214">
        <f t="shared" si="58"/>
        <v>0</v>
      </c>
      <c r="BJ206" s="25" t="s">
        <v>24</v>
      </c>
      <c r="BK206" s="214">
        <f t="shared" si="59"/>
        <v>0</v>
      </c>
      <c r="BL206" s="25" t="s">
        <v>326</v>
      </c>
      <c r="BM206" s="25" t="s">
        <v>2169</v>
      </c>
    </row>
    <row r="207" spans="2:65" s="1" customFormat="1" ht="22.5" customHeight="1">
      <c r="B207" s="42"/>
      <c r="C207" s="203" t="s">
        <v>864</v>
      </c>
      <c r="D207" s="203" t="s">
        <v>148</v>
      </c>
      <c r="E207" s="204" t="s">
        <v>2170</v>
      </c>
      <c r="F207" s="205" t="s">
        <v>2171</v>
      </c>
      <c r="G207" s="206" t="s">
        <v>175</v>
      </c>
      <c r="H207" s="207">
        <v>2</v>
      </c>
      <c r="I207" s="208"/>
      <c r="J207" s="209">
        <f t="shared" si="50"/>
        <v>0</v>
      </c>
      <c r="K207" s="205" t="s">
        <v>152</v>
      </c>
      <c r="L207" s="62"/>
      <c r="M207" s="210" t="s">
        <v>22</v>
      </c>
      <c r="N207" s="211" t="s">
        <v>46</v>
      </c>
      <c r="O207" s="43"/>
      <c r="P207" s="212">
        <f t="shared" si="51"/>
        <v>0</v>
      </c>
      <c r="Q207" s="212">
        <v>0</v>
      </c>
      <c r="R207" s="212">
        <f t="shared" si="52"/>
        <v>0</v>
      </c>
      <c r="S207" s="212">
        <v>0</v>
      </c>
      <c r="T207" s="213">
        <f t="shared" si="53"/>
        <v>0</v>
      </c>
      <c r="AR207" s="25" t="s">
        <v>326</v>
      </c>
      <c r="AT207" s="25" t="s">
        <v>148</v>
      </c>
      <c r="AU207" s="25" t="s">
        <v>84</v>
      </c>
      <c r="AY207" s="25" t="s">
        <v>145</v>
      </c>
      <c r="BE207" s="214">
        <f t="shared" si="54"/>
        <v>0</v>
      </c>
      <c r="BF207" s="214">
        <f t="shared" si="55"/>
        <v>0</v>
      </c>
      <c r="BG207" s="214">
        <f t="shared" si="56"/>
        <v>0</v>
      </c>
      <c r="BH207" s="214">
        <f t="shared" si="57"/>
        <v>0</v>
      </c>
      <c r="BI207" s="214">
        <f t="shared" si="58"/>
        <v>0</v>
      </c>
      <c r="BJ207" s="25" t="s">
        <v>24</v>
      </c>
      <c r="BK207" s="214">
        <f t="shared" si="59"/>
        <v>0</v>
      </c>
      <c r="BL207" s="25" t="s">
        <v>326</v>
      </c>
      <c r="BM207" s="25" t="s">
        <v>2172</v>
      </c>
    </row>
    <row r="208" spans="2:65" s="1" customFormat="1" ht="22.5" customHeight="1">
      <c r="B208" s="42"/>
      <c r="C208" s="203" t="s">
        <v>868</v>
      </c>
      <c r="D208" s="203" t="s">
        <v>148</v>
      </c>
      <c r="E208" s="204" t="s">
        <v>2173</v>
      </c>
      <c r="F208" s="205" t="s">
        <v>2174</v>
      </c>
      <c r="G208" s="206" t="s">
        <v>175</v>
      </c>
      <c r="H208" s="207">
        <v>2</v>
      </c>
      <c r="I208" s="208"/>
      <c r="J208" s="209">
        <f t="shared" si="50"/>
        <v>0</v>
      </c>
      <c r="K208" s="205" t="s">
        <v>152</v>
      </c>
      <c r="L208" s="62"/>
      <c r="M208" s="210" t="s">
        <v>22</v>
      </c>
      <c r="N208" s="211" t="s">
        <v>46</v>
      </c>
      <c r="O208" s="43"/>
      <c r="P208" s="212">
        <f t="shared" si="51"/>
        <v>0</v>
      </c>
      <c r="Q208" s="212">
        <v>0</v>
      </c>
      <c r="R208" s="212">
        <f t="shared" si="52"/>
        <v>0</v>
      </c>
      <c r="S208" s="212">
        <v>0</v>
      </c>
      <c r="T208" s="213">
        <f t="shared" si="53"/>
        <v>0</v>
      </c>
      <c r="AR208" s="25" t="s">
        <v>326</v>
      </c>
      <c r="AT208" s="25" t="s">
        <v>148</v>
      </c>
      <c r="AU208" s="25" t="s">
        <v>84</v>
      </c>
      <c r="AY208" s="25" t="s">
        <v>145</v>
      </c>
      <c r="BE208" s="214">
        <f t="shared" si="54"/>
        <v>0</v>
      </c>
      <c r="BF208" s="214">
        <f t="shared" si="55"/>
        <v>0</v>
      </c>
      <c r="BG208" s="214">
        <f t="shared" si="56"/>
        <v>0</v>
      </c>
      <c r="BH208" s="214">
        <f t="shared" si="57"/>
        <v>0</v>
      </c>
      <c r="BI208" s="214">
        <f t="shared" si="58"/>
        <v>0</v>
      </c>
      <c r="BJ208" s="25" t="s">
        <v>24</v>
      </c>
      <c r="BK208" s="214">
        <f t="shared" si="59"/>
        <v>0</v>
      </c>
      <c r="BL208" s="25" t="s">
        <v>326</v>
      </c>
      <c r="BM208" s="25" t="s">
        <v>2175</v>
      </c>
    </row>
    <row r="209" spans="2:65" s="1" customFormat="1" ht="31.5" customHeight="1">
      <c r="B209" s="42"/>
      <c r="C209" s="203" t="s">
        <v>873</v>
      </c>
      <c r="D209" s="203" t="s">
        <v>148</v>
      </c>
      <c r="E209" s="204" t="s">
        <v>2176</v>
      </c>
      <c r="F209" s="205" t="s">
        <v>2177</v>
      </c>
      <c r="G209" s="206" t="s">
        <v>175</v>
      </c>
      <c r="H209" s="207">
        <v>10</v>
      </c>
      <c r="I209" s="208"/>
      <c r="J209" s="209">
        <f t="shared" si="50"/>
        <v>0</v>
      </c>
      <c r="K209" s="205" t="s">
        <v>1916</v>
      </c>
      <c r="L209" s="62"/>
      <c r="M209" s="210" t="s">
        <v>22</v>
      </c>
      <c r="N209" s="211" t="s">
        <v>46</v>
      </c>
      <c r="O209" s="43"/>
      <c r="P209" s="212">
        <f t="shared" si="51"/>
        <v>0</v>
      </c>
      <c r="Q209" s="212">
        <v>0.0003</v>
      </c>
      <c r="R209" s="212">
        <f t="shared" si="52"/>
        <v>0.0029999999999999996</v>
      </c>
      <c r="S209" s="212">
        <v>0</v>
      </c>
      <c r="T209" s="213">
        <f t="shared" si="53"/>
        <v>0</v>
      </c>
      <c r="AR209" s="25" t="s">
        <v>326</v>
      </c>
      <c r="AT209" s="25" t="s">
        <v>148</v>
      </c>
      <c r="AU209" s="25" t="s">
        <v>84</v>
      </c>
      <c r="AY209" s="25" t="s">
        <v>145</v>
      </c>
      <c r="BE209" s="214">
        <f t="shared" si="54"/>
        <v>0</v>
      </c>
      <c r="BF209" s="214">
        <f t="shared" si="55"/>
        <v>0</v>
      </c>
      <c r="BG209" s="214">
        <f t="shared" si="56"/>
        <v>0</v>
      </c>
      <c r="BH209" s="214">
        <f t="shared" si="57"/>
        <v>0</v>
      </c>
      <c r="BI209" s="214">
        <f t="shared" si="58"/>
        <v>0</v>
      </c>
      <c r="BJ209" s="25" t="s">
        <v>24</v>
      </c>
      <c r="BK209" s="214">
        <f t="shared" si="59"/>
        <v>0</v>
      </c>
      <c r="BL209" s="25" t="s">
        <v>326</v>
      </c>
      <c r="BM209" s="25" t="s">
        <v>2178</v>
      </c>
    </row>
    <row r="210" spans="2:65" s="1" customFormat="1" ht="31.5" customHeight="1">
      <c r="B210" s="42"/>
      <c r="C210" s="203" t="s">
        <v>880</v>
      </c>
      <c r="D210" s="203" t="s">
        <v>148</v>
      </c>
      <c r="E210" s="204" t="s">
        <v>2179</v>
      </c>
      <c r="F210" s="205" t="s">
        <v>2180</v>
      </c>
      <c r="G210" s="206" t="s">
        <v>175</v>
      </c>
      <c r="H210" s="207">
        <v>2</v>
      </c>
      <c r="I210" s="208"/>
      <c r="J210" s="209">
        <f t="shared" si="50"/>
        <v>0</v>
      </c>
      <c r="K210" s="205" t="s">
        <v>1916</v>
      </c>
      <c r="L210" s="62"/>
      <c r="M210" s="210" t="s">
        <v>22</v>
      </c>
      <c r="N210" s="211" t="s">
        <v>46</v>
      </c>
      <c r="O210" s="43"/>
      <c r="P210" s="212">
        <f t="shared" si="51"/>
        <v>0</v>
      </c>
      <c r="Q210" s="212">
        <v>0.00032</v>
      </c>
      <c r="R210" s="212">
        <f t="shared" si="52"/>
        <v>0.00064</v>
      </c>
      <c r="S210" s="212">
        <v>0</v>
      </c>
      <c r="T210" s="213">
        <f t="shared" si="53"/>
        <v>0</v>
      </c>
      <c r="AR210" s="25" t="s">
        <v>326</v>
      </c>
      <c r="AT210" s="25" t="s">
        <v>148</v>
      </c>
      <c r="AU210" s="25" t="s">
        <v>84</v>
      </c>
      <c r="AY210" s="25" t="s">
        <v>145</v>
      </c>
      <c r="BE210" s="214">
        <f t="shared" si="54"/>
        <v>0</v>
      </c>
      <c r="BF210" s="214">
        <f t="shared" si="55"/>
        <v>0</v>
      </c>
      <c r="BG210" s="214">
        <f t="shared" si="56"/>
        <v>0</v>
      </c>
      <c r="BH210" s="214">
        <f t="shared" si="57"/>
        <v>0</v>
      </c>
      <c r="BI210" s="214">
        <f t="shared" si="58"/>
        <v>0</v>
      </c>
      <c r="BJ210" s="25" t="s">
        <v>24</v>
      </c>
      <c r="BK210" s="214">
        <f t="shared" si="59"/>
        <v>0</v>
      </c>
      <c r="BL210" s="25" t="s">
        <v>326</v>
      </c>
      <c r="BM210" s="25" t="s">
        <v>2181</v>
      </c>
    </row>
    <row r="211" spans="2:65" s="1" customFormat="1" ht="31.5" customHeight="1">
      <c r="B211" s="42"/>
      <c r="C211" s="203" t="s">
        <v>885</v>
      </c>
      <c r="D211" s="203" t="s">
        <v>148</v>
      </c>
      <c r="E211" s="204" t="s">
        <v>2182</v>
      </c>
      <c r="F211" s="205" t="s">
        <v>2183</v>
      </c>
      <c r="G211" s="206" t="s">
        <v>780</v>
      </c>
      <c r="H211" s="207">
        <v>0.554</v>
      </c>
      <c r="I211" s="208"/>
      <c r="J211" s="209">
        <f t="shared" si="50"/>
        <v>0</v>
      </c>
      <c r="K211" s="205" t="s">
        <v>1916</v>
      </c>
      <c r="L211" s="62"/>
      <c r="M211" s="210" t="s">
        <v>22</v>
      </c>
      <c r="N211" s="211" t="s">
        <v>46</v>
      </c>
      <c r="O211" s="43"/>
      <c r="P211" s="212">
        <f t="shared" si="51"/>
        <v>0</v>
      </c>
      <c r="Q211" s="212">
        <v>0</v>
      </c>
      <c r="R211" s="212">
        <f t="shared" si="52"/>
        <v>0</v>
      </c>
      <c r="S211" s="212">
        <v>0</v>
      </c>
      <c r="T211" s="213">
        <f t="shared" si="53"/>
        <v>0</v>
      </c>
      <c r="AR211" s="25" t="s">
        <v>326</v>
      </c>
      <c r="AT211" s="25" t="s">
        <v>148</v>
      </c>
      <c r="AU211" s="25" t="s">
        <v>84</v>
      </c>
      <c r="AY211" s="25" t="s">
        <v>145</v>
      </c>
      <c r="BE211" s="214">
        <f t="shared" si="54"/>
        <v>0</v>
      </c>
      <c r="BF211" s="214">
        <f t="shared" si="55"/>
        <v>0</v>
      </c>
      <c r="BG211" s="214">
        <f t="shared" si="56"/>
        <v>0</v>
      </c>
      <c r="BH211" s="214">
        <f t="shared" si="57"/>
        <v>0</v>
      </c>
      <c r="BI211" s="214">
        <f t="shared" si="58"/>
        <v>0</v>
      </c>
      <c r="BJ211" s="25" t="s">
        <v>24</v>
      </c>
      <c r="BK211" s="214">
        <f t="shared" si="59"/>
        <v>0</v>
      </c>
      <c r="BL211" s="25" t="s">
        <v>326</v>
      </c>
      <c r="BM211" s="25" t="s">
        <v>2184</v>
      </c>
    </row>
    <row r="212" spans="2:65" s="1" customFormat="1" ht="44.25" customHeight="1">
      <c r="B212" s="42"/>
      <c r="C212" s="203" t="s">
        <v>890</v>
      </c>
      <c r="D212" s="203" t="s">
        <v>148</v>
      </c>
      <c r="E212" s="204" t="s">
        <v>2185</v>
      </c>
      <c r="F212" s="205" t="s">
        <v>2186</v>
      </c>
      <c r="G212" s="206" t="s">
        <v>780</v>
      </c>
      <c r="H212" s="207">
        <v>0.554</v>
      </c>
      <c r="I212" s="208"/>
      <c r="J212" s="209">
        <f t="shared" si="50"/>
        <v>0</v>
      </c>
      <c r="K212" s="205" t="s">
        <v>1916</v>
      </c>
      <c r="L212" s="62"/>
      <c r="M212" s="210" t="s">
        <v>22</v>
      </c>
      <c r="N212" s="211" t="s">
        <v>46</v>
      </c>
      <c r="O212" s="43"/>
      <c r="P212" s="212">
        <f t="shared" si="51"/>
        <v>0</v>
      </c>
      <c r="Q212" s="212">
        <v>0</v>
      </c>
      <c r="R212" s="212">
        <f t="shared" si="52"/>
        <v>0</v>
      </c>
      <c r="S212" s="212">
        <v>0</v>
      </c>
      <c r="T212" s="213">
        <f t="shared" si="53"/>
        <v>0</v>
      </c>
      <c r="AR212" s="25" t="s">
        <v>326</v>
      </c>
      <c r="AT212" s="25" t="s">
        <v>148</v>
      </c>
      <c r="AU212" s="25" t="s">
        <v>84</v>
      </c>
      <c r="AY212" s="25" t="s">
        <v>145</v>
      </c>
      <c r="BE212" s="214">
        <f t="shared" si="54"/>
        <v>0</v>
      </c>
      <c r="BF212" s="214">
        <f t="shared" si="55"/>
        <v>0</v>
      </c>
      <c r="BG212" s="214">
        <f t="shared" si="56"/>
        <v>0</v>
      </c>
      <c r="BH212" s="214">
        <f t="shared" si="57"/>
        <v>0</v>
      </c>
      <c r="BI212" s="214">
        <f t="shared" si="58"/>
        <v>0</v>
      </c>
      <c r="BJ212" s="25" t="s">
        <v>24</v>
      </c>
      <c r="BK212" s="214">
        <f t="shared" si="59"/>
        <v>0</v>
      </c>
      <c r="BL212" s="25" t="s">
        <v>326</v>
      </c>
      <c r="BM212" s="25" t="s">
        <v>2187</v>
      </c>
    </row>
    <row r="213" spans="2:65" s="1" customFormat="1" ht="22.5" customHeight="1">
      <c r="B213" s="42"/>
      <c r="C213" s="203" t="s">
        <v>895</v>
      </c>
      <c r="D213" s="203" t="s">
        <v>148</v>
      </c>
      <c r="E213" s="204" t="s">
        <v>2188</v>
      </c>
      <c r="F213" s="205" t="s">
        <v>2189</v>
      </c>
      <c r="G213" s="206" t="s">
        <v>317</v>
      </c>
      <c r="H213" s="207">
        <v>4</v>
      </c>
      <c r="I213" s="208"/>
      <c r="J213" s="209">
        <f t="shared" si="50"/>
        <v>0</v>
      </c>
      <c r="K213" s="205" t="s">
        <v>1916</v>
      </c>
      <c r="L213" s="62"/>
      <c r="M213" s="210" t="s">
        <v>22</v>
      </c>
      <c r="N213" s="211" t="s">
        <v>46</v>
      </c>
      <c r="O213" s="43"/>
      <c r="P213" s="212">
        <f t="shared" si="51"/>
        <v>0</v>
      </c>
      <c r="Q213" s="212">
        <v>2E-05</v>
      </c>
      <c r="R213" s="212">
        <f t="shared" si="52"/>
        <v>8E-05</v>
      </c>
      <c r="S213" s="212">
        <v>0.001</v>
      </c>
      <c r="T213" s="213">
        <f t="shared" si="53"/>
        <v>0.004</v>
      </c>
      <c r="AR213" s="25" t="s">
        <v>326</v>
      </c>
      <c r="AT213" s="25" t="s">
        <v>148</v>
      </c>
      <c r="AU213" s="25" t="s">
        <v>84</v>
      </c>
      <c r="AY213" s="25" t="s">
        <v>145</v>
      </c>
      <c r="BE213" s="214">
        <f t="shared" si="54"/>
        <v>0</v>
      </c>
      <c r="BF213" s="214">
        <f t="shared" si="55"/>
        <v>0</v>
      </c>
      <c r="BG213" s="214">
        <f t="shared" si="56"/>
        <v>0</v>
      </c>
      <c r="BH213" s="214">
        <f t="shared" si="57"/>
        <v>0</v>
      </c>
      <c r="BI213" s="214">
        <f t="shared" si="58"/>
        <v>0</v>
      </c>
      <c r="BJ213" s="25" t="s">
        <v>24</v>
      </c>
      <c r="BK213" s="214">
        <f t="shared" si="59"/>
        <v>0</v>
      </c>
      <c r="BL213" s="25" t="s">
        <v>326</v>
      </c>
      <c r="BM213" s="25" t="s">
        <v>2190</v>
      </c>
    </row>
    <row r="214" spans="2:65" s="1" customFormat="1" ht="22.5" customHeight="1">
      <c r="B214" s="42"/>
      <c r="C214" s="203" t="s">
        <v>901</v>
      </c>
      <c r="D214" s="203" t="s">
        <v>148</v>
      </c>
      <c r="E214" s="204" t="s">
        <v>2191</v>
      </c>
      <c r="F214" s="205" t="s">
        <v>2192</v>
      </c>
      <c r="G214" s="206" t="s">
        <v>317</v>
      </c>
      <c r="H214" s="207">
        <v>6</v>
      </c>
      <c r="I214" s="208"/>
      <c r="J214" s="209">
        <f t="shared" si="50"/>
        <v>0</v>
      </c>
      <c r="K214" s="205" t="s">
        <v>1916</v>
      </c>
      <c r="L214" s="62"/>
      <c r="M214" s="210" t="s">
        <v>22</v>
      </c>
      <c r="N214" s="211" t="s">
        <v>46</v>
      </c>
      <c r="O214" s="43"/>
      <c r="P214" s="212">
        <f t="shared" si="51"/>
        <v>0</v>
      </c>
      <c r="Q214" s="212">
        <v>2E-05</v>
      </c>
      <c r="R214" s="212">
        <f t="shared" si="52"/>
        <v>0.00012000000000000002</v>
      </c>
      <c r="S214" s="212">
        <v>0.0032</v>
      </c>
      <c r="T214" s="213">
        <f t="shared" si="53"/>
        <v>0.019200000000000002</v>
      </c>
      <c r="AR214" s="25" t="s">
        <v>326</v>
      </c>
      <c r="AT214" s="25" t="s">
        <v>148</v>
      </c>
      <c r="AU214" s="25" t="s">
        <v>84</v>
      </c>
      <c r="AY214" s="25" t="s">
        <v>145</v>
      </c>
      <c r="BE214" s="214">
        <f t="shared" si="54"/>
        <v>0</v>
      </c>
      <c r="BF214" s="214">
        <f t="shared" si="55"/>
        <v>0</v>
      </c>
      <c r="BG214" s="214">
        <f t="shared" si="56"/>
        <v>0</v>
      </c>
      <c r="BH214" s="214">
        <f t="shared" si="57"/>
        <v>0</v>
      </c>
      <c r="BI214" s="214">
        <f t="shared" si="58"/>
        <v>0</v>
      </c>
      <c r="BJ214" s="25" t="s">
        <v>24</v>
      </c>
      <c r="BK214" s="214">
        <f t="shared" si="59"/>
        <v>0</v>
      </c>
      <c r="BL214" s="25" t="s">
        <v>326</v>
      </c>
      <c r="BM214" s="25" t="s">
        <v>2193</v>
      </c>
    </row>
    <row r="215" spans="2:65" s="1" customFormat="1" ht="31.5" customHeight="1">
      <c r="B215" s="42"/>
      <c r="C215" s="203" t="s">
        <v>905</v>
      </c>
      <c r="D215" s="203" t="s">
        <v>148</v>
      </c>
      <c r="E215" s="204" t="s">
        <v>2194</v>
      </c>
      <c r="F215" s="205" t="s">
        <v>2195</v>
      </c>
      <c r="G215" s="206" t="s">
        <v>780</v>
      </c>
      <c r="H215" s="207">
        <v>0.023</v>
      </c>
      <c r="I215" s="208"/>
      <c r="J215" s="209">
        <f t="shared" si="50"/>
        <v>0</v>
      </c>
      <c r="K215" s="205" t="s">
        <v>1916</v>
      </c>
      <c r="L215" s="62"/>
      <c r="M215" s="210" t="s">
        <v>22</v>
      </c>
      <c r="N215" s="211" t="s">
        <v>46</v>
      </c>
      <c r="O215" s="43"/>
      <c r="P215" s="212">
        <f t="shared" si="51"/>
        <v>0</v>
      </c>
      <c r="Q215" s="212">
        <v>0</v>
      </c>
      <c r="R215" s="212">
        <f t="shared" si="52"/>
        <v>0</v>
      </c>
      <c r="S215" s="212">
        <v>0</v>
      </c>
      <c r="T215" s="213">
        <f t="shared" si="53"/>
        <v>0</v>
      </c>
      <c r="AR215" s="25" t="s">
        <v>326</v>
      </c>
      <c r="AT215" s="25" t="s">
        <v>148</v>
      </c>
      <c r="AU215" s="25" t="s">
        <v>84</v>
      </c>
      <c r="AY215" s="25" t="s">
        <v>145</v>
      </c>
      <c r="BE215" s="214">
        <f t="shared" si="54"/>
        <v>0</v>
      </c>
      <c r="BF215" s="214">
        <f t="shared" si="55"/>
        <v>0</v>
      </c>
      <c r="BG215" s="214">
        <f t="shared" si="56"/>
        <v>0</v>
      </c>
      <c r="BH215" s="214">
        <f t="shared" si="57"/>
        <v>0</v>
      </c>
      <c r="BI215" s="214">
        <f t="shared" si="58"/>
        <v>0</v>
      </c>
      <c r="BJ215" s="25" t="s">
        <v>24</v>
      </c>
      <c r="BK215" s="214">
        <f t="shared" si="59"/>
        <v>0</v>
      </c>
      <c r="BL215" s="25" t="s">
        <v>326</v>
      </c>
      <c r="BM215" s="25" t="s">
        <v>2196</v>
      </c>
    </row>
    <row r="216" spans="2:65" s="1" customFormat="1" ht="31.5" customHeight="1">
      <c r="B216" s="42"/>
      <c r="C216" s="203" t="s">
        <v>910</v>
      </c>
      <c r="D216" s="203" t="s">
        <v>148</v>
      </c>
      <c r="E216" s="204" t="s">
        <v>784</v>
      </c>
      <c r="F216" s="205" t="s">
        <v>785</v>
      </c>
      <c r="G216" s="206" t="s">
        <v>780</v>
      </c>
      <c r="H216" s="207">
        <v>0.023</v>
      </c>
      <c r="I216" s="208"/>
      <c r="J216" s="209">
        <f t="shared" si="50"/>
        <v>0</v>
      </c>
      <c r="K216" s="205" t="s">
        <v>1916</v>
      </c>
      <c r="L216" s="62"/>
      <c r="M216" s="210" t="s">
        <v>22</v>
      </c>
      <c r="N216" s="211" t="s">
        <v>46</v>
      </c>
      <c r="O216" s="43"/>
      <c r="P216" s="212">
        <f t="shared" si="51"/>
        <v>0</v>
      </c>
      <c r="Q216" s="212">
        <v>0</v>
      </c>
      <c r="R216" s="212">
        <f t="shared" si="52"/>
        <v>0</v>
      </c>
      <c r="S216" s="212">
        <v>0</v>
      </c>
      <c r="T216" s="213">
        <f t="shared" si="53"/>
        <v>0</v>
      </c>
      <c r="AR216" s="25" t="s">
        <v>326</v>
      </c>
      <c r="AT216" s="25" t="s">
        <v>148</v>
      </c>
      <c r="AU216" s="25" t="s">
        <v>84</v>
      </c>
      <c r="AY216" s="25" t="s">
        <v>145</v>
      </c>
      <c r="BE216" s="214">
        <f t="shared" si="54"/>
        <v>0</v>
      </c>
      <c r="BF216" s="214">
        <f t="shared" si="55"/>
        <v>0</v>
      </c>
      <c r="BG216" s="214">
        <f t="shared" si="56"/>
        <v>0</v>
      </c>
      <c r="BH216" s="214">
        <f t="shared" si="57"/>
        <v>0</v>
      </c>
      <c r="BI216" s="214">
        <f t="shared" si="58"/>
        <v>0</v>
      </c>
      <c r="BJ216" s="25" t="s">
        <v>24</v>
      </c>
      <c r="BK216" s="214">
        <f t="shared" si="59"/>
        <v>0</v>
      </c>
      <c r="BL216" s="25" t="s">
        <v>326</v>
      </c>
      <c r="BM216" s="25" t="s">
        <v>2197</v>
      </c>
    </row>
    <row r="217" spans="2:65" s="1" customFormat="1" ht="31.5" customHeight="1">
      <c r="B217" s="42"/>
      <c r="C217" s="203" t="s">
        <v>2198</v>
      </c>
      <c r="D217" s="203" t="s">
        <v>148</v>
      </c>
      <c r="E217" s="204" t="s">
        <v>789</v>
      </c>
      <c r="F217" s="205" t="s">
        <v>790</v>
      </c>
      <c r="G217" s="206" t="s">
        <v>780</v>
      </c>
      <c r="H217" s="207">
        <v>0.069</v>
      </c>
      <c r="I217" s="208"/>
      <c r="J217" s="209">
        <f t="shared" si="50"/>
        <v>0</v>
      </c>
      <c r="K217" s="205" t="s">
        <v>1916</v>
      </c>
      <c r="L217" s="62"/>
      <c r="M217" s="210" t="s">
        <v>22</v>
      </c>
      <c r="N217" s="211" t="s">
        <v>46</v>
      </c>
      <c r="O217" s="43"/>
      <c r="P217" s="212">
        <f t="shared" si="51"/>
        <v>0</v>
      </c>
      <c r="Q217" s="212">
        <v>0</v>
      </c>
      <c r="R217" s="212">
        <f t="shared" si="52"/>
        <v>0</v>
      </c>
      <c r="S217" s="212">
        <v>0</v>
      </c>
      <c r="T217" s="213">
        <f t="shared" si="53"/>
        <v>0</v>
      </c>
      <c r="AR217" s="25" t="s">
        <v>326</v>
      </c>
      <c r="AT217" s="25" t="s">
        <v>148</v>
      </c>
      <c r="AU217" s="25" t="s">
        <v>84</v>
      </c>
      <c r="AY217" s="25" t="s">
        <v>145</v>
      </c>
      <c r="BE217" s="214">
        <f t="shared" si="54"/>
        <v>0</v>
      </c>
      <c r="BF217" s="214">
        <f t="shared" si="55"/>
        <v>0</v>
      </c>
      <c r="BG217" s="214">
        <f t="shared" si="56"/>
        <v>0</v>
      </c>
      <c r="BH217" s="214">
        <f t="shared" si="57"/>
        <v>0</v>
      </c>
      <c r="BI217" s="214">
        <f t="shared" si="58"/>
        <v>0</v>
      </c>
      <c r="BJ217" s="25" t="s">
        <v>24</v>
      </c>
      <c r="BK217" s="214">
        <f t="shared" si="59"/>
        <v>0</v>
      </c>
      <c r="BL217" s="25" t="s">
        <v>326</v>
      </c>
      <c r="BM217" s="25" t="s">
        <v>2199</v>
      </c>
    </row>
    <row r="218" spans="2:65" s="1" customFormat="1" ht="22.5" customHeight="1">
      <c r="B218" s="42"/>
      <c r="C218" s="203" t="s">
        <v>917</v>
      </c>
      <c r="D218" s="203" t="s">
        <v>148</v>
      </c>
      <c r="E218" s="204" t="s">
        <v>2033</v>
      </c>
      <c r="F218" s="205" t="s">
        <v>2034</v>
      </c>
      <c r="G218" s="206" t="s">
        <v>780</v>
      </c>
      <c r="H218" s="207">
        <v>0.023</v>
      </c>
      <c r="I218" s="208"/>
      <c r="J218" s="209">
        <f t="shared" si="50"/>
        <v>0</v>
      </c>
      <c r="K218" s="205" t="s">
        <v>152</v>
      </c>
      <c r="L218" s="62"/>
      <c r="M218" s="210" t="s">
        <v>22</v>
      </c>
      <c r="N218" s="211" t="s">
        <v>46</v>
      </c>
      <c r="O218" s="43"/>
      <c r="P218" s="212">
        <f t="shared" si="51"/>
        <v>0</v>
      </c>
      <c r="Q218" s="212">
        <v>0</v>
      </c>
      <c r="R218" s="212">
        <f t="shared" si="52"/>
        <v>0</v>
      </c>
      <c r="S218" s="212">
        <v>0</v>
      </c>
      <c r="T218" s="213">
        <f t="shared" si="53"/>
        <v>0</v>
      </c>
      <c r="AR218" s="25" t="s">
        <v>326</v>
      </c>
      <c r="AT218" s="25" t="s">
        <v>148</v>
      </c>
      <c r="AU218" s="25" t="s">
        <v>84</v>
      </c>
      <c r="AY218" s="25" t="s">
        <v>145</v>
      </c>
      <c r="BE218" s="214">
        <f t="shared" si="54"/>
        <v>0</v>
      </c>
      <c r="BF218" s="214">
        <f t="shared" si="55"/>
        <v>0</v>
      </c>
      <c r="BG218" s="214">
        <f t="shared" si="56"/>
        <v>0</v>
      </c>
      <c r="BH218" s="214">
        <f t="shared" si="57"/>
        <v>0</v>
      </c>
      <c r="BI218" s="214">
        <f t="shared" si="58"/>
        <v>0</v>
      </c>
      <c r="BJ218" s="25" t="s">
        <v>24</v>
      </c>
      <c r="BK218" s="214">
        <f t="shared" si="59"/>
        <v>0</v>
      </c>
      <c r="BL218" s="25" t="s">
        <v>326</v>
      </c>
      <c r="BM218" s="25" t="s">
        <v>2200</v>
      </c>
    </row>
    <row r="219" spans="2:63" s="11" customFormat="1" ht="29.85" customHeight="1">
      <c r="B219" s="186"/>
      <c r="C219" s="187"/>
      <c r="D219" s="200" t="s">
        <v>74</v>
      </c>
      <c r="E219" s="201" t="s">
        <v>2201</v>
      </c>
      <c r="F219" s="201" t="s">
        <v>2202</v>
      </c>
      <c r="G219" s="187"/>
      <c r="H219" s="187"/>
      <c r="I219" s="190"/>
      <c r="J219" s="202">
        <f>BK219</f>
        <v>0</v>
      </c>
      <c r="K219" s="187"/>
      <c r="L219" s="192"/>
      <c r="M219" s="193"/>
      <c r="N219" s="194"/>
      <c r="O219" s="194"/>
      <c r="P219" s="195">
        <f>SUM(P220:P260)</f>
        <v>0</v>
      </c>
      <c r="Q219" s="194"/>
      <c r="R219" s="195">
        <f>SUM(R220:R260)</f>
        <v>0.05646</v>
      </c>
      <c r="S219" s="194"/>
      <c r="T219" s="196">
        <f>SUM(T220:T260)</f>
        <v>0</v>
      </c>
      <c r="AR219" s="197" t="s">
        <v>84</v>
      </c>
      <c r="AT219" s="198" t="s">
        <v>74</v>
      </c>
      <c r="AU219" s="198" t="s">
        <v>24</v>
      </c>
      <c r="AY219" s="197" t="s">
        <v>145</v>
      </c>
      <c r="BK219" s="199">
        <f>SUM(BK220:BK260)</f>
        <v>0</v>
      </c>
    </row>
    <row r="220" spans="2:65" s="1" customFormat="1" ht="22.5" customHeight="1">
      <c r="B220" s="42"/>
      <c r="C220" s="203" t="s">
        <v>923</v>
      </c>
      <c r="D220" s="203" t="s">
        <v>148</v>
      </c>
      <c r="E220" s="204" t="s">
        <v>2203</v>
      </c>
      <c r="F220" s="205" t="s">
        <v>2204</v>
      </c>
      <c r="G220" s="206" t="s">
        <v>175</v>
      </c>
      <c r="H220" s="207">
        <v>6</v>
      </c>
      <c r="I220" s="208"/>
      <c r="J220" s="209">
        <f aca="true" t="shared" si="60" ref="J220:J260">ROUND(I220*H220,2)</f>
        <v>0</v>
      </c>
      <c r="K220" s="205" t="s">
        <v>1916</v>
      </c>
      <c r="L220" s="62"/>
      <c r="M220" s="210" t="s">
        <v>22</v>
      </c>
      <c r="N220" s="211" t="s">
        <v>46</v>
      </c>
      <c r="O220" s="43"/>
      <c r="P220" s="212">
        <f aca="true" t="shared" si="61" ref="P220:P260">O220*H220</f>
        <v>0</v>
      </c>
      <c r="Q220" s="212">
        <v>3E-05</v>
      </c>
      <c r="R220" s="212">
        <f aca="true" t="shared" si="62" ref="R220:R260">Q220*H220</f>
        <v>0.00018</v>
      </c>
      <c r="S220" s="212">
        <v>0</v>
      </c>
      <c r="T220" s="213">
        <f aca="true" t="shared" si="63" ref="T220:T260">S220*H220</f>
        <v>0</v>
      </c>
      <c r="AR220" s="25" t="s">
        <v>326</v>
      </c>
      <c r="AT220" s="25" t="s">
        <v>148</v>
      </c>
      <c r="AU220" s="25" t="s">
        <v>84</v>
      </c>
      <c r="AY220" s="25" t="s">
        <v>145</v>
      </c>
      <c r="BE220" s="214">
        <f aca="true" t="shared" si="64" ref="BE220:BE260">IF(N220="základní",J220,0)</f>
        <v>0</v>
      </c>
      <c r="BF220" s="214">
        <f aca="true" t="shared" si="65" ref="BF220:BF260">IF(N220="snížená",J220,0)</f>
        <v>0</v>
      </c>
      <c r="BG220" s="214">
        <f aca="true" t="shared" si="66" ref="BG220:BG260">IF(N220="zákl. přenesená",J220,0)</f>
        <v>0</v>
      </c>
      <c r="BH220" s="214">
        <f aca="true" t="shared" si="67" ref="BH220:BH260">IF(N220="sníž. přenesená",J220,0)</f>
        <v>0</v>
      </c>
      <c r="BI220" s="214">
        <f aca="true" t="shared" si="68" ref="BI220:BI260">IF(N220="nulová",J220,0)</f>
        <v>0</v>
      </c>
      <c r="BJ220" s="25" t="s">
        <v>24</v>
      </c>
      <c r="BK220" s="214">
        <f aca="true" t="shared" si="69" ref="BK220:BK260">ROUND(I220*H220,2)</f>
        <v>0</v>
      </c>
      <c r="BL220" s="25" t="s">
        <v>326</v>
      </c>
      <c r="BM220" s="25" t="s">
        <v>2205</v>
      </c>
    </row>
    <row r="221" spans="2:65" s="1" customFormat="1" ht="22.5" customHeight="1">
      <c r="B221" s="42"/>
      <c r="C221" s="250" t="s">
        <v>927</v>
      </c>
      <c r="D221" s="250" t="s">
        <v>304</v>
      </c>
      <c r="E221" s="251" t="s">
        <v>2206</v>
      </c>
      <c r="F221" s="252" t="s">
        <v>2207</v>
      </c>
      <c r="G221" s="253" t="s">
        <v>175</v>
      </c>
      <c r="H221" s="254">
        <v>6</v>
      </c>
      <c r="I221" s="255"/>
      <c r="J221" s="256">
        <f t="shared" si="60"/>
        <v>0</v>
      </c>
      <c r="K221" s="252" t="s">
        <v>152</v>
      </c>
      <c r="L221" s="257"/>
      <c r="M221" s="258" t="s">
        <v>22</v>
      </c>
      <c r="N221" s="259" t="s">
        <v>46</v>
      </c>
      <c r="O221" s="43"/>
      <c r="P221" s="212">
        <f t="shared" si="61"/>
        <v>0</v>
      </c>
      <c r="Q221" s="212">
        <v>0.0003</v>
      </c>
      <c r="R221" s="212">
        <f t="shared" si="62"/>
        <v>0.0018</v>
      </c>
      <c r="S221" s="212">
        <v>0</v>
      </c>
      <c r="T221" s="213">
        <f t="shared" si="63"/>
        <v>0</v>
      </c>
      <c r="AR221" s="25" t="s">
        <v>438</v>
      </c>
      <c r="AT221" s="25" t="s">
        <v>304</v>
      </c>
      <c r="AU221" s="25" t="s">
        <v>84</v>
      </c>
      <c r="AY221" s="25" t="s">
        <v>145</v>
      </c>
      <c r="BE221" s="214">
        <f t="shared" si="64"/>
        <v>0</v>
      </c>
      <c r="BF221" s="214">
        <f t="shared" si="65"/>
        <v>0</v>
      </c>
      <c r="BG221" s="214">
        <f t="shared" si="66"/>
        <v>0</v>
      </c>
      <c r="BH221" s="214">
        <f t="shared" si="67"/>
        <v>0</v>
      </c>
      <c r="BI221" s="214">
        <f t="shared" si="68"/>
        <v>0</v>
      </c>
      <c r="BJ221" s="25" t="s">
        <v>24</v>
      </c>
      <c r="BK221" s="214">
        <f t="shared" si="69"/>
        <v>0</v>
      </c>
      <c r="BL221" s="25" t="s">
        <v>326</v>
      </c>
      <c r="BM221" s="25" t="s">
        <v>2208</v>
      </c>
    </row>
    <row r="222" spans="2:65" s="1" customFormat="1" ht="22.5" customHeight="1">
      <c r="B222" s="42"/>
      <c r="C222" s="203" t="s">
        <v>933</v>
      </c>
      <c r="D222" s="203" t="s">
        <v>148</v>
      </c>
      <c r="E222" s="204" t="s">
        <v>2209</v>
      </c>
      <c r="F222" s="205" t="s">
        <v>2210</v>
      </c>
      <c r="G222" s="206" t="s">
        <v>175</v>
      </c>
      <c r="H222" s="207">
        <v>1</v>
      </c>
      <c r="I222" s="208"/>
      <c r="J222" s="209">
        <f t="shared" si="60"/>
        <v>0</v>
      </c>
      <c r="K222" s="205" t="s">
        <v>1916</v>
      </c>
      <c r="L222" s="62"/>
      <c r="M222" s="210" t="s">
        <v>22</v>
      </c>
      <c r="N222" s="211" t="s">
        <v>46</v>
      </c>
      <c r="O222" s="43"/>
      <c r="P222" s="212">
        <f t="shared" si="61"/>
        <v>0</v>
      </c>
      <c r="Q222" s="212">
        <v>8E-05</v>
      </c>
      <c r="R222" s="212">
        <f t="shared" si="62"/>
        <v>8E-05</v>
      </c>
      <c r="S222" s="212">
        <v>0</v>
      </c>
      <c r="T222" s="213">
        <f t="shared" si="63"/>
        <v>0</v>
      </c>
      <c r="AR222" s="25" t="s">
        <v>326</v>
      </c>
      <c r="AT222" s="25" t="s">
        <v>148</v>
      </c>
      <c r="AU222" s="25" t="s">
        <v>84</v>
      </c>
      <c r="AY222" s="25" t="s">
        <v>145</v>
      </c>
      <c r="BE222" s="214">
        <f t="shared" si="64"/>
        <v>0</v>
      </c>
      <c r="BF222" s="214">
        <f t="shared" si="65"/>
        <v>0</v>
      </c>
      <c r="BG222" s="214">
        <f t="shared" si="66"/>
        <v>0</v>
      </c>
      <c r="BH222" s="214">
        <f t="shared" si="67"/>
        <v>0</v>
      </c>
      <c r="BI222" s="214">
        <f t="shared" si="68"/>
        <v>0</v>
      </c>
      <c r="BJ222" s="25" t="s">
        <v>24</v>
      </c>
      <c r="BK222" s="214">
        <f t="shared" si="69"/>
        <v>0</v>
      </c>
      <c r="BL222" s="25" t="s">
        <v>326</v>
      </c>
      <c r="BM222" s="25" t="s">
        <v>2211</v>
      </c>
    </row>
    <row r="223" spans="2:65" s="1" customFormat="1" ht="31.5" customHeight="1">
      <c r="B223" s="42"/>
      <c r="C223" s="250" t="s">
        <v>937</v>
      </c>
      <c r="D223" s="250" t="s">
        <v>304</v>
      </c>
      <c r="E223" s="251" t="s">
        <v>2212</v>
      </c>
      <c r="F223" s="252" t="s">
        <v>2213</v>
      </c>
      <c r="G223" s="253" t="s">
        <v>175</v>
      </c>
      <c r="H223" s="254">
        <v>1</v>
      </c>
      <c r="I223" s="255"/>
      <c r="J223" s="256">
        <f t="shared" si="60"/>
        <v>0</v>
      </c>
      <c r="K223" s="252" t="s">
        <v>152</v>
      </c>
      <c r="L223" s="257"/>
      <c r="M223" s="258" t="s">
        <v>22</v>
      </c>
      <c r="N223" s="259" t="s">
        <v>46</v>
      </c>
      <c r="O223" s="43"/>
      <c r="P223" s="212">
        <f t="shared" si="61"/>
        <v>0</v>
      </c>
      <c r="Q223" s="212">
        <v>0.0012</v>
      </c>
      <c r="R223" s="212">
        <f t="shared" si="62"/>
        <v>0.0012</v>
      </c>
      <c r="S223" s="212">
        <v>0</v>
      </c>
      <c r="T223" s="213">
        <f t="shared" si="63"/>
        <v>0</v>
      </c>
      <c r="AR223" s="25" t="s">
        <v>438</v>
      </c>
      <c r="AT223" s="25" t="s">
        <v>304</v>
      </c>
      <c r="AU223" s="25" t="s">
        <v>84</v>
      </c>
      <c r="AY223" s="25" t="s">
        <v>145</v>
      </c>
      <c r="BE223" s="214">
        <f t="shared" si="64"/>
        <v>0</v>
      </c>
      <c r="BF223" s="214">
        <f t="shared" si="65"/>
        <v>0</v>
      </c>
      <c r="BG223" s="214">
        <f t="shared" si="66"/>
        <v>0</v>
      </c>
      <c r="BH223" s="214">
        <f t="shared" si="67"/>
        <v>0</v>
      </c>
      <c r="BI223" s="214">
        <f t="shared" si="68"/>
        <v>0</v>
      </c>
      <c r="BJ223" s="25" t="s">
        <v>24</v>
      </c>
      <c r="BK223" s="214">
        <f t="shared" si="69"/>
        <v>0</v>
      </c>
      <c r="BL223" s="25" t="s">
        <v>326</v>
      </c>
      <c r="BM223" s="25" t="s">
        <v>2214</v>
      </c>
    </row>
    <row r="224" spans="2:65" s="1" customFormat="1" ht="22.5" customHeight="1">
      <c r="B224" s="42"/>
      <c r="C224" s="203" t="s">
        <v>942</v>
      </c>
      <c r="D224" s="203" t="s">
        <v>148</v>
      </c>
      <c r="E224" s="204" t="s">
        <v>2215</v>
      </c>
      <c r="F224" s="205" t="s">
        <v>2216</v>
      </c>
      <c r="G224" s="206" t="s">
        <v>175</v>
      </c>
      <c r="H224" s="207">
        <v>2</v>
      </c>
      <c r="I224" s="208"/>
      <c r="J224" s="209">
        <f t="shared" si="60"/>
        <v>0</v>
      </c>
      <c r="K224" s="205" t="s">
        <v>1916</v>
      </c>
      <c r="L224" s="62"/>
      <c r="M224" s="210" t="s">
        <v>22</v>
      </c>
      <c r="N224" s="211" t="s">
        <v>46</v>
      </c>
      <c r="O224" s="43"/>
      <c r="P224" s="212">
        <f t="shared" si="61"/>
        <v>0</v>
      </c>
      <c r="Q224" s="212">
        <v>0.00011</v>
      </c>
      <c r="R224" s="212">
        <f t="shared" si="62"/>
        <v>0.00022</v>
      </c>
      <c r="S224" s="212">
        <v>0</v>
      </c>
      <c r="T224" s="213">
        <f t="shared" si="63"/>
        <v>0</v>
      </c>
      <c r="AR224" s="25" t="s">
        <v>326</v>
      </c>
      <c r="AT224" s="25" t="s">
        <v>148</v>
      </c>
      <c r="AU224" s="25" t="s">
        <v>84</v>
      </c>
      <c r="AY224" s="25" t="s">
        <v>145</v>
      </c>
      <c r="BE224" s="214">
        <f t="shared" si="64"/>
        <v>0</v>
      </c>
      <c r="BF224" s="214">
        <f t="shared" si="65"/>
        <v>0</v>
      </c>
      <c r="BG224" s="214">
        <f t="shared" si="66"/>
        <v>0</v>
      </c>
      <c r="BH224" s="214">
        <f t="shared" si="67"/>
        <v>0</v>
      </c>
      <c r="BI224" s="214">
        <f t="shared" si="68"/>
        <v>0</v>
      </c>
      <c r="BJ224" s="25" t="s">
        <v>24</v>
      </c>
      <c r="BK224" s="214">
        <f t="shared" si="69"/>
        <v>0</v>
      </c>
      <c r="BL224" s="25" t="s">
        <v>326</v>
      </c>
      <c r="BM224" s="25" t="s">
        <v>2217</v>
      </c>
    </row>
    <row r="225" spans="2:65" s="1" customFormat="1" ht="22.5" customHeight="1">
      <c r="B225" s="42"/>
      <c r="C225" s="250" t="s">
        <v>946</v>
      </c>
      <c r="D225" s="250" t="s">
        <v>304</v>
      </c>
      <c r="E225" s="251" t="s">
        <v>2218</v>
      </c>
      <c r="F225" s="252" t="s">
        <v>2219</v>
      </c>
      <c r="G225" s="253" t="s">
        <v>175</v>
      </c>
      <c r="H225" s="254">
        <v>2</v>
      </c>
      <c r="I225" s="255"/>
      <c r="J225" s="256">
        <f t="shared" si="60"/>
        <v>0</v>
      </c>
      <c r="K225" s="252" t="s">
        <v>152</v>
      </c>
      <c r="L225" s="257"/>
      <c r="M225" s="258" t="s">
        <v>22</v>
      </c>
      <c r="N225" s="259" t="s">
        <v>46</v>
      </c>
      <c r="O225" s="43"/>
      <c r="P225" s="212">
        <f t="shared" si="61"/>
        <v>0</v>
      </c>
      <c r="Q225" s="212">
        <v>0.0007</v>
      </c>
      <c r="R225" s="212">
        <f t="shared" si="62"/>
        <v>0.0014</v>
      </c>
      <c r="S225" s="212">
        <v>0</v>
      </c>
      <c r="T225" s="213">
        <f t="shared" si="63"/>
        <v>0</v>
      </c>
      <c r="AR225" s="25" t="s">
        <v>438</v>
      </c>
      <c r="AT225" s="25" t="s">
        <v>304</v>
      </c>
      <c r="AU225" s="25" t="s">
        <v>84</v>
      </c>
      <c r="AY225" s="25" t="s">
        <v>145</v>
      </c>
      <c r="BE225" s="214">
        <f t="shared" si="64"/>
        <v>0</v>
      </c>
      <c r="BF225" s="214">
        <f t="shared" si="65"/>
        <v>0</v>
      </c>
      <c r="BG225" s="214">
        <f t="shared" si="66"/>
        <v>0</v>
      </c>
      <c r="BH225" s="214">
        <f t="shared" si="67"/>
        <v>0</v>
      </c>
      <c r="BI225" s="214">
        <f t="shared" si="68"/>
        <v>0</v>
      </c>
      <c r="BJ225" s="25" t="s">
        <v>24</v>
      </c>
      <c r="BK225" s="214">
        <f t="shared" si="69"/>
        <v>0</v>
      </c>
      <c r="BL225" s="25" t="s">
        <v>326</v>
      </c>
      <c r="BM225" s="25" t="s">
        <v>2220</v>
      </c>
    </row>
    <row r="226" spans="2:65" s="1" customFormat="1" ht="22.5" customHeight="1">
      <c r="B226" s="42"/>
      <c r="C226" s="203" t="s">
        <v>951</v>
      </c>
      <c r="D226" s="203" t="s">
        <v>148</v>
      </c>
      <c r="E226" s="204" t="s">
        <v>2215</v>
      </c>
      <c r="F226" s="205" t="s">
        <v>2216</v>
      </c>
      <c r="G226" s="206" t="s">
        <v>175</v>
      </c>
      <c r="H226" s="207">
        <v>1</v>
      </c>
      <c r="I226" s="208"/>
      <c r="J226" s="209">
        <f t="shared" si="60"/>
        <v>0</v>
      </c>
      <c r="K226" s="205" t="s">
        <v>1916</v>
      </c>
      <c r="L226" s="62"/>
      <c r="M226" s="210" t="s">
        <v>22</v>
      </c>
      <c r="N226" s="211" t="s">
        <v>46</v>
      </c>
      <c r="O226" s="43"/>
      <c r="P226" s="212">
        <f t="shared" si="61"/>
        <v>0</v>
      </c>
      <c r="Q226" s="212">
        <v>0.00011</v>
      </c>
      <c r="R226" s="212">
        <f t="shared" si="62"/>
        <v>0.00011</v>
      </c>
      <c r="S226" s="212">
        <v>0</v>
      </c>
      <c r="T226" s="213">
        <f t="shared" si="63"/>
        <v>0</v>
      </c>
      <c r="AR226" s="25" t="s">
        <v>326</v>
      </c>
      <c r="AT226" s="25" t="s">
        <v>148</v>
      </c>
      <c r="AU226" s="25" t="s">
        <v>84</v>
      </c>
      <c r="AY226" s="25" t="s">
        <v>145</v>
      </c>
      <c r="BE226" s="214">
        <f t="shared" si="64"/>
        <v>0</v>
      </c>
      <c r="BF226" s="214">
        <f t="shared" si="65"/>
        <v>0</v>
      </c>
      <c r="BG226" s="214">
        <f t="shared" si="66"/>
        <v>0</v>
      </c>
      <c r="BH226" s="214">
        <f t="shared" si="67"/>
        <v>0</v>
      </c>
      <c r="BI226" s="214">
        <f t="shared" si="68"/>
        <v>0</v>
      </c>
      <c r="BJ226" s="25" t="s">
        <v>24</v>
      </c>
      <c r="BK226" s="214">
        <f t="shared" si="69"/>
        <v>0</v>
      </c>
      <c r="BL226" s="25" t="s">
        <v>326</v>
      </c>
      <c r="BM226" s="25" t="s">
        <v>2221</v>
      </c>
    </row>
    <row r="227" spans="2:65" s="1" customFormat="1" ht="31.5" customHeight="1">
      <c r="B227" s="42"/>
      <c r="C227" s="250" t="s">
        <v>956</v>
      </c>
      <c r="D227" s="250" t="s">
        <v>304</v>
      </c>
      <c r="E227" s="251" t="s">
        <v>2222</v>
      </c>
      <c r="F227" s="252" t="s">
        <v>2223</v>
      </c>
      <c r="G227" s="253" t="s">
        <v>175</v>
      </c>
      <c r="H227" s="254">
        <v>1</v>
      </c>
      <c r="I227" s="255"/>
      <c r="J227" s="256">
        <f t="shared" si="60"/>
        <v>0</v>
      </c>
      <c r="K227" s="252" t="s">
        <v>152</v>
      </c>
      <c r="L227" s="257"/>
      <c r="M227" s="258" t="s">
        <v>22</v>
      </c>
      <c r="N227" s="259" t="s">
        <v>46</v>
      </c>
      <c r="O227" s="43"/>
      <c r="P227" s="212">
        <f t="shared" si="61"/>
        <v>0</v>
      </c>
      <c r="Q227" s="212">
        <v>0.0004</v>
      </c>
      <c r="R227" s="212">
        <f t="shared" si="62"/>
        <v>0.0004</v>
      </c>
      <c r="S227" s="212">
        <v>0</v>
      </c>
      <c r="T227" s="213">
        <f t="shared" si="63"/>
        <v>0</v>
      </c>
      <c r="AR227" s="25" t="s">
        <v>438</v>
      </c>
      <c r="AT227" s="25" t="s">
        <v>304</v>
      </c>
      <c r="AU227" s="25" t="s">
        <v>84</v>
      </c>
      <c r="AY227" s="25" t="s">
        <v>145</v>
      </c>
      <c r="BE227" s="214">
        <f t="shared" si="64"/>
        <v>0</v>
      </c>
      <c r="BF227" s="214">
        <f t="shared" si="65"/>
        <v>0</v>
      </c>
      <c r="BG227" s="214">
        <f t="shared" si="66"/>
        <v>0</v>
      </c>
      <c r="BH227" s="214">
        <f t="shared" si="67"/>
        <v>0</v>
      </c>
      <c r="BI227" s="214">
        <f t="shared" si="68"/>
        <v>0</v>
      </c>
      <c r="BJ227" s="25" t="s">
        <v>24</v>
      </c>
      <c r="BK227" s="214">
        <f t="shared" si="69"/>
        <v>0</v>
      </c>
      <c r="BL227" s="25" t="s">
        <v>326</v>
      </c>
      <c r="BM227" s="25" t="s">
        <v>2224</v>
      </c>
    </row>
    <row r="228" spans="2:65" s="1" customFormat="1" ht="22.5" customHeight="1">
      <c r="B228" s="42"/>
      <c r="C228" s="203" t="s">
        <v>961</v>
      </c>
      <c r="D228" s="203" t="s">
        <v>148</v>
      </c>
      <c r="E228" s="204" t="s">
        <v>2215</v>
      </c>
      <c r="F228" s="205" t="s">
        <v>2216</v>
      </c>
      <c r="G228" s="206" t="s">
        <v>175</v>
      </c>
      <c r="H228" s="207">
        <v>1</v>
      </c>
      <c r="I228" s="208"/>
      <c r="J228" s="209">
        <f t="shared" si="60"/>
        <v>0</v>
      </c>
      <c r="K228" s="205" t="s">
        <v>1916</v>
      </c>
      <c r="L228" s="62"/>
      <c r="M228" s="210" t="s">
        <v>22</v>
      </c>
      <c r="N228" s="211" t="s">
        <v>46</v>
      </c>
      <c r="O228" s="43"/>
      <c r="P228" s="212">
        <f t="shared" si="61"/>
        <v>0</v>
      </c>
      <c r="Q228" s="212">
        <v>0.00011</v>
      </c>
      <c r="R228" s="212">
        <f t="shared" si="62"/>
        <v>0.00011</v>
      </c>
      <c r="S228" s="212">
        <v>0</v>
      </c>
      <c r="T228" s="213">
        <f t="shared" si="63"/>
        <v>0</v>
      </c>
      <c r="AR228" s="25" t="s">
        <v>326</v>
      </c>
      <c r="AT228" s="25" t="s">
        <v>148</v>
      </c>
      <c r="AU228" s="25" t="s">
        <v>84</v>
      </c>
      <c r="AY228" s="25" t="s">
        <v>145</v>
      </c>
      <c r="BE228" s="214">
        <f t="shared" si="64"/>
        <v>0</v>
      </c>
      <c r="BF228" s="214">
        <f t="shared" si="65"/>
        <v>0</v>
      </c>
      <c r="BG228" s="214">
        <f t="shared" si="66"/>
        <v>0</v>
      </c>
      <c r="BH228" s="214">
        <f t="shared" si="67"/>
        <v>0</v>
      </c>
      <c r="BI228" s="214">
        <f t="shared" si="68"/>
        <v>0</v>
      </c>
      <c r="BJ228" s="25" t="s">
        <v>24</v>
      </c>
      <c r="BK228" s="214">
        <f t="shared" si="69"/>
        <v>0</v>
      </c>
      <c r="BL228" s="25" t="s">
        <v>326</v>
      </c>
      <c r="BM228" s="25" t="s">
        <v>2225</v>
      </c>
    </row>
    <row r="229" spans="2:65" s="1" customFormat="1" ht="31.5" customHeight="1">
      <c r="B229" s="42"/>
      <c r="C229" s="250" t="s">
        <v>966</v>
      </c>
      <c r="D229" s="250" t="s">
        <v>304</v>
      </c>
      <c r="E229" s="251" t="s">
        <v>2226</v>
      </c>
      <c r="F229" s="252" t="s">
        <v>2227</v>
      </c>
      <c r="G229" s="253" t="s">
        <v>175</v>
      </c>
      <c r="H229" s="254">
        <v>1</v>
      </c>
      <c r="I229" s="255"/>
      <c r="J229" s="256">
        <f t="shared" si="60"/>
        <v>0</v>
      </c>
      <c r="K229" s="252" t="s">
        <v>152</v>
      </c>
      <c r="L229" s="257"/>
      <c r="M229" s="258" t="s">
        <v>22</v>
      </c>
      <c r="N229" s="259" t="s">
        <v>46</v>
      </c>
      <c r="O229" s="43"/>
      <c r="P229" s="212">
        <f t="shared" si="61"/>
        <v>0</v>
      </c>
      <c r="Q229" s="212">
        <v>0.0012</v>
      </c>
      <c r="R229" s="212">
        <f t="shared" si="62"/>
        <v>0.0012</v>
      </c>
      <c r="S229" s="212">
        <v>0</v>
      </c>
      <c r="T229" s="213">
        <f t="shared" si="63"/>
        <v>0</v>
      </c>
      <c r="AR229" s="25" t="s">
        <v>438</v>
      </c>
      <c r="AT229" s="25" t="s">
        <v>304</v>
      </c>
      <c r="AU229" s="25" t="s">
        <v>84</v>
      </c>
      <c r="AY229" s="25" t="s">
        <v>145</v>
      </c>
      <c r="BE229" s="214">
        <f t="shared" si="64"/>
        <v>0</v>
      </c>
      <c r="BF229" s="214">
        <f t="shared" si="65"/>
        <v>0</v>
      </c>
      <c r="BG229" s="214">
        <f t="shared" si="66"/>
        <v>0</v>
      </c>
      <c r="BH229" s="214">
        <f t="shared" si="67"/>
        <v>0</v>
      </c>
      <c r="BI229" s="214">
        <f t="shared" si="68"/>
        <v>0</v>
      </c>
      <c r="BJ229" s="25" t="s">
        <v>24</v>
      </c>
      <c r="BK229" s="214">
        <f t="shared" si="69"/>
        <v>0</v>
      </c>
      <c r="BL229" s="25" t="s">
        <v>326</v>
      </c>
      <c r="BM229" s="25" t="s">
        <v>2228</v>
      </c>
    </row>
    <row r="230" spans="2:65" s="1" customFormat="1" ht="22.5" customHeight="1">
      <c r="B230" s="42"/>
      <c r="C230" s="203" t="s">
        <v>972</v>
      </c>
      <c r="D230" s="203" t="s">
        <v>148</v>
      </c>
      <c r="E230" s="204" t="s">
        <v>2215</v>
      </c>
      <c r="F230" s="205" t="s">
        <v>2216</v>
      </c>
      <c r="G230" s="206" t="s">
        <v>175</v>
      </c>
      <c r="H230" s="207">
        <v>1</v>
      </c>
      <c r="I230" s="208"/>
      <c r="J230" s="209">
        <f t="shared" si="60"/>
        <v>0</v>
      </c>
      <c r="K230" s="205" t="s">
        <v>1916</v>
      </c>
      <c r="L230" s="62"/>
      <c r="M230" s="210" t="s">
        <v>22</v>
      </c>
      <c r="N230" s="211" t="s">
        <v>46</v>
      </c>
      <c r="O230" s="43"/>
      <c r="P230" s="212">
        <f t="shared" si="61"/>
        <v>0</v>
      </c>
      <c r="Q230" s="212">
        <v>0.00011</v>
      </c>
      <c r="R230" s="212">
        <f t="shared" si="62"/>
        <v>0.00011</v>
      </c>
      <c r="S230" s="212">
        <v>0</v>
      </c>
      <c r="T230" s="213">
        <f t="shared" si="63"/>
        <v>0</v>
      </c>
      <c r="AR230" s="25" t="s">
        <v>326</v>
      </c>
      <c r="AT230" s="25" t="s">
        <v>148</v>
      </c>
      <c r="AU230" s="25" t="s">
        <v>84</v>
      </c>
      <c r="AY230" s="25" t="s">
        <v>145</v>
      </c>
      <c r="BE230" s="214">
        <f t="shared" si="64"/>
        <v>0</v>
      </c>
      <c r="BF230" s="214">
        <f t="shared" si="65"/>
        <v>0</v>
      </c>
      <c r="BG230" s="214">
        <f t="shared" si="66"/>
        <v>0</v>
      </c>
      <c r="BH230" s="214">
        <f t="shared" si="67"/>
        <v>0</v>
      </c>
      <c r="BI230" s="214">
        <f t="shared" si="68"/>
        <v>0</v>
      </c>
      <c r="BJ230" s="25" t="s">
        <v>24</v>
      </c>
      <c r="BK230" s="214">
        <f t="shared" si="69"/>
        <v>0</v>
      </c>
      <c r="BL230" s="25" t="s">
        <v>326</v>
      </c>
      <c r="BM230" s="25" t="s">
        <v>2229</v>
      </c>
    </row>
    <row r="231" spans="2:65" s="1" customFormat="1" ht="31.5" customHeight="1">
      <c r="B231" s="42"/>
      <c r="C231" s="250" t="s">
        <v>978</v>
      </c>
      <c r="D231" s="250" t="s">
        <v>304</v>
      </c>
      <c r="E231" s="251" t="s">
        <v>2230</v>
      </c>
      <c r="F231" s="252" t="s">
        <v>2231</v>
      </c>
      <c r="G231" s="253" t="s">
        <v>175</v>
      </c>
      <c r="H231" s="254">
        <v>1</v>
      </c>
      <c r="I231" s="255"/>
      <c r="J231" s="256">
        <f t="shared" si="60"/>
        <v>0</v>
      </c>
      <c r="K231" s="252" t="s">
        <v>152</v>
      </c>
      <c r="L231" s="257"/>
      <c r="M231" s="258" t="s">
        <v>22</v>
      </c>
      <c r="N231" s="259" t="s">
        <v>46</v>
      </c>
      <c r="O231" s="43"/>
      <c r="P231" s="212">
        <f t="shared" si="61"/>
        <v>0</v>
      </c>
      <c r="Q231" s="212">
        <v>0.0005</v>
      </c>
      <c r="R231" s="212">
        <f t="shared" si="62"/>
        <v>0.0005</v>
      </c>
      <c r="S231" s="212">
        <v>0</v>
      </c>
      <c r="T231" s="213">
        <f t="shared" si="63"/>
        <v>0</v>
      </c>
      <c r="AR231" s="25" t="s">
        <v>438</v>
      </c>
      <c r="AT231" s="25" t="s">
        <v>304</v>
      </c>
      <c r="AU231" s="25" t="s">
        <v>84</v>
      </c>
      <c r="AY231" s="25" t="s">
        <v>145</v>
      </c>
      <c r="BE231" s="214">
        <f t="shared" si="64"/>
        <v>0</v>
      </c>
      <c r="BF231" s="214">
        <f t="shared" si="65"/>
        <v>0</v>
      </c>
      <c r="BG231" s="214">
        <f t="shared" si="66"/>
        <v>0</v>
      </c>
      <c r="BH231" s="214">
        <f t="shared" si="67"/>
        <v>0</v>
      </c>
      <c r="BI231" s="214">
        <f t="shared" si="68"/>
        <v>0</v>
      </c>
      <c r="BJ231" s="25" t="s">
        <v>24</v>
      </c>
      <c r="BK231" s="214">
        <f t="shared" si="69"/>
        <v>0</v>
      </c>
      <c r="BL231" s="25" t="s">
        <v>326</v>
      </c>
      <c r="BM231" s="25" t="s">
        <v>2232</v>
      </c>
    </row>
    <row r="232" spans="2:65" s="1" customFormat="1" ht="22.5" customHeight="1">
      <c r="B232" s="42"/>
      <c r="C232" s="203" t="s">
        <v>984</v>
      </c>
      <c r="D232" s="203" t="s">
        <v>148</v>
      </c>
      <c r="E232" s="204" t="s">
        <v>2233</v>
      </c>
      <c r="F232" s="205" t="s">
        <v>2234</v>
      </c>
      <c r="G232" s="206" t="s">
        <v>175</v>
      </c>
      <c r="H232" s="207">
        <v>1</v>
      </c>
      <c r="I232" s="208"/>
      <c r="J232" s="209">
        <f t="shared" si="60"/>
        <v>0</v>
      </c>
      <c r="K232" s="205" t="s">
        <v>1916</v>
      </c>
      <c r="L232" s="62"/>
      <c r="M232" s="210" t="s">
        <v>22</v>
      </c>
      <c r="N232" s="211" t="s">
        <v>46</v>
      </c>
      <c r="O232" s="43"/>
      <c r="P232" s="212">
        <f t="shared" si="61"/>
        <v>0</v>
      </c>
      <c r="Q232" s="212">
        <v>0.00016</v>
      </c>
      <c r="R232" s="212">
        <f t="shared" si="62"/>
        <v>0.00016</v>
      </c>
      <c r="S232" s="212">
        <v>0</v>
      </c>
      <c r="T232" s="213">
        <f t="shared" si="63"/>
        <v>0</v>
      </c>
      <c r="AR232" s="25" t="s">
        <v>326</v>
      </c>
      <c r="AT232" s="25" t="s">
        <v>148</v>
      </c>
      <c r="AU232" s="25" t="s">
        <v>84</v>
      </c>
      <c r="AY232" s="25" t="s">
        <v>145</v>
      </c>
      <c r="BE232" s="214">
        <f t="shared" si="64"/>
        <v>0</v>
      </c>
      <c r="BF232" s="214">
        <f t="shared" si="65"/>
        <v>0</v>
      </c>
      <c r="BG232" s="214">
        <f t="shared" si="66"/>
        <v>0</v>
      </c>
      <c r="BH232" s="214">
        <f t="shared" si="67"/>
        <v>0</v>
      </c>
      <c r="BI232" s="214">
        <f t="shared" si="68"/>
        <v>0</v>
      </c>
      <c r="BJ232" s="25" t="s">
        <v>24</v>
      </c>
      <c r="BK232" s="214">
        <f t="shared" si="69"/>
        <v>0</v>
      </c>
      <c r="BL232" s="25" t="s">
        <v>326</v>
      </c>
      <c r="BM232" s="25" t="s">
        <v>2235</v>
      </c>
    </row>
    <row r="233" spans="2:65" s="1" customFormat="1" ht="31.5" customHeight="1">
      <c r="B233" s="42"/>
      <c r="C233" s="250" t="s">
        <v>989</v>
      </c>
      <c r="D233" s="250" t="s">
        <v>304</v>
      </c>
      <c r="E233" s="251" t="s">
        <v>2236</v>
      </c>
      <c r="F233" s="252" t="s">
        <v>2237</v>
      </c>
      <c r="G233" s="253" t="s">
        <v>175</v>
      </c>
      <c r="H233" s="254">
        <v>1</v>
      </c>
      <c r="I233" s="255"/>
      <c r="J233" s="256">
        <f t="shared" si="60"/>
        <v>0</v>
      </c>
      <c r="K233" s="252" t="s">
        <v>152</v>
      </c>
      <c r="L233" s="257"/>
      <c r="M233" s="258" t="s">
        <v>22</v>
      </c>
      <c r="N233" s="259" t="s">
        <v>46</v>
      </c>
      <c r="O233" s="43"/>
      <c r="P233" s="212">
        <f t="shared" si="61"/>
        <v>0</v>
      </c>
      <c r="Q233" s="212">
        <v>0.003</v>
      </c>
      <c r="R233" s="212">
        <f t="shared" si="62"/>
        <v>0.003</v>
      </c>
      <c r="S233" s="212">
        <v>0</v>
      </c>
      <c r="T233" s="213">
        <f t="shared" si="63"/>
        <v>0</v>
      </c>
      <c r="AR233" s="25" t="s">
        <v>438</v>
      </c>
      <c r="AT233" s="25" t="s">
        <v>304</v>
      </c>
      <c r="AU233" s="25" t="s">
        <v>84</v>
      </c>
      <c r="AY233" s="25" t="s">
        <v>145</v>
      </c>
      <c r="BE233" s="214">
        <f t="shared" si="64"/>
        <v>0</v>
      </c>
      <c r="BF233" s="214">
        <f t="shared" si="65"/>
        <v>0</v>
      </c>
      <c r="BG233" s="214">
        <f t="shared" si="66"/>
        <v>0</v>
      </c>
      <c r="BH233" s="214">
        <f t="shared" si="67"/>
        <v>0</v>
      </c>
      <c r="BI233" s="214">
        <f t="shared" si="68"/>
        <v>0</v>
      </c>
      <c r="BJ233" s="25" t="s">
        <v>24</v>
      </c>
      <c r="BK233" s="214">
        <f t="shared" si="69"/>
        <v>0</v>
      </c>
      <c r="BL233" s="25" t="s">
        <v>326</v>
      </c>
      <c r="BM233" s="25" t="s">
        <v>2238</v>
      </c>
    </row>
    <row r="234" spans="2:65" s="1" customFormat="1" ht="22.5" customHeight="1">
      <c r="B234" s="42"/>
      <c r="C234" s="203" t="s">
        <v>994</v>
      </c>
      <c r="D234" s="203" t="s">
        <v>148</v>
      </c>
      <c r="E234" s="204" t="s">
        <v>2239</v>
      </c>
      <c r="F234" s="205" t="s">
        <v>2240</v>
      </c>
      <c r="G234" s="206" t="s">
        <v>175</v>
      </c>
      <c r="H234" s="207">
        <v>1</v>
      </c>
      <c r="I234" s="208"/>
      <c r="J234" s="209">
        <f t="shared" si="60"/>
        <v>0</v>
      </c>
      <c r="K234" s="205" t="s">
        <v>152</v>
      </c>
      <c r="L234" s="62"/>
      <c r="M234" s="210" t="s">
        <v>22</v>
      </c>
      <c r="N234" s="211" t="s">
        <v>46</v>
      </c>
      <c r="O234" s="43"/>
      <c r="P234" s="212">
        <f t="shared" si="61"/>
        <v>0</v>
      </c>
      <c r="Q234" s="212">
        <v>0</v>
      </c>
      <c r="R234" s="212">
        <f t="shared" si="62"/>
        <v>0</v>
      </c>
      <c r="S234" s="212">
        <v>0</v>
      </c>
      <c r="T234" s="213">
        <f t="shared" si="63"/>
        <v>0</v>
      </c>
      <c r="AR234" s="25" t="s">
        <v>326</v>
      </c>
      <c r="AT234" s="25" t="s">
        <v>148</v>
      </c>
      <c r="AU234" s="25" t="s">
        <v>84</v>
      </c>
      <c r="AY234" s="25" t="s">
        <v>145</v>
      </c>
      <c r="BE234" s="214">
        <f t="shared" si="64"/>
        <v>0</v>
      </c>
      <c r="BF234" s="214">
        <f t="shared" si="65"/>
        <v>0</v>
      </c>
      <c r="BG234" s="214">
        <f t="shared" si="66"/>
        <v>0</v>
      </c>
      <c r="BH234" s="214">
        <f t="shared" si="67"/>
        <v>0</v>
      </c>
      <c r="BI234" s="214">
        <f t="shared" si="68"/>
        <v>0</v>
      </c>
      <c r="BJ234" s="25" t="s">
        <v>24</v>
      </c>
      <c r="BK234" s="214">
        <f t="shared" si="69"/>
        <v>0</v>
      </c>
      <c r="BL234" s="25" t="s">
        <v>326</v>
      </c>
      <c r="BM234" s="25" t="s">
        <v>2241</v>
      </c>
    </row>
    <row r="235" spans="2:65" s="1" customFormat="1" ht="31.5" customHeight="1">
      <c r="B235" s="42"/>
      <c r="C235" s="250" t="s">
        <v>999</v>
      </c>
      <c r="D235" s="250" t="s">
        <v>304</v>
      </c>
      <c r="E235" s="251" t="s">
        <v>2242</v>
      </c>
      <c r="F235" s="252" t="s">
        <v>2243</v>
      </c>
      <c r="G235" s="253" t="s">
        <v>175</v>
      </c>
      <c r="H235" s="254">
        <v>1</v>
      </c>
      <c r="I235" s="255"/>
      <c r="J235" s="256">
        <f t="shared" si="60"/>
        <v>0</v>
      </c>
      <c r="K235" s="252" t="s">
        <v>152</v>
      </c>
      <c r="L235" s="257"/>
      <c r="M235" s="258" t="s">
        <v>22</v>
      </c>
      <c r="N235" s="259" t="s">
        <v>46</v>
      </c>
      <c r="O235" s="43"/>
      <c r="P235" s="212">
        <f t="shared" si="61"/>
        <v>0</v>
      </c>
      <c r="Q235" s="212">
        <v>0.0004</v>
      </c>
      <c r="R235" s="212">
        <f t="shared" si="62"/>
        <v>0.0004</v>
      </c>
      <c r="S235" s="212">
        <v>0</v>
      </c>
      <c r="T235" s="213">
        <f t="shared" si="63"/>
        <v>0</v>
      </c>
      <c r="AR235" s="25" t="s">
        <v>438</v>
      </c>
      <c r="AT235" s="25" t="s">
        <v>304</v>
      </c>
      <c r="AU235" s="25" t="s">
        <v>84</v>
      </c>
      <c r="AY235" s="25" t="s">
        <v>145</v>
      </c>
      <c r="BE235" s="214">
        <f t="shared" si="64"/>
        <v>0</v>
      </c>
      <c r="BF235" s="214">
        <f t="shared" si="65"/>
        <v>0</v>
      </c>
      <c r="BG235" s="214">
        <f t="shared" si="66"/>
        <v>0</v>
      </c>
      <c r="BH235" s="214">
        <f t="shared" si="67"/>
        <v>0</v>
      </c>
      <c r="BI235" s="214">
        <f t="shared" si="68"/>
        <v>0</v>
      </c>
      <c r="BJ235" s="25" t="s">
        <v>24</v>
      </c>
      <c r="BK235" s="214">
        <f t="shared" si="69"/>
        <v>0</v>
      </c>
      <c r="BL235" s="25" t="s">
        <v>326</v>
      </c>
      <c r="BM235" s="25" t="s">
        <v>2244</v>
      </c>
    </row>
    <row r="236" spans="2:65" s="1" customFormat="1" ht="22.5" customHeight="1">
      <c r="B236" s="42"/>
      <c r="C236" s="203" t="s">
        <v>1005</v>
      </c>
      <c r="D236" s="203" t="s">
        <v>148</v>
      </c>
      <c r="E236" s="204" t="s">
        <v>2245</v>
      </c>
      <c r="F236" s="205" t="s">
        <v>2246</v>
      </c>
      <c r="G236" s="206" t="s">
        <v>175</v>
      </c>
      <c r="H236" s="207">
        <v>2</v>
      </c>
      <c r="I236" s="208"/>
      <c r="J236" s="209">
        <f t="shared" si="60"/>
        <v>0</v>
      </c>
      <c r="K236" s="205" t="s">
        <v>1916</v>
      </c>
      <c r="L236" s="62"/>
      <c r="M236" s="210" t="s">
        <v>22</v>
      </c>
      <c r="N236" s="211" t="s">
        <v>46</v>
      </c>
      <c r="O236" s="43"/>
      <c r="P236" s="212">
        <f t="shared" si="61"/>
        <v>0</v>
      </c>
      <c r="Q236" s="212">
        <v>0.00015</v>
      </c>
      <c r="R236" s="212">
        <f t="shared" si="62"/>
        <v>0.0003</v>
      </c>
      <c r="S236" s="212">
        <v>0</v>
      </c>
      <c r="T236" s="213">
        <f t="shared" si="63"/>
        <v>0</v>
      </c>
      <c r="AR236" s="25" t="s">
        <v>326</v>
      </c>
      <c r="AT236" s="25" t="s">
        <v>148</v>
      </c>
      <c r="AU236" s="25" t="s">
        <v>84</v>
      </c>
      <c r="AY236" s="25" t="s">
        <v>145</v>
      </c>
      <c r="BE236" s="214">
        <f t="shared" si="64"/>
        <v>0</v>
      </c>
      <c r="BF236" s="214">
        <f t="shared" si="65"/>
        <v>0</v>
      </c>
      <c r="BG236" s="214">
        <f t="shared" si="66"/>
        <v>0</v>
      </c>
      <c r="BH236" s="214">
        <f t="shared" si="67"/>
        <v>0</v>
      </c>
      <c r="BI236" s="214">
        <f t="shared" si="68"/>
        <v>0</v>
      </c>
      <c r="BJ236" s="25" t="s">
        <v>24</v>
      </c>
      <c r="BK236" s="214">
        <f t="shared" si="69"/>
        <v>0</v>
      </c>
      <c r="BL236" s="25" t="s">
        <v>326</v>
      </c>
      <c r="BM236" s="25" t="s">
        <v>2247</v>
      </c>
    </row>
    <row r="237" spans="2:65" s="1" customFormat="1" ht="22.5" customHeight="1">
      <c r="B237" s="42"/>
      <c r="C237" s="250" t="s">
        <v>1009</v>
      </c>
      <c r="D237" s="250" t="s">
        <v>304</v>
      </c>
      <c r="E237" s="251" t="s">
        <v>2248</v>
      </c>
      <c r="F237" s="252" t="s">
        <v>2249</v>
      </c>
      <c r="G237" s="253" t="s">
        <v>175</v>
      </c>
      <c r="H237" s="254">
        <v>2</v>
      </c>
      <c r="I237" s="255"/>
      <c r="J237" s="256">
        <f t="shared" si="60"/>
        <v>0</v>
      </c>
      <c r="K237" s="252" t="s">
        <v>152</v>
      </c>
      <c r="L237" s="257"/>
      <c r="M237" s="258" t="s">
        <v>22</v>
      </c>
      <c r="N237" s="259" t="s">
        <v>46</v>
      </c>
      <c r="O237" s="43"/>
      <c r="P237" s="212">
        <f t="shared" si="61"/>
        <v>0</v>
      </c>
      <c r="Q237" s="212">
        <v>0.001</v>
      </c>
      <c r="R237" s="212">
        <f t="shared" si="62"/>
        <v>0.002</v>
      </c>
      <c r="S237" s="212">
        <v>0</v>
      </c>
      <c r="T237" s="213">
        <f t="shared" si="63"/>
        <v>0</v>
      </c>
      <c r="AR237" s="25" t="s">
        <v>438</v>
      </c>
      <c r="AT237" s="25" t="s">
        <v>304</v>
      </c>
      <c r="AU237" s="25" t="s">
        <v>84</v>
      </c>
      <c r="AY237" s="25" t="s">
        <v>145</v>
      </c>
      <c r="BE237" s="214">
        <f t="shared" si="64"/>
        <v>0</v>
      </c>
      <c r="BF237" s="214">
        <f t="shared" si="65"/>
        <v>0</v>
      </c>
      <c r="BG237" s="214">
        <f t="shared" si="66"/>
        <v>0</v>
      </c>
      <c r="BH237" s="214">
        <f t="shared" si="67"/>
        <v>0</v>
      </c>
      <c r="BI237" s="214">
        <f t="shared" si="68"/>
        <v>0</v>
      </c>
      <c r="BJ237" s="25" t="s">
        <v>24</v>
      </c>
      <c r="BK237" s="214">
        <f t="shared" si="69"/>
        <v>0</v>
      </c>
      <c r="BL237" s="25" t="s">
        <v>326</v>
      </c>
      <c r="BM237" s="25" t="s">
        <v>2250</v>
      </c>
    </row>
    <row r="238" spans="2:65" s="1" customFormat="1" ht="22.5" customHeight="1">
      <c r="B238" s="42"/>
      <c r="C238" s="203" t="s">
        <v>1015</v>
      </c>
      <c r="D238" s="203" t="s">
        <v>148</v>
      </c>
      <c r="E238" s="204" t="s">
        <v>2245</v>
      </c>
      <c r="F238" s="205" t="s">
        <v>2246</v>
      </c>
      <c r="G238" s="206" t="s">
        <v>175</v>
      </c>
      <c r="H238" s="207">
        <v>1</v>
      </c>
      <c r="I238" s="208"/>
      <c r="J238" s="209">
        <f t="shared" si="60"/>
        <v>0</v>
      </c>
      <c r="K238" s="205" t="s">
        <v>1916</v>
      </c>
      <c r="L238" s="62"/>
      <c r="M238" s="210" t="s">
        <v>22</v>
      </c>
      <c r="N238" s="211" t="s">
        <v>46</v>
      </c>
      <c r="O238" s="43"/>
      <c r="P238" s="212">
        <f t="shared" si="61"/>
        <v>0</v>
      </c>
      <c r="Q238" s="212">
        <v>0.00015</v>
      </c>
      <c r="R238" s="212">
        <f t="shared" si="62"/>
        <v>0.00015</v>
      </c>
      <c r="S238" s="212">
        <v>0</v>
      </c>
      <c r="T238" s="213">
        <f t="shared" si="63"/>
        <v>0</v>
      </c>
      <c r="AR238" s="25" t="s">
        <v>326</v>
      </c>
      <c r="AT238" s="25" t="s">
        <v>148</v>
      </c>
      <c r="AU238" s="25" t="s">
        <v>84</v>
      </c>
      <c r="AY238" s="25" t="s">
        <v>145</v>
      </c>
      <c r="BE238" s="214">
        <f t="shared" si="64"/>
        <v>0</v>
      </c>
      <c r="BF238" s="214">
        <f t="shared" si="65"/>
        <v>0</v>
      </c>
      <c r="BG238" s="214">
        <f t="shared" si="66"/>
        <v>0</v>
      </c>
      <c r="BH238" s="214">
        <f t="shared" si="67"/>
        <v>0</v>
      </c>
      <c r="BI238" s="214">
        <f t="shared" si="68"/>
        <v>0</v>
      </c>
      <c r="BJ238" s="25" t="s">
        <v>24</v>
      </c>
      <c r="BK238" s="214">
        <f t="shared" si="69"/>
        <v>0</v>
      </c>
      <c r="BL238" s="25" t="s">
        <v>326</v>
      </c>
      <c r="BM238" s="25" t="s">
        <v>2251</v>
      </c>
    </row>
    <row r="239" spans="2:65" s="1" customFormat="1" ht="31.5" customHeight="1">
      <c r="B239" s="42"/>
      <c r="C239" s="250" t="s">
        <v>1019</v>
      </c>
      <c r="D239" s="250" t="s">
        <v>304</v>
      </c>
      <c r="E239" s="251" t="s">
        <v>2252</v>
      </c>
      <c r="F239" s="252" t="s">
        <v>2253</v>
      </c>
      <c r="G239" s="253" t="s">
        <v>175</v>
      </c>
      <c r="H239" s="254">
        <v>1</v>
      </c>
      <c r="I239" s="255"/>
      <c r="J239" s="256">
        <f t="shared" si="60"/>
        <v>0</v>
      </c>
      <c r="K239" s="252" t="s">
        <v>152</v>
      </c>
      <c r="L239" s="257"/>
      <c r="M239" s="258" t="s">
        <v>22</v>
      </c>
      <c r="N239" s="259" t="s">
        <v>46</v>
      </c>
      <c r="O239" s="43"/>
      <c r="P239" s="212">
        <f t="shared" si="61"/>
        <v>0</v>
      </c>
      <c r="Q239" s="212">
        <v>0.0007</v>
      </c>
      <c r="R239" s="212">
        <f t="shared" si="62"/>
        <v>0.0007</v>
      </c>
      <c r="S239" s="212">
        <v>0</v>
      </c>
      <c r="T239" s="213">
        <f t="shared" si="63"/>
        <v>0</v>
      </c>
      <c r="AR239" s="25" t="s">
        <v>438</v>
      </c>
      <c r="AT239" s="25" t="s">
        <v>304</v>
      </c>
      <c r="AU239" s="25" t="s">
        <v>84</v>
      </c>
      <c r="AY239" s="25" t="s">
        <v>145</v>
      </c>
      <c r="BE239" s="214">
        <f t="shared" si="64"/>
        <v>0</v>
      </c>
      <c r="BF239" s="214">
        <f t="shared" si="65"/>
        <v>0</v>
      </c>
      <c r="BG239" s="214">
        <f t="shared" si="66"/>
        <v>0</v>
      </c>
      <c r="BH239" s="214">
        <f t="shared" si="67"/>
        <v>0</v>
      </c>
      <c r="BI239" s="214">
        <f t="shared" si="68"/>
        <v>0</v>
      </c>
      <c r="BJ239" s="25" t="s">
        <v>24</v>
      </c>
      <c r="BK239" s="214">
        <f t="shared" si="69"/>
        <v>0</v>
      </c>
      <c r="BL239" s="25" t="s">
        <v>326</v>
      </c>
      <c r="BM239" s="25" t="s">
        <v>2254</v>
      </c>
    </row>
    <row r="240" spans="2:65" s="1" customFormat="1" ht="22.5" customHeight="1">
      <c r="B240" s="42"/>
      <c r="C240" s="203" t="s">
        <v>1023</v>
      </c>
      <c r="D240" s="203" t="s">
        <v>148</v>
      </c>
      <c r="E240" s="204" t="s">
        <v>2255</v>
      </c>
      <c r="F240" s="205" t="s">
        <v>2256</v>
      </c>
      <c r="G240" s="206" t="s">
        <v>175</v>
      </c>
      <c r="H240" s="207">
        <v>8</v>
      </c>
      <c r="I240" s="208"/>
      <c r="J240" s="209">
        <f t="shared" si="60"/>
        <v>0</v>
      </c>
      <c r="K240" s="205" t="s">
        <v>1916</v>
      </c>
      <c r="L240" s="62"/>
      <c r="M240" s="210" t="s">
        <v>22</v>
      </c>
      <c r="N240" s="211" t="s">
        <v>46</v>
      </c>
      <c r="O240" s="43"/>
      <c r="P240" s="212">
        <f t="shared" si="61"/>
        <v>0</v>
      </c>
      <c r="Q240" s="212">
        <v>0.00022</v>
      </c>
      <c r="R240" s="212">
        <f t="shared" si="62"/>
        <v>0.00176</v>
      </c>
      <c r="S240" s="212">
        <v>0</v>
      </c>
      <c r="T240" s="213">
        <f t="shared" si="63"/>
        <v>0</v>
      </c>
      <c r="AR240" s="25" t="s">
        <v>326</v>
      </c>
      <c r="AT240" s="25" t="s">
        <v>148</v>
      </c>
      <c r="AU240" s="25" t="s">
        <v>84</v>
      </c>
      <c r="AY240" s="25" t="s">
        <v>145</v>
      </c>
      <c r="BE240" s="214">
        <f t="shared" si="64"/>
        <v>0</v>
      </c>
      <c r="BF240" s="214">
        <f t="shared" si="65"/>
        <v>0</v>
      </c>
      <c r="BG240" s="214">
        <f t="shared" si="66"/>
        <v>0</v>
      </c>
      <c r="BH240" s="214">
        <f t="shared" si="67"/>
        <v>0</v>
      </c>
      <c r="BI240" s="214">
        <f t="shared" si="68"/>
        <v>0</v>
      </c>
      <c r="BJ240" s="25" t="s">
        <v>24</v>
      </c>
      <c r="BK240" s="214">
        <f t="shared" si="69"/>
        <v>0</v>
      </c>
      <c r="BL240" s="25" t="s">
        <v>326</v>
      </c>
      <c r="BM240" s="25" t="s">
        <v>2257</v>
      </c>
    </row>
    <row r="241" spans="2:65" s="1" customFormat="1" ht="31.5" customHeight="1">
      <c r="B241" s="42"/>
      <c r="C241" s="250" t="s">
        <v>1030</v>
      </c>
      <c r="D241" s="250" t="s">
        <v>304</v>
      </c>
      <c r="E241" s="251" t="s">
        <v>2258</v>
      </c>
      <c r="F241" s="252" t="s">
        <v>2259</v>
      </c>
      <c r="G241" s="253" t="s">
        <v>175</v>
      </c>
      <c r="H241" s="254">
        <v>8</v>
      </c>
      <c r="I241" s="255"/>
      <c r="J241" s="256">
        <f t="shared" si="60"/>
        <v>0</v>
      </c>
      <c r="K241" s="252" t="s">
        <v>152</v>
      </c>
      <c r="L241" s="257"/>
      <c r="M241" s="258" t="s">
        <v>22</v>
      </c>
      <c r="N241" s="259" t="s">
        <v>46</v>
      </c>
      <c r="O241" s="43"/>
      <c r="P241" s="212">
        <f t="shared" si="61"/>
        <v>0</v>
      </c>
      <c r="Q241" s="212">
        <v>0.0016</v>
      </c>
      <c r="R241" s="212">
        <f t="shared" si="62"/>
        <v>0.0128</v>
      </c>
      <c r="S241" s="212">
        <v>0</v>
      </c>
      <c r="T241" s="213">
        <f t="shared" si="63"/>
        <v>0</v>
      </c>
      <c r="AR241" s="25" t="s">
        <v>438</v>
      </c>
      <c r="AT241" s="25" t="s">
        <v>304</v>
      </c>
      <c r="AU241" s="25" t="s">
        <v>84</v>
      </c>
      <c r="AY241" s="25" t="s">
        <v>145</v>
      </c>
      <c r="BE241" s="214">
        <f t="shared" si="64"/>
        <v>0</v>
      </c>
      <c r="BF241" s="214">
        <f t="shared" si="65"/>
        <v>0</v>
      </c>
      <c r="BG241" s="214">
        <f t="shared" si="66"/>
        <v>0</v>
      </c>
      <c r="BH241" s="214">
        <f t="shared" si="67"/>
        <v>0</v>
      </c>
      <c r="BI241" s="214">
        <f t="shared" si="68"/>
        <v>0</v>
      </c>
      <c r="BJ241" s="25" t="s">
        <v>24</v>
      </c>
      <c r="BK241" s="214">
        <f t="shared" si="69"/>
        <v>0</v>
      </c>
      <c r="BL241" s="25" t="s">
        <v>326</v>
      </c>
      <c r="BM241" s="25" t="s">
        <v>2260</v>
      </c>
    </row>
    <row r="242" spans="2:65" s="1" customFormat="1" ht="22.5" customHeight="1">
      <c r="B242" s="42"/>
      <c r="C242" s="203" t="s">
        <v>1035</v>
      </c>
      <c r="D242" s="203" t="s">
        <v>148</v>
      </c>
      <c r="E242" s="204" t="s">
        <v>2255</v>
      </c>
      <c r="F242" s="205" t="s">
        <v>2256</v>
      </c>
      <c r="G242" s="206" t="s">
        <v>175</v>
      </c>
      <c r="H242" s="207">
        <v>3</v>
      </c>
      <c r="I242" s="208"/>
      <c r="J242" s="209">
        <f t="shared" si="60"/>
        <v>0</v>
      </c>
      <c r="K242" s="205" t="s">
        <v>1916</v>
      </c>
      <c r="L242" s="62"/>
      <c r="M242" s="210" t="s">
        <v>22</v>
      </c>
      <c r="N242" s="211" t="s">
        <v>46</v>
      </c>
      <c r="O242" s="43"/>
      <c r="P242" s="212">
        <f t="shared" si="61"/>
        <v>0</v>
      </c>
      <c r="Q242" s="212">
        <v>0.00022</v>
      </c>
      <c r="R242" s="212">
        <f t="shared" si="62"/>
        <v>0.00066</v>
      </c>
      <c r="S242" s="212">
        <v>0</v>
      </c>
      <c r="T242" s="213">
        <f t="shared" si="63"/>
        <v>0</v>
      </c>
      <c r="AR242" s="25" t="s">
        <v>326</v>
      </c>
      <c r="AT242" s="25" t="s">
        <v>148</v>
      </c>
      <c r="AU242" s="25" t="s">
        <v>84</v>
      </c>
      <c r="AY242" s="25" t="s">
        <v>145</v>
      </c>
      <c r="BE242" s="214">
        <f t="shared" si="64"/>
        <v>0</v>
      </c>
      <c r="BF242" s="214">
        <f t="shared" si="65"/>
        <v>0</v>
      </c>
      <c r="BG242" s="214">
        <f t="shared" si="66"/>
        <v>0</v>
      </c>
      <c r="BH242" s="214">
        <f t="shared" si="67"/>
        <v>0</v>
      </c>
      <c r="BI242" s="214">
        <f t="shared" si="68"/>
        <v>0</v>
      </c>
      <c r="BJ242" s="25" t="s">
        <v>24</v>
      </c>
      <c r="BK242" s="214">
        <f t="shared" si="69"/>
        <v>0</v>
      </c>
      <c r="BL242" s="25" t="s">
        <v>326</v>
      </c>
      <c r="BM242" s="25" t="s">
        <v>2261</v>
      </c>
    </row>
    <row r="243" spans="2:65" s="1" customFormat="1" ht="22.5" customHeight="1">
      <c r="B243" s="42"/>
      <c r="C243" s="250" t="s">
        <v>1040</v>
      </c>
      <c r="D243" s="250" t="s">
        <v>304</v>
      </c>
      <c r="E243" s="251" t="s">
        <v>2262</v>
      </c>
      <c r="F243" s="252" t="s">
        <v>2263</v>
      </c>
      <c r="G243" s="253" t="s">
        <v>175</v>
      </c>
      <c r="H243" s="254">
        <v>3</v>
      </c>
      <c r="I243" s="255"/>
      <c r="J243" s="256">
        <f t="shared" si="60"/>
        <v>0</v>
      </c>
      <c r="K243" s="252" t="s">
        <v>152</v>
      </c>
      <c r="L243" s="257"/>
      <c r="M243" s="258" t="s">
        <v>22</v>
      </c>
      <c r="N243" s="259" t="s">
        <v>46</v>
      </c>
      <c r="O243" s="43"/>
      <c r="P243" s="212">
        <f t="shared" si="61"/>
        <v>0</v>
      </c>
      <c r="Q243" s="212">
        <v>0.0012</v>
      </c>
      <c r="R243" s="212">
        <f t="shared" si="62"/>
        <v>0.0036</v>
      </c>
      <c r="S243" s="212">
        <v>0</v>
      </c>
      <c r="T243" s="213">
        <f t="shared" si="63"/>
        <v>0</v>
      </c>
      <c r="AR243" s="25" t="s">
        <v>438</v>
      </c>
      <c r="AT243" s="25" t="s">
        <v>304</v>
      </c>
      <c r="AU243" s="25" t="s">
        <v>84</v>
      </c>
      <c r="AY243" s="25" t="s">
        <v>145</v>
      </c>
      <c r="BE243" s="214">
        <f t="shared" si="64"/>
        <v>0</v>
      </c>
      <c r="BF243" s="214">
        <f t="shared" si="65"/>
        <v>0</v>
      </c>
      <c r="BG243" s="214">
        <f t="shared" si="66"/>
        <v>0</v>
      </c>
      <c r="BH243" s="214">
        <f t="shared" si="67"/>
        <v>0</v>
      </c>
      <c r="BI243" s="214">
        <f t="shared" si="68"/>
        <v>0</v>
      </c>
      <c r="BJ243" s="25" t="s">
        <v>24</v>
      </c>
      <c r="BK243" s="214">
        <f t="shared" si="69"/>
        <v>0</v>
      </c>
      <c r="BL243" s="25" t="s">
        <v>326</v>
      </c>
      <c r="BM243" s="25" t="s">
        <v>2264</v>
      </c>
    </row>
    <row r="244" spans="2:65" s="1" customFormat="1" ht="22.5" customHeight="1">
      <c r="B244" s="42"/>
      <c r="C244" s="203" t="s">
        <v>1047</v>
      </c>
      <c r="D244" s="203" t="s">
        <v>148</v>
      </c>
      <c r="E244" s="204" t="s">
        <v>2255</v>
      </c>
      <c r="F244" s="205" t="s">
        <v>2256</v>
      </c>
      <c r="G244" s="206" t="s">
        <v>175</v>
      </c>
      <c r="H244" s="207">
        <v>3</v>
      </c>
      <c r="I244" s="208"/>
      <c r="J244" s="209">
        <f t="shared" si="60"/>
        <v>0</v>
      </c>
      <c r="K244" s="205" t="s">
        <v>1916</v>
      </c>
      <c r="L244" s="62"/>
      <c r="M244" s="210" t="s">
        <v>22</v>
      </c>
      <c r="N244" s="211" t="s">
        <v>46</v>
      </c>
      <c r="O244" s="43"/>
      <c r="P244" s="212">
        <f t="shared" si="61"/>
        <v>0</v>
      </c>
      <c r="Q244" s="212">
        <v>0.00022</v>
      </c>
      <c r="R244" s="212">
        <f t="shared" si="62"/>
        <v>0.00066</v>
      </c>
      <c r="S244" s="212">
        <v>0</v>
      </c>
      <c r="T244" s="213">
        <f t="shared" si="63"/>
        <v>0</v>
      </c>
      <c r="AR244" s="25" t="s">
        <v>326</v>
      </c>
      <c r="AT244" s="25" t="s">
        <v>148</v>
      </c>
      <c r="AU244" s="25" t="s">
        <v>84</v>
      </c>
      <c r="AY244" s="25" t="s">
        <v>145</v>
      </c>
      <c r="BE244" s="214">
        <f t="shared" si="64"/>
        <v>0</v>
      </c>
      <c r="BF244" s="214">
        <f t="shared" si="65"/>
        <v>0</v>
      </c>
      <c r="BG244" s="214">
        <f t="shared" si="66"/>
        <v>0</v>
      </c>
      <c r="BH244" s="214">
        <f t="shared" si="67"/>
        <v>0</v>
      </c>
      <c r="BI244" s="214">
        <f t="shared" si="68"/>
        <v>0</v>
      </c>
      <c r="BJ244" s="25" t="s">
        <v>24</v>
      </c>
      <c r="BK244" s="214">
        <f t="shared" si="69"/>
        <v>0</v>
      </c>
      <c r="BL244" s="25" t="s">
        <v>326</v>
      </c>
      <c r="BM244" s="25" t="s">
        <v>2265</v>
      </c>
    </row>
    <row r="245" spans="2:65" s="1" customFormat="1" ht="22.5" customHeight="1">
      <c r="B245" s="42"/>
      <c r="C245" s="250" t="s">
        <v>1052</v>
      </c>
      <c r="D245" s="250" t="s">
        <v>304</v>
      </c>
      <c r="E245" s="251" t="s">
        <v>2266</v>
      </c>
      <c r="F245" s="252" t="s">
        <v>2267</v>
      </c>
      <c r="G245" s="253" t="s">
        <v>175</v>
      </c>
      <c r="H245" s="254">
        <v>3</v>
      </c>
      <c r="I245" s="255"/>
      <c r="J245" s="256">
        <f t="shared" si="60"/>
        <v>0</v>
      </c>
      <c r="K245" s="252" t="s">
        <v>152</v>
      </c>
      <c r="L245" s="257"/>
      <c r="M245" s="258" t="s">
        <v>22</v>
      </c>
      <c r="N245" s="259" t="s">
        <v>46</v>
      </c>
      <c r="O245" s="43"/>
      <c r="P245" s="212">
        <f t="shared" si="61"/>
        <v>0</v>
      </c>
      <c r="Q245" s="212">
        <v>0.0003</v>
      </c>
      <c r="R245" s="212">
        <f t="shared" si="62"/>
        <v>0.0009</v>
      </c>
      <c r="S245" s="212">
        <v>0</v>
      </c>
      <c r="T245" s="213">
        <f t="shared" si="63"/>
        <v>0</v>
      </c>
      <c r="AR245" s="25" t="s">
        <v>438</v>
      </c>
      <c r="AT245" s="25" t="s">
        <v>304</v>
      </c>
      <c r="AU245" s="25" t="s">
        <v>84</v>
      </c>
      <c r="AY245" s="25" t="s">
        <v>145</v>
      </c>
      <c r="BE245" s="214">
        <f t="shared" si="64"/>
        <v>0</v>
      </c>
      <c r="BF245" s="214">
        <f t="shared" si="65"/>
        <v>0</v>
      </c>
      <c r="BG245" s="214">
        <f t="shared" si="66"/>
        <v>0</v>
      </c>
      <c r="BH245" s="214">
        <f t="shared" si="67"/>
        <v>0</v>
      </c>
      <c r="BI245" s="214">
        <f t="shared" si="68"/>
        <v>0</v>
      </c>
      <c r="BJ245" s="25" t="s">
        <v>24</v>
      </c>
      <c r="BK245" s="214">
        <f t="shared" si="69"/>
        <v>0</v>
      </c>
      <c r="BL245" s="25" t="s">
        <v>326</v>
      </c>
      <c r="BM245" s="25" t="s">
        <v>2268</v>
      </c>
    </row>
    <row r="246" spans="2:65" s="1" customFormat="1" ht="22.5" customHeight="1">
      <c r="B246" s="42"/>
      <c r="C246" s="203" t="s">
        <v>1057</v>
      </c>
      <c r="D246" s="203" t="s">
        <v>148</v>
      </c>
      <c r="E246" s="204" t="s">
        <v>2269</v>
      </c>
      <c r="F246" s="205" t="s">
        <v>2270</v>
      </c>
      <c r="G246" s="206" t="s">
        <v>175</v>
      </c>
      <c r="H246" s="207">
        <v>3</v>
      </c>
      <c r="I246" s="208"/>
      <c r="J246" s="209">
        <f t="shared" si="60"/>
        <v>0</v>
      </c>
      <c r="K246" s="205" t="s">
        <v>1916</v>
      </c>
      <c r="L246" s="62"/>
      <c r="M246" s="210" t="s">
        <v>22</v>
      </c>
      <c r="N246" s="211" t="s">
        <v>46</v>
      </c>
      <c r="O246" s="43"/>
      <c r="P246" s="212">
        <f t="shared" si="61"/>
        <v>0</v>
      </c>
      <c r="Q246" s="212">
        <v>0.00025</v>
      </c>
      <c r="R246" s="212">
        <f t="shared" si="62"/>
        <v>0.00075</v>
      </c>
      <c r="S246" s="212">
        <v>0</v>
      </c>
      <c r="T246" s="213">
        <f t="shared" si="63"/>
        <v>0</v>
      </c>
      <c r="AR246" s="25" t="s">
        <v>326</v>
      </c>
      <c r="AT246" s="25" t="s">
        <v>148</v>
      </c>
      <c r="AU246" s="25" t="s">
        <v>84</v>
      </c>
      <c r="AY246" s="25" t="s">
        <v>145</v>
      </c>
      <c r="BE246" s="214">
        <f t="shared" si="64"/>
        <v>0</v>
      </c>
      <c r="BF246" s="214">
        <f t="shared" si="65"/>
        <v>0</v>
      </c>
      <c r="BG246" s="214">
        <f t="shared" si="66"/>
        <v>0</v>
      </c>
      <c r="BH246" s="214">
        <f t="shared" si="67"/>
        <v>0</v>
      </c>
      <c r="BI246" s="214">
        <f t="shared" si="68"/>
        <v>0</v>
      </c>
      <c r="BJ246" s="25" t="s">
        <v>24</v>
      </c>
      <c r="BK246" s="214">
        <f t="shared" si="69"/>
        <v>0</v>
      </c>
      <c r="BL246" s="25" t="s">
        <v>326</v>
      </c>
      <c r="BM246" s="25" t="s">
        <v>2271</v>
      </c>
    </row>
    <row r="247" spans="2:65" s="1" customFormat="1" ht="31.5" customHeight="1">
      <c r="B247" s="42"/>
      <c r="C247" s="250" t="s">
        <v>1061</v>
      </c>
      <c r="D247" s="250" t="s">
        <v>304</v>
      </c>
      <c r="E247" s="251" t="s">
        <v>2272</v>
      </c>
      <c r="F247" s="252" t="s">
        <v>2273</v>
      </c>
      <c r="G247" s="253" t="s">
        <v>175</v>
      </c>
      <c r="H247" s="254">
        <v>3</v>
      </c>
      <c r="I247" s="255"/>
      <c r="J247" s="256">
        <f t="shared" si="60"/>
        <v>0</v>
      </c>
      <c r="K247" s="252" t="s">
        <v>152</v>
      </c>
      <c r="L247" s="257"/>
      <c r="M247" s="258" t="s">
        <v>22</v>
      </c>
      <c r="N247" s="259" t="s">
        <v>46</v>
      </c>
      <c r="O247" s="43"/>
      <c r="P247" s="212">
        <f t="shared" si="61"/>
        <v>0</v>
      </c>
      <c r="Q247" s="212">
        <v>0.0018</v>
      </c>
      <c r="R247" s="212">
        <f t="shared" si="62"/>
        <v>0.0054</v>
      </c>
      <c r="S247" s="212">
        <v>0</v>
      </c>
      <c r="T247" s="213">
        <f t="shared" si="63"/>
        <v>0</v>
      </c>
      <c r="AR247" s="25" t="s">
        <v>438</v>
      </c>
      <c r="AT247" s="25" t="s">
        <v>304</v>
      </c>
      <c r="AU247" s="25" t="s">
        <v>84</v>
      </c>
      <c r="AY247" s="25" t="s">
        <v>145</v>
      </c>
      <c r="BE247" s="214">
        <f t="shared" si="64"/>
        <v>0</v>
      </c>
      <c r="BF247" s="214">
        <f t="shared" si="65"/>
        <v>0</v>
      </c>
      <c r="BG247" s="214">
        <f t="shared" si="66"/>
        <v>0</v>
      </c>
      <c r="BH247" s="214">
        <f t="shared" si="67"/>
        <v>0</v>
      </c>
      <c r="BI247" s="214">
        <f t="shared" si="68"/>
        <v>0</v>
      </c>
      <c r="BJ247" s="25" t="s">
        <v>24</v>
      </c>
      <c r="BK247" s="214">
        <f t="shared" si="69"/>
        <v>0</v>
      </c>
      <c r="BL247" s="25" t="s">
        <v>326</v>
      </c>
      <c r="BM247" s="25" t="s">
        <v>2274</v>
      </c>
    </row>
    <row r="248" spans="2:65" s="1" customFormat="1" ht="22.5" customHeight="1">
      <c r="B248" s="42"/>
      <c r="C248" s="203" t="s">
        <v>1068</v>
      </c>
      <c r="D248" s="203" t="s">
        <v>148</v>
      </c>
      <c r="E248" s="204" t="s">
        <v>2269</v>
      </c>
      <c r="F248" s="205" t="s">
        <v>2270</v>
      </c>
      <c r="G248" s="206" t="s">
        <v>175</v>
      </c>
      <c r="H248" s="207">
        <v>1</v>
      </c>
      <c r="I248" s="208"/>
      <c r="J248" s="209">
        <f t="shared" si="60"/>
        <v>0</v>
      </c>
      <c r="K248" s="205" t="s">
        <v>1916</v>
      </c>
      <c r="L248" s="62"/>
      <c r="M248" s="210" t="s">
        <v>22</v>
      </c>
      <c r="N248" s="211" t="s">
        <v>46</v>
      </c>
      <c r="O248" s="43"/>
      <c r="P248" s="212">
        <f t="shared" si="61"/>
        <v>0</v>
      </c>
      <c r="Q248" s="212">
        <v>0.00025</v>
      </c>
      <c r="R248" s="212">
        <f t="shared" si="62"/>
        <v>0.00025</v>
      </c>
      <c r="S248" s="212">
        <v>0</v>
      </c>
      <c r="T248" s="213">
        <f t="shared" si="63"/>
        <v>0</v>
      </c>
      <c r="AR248" s="25" t="s">
        <v>326</v>
      </c>
      <c r="AT248" s="25" t="s">
        <v>148</v>
      </c>
      <c r="AU248" s="25" t="s">
        <v>84</v>
      </c>
      <c r="AY248" s="25" t="s">
        <v>145</v>
      </c>
      <c r="BE248" s="214">
        <f t="shared" si="64"/>
        <v>0</v>
      </c>
      <c r="BF248" s="214">
        <f t="shared" si="65"/>
        <v>0</v>
      </c>
      <c r="BG248" s="214">
        <f t="shared" si="66"/>
        <v>0</v>
      </c>
      <c r="BH248" s="214">
        <f t="shared" si="67"/>
        <v>0</v>
      </c>
      <c r="BI248" s="214">
        <f t="shared" si="68"/>
        <v>0</v>
      </c>
      <c r="BJ248" s="25" t="s">
        <v>24</v>
      </c>
      <c r="BK248" s="214">
        <f t="shared" si="69"/>
        <v>0</v>
      </c>
      <c r="BL248" s="25" t="s">
        <v>326</v>
      </c>
      <c r="BM248" s="25" t="s">
        <v>2275</v>
      </c>
    </row>
    <row r="249" spans="2:65" s="1" customFormat="1" ht="22.5" customHeight="1">
      <c r="B249" s="42"/>
      <c r="C249" s="250" t="s">
        <v>1074</v>
      </c>
      <c r="D249" s="250" t="s">
        <v>304</v>
      </c>
      <c r="E249" s="251" t="s">
        <v>2276</v>
      </c>
      <c r="F249" s="252" t="s">
        <v>2277</v>
      </c>
      <c r="G249" s="253" t="s">
        <v>175</v>
      </c>
      <c r="H249" s="254">
        <v>1</v>
      </c>
      <c r="I249" s="255"/>
      <c r="J249" s="256">
        <f t="shared" si="60"/>
        <v>0</v>
      </c>
      <c r="K249" s="252" t="s">
        <v>152</v>
      </c>
      <c r="L249" s="257"/>
      <c r="M249" s="258" t="s">
        <v>22</v>
      </c>
      <c r="N249" s="259" t="s">
        <v>46</v>
      </c>
      <c r="O249" s="43"/>
      <c r="P249" s="212">
        <f t="shared" si="61"/>
        <v>0</v>
      </c>
      <c r="Q249" s="212">
        <v>0.0014</v>
      </c>
      <c r="R249" s="212">
        <f t="shared" si="62"/>
        <v>0.0014</v>
      </c>
      <c r="S249" s="212">
        <v>0</v>
      </c>
      <c r="T249" s="213">
        <f t="shared" si="63"/>
        <v>0</v>
      </c>
      <c r="AR249" s="25" t="s">
        <v>438</v>
      </c>
      <c r="AT249" s="25" t="s">
        <v>304</v>
      </c>
      <c r="AU249" s="25" t="s">
        <v>84</v>
      </c>
      <c r="AY249" s="25" t="s">
        <v>145</v>
      </c>
      <c r="BE249" s="214">
        <f t="shared" si="64"/>
        <v>0</v>
      </c>
      <c r="BF249" s="214">
        <f t="shared" si="65"/>
        <v>0</v>
      </c>
      <c r="BG249" s="214">
        <f t="shared" si="66"/>
        <v>0</v>
      </c>
      <c r="BH249" s="214">
        <f t="shared" si="67"/>
        <v>0</v>
      </c>
      <c r="BI249" s="214">
        <f t="shared" si="68"/>
        <v>0</v>
      </c>
      <c r="BJ249" s="25" t="s">
        <v>24</v>
      </c>
      <c r="BK249" s="214">
        <f t="shared" si="69"/>
        <v>0</v>
      </c>
      <c r="BL249" s="25" t="s">
        <v>326</v>
      </c>
      <c r="BM249" s="25" t="s">
        <v>2278</v>
      </c>
    </row>
    <row r="250" spans="2:65" s="1" customFormat="1" ht="22.5" customHeight="1">
      <c r="B250" s="42"/>
      <c r="C250" s="203" t="s">
        <v>1079</v>
      </c>
      <c r="D250" s="203" t="s">
        <v>148</v>
      </c>
      <c r="E250" s="204" t="s">
        <v>2279</v>
      </c>
      <c r="F250" s="205" t="s">
        <v>2280</v>
      </c>
      <c r="G250" s="206" t="s">
        <v>175</v>
      </c>
      <c r="H250" s="207">
        <v>2</v>
      </c>
      <c r="I250" s="208"/>
      <c r="J250" s="209">
        <f t="shared" si="60"/>
        <v>0</v>
      </c>
      <c r="K250" s="205" t="s">
        <v>1916</v>
      </c>
      <c r="L250" s="62"/>
      <c r="M250" s="210" t="s">
        <v>22</v>
      </c>
      <c r="N250" s="211" t="s">
        <v>46</v>
      </c>
      <c r="O250" s="43"/>
      <c r="P250" s="212">
        <f t="shared" si="61"/>
        <v>0</v>
      </c>
      <c r="Q250" s="212">
        <v>0.00035</v>
      </c>
      <c r="R250" s="212">
        <f t="shared" si="62"/>
        <v>0.0007</v>
      </c>
      <c r="S250" s="212">
        <v>0</v>
      </c>
      <c r="T250" s="213">
        <f t="shared" si="63"/>
        <v>0</v>
      </c>
      <c r="AR250" s="25" t="s">
        <v>326</v>
      </c>
      <c r="AT250" s="25" t="s">
        <v>148</v>
      </c>
      <c r="AU250" s="25" t="s">
        <v>84</v>
      </c>
      <c r="AY250" s="25" t="s">
        <v>145</v>
      </c>
      <c r="BE250" s="214">
        <f t="shared" si="64"/>
        <v>0</v>
      </c>
      <c r="BF250" s="214">
        <f t="shared" si="65"/>
        <v>0</v>
      </c>
      <c r="BG250" s="214">
        <f t="shared" si="66"/>
        <v>0</v>
      </c>
      <c r="BH250" s="214">
        <f t="shared" si="67"/>
        <v>0</v>
      </c>
      <c r="BI250" s="214">
        <f t="shared" si="68"/>
        <v>0</v>
      </c>
      <c r="BJ250" s="25" t="s">
        <v>24</v>
      </c>
      <c r="BK250" s="214">
        <f t="shared" si="69"/>
        <v>0</v>
      </c>
      <c r="BL250" s="25" t="s">
        <v>326</v>
      </c>
      <c r="BM250" s="25" t="s">
        <v>2281</v>
      </c>
    </row>
    <row r="251" spans="2:65" s="1" customFormat="1" ht="22.5" customHeight="1">
      <c r="B251" s="42"/>
      <c r="C251" s="250" t="s">
        <v>1084</v>
      </c>
      <c r="D251" s="250" t="s">
        <v>304</v>
      </c>
      <c r="E251" s="251" t="s">
        <v>2282</v>
      </c>
      <c r="F251" s="252" t="s">
        <v>2283</v>
      </c>
      <c r="G251" s="253" t="s">
        <v>175</v>
      </c>
      <c r="H251" s="254">
        <v>2</v>
      </c>
      <c r="I251" s="255"/>
      <c r="J251" s="256">
        <f t="shared" si="60"/>
        <v>0</v>
      </c>
      <c r="K251" s="252" t="s">
        <v>152</v>
      </c>
      <c r="L251" s="257"/>
      <c r="M251" s="258" t="s">
        <v>22</v>
      </c>
      <c r="N251" s="259" t="s">
        <v>46</v>
      </c>
      <c r="O251" s="43"/>
      <c r="P251" s="212">
        <f t="shared" si="61"/>
        <v>0</v>
      </c>
      <c r="Q251" s="212">
        <v>0.002</v>
      </c>
      <c r="R251" s="212">
        <f t="shared" si="62"/>
        <v>0.004</v>
      </c>
      <c r="S251" s="212">
        <v>0</v>
      </c>
      <c r="T251" s="213">
        <f t="shared" si="63"/>
        <v>0</v>
      </c>
      <c r="AR251" s="25" t="s">
        <v>438</v>
      </c>
      <c r="AT251" s="25" t="s">
        <v>304</v>
      </c>
      <c r="AU251" s="25" t="s">
        <v>84</v>
      </c>
      <c r="AY251" s="25" t="s">
        <v>145</v>
      </c>
      <c r="BE251" s="214">
        <f t="shared" si="64"/>
        <v>0</v>
      </c>
      <c r="BF251" s="214">
        <f t="shared" si="65"/>
        <v>0</v>
      </c>
      <c r="BG251" s="214">
        <f t="shared" si="66"/>
        <v>0</v>
      </c>
      <c r="BH251" s="214">
        <f t="shared" si="67"/>
        <v>0</v>
      </c>
      <c r="BI251" s="214">
        <f t="shared" si="68"/>
        <v>0</v>
      </c>
      <c r="BJ251" s="25" t="s">
        <v>24</v>
      </c>
      <c r="BK251" s="214">
        <f t="shared" si="69"/>
        <v>0</v>
      </c>
      <c r="BL251" s="25" t="s">
        <v>326</v>
      </c>
      <c r="BM251" s="25" t="s">
        <v>2284</v>
      </c>
    </row>
    <row r="252" spans="2:65" s="1" customFormat="1" ht="22.5" customHeight="1">
      <c r="B252" s="42"/>
      <c r="C252" s="203" t="s">
        <v>1088</v>
      </c>
      <c r="D252" s="203" t="s">
        <v>148</v>
      </c>
      <c r="E252" s="204" t="s">
        <v>2285</v>
      </c>
      <c r="F252" s="205" t="s">
        <v>2286</v>
      </c>
      <c r="G252" s="206" t="s">
        <v>175</v>
      </c>
      <c r="H252" s="207">
        <v>7</v>
      </c>
      <c r="I252" s="208"/>
      <c r="J252" s="209">
        <f t="shared" si="60"/>
        <v>0</v>
      </c>
      <c r="K252" s="205" t="s">
        <v>1916</v>
      </c>
      <c r="L252" s="62"/>
      <c r="M252" s="210" t="s">
        <v>22</v>
      </c>
      <c r="N252" s="211" t="s">
        <v>46</v>
      </c>
      <c r="O252" s="43"/>
      <c r="P252" s="212">
        <f t="shared" si="61"/>
        <v>0</v>
      </c>
      <c r="Q252" s="212">
        <v>0.00022</v>
      </c>
      <c r="R252" s="212">
        <f t="shared" si="62"/>
        <v>0.0015400000000000001</v>
      </c>
      <c r="S252" s="212">
        <v>0</v>
      </c>
      <c r="T252" s="213">
        <f t="shared" si="63"/>
        <v>0</v>
      </c>
      <c r="AR252" s="25" t="s">
        <v>326</v>
      </c>
      <c r="AT252" s="25" t="s">
        <v>148</v>
      </c>
      <c r="AU252" s="25" t="s">
        <v>84</v>
      </c>
      <c r="AY252" s="25" t="s">
        <v>145</v>
      </c>
      <c r="BE252" s="214">
        <f t="shared" si="64"/>
        <v>0</v>
      </c>
      <c r="BF252" s="214">
        <f t="shared" si="65"/>
        <v>0</v>
      </c>
      <c r="BG252" s="214">
        <f t="shared" si="66"/>
        <v>0</v>
      </c>
      <c r="BH252" s="214">
        <f t="shared" si="67"/>
        <v>0</v>
      </c>
      <c r="BI252" s="214">
        <f t="shared" si="68"/>
        <v>0</v>
      </c>
      <c r="BJ252" s="25" t="s">
        <v>24</v>
      </c>
      <c r="BK252" s="214">
        <f t="shared" si="69"/>
        <v>0</v>
      </c>
      <c r="BL252" s="25" t="s">
        <v>326</v>
      </c>
      <c r="BM252" s="25" t="s">
        <v>2287</v>
      </c>
    </row>
    <row r="253" spans="2:65" s="1" customFormat="1" ht="31.5" customHeight="1">
      <c r="B253" s="42"/>
      <c r="C253" s="203" t="s">
        <v>1095</v>
      </c>
      <c r="D253" s="203" t="s">
        <v>148</v>
      </c>
      <c r="E253" s="204" t="s">
        <v>2288</v>
      </c>
      <c r="F253" s="205" t="s">
        <v>2289</v>
      </c>
      <c r="G253" s="206" t="s">
        <v>175</v>
      </c>
      <c r="H253" s="207">
        <v>6</v>
      </c>
      <c r="I253" s="208"/>
      <c r="J253" s="209">
        <f t="shared" si="60"/>
        <v>0</v>
      </c>
      <c r="K253" s="205" t="s">
        <v>1916</v>
      </c>
      <c r="L253" s="62"/>
      <c r="M253" s="210" t="s">
        <v>22</v>
      </c>
      <c r="N253" s="211" t="s">
        <v>46</v>
      </c>
      <c r="O253" s="43"/>
      <c r="P253" s="212">
        <f t="shared" si="61"/>
        <v>0</v>
      </c>
      <c r="Q253" s="212">
        <v>0.00053</v>
      </c>
      <c r="R253" s="212">
        <f t="shared" si="62"/>
        <v>0.0031799999999999997</v>
      </c>
      <c r="S253" s="212">
        <v>0</v>
      </c>
      <c r="T253" s="213">
        <f t="shared" si="63"/>
        <v>0</v>
      </c>
      <c r="AR253" s="25" t="s">
        <v>326</v>
      </c>
      <c r="AT253" s="25" t="s">
        <v>148</v>
      </c>
      <c r="AU253" s="25" t="s">
        <v>84</v>
      </c>
      <c r="AY253" s="25" t="s">
        <v>145</v>
      </c>
      <c r="BE253" s="214">
        <f t="shared" si="64"/>
        <v>0</v>
      </c>
      <c r="BF253" s="214">
        <f t="shared" si="65"/>
        <v>0</v>
      </c>
      <c r="BG253" s="214">
        <f t="shared" si="66"/>
        <v>0</v>
      </c>
      <c r="BH253" s="214">
        <f t="shared" si="67"/>
        <v>0</v>
      </c>
      <c r="BI253" s="214">
        <f t="shared" si="68"/>
        <v>0</v>
      </c>
      <c r="BJ253" s="25" t="s">
        <v>24</v>
      </c>
      <c r="BK253" s="214">
        <f t="shared" si="69"/>
        <v>0</v>
      </c>
      <c r="BL253" s="25" t="s">
        <v>326</v>
      </c>
      <c r="BM253" s="25" t="s">
        <v>2290</v>
      </c>
    </row>
    <row r="254" spans="2:65" s="1" customFormat="1" ht="31.5" customHeight="1">
      <c r="B254" s="42"/>
      <c r="C254" s="203" t="s">
        <v>1101</v>
      </c>
      <c r="D254" s="203" t="s">
        <v>148</v>
      </c>
      <c r="E254" s="204" t="s">
        <v>2291</v>
      </c>
      <c r="F254" s="205" t="s">
        <v>2292</v>
      </c>
      <c r="G254" s="206" t="s">
        <v>175</v>
      </c>
      <c r="H254" s="207">
        <v>1</v>
      </c>
      <c r="I254" s="208"/>
      <c r="J254" s="209">
        <f t="shared" si="60"/>
        <v>0</v>
      </c>
      <c r="K254" s="205" t="s">
        <v>1916</v>
      </c>
      <c r="L254" s="62"/>
      <c r="M254" s="210" t="s">
        <v>22</v>
      </c>
      <c r="N254" s="211" t="s">
        <v>46</v>
      </c>
      <c r="O254" s="43"/>
      <c r="P254" s="212">
        <f t="shared" si="61"/>
        <v>0</v>
      </c>
      <c r="Q254" s="212">
        <v>0.00147</v>
      </c>
      <c r="R254" s="212">
        <f t="shared" si="62"/>
        <v>0.00147</v>
      </c>
      <c r="S254" s="212">
        <v>0</v>
      </c>
      <c r="T254" s="213">
        <f t="shared" si="63"/>
        <v>0</v>
      </c>
      <c r="AR254" s="25" t="s">
        <v>326</v>
      </c>
      <c r="AT254" s="25" t="s">
        <v>148</v>
      </c>
      <c r="AU254" s="25" t="s">
        <v>84</v>
      </c>
      <c r="AY254" s="25" t="s">
        <v>145</v>
      </c>
      <c r="BE254" s="214">
        <f t="shared" si="64"/>
        <v>0</v>
      </c>
      <c r="BF254" s="214">
        <f t="shared" si="65"/>
        <v>0</v>
      </c>
      <c r="BG254" s="214">
        <f t="shared" si="66"/>
        <v>0</v>
      </c>
      <c r="BH254" s="214">
        <f t="shared" si="67"/>
        <v>0</v>
      </c>
      <c r="BI254" s="214">
        <f t="shared" si="68"/>
        <v>0</v>
      </c>
      <c r="BJ254" s="25" t="s">
        <v>24</v>
      </c>
      <c r="BK254" s="214">
        <f t="shared" si="69"/>
        <v>0</v>
      </c>
      <c r="BL254" s="25" t="s">
        <v>326</v>
      </c>
      <c r="BM254" s="25" t="s">
        <v>2293</v>
      </c>
    </row>
    <row r="255" spans="2:65" s="1" customFormat="1" ht="22.5" customHeight="1">
      <c r="B255" s="42"/>
      <c r="C255" s="203" t="s">
        <v>1105</v>
      </c>
      <c r="D255" s="203" t="s">
        <v>148</v>
      </c>
      <c r="E255" s="204" t="s">
        <v>2294</v>
      </c>
      <c r="F255" s="205" t="s">
        <v>2295</v>
      </c>
      <c r="G255" s="206" t="s">
        <v>175</v>
      </c>
      <c r="H255" s="207">
        <v>1</v>
      </c>
      <c r="I255" s="208"/>
      <c r="J255" s="209">
        <f t="shared" si="60"/>
        <v>0</v>
      </c>
      <c r="K255" s="205" t="s">
        <v>152</v>
      </c>
      <c r="L255" s="62"/>
      <c r="M255" s="210" t="s">
        <v>22</v>
      </c>
      <c r="N255" s="211" t="s">
        <v>46</v>
      </c>
      <c r="O255" s="43"/>
      <c r="P255" s="212">
        <f t="shared" si="61"/>
        <v>0</v>
      </c>
      <c r="Q255" s="212">
        <v>0.0001</v>
      </c>
      <c r="R255" s="212">
        <f t="shared" si="62"/>
        <v>0.0001</v>
      </c>
      <c r="S255" s="212">
        <v>0</v>
      </c>
      <c r="T255" s="213">
        <f t="shared" si="63"/>
        <v>0</v>
      </c>
      <c r="AR255" s="25" t="s">
        <v>326</v>
      </c>
      <c r="AT255" s="25" t="s">
        <v>148</v>
      </c>
      <c r="AU255" s="25" t="s">
        <v>84</v>
      </c>
      <c r="AY255" s="25" t="s">
        <v>145</v>
      </c>
      <c r="BE255" s="214">
        <f t="shared" si="64"/>
        <v>0</v>
      </c>
      <c r="BF255" s="214">
        <f t="shared" si="65"/>
        <v>0</v>
      </c>
      <c r="BG255" s="214">
        <f t="shared" si="66"/>
        <v>0</v>
      </c>
      <c r="BH255" s="214">
        <f t="shared" si="67"/>
        <v>0</v>
      </c>
      <c r="BI255" s="214">
        <f t="shared" si="68"/>
        <v>0</v>
      </c>
      <c r="BJ255" s="25" t="s">
        <v>24</v>
      </c>
      <c r="BK255" s="214">
        <f t="shared" si="69"/>
        <v>0</v>
      </c>
      <c r="BL255" s="25" t="s">
        <v>326</v>
      </c>
      <c r="BM255" s="25" t="s">
        <v>2296</v>
      </c>
    </row>
    <row r="256" spans="2:65" s="1" customFormat="1" ht="22.5" customHeight="1">
      <c r="B256" s="42"/>
      <c r="C256" s="203" t="s">
        <v>1111</v>
      </c>
      <c r="D256" s="203" t="s">
        <v>148</v>
      </c>
      <c r="E256" s="204" t="s">
        <v>2297</v>
      </c>
      <c r="F256" s="205" t="s">
        <v>2298</v>
      </c>
      <c r="G256" s="206" t="s">
        <v>175</v>
      </c>
      <c r="H256" s="207">
        <v>7</v>
      </c>
      <c r="I256" s="208"/>
      <c r="J256" s="209">
        <f t="shared" si="60"/>
        <v>0</v>
      </c>
      <c r="K256" s="205" t="s">
        <v>1916</v>
      </c>
      <c r="L256" s="62"/>
      <c r="M256" s="210" t="s">
        <v>22</v>
      </c>
      <c r="N256" s="211" t="s">
        <v>46</v>
      </c>
      <c r="O256" s="43"/>
      <c r="P256" s="212">
        <f t="shared" si="61"/>
        <v>0</v>
      </c>
      <c r="Q256" s="212">
        <v>0.00024</v>
      </c>
      <c r="R256" s="212">
        <f t="shared" si="62"/>
        <v>0.00168</v>
      </c>
      <c r="S256" s="212">
        <v>0</v>
      </c>
      <c r="T256" s="213">
        <f t="shared" si="63"/>
        <v>0</v>
      </c>
      <c r="AR256" s="25" t="s">
        <v>326</v>
      </c>
      <c r="AT256" s="25" t="s">
        <v>148</v>
      </c>
      <c r="AU256" s="25" t="s">
        <v>84</v>
      </c>
      <c r="AY256" s="25" t="s">
        <v>145</v>
      </c>
      <c r="BE256" s="214">
        <f t="shared" si="64"/>
        <v>0</v>
      </c>
      <c r="BF256" s="214">
        <f t="shared" si="65"/>
        <v>0</v>
      </c>
      <c r="BG256" s="214">
        <f t="shared" si="66"/>
        <v>0</v>
      </c>
      <c r="BH256" s="214">
        <f t="shared" si="67"/>
        <v>0</v>
      </c>
      <c r="BI256" s="214">
        <f t="shared" si="68"/>
        <v>0</v>
      </c>
      <c r="BJ256" s="25" t="s">
        <v>24</v>
      </c>
      <c r="BK256" s="214">
        <f t="shared" si="69"/>
        <v>0</v>
      </c>
      <c r="BL256" s="25" t="s">
        <v>326</v>
      </c>
      <c r="BM256" s="25" t="s">
        <v>2299</v>
      </c>
    </row>
    <row r="257" spans="2:65" s="1" customFormat="1" ht="22.5" customHeight="1">
      <c r="B257" s="42"/>
      <c r="C257" s="203" t="s">
        <v>1115</v>
      </c>
      <c r="D257" s="203" t="s">
        <v>148</v>
      </c>
      <c r="E257" s="204" t="s">
        <v>2300</v>
      </c>
      <c r="F257" s="205" t="s">
        <v>2301</v>
      </c>
      <c r="G257" s="206" t="s">
        <v>175</v>
      </c>
      <c r="H257" s="207">
        <v>7</v>
      </c>
      <c r="I257" s="208"/>
      <c r="J257" s="209">
        <f t="shared" si="60"/>
        <v>0</v>
      </c>
      <c r="K257" s="205" t="s">
        <v>1916</v>
      </c>
      <c r="L257" s="62"/>
      <c r="M257" s="210" t="s">
        <v>22</v>
      </c>
      <c r="N257" s="211" t="s">
        <v>46</v>
      </c>
      <c r="O257" s="43"/>
      <c r="P257" s="212">
        <f t="shared" si="61"/>
        <v>0</v>
      </c>
      <c r="Q257" s="212">
        <v>0.00015</v>
      </c>
      <c r="R257" s="212">
        <f t="shared" si="62"/>
        <v>0.00105</v>
      </c>
      <c r="S257" s="212">
        <v>0</v>
      </c>
      <c r="T257" s="213">
        <f t="shared" si="63"/>
        <v>0</v>
      </c>
      <c r="AR257" s="25" t="s">
        <v>326</v>
      </c>
      <c r="AT257" s="25" t="s">
        <v>148</v>
      </c>
      <c r="AU257" s="25" t="s">
        <v>84</v>
      </c>
      <c r="AY257" s="25" t="s">
        <v>145</v>
      </c>
      <c r="BE257" s="214">
        <f t="shared" si="64"/>
        <v>0</v>
      </c>
      <c r="BF257" s="214">
        <f t="shared" si="65"/>
        <v>0</v>
      </c>
      <c r="BG257" s="214">
        <f t="shared" si="66"/>
        <v>0</v>
      </c>
      <c r="BH257" s="214">
        <f t="shared" si="67"/>
        <v>0</v>
      </c>
      <c r="BI257" s="214">
        <f t="shared" si="68"/>
        <v>0</v>
      </c>
      <c r="BJ257" s="25" t="s">
        <v>24</v>
      </c>
      <c r="BK257" s="214">
        <f t="shared" si="69"/>
        <v>0</v>
      </c>
      <c r="BL257" s="25" t="s">
        <v>326</v>
      </c>
      <c r="BM257" s="25" t="s">
        <v>2302</v>
      </c>
    </row>
    <row r="258" spans="2:65" s="1" customFormat="1" ht="22.5" customHeight="1">
      <c r="B258" s="42"/>
      <c r="C258" s="203" t="s">
        <v>1120</v>
      </c>
      <c r="D258" s="203" t="s">
        <v>148</v>
      </c>
      <c r="E258" s="204" t="s">
        <v>2303</v>
      </c>
      <c r="F258" s="205" t="s">
        <v>2304</v>
      </c>
      <c r="G258" s="206" t="s">
        <v>175</v>
      </c>
      <c r="H258" s="207">
        <v>3</v>
      </c>
      <c r="I258" s="208"/>
      <c r="J258" s="209">
        <f t="shared" si="60"/>
        <v>0</v>
      </c>
      <c r="K258" s="205" t="s">
        <v>1916</v>
      </c>
      <c r="L258" s="62"/>
      <c r="M258" s="210" t="s">
        <v>22</v>
      </c>
      <c r="N258" s="211" t="s">
        <v>46</v>
      </c>
      <c r="O258" s="43"/>
      <c r="P258" s="212">
        <f t="shared" si="61"/>
        <v>0</v>
      </c>
      <c r="Q258" s="212">
        <v>0.00018</v>
      </c>
      <c r="R258" s="212">
        <f t="shared" si="62"/>
        <v>0.00054</v>
      </c>
      <c r="S258" s="212">
        <v>0</v>
      </c>
      <c r="T258" s="213">
        <f t="shared" si="63"/>
        <v>0</v>
      </c>
      <c r="AR258" s="25" t="s">
        <v>326</v>
      </c>
      <c r="AT258" s="25" t="s">
        <v>148</v>
      </c>
      <c r="AU258" s="25" t="s">
        <v>84</v>
      </c>
      <c r="AY258" s="25" t="s">
        <v>145</v>
      </c>
      <c r="BE258" s="214">
        <f t="shared" si="64"/>
        <v>0</v>
      </c>
      <c r="BF258" s="214">
        <f t="shared" si="65"/>
        <v>0</v>
      </c>
      <c r="BG258" s="214">
        <f t="shared" si="66"/>
        <v>0</v>
      </c>
      <c r="BH258" s="214">
        <f t="shared" si="67"/>
        <v>0</v>
      </c>
      <c r="BI258" s="214">
        <f t="shared" si="68"/>
        <v>0</v>
      </c>
      <c r="BJ258" s="25" t="s">
        <v>24</v>
      </c>
      <c r="BK258" s="214">
        <f t="shared" si="69"/>
        <v>0</v>
      </c>
      <c r="BL258" s="25" t="s">
        <v>326</v>
      </c>
      <c r="BM258" s="25" t="s">
        <v>2305</v>
      </c>
    </row>
    <row r="259" spans="2:65" s="1" customFormat="1" ht="31.5" customHeight="1">
      <c r="B259" s="42"/>
      <c r="C259" s="203" t="s">
        <v>1126</v>
      </c>
      <c r="D259" s="203" t="s">
        <v>148</v>
      </c>
      <c r="E259" s="204" t="s">
        <v>2306</v>
      </c>
      <c r="F259" s="205" t="s">
        <v>2307</v>
      </c>
      <c r="G259" s="206" t="s">
        <v>780</v>
      </c>
      <c r="H259" s="207">
        <v>0.056</v>
      </c>
      <c r="I259" s="208"/>
      <c r="J259" s="209">
        <f t="shared" si="60"/>
        <v>0</v>
      </c>
      <c r="K259" s="205" t="s">
        <v>1916</v>
      </c>
      <c r="L259" s="62"/>
      <c r="M259" s="210" t="s">
        <v>22</v>
      </c>
      <c r="N259" s="211" t="s">
        <v>46</v>
      </c>
      <c r="O259" s="43"/>
      <c r="P259" s="212">
        <f t="shared" si="61"/>
        <v>0</v>
      </c>
      <c r="Q259" s="212">
        <v>0</v>
      </c>
      <c r="R259" s="212">
        <f t="shared" si="62"/>
        <v>0</v>
      </c>
      <c r="S259" s="212">
        <v>0</v>
      </c>
      <c r="T259" s="213">
        <f t="shared" si="63"/>
        <v>0</v>
      </c>
      <c r="AR259" s="25" t="s">
        <v>326</v>
      </c>
      <c r="AT259" s="25" t="s">
        <v>148</v>
      </c>
      <c r="AU259" s="25" t="s">
        <v>84</v>
      </c>
      <c r="AY259" s="25" t="s">
        <v>145</v>
      </c>
      <c r="BE259" s="214">
        <f t="shared" si="64"/>
        <v>0</v>
      </c>
      <c r="BF259" s="214">
        <f t="shared" si="65"/>
        <v>0</v>
      </c>
      <c r="BG259" s="214">
        <f t="shared" si="66"/>
        <v>0</v>
      </c>
      <c r="BH259" s="214">
        <f t="shared" si="67"/>
        <v>0</v>
      </c>
      <c r="BI259" s="214">
        <f t="shared" si="68"/>
        <v>0</v>
      </c>
      <c r="BJ259" s="25" t="s">
        <v>24</v>
      </c>
      <c r="BK259" s="214">
        <f t="shared" si="69"/>
        <v>0</v>
      </c>
      <c r="BL259" s="25" t="s">
        <v>326</v>
      </c>
      <c r="BM259" s="25" t="s">
        <v>2308</v>
      </c>
    </row>
    <row r="260" spans="2:65" s="1" customFormat="1" ht="31.5" customHeight="1">
      <c r="B260" s="42"/>
      <c r="C260" s="203" t="s">
        <v>1131</v>
      </c>
      <c r="D260" s="203" t="s">
        <v>148</v>
      </c>
      <c r="E260" s="204" t="s">
        <v>2309</v>
      </c>
      <c r="F260" s="205" t="s">
        <v>2310</v>
      </c>
      <c r="G260" s="206" t="s">
        <v>780</v>
      </c>
      <c r="H260" s="207">
        <v>0.056</v>
      </c>
      <c r="I260" s="208"/>
      <c r="J260" s="209">
        <f t="shared" si="60"/>
        <v>0</v>
      </c>
      <c r="K260" s="205" t="s">
        <v>1916</v>
      </c>
      <c r="L260" s="62"/>
      <c r="M260" s="210" t="s">
        <v>22</v>
      </c>
      <c r="N260" s="211" t="s">
        <v>46</v>
      </c>
      <c r="O260" s="43"/>
      <c r="P260" s="212">
        <f t="shared" si="61"/>
        <v>0</v>
      </c>
      <c r="Q260" s="212">
        <v>0</v>
      </c>
      <c r="R260" s="212">
        <f t="shared" si="62"/>
        <v>0</v>
      </c>
      <c r="S260" s="212">
        <v>0</v>
      </c>
      <c r="T260" s="213">
        <f t="shared" si="63"/>
        <v>0</v>
      </c>
      <c r="AR260" s="25" t="s">
        <v>326</v>
      </c>
      <c r="AT260" s="25" t="s">
        <v>148</v>
      </c>
      <c r="AU260" s="25" t="s">
        <v>84</v>
      </c>
      <c r="AY260" s="25" t="s">
        <v>145</v>
      </c>
      <c r="BE260" s="214">
        <f t="shared" si="64"/>
        <v>0</v>
      </c>
      <c r="BF260" s="214">
        <f t="shared" si="65"/>
        <v>0</v>
      </c>
      <c r="BG260" s="214">
        <f t="shared" si="66"/>
        <v>0</v>
      </c>
      <c r="BH260" s="214">
        <f t="shared" si="67"/>
        <v>0</v>
      </c>
      <c r="BI260" s="214">
        <f t="shared" si="68"/>
        <v>0</v>
      </c>
      <c r="BJ260" s="25" t="s">
        <v>24</v>
      </c>
      <c r="BK260" s="214">
        <f t="shared" si="69"/>
        <v>0</v>
      </c>
      <c r="BL260" s="25" t="s">
        <v>326</v>
      </c>
      <c r="BM260" s="25" t="s">
        <v>2311</v>
      </c>
    </row>
    <row r="261" spans="2:63" s="11" customFormat="1" ht="29.85" customHeight="1">
      <c r="B261" s="186"/>
      <c r="C261" s="187"/>
      <c r="D261" s="200" t="s">
        <v>74</v>
      </c>
      <c r="E261" s="201" t="s">
        <v>1572</v>
      </c>
      <c r="F261" s="201" t="s">
        <v>1573</v>
      </c>
      <c r="G261" s="187"/>
      <c r="H261" s="187"/>
      <c r="I261" s="190"/>
      <c r="J261" s="202">
        <f>BK261</f>
        <v>0</v>
      </c>
      <c r="K261" s="187"/>
      <c r="L261" s="192"/>
      <c r="M261" s="193"/>
      <c r="N261" s="194"/>
      <c r="O261" s="194"/>
      <c r="P261" s="195">
        <f>SUM(P262:P266)</f>
        <v>0</v>
      </c>
      <c r="Q261" s="194"/>
      <c r="R261" s="195">
        <f>SUM(R262:R266)</f>
        <v>0.031264</v>
      </c>
      <c r="S261" s="194"/>
      <c r="T261" s="196">
        <f>SUM(T262:T266)</f>
        <v>0</v>
      </c>
      <c r="AR261" s="197" t="s">
        <v>84</v>
      </c>
      <c r="AT261" s="198" t="s">
        <v>74</v>
      </c>
      <c r="AU261" s="198" t="s">
        <v>24</v>
      </c>
      <c r="AY261" s="197" t="s">
        <v>145</v>
      </c>
      <c r="BK261" s="199">
        <f>SUM(BK262:BK266)</f>
        <v>0</v>
      </c>
    </row>
    <row r="262" spans="2:65" s="1" customFormat="1" ht="31.5" customHeight="1">
      <c r="B262" s="42"/>
      <c r="C262" s="203" t="s">
        <v>1138</v>
      </c>
      <c r="D262" s="203" t="s">
        <v>148</v>
      </c>
      <c r="E262" s="204" t="s">
        <v>2312</v>
      </c>
      <c r="F262" s="205" t="s">
        <v>2313</v>
      </c>
      <c r="G262" s="206" t="s">
        <v>242</v>
      </c>
      <c r="H262" s="207">
        <v>0.4</v>
      </c>
      <c r="I262" s="208"/>
      <c r="J262" s="209">
        <f>ROUND(I262*H262,2)</f>
        <v>0</v>
      </c>
      <c r="K262" s="205" t="s">
        <v>152</v>
      </c>
      <c r="L262" s="62"/>
      <c r="M262" s="210" t="s">
        <v>22</v>
      </c>
      <c r="N262" s="211" t="s">
        <v>46</v>
      </c>
      <c r="O262" s="43"/>
      <c r="P262" s="212">
        <f>O262*H262</f>
        <v>0</v>
      </c>
      <c r="Q262" s="212">
        <v>0.00017</v>
      </c>
      <c r="R262" s="212">
        <f>Q262*H262</f>
        <v>6.800000000000001E-05</v>
      </c>
      <c r="S262" s="212">
        <v>0</v>
      </c>
      <c r="T262" s="213">
        <f>S262*H262</f>
        <v>0</v>
      </c>
      <c r="AR262" s="25" t="s">
        <v>326</v>
      </c>
      <c r="AT262" s="25" t="s">
        <v>148</v>
      </c>
      <c r="AU262" s="25" t="s">
        <v>84</v>
      </c>
      <c r="AY262" s="25" t="s">
        <v>145</v>
      </c>
      <c r="BE262" s="214">
        <f>IF(N262="základní",J262,0)</f>
        <v>0</v>
      </c>
      <c r="BF262" s="214">
        <f>IF(N262="snížená",J262,0)</f>
        <v>0</v>
      </c>
      <c r="BG262" s="214">
        <f>IF(N262="zákl. přenesená",J262,0)</f>
        <v>0</v>
      </c>
      <c r="BH262" s="214">
        <f>IF(N262="sníž. přenesená",J262,0)</f>
        <v>0</v>
      </c>
      <c r="BI262" s="214">
        <f>IF(N262="nulová",J262,0)</f>
        <v>0</v>
      </c>
      <c r="BJ262" s="25" t="s">
        <v>24</v>
      </c>
      <c r="BK262" s="214">
        <f>ROUND(I262*H262,2)</f>
        <v>0</v>
      </c>
      <c r="BL262" s="25" t="s">
        <v>326</v>
      </c>
      <c r="BM262" s="25" t="s">
        <v>2314</v>
      </c>
    </row>
    <row r="263" spans="2:65" s="1" customFormat="1" ht="22.5" customHeight="1">
      <c r="B263" s="42"/>
      <c r="C263" s="203" t="s">
        <v>1143</v>
      </c>
      <c r="D263" s="203" t="s">
        <v>148</v>
      </c>
      <c r="E263" s="204" t="s">
        <v>2315</v>
      </c>
      <c r="F263" s="205" t="s">
        <v>2316</v>
      </c>
      <c r="G263" s="206" t="s">
        <v>242</v>
      </c>
      <c r="H263" s="207">
        <v>0.8</v>
      </c>
      <c r="I263" s="208"/>
      <c r="J263" s="209">
        <f>ROUND(I263*H263,2)</f>
        <v>0</v>
      </c>
      <c r="K263" s="205" t="s">
        <v>152</v>
      </c>
      <c r="L263" s="62"/>
      <c r="M263" s="210" t="s">
        <v>22</v>
      </c>
      <c r="N263" s="211" t="s">
        <v>46</v>
      </c>
      <c r="O263" s="43"/>
      <c r="P263" s="212">
        <f>O263*H263</f>
        <v>0</v>
      </c>
      <c r="Q263" s="212">
        <v>0.00012</v>
      </c>
      <c r="R263" s="212">
        <f>Q263*H263</f>
        <v>9.6E-05</v>
      </c>
      <c r="S263" s="212">
        <v>0</v>
      </c>
      <c r="T263" s="213">
        <f>S263*H263</f>
        <v>0</v>
      </c>
      <c r="AR263" s="25" t="s">
        <v>326</v>
      </c>
      <c r="AT263" s="25" t="s">
        <v>148</v>
      </c>
      <c r="AU263" s="25" t="s">
        <v>84</v>
      </c>
      <c r="AY263" s="25" t="s">
        <v>145</v>
      </c>
      <c r="BE263" s="214">
        <f>IF(N263="základní",J263,0)</f>
        <v>0</v>
      </c>
      <c r="BF263" s="214">
        <f>IF(N263="snížená",J263,0)</f>
        <v>0</v>
      </c>
      <c r="BG263" s="214">
        <f>IF(N263="zákl. přenesená",J263,0)</f>
        <v>0</v>
      </c>
      <c r="BH263" s="214">
        <f>IF(N263="sníž. přenesená",J263,0)</f>
        <v>0</v>
      </c>
      <c r="BI263" s="214">
        <f>IF(N263="nulová",J263,0)</f>
        <v>0</v>
      </c>
      <c r="BJ263" s="25" t="s">
        <v>24</v>
      </c>
      <c r="BK263" s="214">
        <f>ROUND(I263*H263,2)</f>
        <v>0</v>
      </c>
      <c r="BL263" s="25" t="s">
        <v>326</v>
      </c>
      <c r="BM263" s="25" t="s">
        <v>2317</v>
      </c>
    </row>
    <row r="264" spans="2:65" s="1" customFormat="1" ht="31.5" customHeight="1">
      <c r="B264" s="42"/>
      <c r="C264" s="203" t="s">
        <v>1148</v>
      </c>
      <c r="D264" s="203" t="s">
        <v>148</v>
      </c>
      <c r="E264" s="204" t="s">
        <v>2318</v>
      </c>
      <c r="F264" s="205" t="s">
        <v>2319</v>
      </c>
      <c r="G264" s="206" t="s">
        <v>317</v>
      </c>
      <c r="H264" s="207">
        <v>210</v>
      </c>
      <c r="I264" s="208"/>
      <c r="J264" s="209">
        <f>ROUND(I264*H264,2)</f>
        <v>0</v>
      </c>
      <c r="K264" s="205" t="s">
        <v>152</v>
      </c>
      <c r="L264" s="62"/>
      <c r="M264" s="210" t="s">
        <v>22</v>
      </c>
      <c r="N264" s="211" t="s">
        <v>46</v>
      </c>
      <c r="O264" s="43"/>
      <c r="P264" s="212">
        <f>O264*H264</f>
        <v>0</v>
      </c>
      <c r="Q264" s="212">
        <v>2E-05</v>
      </c>
      <c r="R264" s="212">
        <f>Q264*H264</f>
        <v>0.004200000000000001</v>
      </c>
      <c r="S264" s="212">
        <v>0</v>
      </c>
      <c r="T264" s="213">
        <f>S264*H264</f>
        <v>0</v>
      </c>
      <c r="AR264" s="25" t="s">
        <v>326</v>
      </c>
      <c r="AT264" s="25" t="s">
        <v>148</v>
      </c>
      <c r="AU264" s="25" t="s">
        <v>84</v>
      </c>
      <c r="AY264" s="25" t="s">
        <v>145</v>
      </c>
      <c r="BE264" s="214">
        <f>IF(N264="základní",J264,0)</f>
        <v>0</v>
      </c>
      <c r="BF264" s="214">
        <f>IF(N264="snížená",J264,0)</f>
        <v>0</v>
      </c>
      <c r="BG264" s="214">
        <f>IF(N264="zákl. přenesená",J264,0)</f>
        <v>0</v>
      </c>
      <c r="BH264" s="214">
        <f>IF(N264="sníž. přenesená",J264,0)</f>
        <v>0</v>
      </c>
      <c r="BI264" s="214">
        <f>IF(N264="nulová",J264,0)</f>
        <v>0</v>
      </c>
      <c r="BJ264" s="25" t="s">
        <v>24</v>
      </c>
      <c r="BK264" s="214">
        <f>ROUND(I264*H264,2)</f>
        <v>0</v>
      </c>
      <c r="BL264" s="25" t="s">
        <v>326</v>
      </c>
      <c r="BM264" s="25" t="s">
        <v>2320</v>
      </c>
    </row>
    <row r="265" spans="2:65" s="1" customFormat="1" ht="22.5" customHeight="1">
      <c r="B265" s="42"/>
      <c r="C265" s="203" t="s">
        <v>1152</v>
      </c>
      <c r="D265" s="203" t="s">
        <v>148</v>
      </c>
      <c r="E265" s="204" t="s">
        <v>2321</v>
      </c>
      <c r="F265" s="205" t="s">
        <v>2322</v>
      </c>
      <c r="G265" s="206" t="s">
        <v>317</v>
      </c>
      <c r="H265" s="207">
        <v>420</v>
      </c>
      <c r="I265" s="208"/>
      <c r="J265" s="209">
        <f>ROUND(I265*H265,2)</f>
        <v>0</v>
      </c>
      <c r="K265" s="205" t="s">
        <v>152</v>
      </c>
      <c r="L265" s="62"/>
      <c r="M265" s="210" t="s">
        <v>22</v>
      </c>
      <c r="N265" s="211" t="s">
        <v>46</v>
      </c>
      <c r="O265" s="43"/>
      <c r="P265" s="212">
        <f>O265*H265</f>
        <v>0</v>
      </c>
      <c r="Q265" s="212">
        <v>6E-05</v>
      </c>
      <c r="R265" s="212">
        <f>Q265*H265</f>
        <v>0.0252</v>
      </c>
      <c r="S265" s="212">
        <v>0</v>
      </c>
      <c r="T265" s="213">
        <f>S265*H265</f>
        <v>0</v>
      </c>
      <c r="AR265" s="25" t="s">
        <v>326</v>
      </c>
      <c r="AT265" s="25" t="s">
        <v>148</v>
      </c>
      <c r="AU265" s="25" t="s">
        <v>84</v>
      </c>
      <c r="AY265" s="25" t="s">
        <v>145</v>
      </c>
      <c r="BE265" s="214">
        <f>IF(N265="základní",J265,0)</f>
        <v>0</v>
      </c>
      <c r="BF265" s="214">
        <f>IF(N265="snížená",J265,0)</f>
        <v>0</v>
      </c>
      <c r="BG265" s="214">
        <f>IF(N265="zákl. přenesená",J265,0)</f>
        <v>0</v>
      </c>
      <c r="BH265" s="214">
        <f>IF(N265="sníž. přenesená",J265,0)</f>
        <v>0</v>
      </c>
      <c r="BI265" s="214">
        <f>IF(N265="nulová",J265,0)</f>
        <v>0</v>
      </c>
      <c r="BJ265" s="25" t="s">
        <v>24</v>
      </c>
      <c r="BK265" s="214">
        <f>ROUND(I265*H265,2)</f>
        <v>0</v>
      </c>
      <c r="BL265" s="25" t="s">
        <v>326</v>
      </c>
      <c r="BM265" s="25" t="s">
        <v>2323</v>
      </c>
    </row>
    <row r="266" spans="2:65" s="1" customFormat="1" ht="31.5" customHeight="1">
      <c r="B266" s="42"/>
      <c r="C266" s="203" t="s">
        <v>1156</v>
      </c>
      <c r="D266" s="203" t="s">
        <v>148</v>
      </c>
      <c r="E266" s="204" t="s">
        <v>2324</v>
      </c>
      <c r="F266" s="205" t="s">
        <v>2325</v>
      </c>
      <c r="G266" s="206" t="s">
        <v>317</v>
      </c>
      <c r="H266" s="207">
        <v>85</v>
      </c>
      <c r="I266" s="208"/>
      <c r="J266" s="209">
        <f>ROUND(I266*H266,2)</f>
        <v>0</v>
      </c>
      <c r="K266" s="205" t="s">
        <v>152</v>
      </c>
      <c r="L266" s="62"/>
      <c r="M266" s="210" t="s">
        <v>22</v>
      </c>
      <c r="N266" s="215" t="s">
        <v>46</v>
      </c>
      <c r="O266" s="216"/>
      <c r="P266" s="217">
        <f>O266*H266</f>
        <v>0</v>
      </c>
      <c r="Q266" s="217">
        <v>2E-05</v>
      </c>
      <c r="R266" s="217">
        <f>Q266*H266</f>
        <v>0.0017000000000000001</v>
      </c>
      <c r="S266" s="217">
        <v>0</v>
      </c>
      <c r="T266" s="218">
        <f>S266*H266</f>
        <v>0</v>
      </c>
      <c r="AR266" s="25" t="s">
        <v>326</v>
      </c>
      <c r="AT266" s="25" t="s">
        <v>148</v>
      </c>
      <c r="AU266" s="25" t="s">
        <v>84</v>
      </c>
      <c r="AY266" s="25" t="s">
        <v>145</v>
      </c>
      <c r="BE266" s="214">
        <f>IF(N266="základní",J266,0)</f>
        <v>0</v>
      </c>
      <c r="BF266" s="214">
        <f>IF(N266="snížená",J266,0)</f>
        <v>0</v>
      </c>
      <c r="BG266" s="214">
        <f>IF(N266="zákl. přenesená",J266,0)</f>
        <v>0</v>
      </c>
      <c r="BH266" s="214">
        <f>IF(N266="sníž. přenesená",J266,0)</f>
        <v>0</v>
      </c>
      <c r="BI266" s="214">
        <f>IF(N266="nulová",J266,0)</f>
        <v>0</v>
      </c>
      <c r="BJ266" s="25" t="s">
        <v>24</v>
      </c>
      <c r="BK266" s="214">
        <f>ROUND(I266*H266,2)</f>
        <v>0</v>
      </c>
      <c r="BL266" s="25" t="s">
        <v>326</v>
      </c>
      <c r="BM266" s="25" t="s">
        <v>2326</v>
      </c>
    </row>
    <row r="267" spans="2:12" s="1" customFormat="1" ht="6.95" customHeight="1">
      <c r="B267" s="57"/>
      <c r="C267" s="58"/>
      <c r="D267" s="58"/>
      <c r="E267" s="58"/>
      <c r="F267" s="58"/>
      <c r="G267" s="58"/>
      <c r="H267" s="58"/>
      <c r="I267" s="149"/>
      <c r="J267" s="58"/>
      <c r="K267" s="58"/>
      <c r="L267" s="62"/>
    </row>
  </sheetData>
  <sheetProtection algorithmName="SHA-512" hashValue="ZzkElZWHkjSoLclu6Ngk7ERGP1w+KzdyOu4oOpLI5QMABoWfcxfaWG3whkVn8ie00VItmSD2V65RPVckODvsVg==" saltValue="6fqZBkDkQxOOqSGFWZqy8Q==" spinCount="100000" sheet="1" objects="1" scenarios="1" formatCells="0" formatColumns="0" formatRows="0" sort="0" autoFilter="0"/>
  <autoFilter ref="C92:K266"/>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104</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1788</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2327</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101</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ROUND(J87,2)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ROUND(SUM(BE87:BE104),2)</f>
        <v>0</v>
      </c>
      <c r="G32" s="43"/>
      <c r="H32" s="43"/>
      <c r="I32" s="141">
        <v>0.21</v>
      </c>
      <c r="J32" s="140">
        <f>ROUND(ROUND((SUM(BE87:BE104)),2)*I32,2)</f>
        <v>0</v>
      </c>
      <c r="K32" s="46"/>
    </row>
    <row r="33" spans="2:11" s="1" customFormat="1" ht="14.45" customHeight="1">
      <c r="B33" s="42"/>
      <c r="C33" s="43"/>
      <c r="D33" s="43"/>
      <c r="E33" s="50" t="s">
        <v>47</v>
      </c>
      <c r="F33" s="140">
        <f>ROUND(SUM(BF87:BF104),2)</f>
        <v>0</v>
      </c>
      <c r="G33" s="43"/>
      <c r="H33" s="43"/>
      <c r="I33" s="141">
        <v>0.15</v>
      </c>
      <c r="J33" s="140">
        <f>ROUND(ROUND((SUM(BF87:BF104)),2)*I33,2)</f>
        <v>0</v>
      </c>
      <c r="K33" s="46"/>
    </row>
    <row r="34" spans="2:11" s="1" customFormat="1" ht="14.45" customHeight="1" hidden="1">
      <c r="B34" s="42"/>
      <c r="C34" s="43"/>
      <c r="D34" s="43"/>
      <c r="E34" s="50" t="s">
        <v>48</v>
      </c>
      <c r="F34" s="140">
        <f>ROUND(SUM(BG87:BG104),2)</f>
        <v>0</v>
      </c>
      <c r="G34" s="43"/>
      <c r="H34" s="43"/>
      <c r="I34" s="141">
        <v>0.21</v>
      </c>
      <c r="J34" s="140">
        <v>0</v>
      </c>
      <c r="K34" s="46"/>
    </row>
    <row r="35" spans="2:11" s="1" customFormat="1" ht="14.45" customHeight="1" hidden="1">
      <c r="B35" s="42"/>
      <c r="C35" s="43"/>
      <c r="D35" s="43"/>
      <c r="E35" s="50" t="s">
        <v>49</v>
      </c>
      <c r="F35" s="140">
        <f>ROUND(SUM(BH87:BH104),2)</f>
        <v>0</v>
      </c>
      <c r="G35" s="43"/>
      <c r="H35" s="43"/>
      <c r="I35" s="141">
        <v>0.15</v>
      </c>
      <c r="J35" s="140">
        <v>0</v>
      </c>
      <c r="K35" s="46"/>
    </row>
    <row r="36" spans="2:11" s="1" customFormat="1" ht="14.45" customHeight="1" hidden="1">
      <c r="B36" s="42"/>
      <c r="C36" s="43"/>
      <c r="D36" s="43"/>
      <c r="E36" s="50" t="s">
        <v>50</v>
      </c>
      <c r="F36" s="140">
        <f>ROUND(SUM(BI87:BI104),2)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1788</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03 - Plyn</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J87</f>
        <v>0</v>
      </c>
      <c r="K60" s="46"/>
      <c r="AU60" s="25" t="s">
        <v>126</v>
      </c>
    </row>
    <row r="61" spans="2:11" s="8" customFormat="1" ht="24.95" customHeight="1">
      <c r="B61" s="159"/>
      <c r="C61" s="160"/>
      <c r="D61" s="161" t="s">
        <v>210</v>
      </c>
      <c r="E61" s="162"/>
      <c r="F61" s="162"/>
      <c r="G61" s="162"/>
      <c r="H61" s="162"/>
      <c r="I61" s="163"/>
      <c r="J61" s="164">
        <f>J88</f>
        <v>0</v>
      </c>
      <c r="K61" s="165"/>
    </row>
    <row r="62" spans="2:11" s="9" customFormat="1" ht="19.9" customHeight="1">
      <c r="B62" s="166"/>
      <c r="C62" s="167"/>
      <c r="D62" s="168" t="s">
        <v>218</v>
      </c>
      <c r="E62" s="169"/>
      <c r="F62" s="169"/>
      <c r="G62" s="169"/>
      <c r="H62" s="169"/>
      <c r="I62" s="170"/>
      <c r="J62" s="171">
        <f>J89</f>
        <v>0</v>
      </c>
      <c r="K62" s="172"/>
    </row>
    <row r="63" spans="2:11" s="8" customFormat="1" ht="24.95" customHeight="1">
      <c r="B63" s="159"/>
      <c r="C63" s="160"/>
      <c r="D63" s="161" t="s">
        <v>221</v>
      </c>
      <c r="E63" s="162"/>
      <c r="F63" s="162"/>
      <c r="G63" s="162"/>
      <c r="H63" s="162"/>
      <c r="I63" s="163"/>
      <c r="J63" s="164">
        <f>J91</f>
        <v>0</v>
      </c>
      <c r="K63" s="165"/>
    </row>
    <row r="64" spans="2:11" s="9" customFormat="1" ht="19.9" customHeight="1">
      <c r="B64" s="166"/>
      <c r="C64" s="167"/>
      <c r="D64" s="168" t="s">
        <v>2328</v>
      </c>
      <c r="E64" s="169"/>
      <c r="F64" s="169"/>
      <c r="G64" s="169"/>
      <c r="H64" s="169"/>
      <c r="I64" s="170"/>
      <c r="J64" s="171">
        <f>J92</f>
        <v>0</v>
      </c>
      <c r="K64" s="172"/>
    </row>
    <row r="65" spans="2:11" s="9" customFormat="1" ht="19.9" customHeight="1">
      <c r="B65" s="166"/>
      <c r="C65" s="167"/>
      <c r="D65" s="168" t="s">
        <v>232</v>
      </c>
      <c r="E65" s="169"/>
      <c r="F65" s="169"/>
      <c r="G65" s="169"/>
      <c r="H65" s="169"/>
      <c r="I65" s="170"/>
      <c r="J65" s="171">
        <f>J102</f>
        <v>0</v>
      </c>
      <c r="K65" s="172"/>
    </row>
    <row r="66" spans="2:11" s="1" customFormat="1" ht="21.75" customHeight="1">
      <c r="B66" s="42"/>
      <c r="C66" s="43"/>
      <c r="D66" s="43"/>
      <c r="E66" s="43"/>
      <c r="F66" s="43"/>
      <c r="G66" s="43"/>
      <c r="H66" s="43"/>
      <c r="I66" s="128"/>
      <c r="J66" s="43"/>
      <c r="K66" s="46"/>
    </row>
    <row r="67" spans="2:11" s="1" customFormat="1" ht="6.95" customHeight="1">
      <c r="B67" s="57"/>
      <c r="C67" s="58"/>
      <c r="D67" s="58"/>
      <c r="E67" s="58"/>
      <c r="F67" s="58"/>
      <c r="G67" s="58"/>
      <c r="H67" s="58"/>
      <c r="I67" s="149"/>
      <c r="J67" s="58"/>
      <c r="K67" s="59"/>
    </row>
    <row r="71" spans="2:12" s="1" customFormat="1" ht="6.95" customHeight="1">
      <c r="B71" s="60"/>
      <c r="C71" s="61"/>
      <c r="D71" s="61"/>
      <c r="E71" s="61"/>
      <c r="F71" s="61"/>
      <c r="G71" s="61"/>
      <c r="H71" s="61"/>
      <c r="I71" s="152"/>
      <c r="J71" s="61"/>
      <c r="K71" s="61"/>
      <c r="L71" s="62"/>
    </row>
    <row r="72" spans="2:12" s="1" customFormat="1" ht="36.95" customHeight="1">
      <c r="B72" s="42"/>
      <c r="C72" s="63" t="s">
        <v>130</v>
      </c>
      <c r="D72" s="64"/>
      <c r="E72" s="64"/>
      <c r="F72" s="64"/>
      <c r="G72" s="64"/>
      <c r="H72" s="64"/>
      <c r="I72" s="173"/>
      <c r="J72" s="64"/>
      <c r="K72" s="64"/>
      <c r="L72" s="62"/>
    </row>
    <row r="73" spans="2:12" s="1" customFormat="1" ht="6.95" customHeight="1">
      <c r="B73" s="42"/>
      <c r="C73" s="64"/>
      <c r="D73" s="64"/>
      <c r="E73" s="64"/>
      <c r="F73" s="64"/>
      <c r="G73" s="64"/>
      <c r="H73" s="64"/>
      <c r="I73" s="173"/>
      <c r="J73" s="64"/>
      <c r="K73" s="64"/>
      <c r="L73" s="62"/>
    </row>
    <row r="74" spans="2:12" s="1" customFormat="1" ht="14.45" customHeight="1">
      <c r="B74" s="42"/>
      <c r="C74" s="66" t="s">
        <v>18</v>
      </c>
      <c r="D74" s="64"/>
      <c r="E74" s="64"/>
      <c r="F74" s="64"/>
      <c r="G74" s="64"/>
      <c r="H74" s="64"/>
      <c r="I74" s="173"/>
      <c r="J74" s="64"/>
      <c r="K74" s="64"/>
      <c r="L74" s="62"/>
    </row>
    <row r="75" spans="2:12" s="1" customFormat="1" ht="22.5" customHeight="1">
      <c r="B75" s="42"/>
      <c r="C75" s="64"/>
      <c r="D75" s="64"/>
      <c r="E75" s="415" t="str">
        <f>E7</f>
        <v>Realizace úspor energie - Gymnázimum Vysoké Mýto</v>
      </c>
      <c r="F75" s="416"/>
      <c r="G75" s="416"/>
      <c r="H75" s="416"/>
      <c r="I75" s="173"/>
      <c r="J75" s="64"/>
      <c r="K75" s="64"/>
      <c r="L75" s="62"/>
    </row>
    <row r="76" spans="2:12" ht="13.5">
      <c r="B76" s="29"/>
      <c r="C76" s="66" t="s">
        <v>120</v>
      </c>
      <c r="D76" s="219"/>
      <c r="E76" s="219"/>
      <c r="F76" s="219"/>
      <c r="G76" s="219"/>
      <c r="H76" s="219"/>
      <c r="J76" s="219"/>
      <c r="K76" s="219"/>
      <c r="L76" s="220"/>
    </row>
    <row r="77" spans="2:12" s="1" customFormat="1" ht="22.5" customHeight="1">
      <c r="B77" s="42"/>
      <c r="C77" s="64"/>
      <c r="D77" s="64"/>
      <c r="E77" s="415" t="s">
        <v>1788</v>
      </c>
      <c r="F77" s="417"/>
      <c r="G77" s="417"/>
      <c r="H77" s="417"/>
      <c r="I77" s="173"/>
      <c r="J77" s="64"/>
      <c r="K77" s="64"/>
      <c r="L77" s="62"/>
    </row>
    <row r="78" spans="2:12" s="1" customFormat="1" ht="14.45" customHeight="1">
      <c r="B78" s="42"/>
      <c r="C78" s="66" t="s">
        <v>208</v>
      </c>
      <c r="D78" s="64"/>
      <c r="E78" s="64"/>
      <c r="F78" s="64"/>
      <c r="G78" s="64"/>
      <c r="H78" s="64"/>
      <c r="I78" s="173"/>
      <c r="J78" s="64"/>
      <c r="K78" s="64"/>
      <c r="L78" s="62"/>
    </row>
    <row r="79" spans="2:12" s="1" customFormat="1" ht="23.25" customHeight="1">
      <c r="B79" s="42"/>
      <c r="C79" s="64"/>
      <c r="D79" s="64"/>
      <c r="E79" s="387" t="str">
        <f>E11</f>
        <v>03 - Plyn</v>
      </c>
      <c r="F79" s="417"/>
      <c r="G79" s="417"/>
      <c r="H79" s="417"/>
      <c r="I79" s="173"/>
      <c r="J79" s="64"/>
      <c r="K79" s="64"/>
      <c r="L79" s="62"/>
    </row>
    <row r="80" spans="2:12" s="1" customFormat="1" ht="6.95" customHeight="1">
      <c r="B80" s="42"/>
      <c r="C80" s="64"/>
      <c r="D80" s="64"/>
      <c r="E80" s="64"/>
      <c r="F80" s="64"/>
      <c r="G80" s="64"/>
      <c r="H80" s="64"/>
      <c r="I80" s="173"/>
      <c r="J80" s="64"/>
      <c r="K80" s="64"/>
      <c r="L80" s="62"/>
    </row>
    <row r="81" spans="2:12" s="1" customFormat="1" ht="18" customHeight="1">
      <c r="B81" s="42"/>
      <c r="C81" s="66" t="s">
        <v>25</v>
      </c>
      <c r="D81" s="64"/>
      <c r="E81" s="64"/>
      <c r="F81" s="174" t="str">
        <f>F14</f>
        <v>Vysoké Mýto</v>
      </c>
      <c r="G81" s="64"/>
      <c r="H81" s="64"/>
      <c r="I81" s="175" t="s">
        <v>27</v>
      </c>
      <c r="J81" s="74" t="str">
        <f>IF(J14="","",J14)</f>
        <v>1. 9. 2017</v>
      </c>
      <c r="K81" s="64"/>
      <c r="L81" s="62"/>
    </row>
    <row r="82" spans="2:12" s="1" customFormat="1" ht="6.95" customHeight="1">
      <c r="B82" s="42"/>
      <c r="C82" s="64"/>
      <c r="D82" s="64"/>
      <c r="E82" s="64"/>
      <c r="F82" s="64"/>
      <c r="G82" s="64"/>
      <c r="H82" s="64"/>
      <c r="I82" s="173"/>
      <c r="J82" s="64"/>
      <c r="K82" s="64"/>
      <c r="L82" s="62"/>
    </row>
    <row r="83" spans="2:12" s="1" customFormat="1" ht="13.5">
      <c r="B83" s="42"/>
      <c r="C83" s="66" t="s">
        <v>31</v>
      </c>
      <c r="D83" s="64"/>
      <c r="E83" s="64"/>
      <c r="F83" s="174" t="str">
        <f>E17</f>
        <v>Pardubický Kraj</v>
      </c>
      <c r="G83" s="64"/>
      <c r="H83" s="64"/>
      <c r="I83" s="175" t="s">
        <v>37</v>
      </c>
      <c r="J83" s="174" t="str">
        <f>E23</f>
        <v>KIP spol. s r.o. Litomyšl</v>
      </c>
      <c r="K83" s="64"/>
      <c r="L83" s="62"/>
    </row>
    <row r="84" spans="2:12" s="1" customFormat="1" ht="14.45" customHeight="1">
      <c r="B84" s="42"/>
      <c r="C84" s="66" t="s">
        <v>35</v>
      </c>
      <c r="D84" s="64"/>
      <c r="E84" s="64"/>
      <c r="F84" s="174" t="str">
        <f>IF(E20="","",E20)</f>
        <v/>
      </c>
      <c r="G84" s="64"/>
      <c r="H84" s="64"/>
      <c r="I84" s="173"/>
      <c r="J84" s="64"/>
      <c r="K84" s="64"/>
      <c r="L84" s="62"/>
    </row>
    <row r="85" spans="2:12" s="1" customFormat="1" ht="10.35" customHeight="1">
      <c r="B85" s="42"/>
      <c r="C85" s="64"/>
      <c r="D85" s="64"/>
      <c r="E85" s="64"/>
      <c r="F85" s="64"/>
      <c r="G85" s="64"/>
      <c r="H85" s="64"/>
      <c r="I85" s="173"/>
      <c r="J85" s="64"/>
      <c r="K85" s="64"/>
      <c r="L85" s="62"/>
    </row>
    <row r="86" spans="2:20" s="10" customFormat="1" ht="29.25" customHeight="1">
      <c r="B86" s="176"/>
      <c r="C86" s="177" t="s">
        <v>131</v>
      </c>
      <c r="D86" s="178" t="s">
        <v>60</v>
      </c>
      <c r="E86" s="178" t="s">
        <v>56</v>
      </c>
      <c r="F86" s="178" t="s">
        <v>132</v>
      </c>
      <c r="G86" s="178" t="s">
        <v>133</v>
      </c>
      <c r="H86" s="178" t="s">
        <v>134</v>
      </c>
      <c r="I86" s="179" t="s">
        <v>135</v>
      </c>
      <c r="J86" s="178" t="s">
        <v>124</v>
      </c>
      <c r="K86" s="180" t="s">
        <v>136</v>
      </c>
      <c r="L86" s="181"/>
      <c r="M86" s="82" t="s">
        <v>137</v>
      </c>
      <c r="N86" s="83" t="s">
        <v>45</v>
      </c>
      <c r="O86" s="83" t="s">
        <v>138</v>
      </c>
      <c r="P86" s="83" t="s">
        <v>139</v>
      </c>
      <c r="Q86" s="83" t="s">
        <v>140</v>
      </c>
      <c r="R86" s="83" t="s">
        <v>141</v>
      </c>
      <c r="S86" s="83" t="s">
        <v>142</v>
      </c>
      <c r="T86" s="84" t="s">
        <v>143</v>
      </c>
    </row>
    <row r="87" spans="2:63" s="1" customFormat="1" ht="29.25" customHeight="1">
      <c r="B87" s="42"/>
      <c r="C87" s="88" t="s">
        <v>125</v>
      </c>
      <c r="D87" s="64"/>
      <c r="E87" s="64"/>
      <c r="F87" s="64"/>
      <c r="G87" s="64"/>
      <c r="H87" s="64"/>
      <c r="I87" s="173"/>
      <c r="J87" s="182">
        <f>BK87</f>
        <v>0</v>
      </c>
      <c r="K87" s="64"/>
      <c r="L87" s="62"/>
      <c r="M87" s="85"/>
      <c r="N87" s="86"/>
      <c r="O87" s="86"/>
      <c r="P87" s="183">
        <f>P88+P91</f>
        <v>0</v>
      </c>
      <c r="Q87" s="86"/>
      <c r="R87" s="183">
        <f>R88+R91</f>
        <v>0.03356</v>
      </c>
      <c r="S87" s="86"/>
      <c r="T87" s="184">
        <f>T88+T91</f>
        <v>0</v>
      </c>
      <c r="AT87" s="25" t="s">
        <v>74</v>
      </c>
      <c r="AU87" s="25" t="s">
        <v>126</v>
      </c>
      <c r="BK87" s="185">
        <f>BK88+BK91</f>
        <v>0</v>
      </c>
    </row>
    <row r="88" spans="2:63" s="11" customFormat="1" ht="37.35" customHeight="1">
      <c r="B88" s="186"/>
      <c r="C88" s="187"/>
      <c r="D88" s="188" t="s">
        <v>74</v>
      </c>
      <c r="E88" s="189" t="s">
        <v>237</v>
      </c>
      <c r="F88" s="189" t="s">
        <v>238</v>
      </c>
      <c r="G88" s="187"/>
      <c r="H88" s="187"/>
      <c r="I88" s="190"/>
      <c r="J88" s="191">
        <f>BK88</f>
        <v>0</v>
      </c>
      <c r="K88" s="187"/>
      <c r="L88" s="192"/>
      <c r="M88" s="193"/>
      <c r="N88" s="194"/>
      <c r="O88" s="194"/>
      <c r="P88" s="195">
        <f>P89</f>
        <v>0</v>
      </c>
      <c r="Q88" s="194"/>
      <c r="R88" s="195">
        <f>R89</f>
        <v>0</v>
      </c>
      <c r="S88" s="194"/>
      <c r="T88" s="196">
        <f>T89</f>
        <v>0</v>
      </c>
      <c r="AR88" s="197" t="s">
        <v>24</v>
      </c>
      <c r="AT88" s="198" t="s">
        <v>74</v>
      </c>
      <c r="AU88" s="198" t="s">
        <v>75</v>
      </c>
      <c r="AY88" s="197" t="s">
        <v>145</v>
      </c>
      <c r="BK88" s="199">
        <f>BK89</f>
        <v>0</v>
      </c>
    </row>
    <row r="89" spans="2:63" s="11" customFormat="1" ht="19.9" customHeight="1">
      <c r="B89" s="186"/>
      <c r="C89" s="187"/>
      <c r="D89" s="200" t="s">
        <v>74</v>
      </c>
      <c r="E89" s="201" t="s">
        <v>169</v>
      </c>
      <c r="F89" s="201" t="s">
        <v>569</v>
      </c>
      <c r="G89" s="187"/>
      <c r="H89" s="187"/>
      <c r="I89" s="190"/>
      <c r="J89" s="202">
        <f>BK89</f>
        <v>0</v>
      </c>
      <c r="K89" s="187"/>
      <c r="L89" s="192"/>
      <c r="M89" s="193"/>
      <c r="N89" s="194"/>
      <c r="O89" s="194"/>
      <c r="P89" s="195">
        <f>P90</f>
        <v>0</v>
      </c>
      <c r="Q89" s="194"/>
      <c r="R89" s="195">
        <f>R90</f>
        <v>0</v>
      </c>
      <c r="S89" s="194"/>
      <c r="T89" s="196">
        <f>T90</f>
        <v>0</v>
      </c>
      <c r="AR89" s="197" t="s">
        <v>24</v>
      </c>
      <c r="AT89" s="198" t="s">
        <v>74</v>
      </c>
      <c r="AU89" s="198" t="s">
        <v>24</v>
      </c>
      <c r="AY89" s="197" t="s">
        <v>145</v>
      </c>
      <c r="BK89" s="199">
        <f>BK90</f>
        <v>0</v>
      </c>
    </row>
    <row r="90" spans="2:65" s="1" customFormat="1" ht="22.5" customHeight="1">
      <c r="B90" s="42"/>
      <c r="C90" s="203" t="s">
        <v>24</v>
      </c>
      <c r="D90" s="203" t="s">
        <v>148</v>
      </c>
      <c r="E90" s="204" t="s">
        <v>2329</v>
      </c>
      <c r="F90" s="205" t="s">
        <v>2330</v>
      </c>
      <c r="G90" s="206" t="s">
        <v>165</v>
      </c>
      <c r="H90" s="207">
        <v>1</v>
      </c>
      <c r="I90" s="208"/>
      <c r="J90" s="209">
        <f>ROUND(I90*H90,2)</f>
        <v>0</v>
      </c>
      <c r="K90" s="205" t="s">
        <v>152</v>
      </c>
      <c r="L90" s="62"/>
      <c r="M90" s="210" t="s">
        <v>22</v>
      </c>
      <c r="N90" s="211" t="s">
        <v>46</v>
      </c>
      <c r="O90" s="43"/>
      <c r="P90" s="212">
        <f>O90*H90</f>
        <v>0</v>
      </c>
      <c r="Q90" s="212">
        <v>0</v>
      </c>
      <c r="R90" s="212">
        <f>Q90*H90</f>
        <v>0</v>
      </c>
      <c r="S90" s="212">
        <v>0</v>
      </c>
      <c r="T90" s="213">
        <f>S90*H90</f>
        <v>0</v>
      </c>
      <c r="AR90" s="25" t="s">
        <v>244</v>
      </c>
      <c r="AT90" s="25" t="s">
        <v>148</v>
      </c>
      <c r="AU90" s="25" t="s">
        <v>84</v>
      </c>
      <c r="AY90" s="25" t="s">
        <v>145</v>
      </c>
      <c r="BE90" s="214">
        <f>IF(N90="základní",J90,0)</f>
        <v>0</v>
      </c>
      <c r="BF90" s="214">
        <f>IF(N90="snížená",J90,0)</f>
        <v>0</v>
      </c>
      <c r="BG90" s="214">
        <f>IF(N90="zákl. přenesená",J90,0)</f>
        <v>0</v>
      </c>
      <c r="BH90" s="214">
        <f>IF(N90="sníž. přenesená",J90,0)</f>
        <v>0</v>
      </c>
      <c r="BI90" s="214">
        <f>IF(N90="nulová",J90,0)</f>
        <v>0</v>
      </c>
      <c r="BJ90" s="25" t="s">
        <v>24</v>
      </c>
      <c r="BK90" s="214">
        <f>ROUND(I90*H90,2)</f>
        <v>0</v>
      </c>
      <c r="BL90" s="25" t="s">
        <v>244</v>
      </c>
      <c r="BM90" s="25" t="s">
        <v>2331</v>
      </c>
    </row>
    <row r="91" spans="2:63" s="11" customFormat="1" ht="37.35" customHeight="1">
      <c r="B91" s="186"/>
      <c r="C91" s="187"/>
      <c r="D91" s="188" t="s">
        <v>74</v>
      </c>
      <c r="E91" s="189" t="s">
        <v>817</v>
      </c>
      <c r="F91" s="189" t="s">
        <v>818</v>
      </c>
      <c r="G91" s="187"/>
      <c r="H91" s="187"/>
      <c r="I91" s="190"/>
      <c r="J91" s="191">
        <f>BK91</f>
        <v>0</v>
      </c>
      <c r="K91" s="187"/>
      <c r="L91" s="192"/>
      <c r="M91" s="193"/>
      <c r="N91" s="194"/>
      <c r="O91" s="194"/>
      <c r="P91" s="195">
        <f>P92+P102</f>
        <v>0</v>
      </c>
      <c r="Q91" s="194"/>
      <c r="R91" s="195">
        <f>R92+R102</f>
        <v>0.03356</v>
      </c>
      <c r="S91" s="194"/>
      <c r="T91" s="196">
        <f>T92+T102</f>
        <v>0</v>
      </c>
      <c r="AR91" s="197" t="s">
        <v>84</v>
      </c>
      <c r="AT91" s="198" t="s">
        <v>74</v>
      </c>
      <c r="AU91" s="198" t="s">
        <v>75</v>
      </c>
      <c r="AY91" s="197" t="s">
        <v>145</v>
      </c>
      <c r="BK91" s="199">
        <f>BK92+BK102</f>
        <v>0</v>
      </c>
    </row>
    <row r="92" spans="2:63" s="11" customFormat="1" ht="19.9" customHeight="1">
      <c r="B92" s="186"/>
      <c r="C92" s="187"/>
      <c r="D92" s="200" t="s">
        <v>74</v>
      </c>
      <c r="E92" s="201" t="s">
        <v>2332</v>
      </c>
      <c r="F92" s="201" t="s">
        <v>2333</v>
      </c>
      <c r="G92" s="187"/>
      <c r="H92" s="187"/>
      <c r="I92" s="190"/>
      <c r="J92" s="202">
        <f>BK92</f>
        <v>0</v>
      </c>
      <c r="K92" s="187"/>
      <c r="L92" s="192"/>
      <c r="M92" s="193"/>
      <c r="N92" s="194"/>
      <c r="O92" s="194"/>
      <c r="P92" s="195">
        <f>SUM(P93:P101)</f>
        <v>0</v>
      </c>
      <c r="Q92" s="194"/>
      <c r="R92" s="195">
        <f>SUM(R93:R101)</f>
        <v>0.03316</v>
      </c>
      <c r="S92" s="194"/>
      <c r="T92" s="196">
        <f>SUM(T93:T101)</f>
        <v>0</v>
      </c>
      <c r="AR92" s="197" t="s">
        <v>84</v>
      </c>
      <c r="AT92" s="198" t="s">
        <v>74</v>
      </c>
      <c r="AU92" s="198" t="s">
        <v>24</v>
      </c>
      <c r="AY92" s="197" t="s">
        <v>145</v>
      </c>
      <c r="BK92" s="199">
        <f>SUM(BK93:BK101)</f>
        <v>0</v>
      </c>
    </row>
    <row r="93" spans="2:65" s="1" customFormat="1" ht="31.5" customHeight="1">
      <c r="B93" s="42"/>
      <c r="C93" s="203" t="s">
        <v>84</v>
      </c>
      <c r="D93" s="203" t="s">
        <v>148</v>
      </c>
      <c r="E93" s="204" t="s">
        <v>2334</v>
      </c>
      <c r="F93" s="205" t="s">
        <v>2335</v>
      </c>
      <c r="G93" s="206" t="s">
        <v>317</v>
      </c>
      <c r="H93" s="207">
        <v>8</v>
      </c>
      <c r="I93" s="208"/>
      <c r="J93" s="209">
        <f aca="true" t="shared" si="0" ref="J93:J101">ROUND(I93*H93,2)</f>
        <v>0</v>
      </c>
      <c r="K93" s="205" t="s">
        <v>1916</v>
      </c>
      <c r="L93" s="62"/>
      <c r="M93" s="210" t="s">
        <v>22</v>
      </c>
      <c r="N93" s="211" t="s">
        <v>46</v>
      </c>
      <c r="O93" s="43"/>
      <c r="P93" s="212">
        <f aca="true" t="shared" si="1" ref="P93:P101">O93*H93</f>
        <v>0</v>
      </c>
      <c r="Q93" s="212">
        <v>0.0027</v>
      </c>
      <c r="R93" s="212">
        <f aca="true" t="shared" si="2" ref="R93:R101">Q93*H93</f>
        <v>0.0216</v>
      </c>
      <c r="S93" s="212">
        <v>0</v>
      </c>
      <c r="T93" s="213">
        <f aca="true" t="shared" si="3" ref="T93:T101">S93*H93</f>
        <v>0</v>
      </c>
      <c r="AR93" s="25" t="s">
        <v>326</v>
      </c>
      <c r="AT93" s="25" t="s">
        <v>148</v>
      </c>
      <c r="AU93" s="25" t="s">
        <v>84</v>
      </c>
      <c r="AY93" s="25" t="s">
        <v>145</v>
      </c>
      <c r="BE93" s="214">
        <f aca="true" t="shared" si="4" ref="BE93:BE101">IF(N93="základní",J93,0)</f>
        <v>0</v>
      </c>
      <c r="BF93" s="214">
        <f aca="true" t="shared" si="5" ref="BF93:BF101">IF(N93="snížená",J93,0)</f>
        <v>0</v>
      </c>
      <c r="BG93" s="214">
        <f aca="true" t="shared" si="6" ref="BG93:BG101">IF(N93="zákl. přenesená",J93,0)</f>
        <v>0</v>
      </c>
      <c r="BH93" s="214">
        <f aca="true" t="shared" si="7" ref="BH93:BH101">IF(N93="sníž. přenesená",J93,0)</f>
        <v>0</v>
      </c>
      <c r="BI93" s="214">
        <f aca="true" t="shared" si="8" ref="BI93:BI101">IF(N93="nulová",J93,0)</f>
        <v>0</v>
      </c>
      <c r="BJ93" s="25" t="s">
        <v>24</v>
      </c>
      <c r="BK93" s="214">
        <f aca="true" t="shared" si="9" ref="BK93:BK101">ROUND(I93*H93,2)</f>
        <v>0</v>
      </c>
      <c r="BL93" s="25" t="s">
        <v>326</v>
      </c>
      <c r="BM93" s="25" t="s">
        <v>2336</v>
      </c>
    </row>
    <row r="94" spans="2:65" s="1" customFormat="1" ht="31.5" customHeight="1">
      <c r="B94" s="42"/>
      <c r="C94" s="203" t="s">
        <v>158</v>
      </c>
      <c r="D94" s="203" t="s">
        <v>148</v>
      </c>
      <c r="E94" s="204" t="s">
        <v>2337</v>
      </c>
      <c r="F94" s="205" t="s">
        <v>2338</v>
      </c>
      <c r="G94" s="206" t="s">
        <v>165</v>
      </c>
      <c r="H94" s="207">
        <v>2</v>
      </c>
      <c r="I94" s="208"/>
      <c r="J94" s="209">
        <f t="shared" si="0"/>
        <v>0</v>
      </c>
      <c r="K94" s="205" t="s">
        <v>1916</v>
      </c>
      <c r="L94" s="62"/>
      <c r="M94" s="210" t="s">
        <v>22</v>
      </c>
      <c r="N94" s="211" t="s">
        <v>46</v>
      </c>
      <c r="O94" s="43"/>
      <c r="P94" s="212">
        <f t="shared" si="1"/>
        <v>0</v>
      </c>
      <c r="Q94" s="212">
        <v>0.00428</v>
      </c>
      <c r="R94" s="212">
        <f t="shared" si="2"/>
        <v>0.00856</v>
      </c>
      <c r="S94" s="212">
        <v>0</v>
      </c>
      <c r="T94" s="213">
        <f t="shared" si="3"/>
        <v>0</v>
      </c>
      <c r="AR94" s="25" t="s">
        <v>326</v>
      </c>
      <c r="AT94" s="25" t="s">
        <v>148</v>
      </c>
      <c r="AU94" s="25" t="s">
        <v>84</v>
      </c>
      <c r="AY94" s="25" t="s">
        <v>145</v>
      </c>
      <c r="BE94" s="214">
        <f t="shared" si="4"/>
        <v>0</v>
      </c>
      <c r="BF94" s="214">
        <f t="shared" si="5"/>
        <v>0</v>
      </c>
      <c r="BG94" s="214">
        <f t="shared" si="6"/>
        <v>0</v>
      </c>
      <c r="BH94" s="214">
        <f t="shared" si="7"/>
        <v>0</v>
      </c>
      <c r="BI94" s="214">
        <f t="shared" si="8"/>
        <v>0</v>
      </c>
      <c r="BJ94" s="25" t="s">
        <v>24</v>
      </c>
      <c r="BK94" s="214">
        <f t="shared" si="9"/>
        <v>0</v>
      </c>
      <c r="BL94" s="25" t="s">
        <v>326</v>
      </c>
      <c r="BM94" s="25" t="s">
        <v>2339</v>
      </c>
    </row>
    <row r="95" spans="2:65" s="1" customFormat="1" ht="22.5" customHeight="1">
      <c r="B95" s="42"/>
      <c r="C95" s="203" t="s">
        <v>244</v>
      </c>
      <c r="D95" s="203" t="s">
        <v>148</v>
      </c>
      <c r="E95" s="204" t="s">
        <v>2340</v>
      </c>
      <c r="F95" s="205" t="s">
        <v>2341</v>
      </c>
      <c r="G95" s="206" t="s">
        <v>175</v>
      </c>
      <c r="H95" s="207">
        <v>2</v>
      </c>
      <c r="I95" s="208"/>
      <c r="J95" s="209">
        <f t="shared" si="0"/>
        <v>0</v>
      </c>
      <c r="K95" s="205" t="s">
        <v>1916</v>
      </c>
      <c r="L95" s="62"/>
      <c r="M95" s="210" t="s">
        <v>22</v>
      </c>
      <c r="N95" s="211" t="s">
        <v>46</v>
      </c>
      <c r="O95" s="43"/>
      <c r="P95" s="212">
        <f t="shared" si="1"/>
        <v>0</v>
      </c>
      <c r="Q95" s="212">
        <v>0</v>
      </c>
      <c r="R95" s="212">
        <f t="shared" si="2"/>
        <v>0</v>
      </c>
      <c r="S95" s="212">
        <v>0</v>
      </c>
      <c r="T95" s="213">
        <f t="shared" si="3"/>
        <v>0</v>
      </c>
      <c r="AR95" s="25" t="s">
        <v>326</v>
      </c>
      <c r="AT95" s="25" t="s">
        <v>148</v>
      </c>
      <c r="AU95" s="25" t="s">
        <v>84</v>
      </c>
      <c r="AY95" s="25" t="s">
        <v>145</v>
      </c>
      <c r="BE95" s="214">
        <f t="shared" si="4"/>
        <v>0</v>
      </c>
      <c r="BF95" s="214">
        <f t="shared" si="5"/>
        <v>0</v>
      </c>
      <c r="BG95" s="214">
        <f t="shared" si="6"/>
        <v>0</v>
      </c>
      <c r="BH95" s="214">
        <f t="shared" si="7"/>
        <v>0</v>
      </c>
      <c r="BI95" s="214">
        <f t="shared" si="8"/>
        <v>0</v>
      </c>
      <c r="BJ95" s="25" t="s">
        <v>24</v>
      </c>
      <c r="BK95" s="214">
        <f t="shared" si="9"/>
        <v>0</v>
      </c>
      <c r="BL95" s="25" t="s">
        <v>326</v>
      </c>
      <c r="BM95" s="25" t="s">
        <v>2342</v>
      </c>
    </row>
    <row r="96" spans="2:65" s="1" customFormat="1" ht="22.5" customHeight="1">
      <c r="B96" s="42"/>
      <c r="C96" s="250" t="s">
        <v>144</v>
      </c>
      <c r="D96" s="250" t="s">
        <v>304</v>
      </c>
      <c r="E96" s="251" t="s">
        <v>2343</v>
      </c>
      <c r="F96" s="252" t="s">
        <v>2344</v>
      </c>
      <c r="G96" s="253" t="s">
        <v>175</v>
      </c>
      <c r="H96" s="254">
        <v>2</v>
      </c>
      <c r="I96" s="255"/>
      <c r="J96" s="256">
        <f t="shared" si="0"/>
        <v>0</v>
      </c>
      <c r="K96" s="252" t="s">
        <v>152</v>
      </c>
      <c r="L96" s="257"/>
      <c r="M96" s="258" t="s">
        <v>22</v>
      </c>
      <c r="N96" s="259" t="s">
        <v>46</v>
      </c>
      <c r="O96" s="43"/>
      <c r="P96" s="212">
        <f t="shared" si="1"/>
        <v>0</v>
      </c>
      <c r="Q96" s="212">
        <v>0.001</v>
      </c>
      <c r="R96" s="212">
        <f t="shared" si="2"/>
        <v>0.002</v>
      </c>
      <c r="S96" s="212">
        <v>0</v>
      </c>
      <c r="T96" s="213">
        <f t="shared" si="3"/>
        <v>0</v>
      </c>
      <c r="AR96" s="25" t="s">
        <v>438</v>
      </c>
      <c r="AT96" s="25" t="s">
        <v>304</v>
      </c>
      <c r="AU96" s="25" t="s">
        <v>84</v>
      </c>
      <c r="AY96" s="25" t="s">
        <v>145</v>
      </c>
      <c r="BE96" s="214">
        <f t="shared" si="4"/>
        <v>0</v>
      </c>
      <c r="BF96" s="214">
        <f t="shared" si="5"/>
        <v>0</v>
      </c>
      <c r="BG96" s="214">
        <f t="shared" si="6"/>
        <v>0</v>
      </c>
      <c r="BH96" s="214">
        <f t="shared" si="7"/>
        <v>0</v>
      </c>
      <c r="BI96" s="214">
        <f t="shared" si="8"/>
        <v>0</v>
      </c>
      <c r="BJ96" s="25" t="s">
        <v>24</v>
      </c>
      <c r="BK96" s="214">
        <f t="shared" si="9"/>
        <v>0</v>
      </c>
      <c r="BL96" s="25" t="s">
        <v>326</v>
      </c>
      <c r="BM96" s="25" t="s">
        <v>2345</v>
      </c>
    </row>
    <row r="97" spans="2:65" s="1" customFormat="1" ht="22.5" customHeight="1">
      <c r="B97" s="42"/>
      <c r="C97" s="203" t="s">
        <v>177</v>
      </c>
      <c r="D97" s="203" t="s">
        <v>148</v>
      </c>
      <c r="E97" s="204" t="s">
        <v>2346</v>
      </c>
      <c r="F97" s="205" t="s">
        <v>2347</v>
      </c>
      <c r="G97" s="206" t="s">
        <v>165</v>
      </c>
      <c r="H97" s="207">
        <v>1</v>
      </c>
      <c r="I97" s="208"/>
      <c r="J97" s="209">
        <f t="shared" si="0"/>
        <v>0</v>
      </c>
      <c r="K97" s="205" t="s">
        <v>152</v>
      </c>
      <c r="L97" s="62"/>
      <c r="M97" s="210" t="s">
        <v>22</v>
      </c>
      <c r="N97" s="211" t="s">
        <v>46</v>
      </c>
      <c r="O97" s="43"/>
      <c r="P97" s="212">
        <f t="shared" si="1"/>
        <v>0</v>
      </c>
      <c r="Q97" s="212">
        <v>0.001</v>
      </c>
      <c r="R97" s="212">
        <f t="shared" si="2"/>
        <v>0.001</v>
      </c>
      <c r="S97" s="212">
        <v>0</v>
      </c>
      <c r="T97" s="213">
        <f t="shared" si="3"/>
        <v>0</v>
      </c>
      <c r="AR97" s="25" t="s">
        <v>623</v>
      </c>
      <c r="AT97" s="25" t="s">
        <v>148</v>
      </c>
      <c r="AU97" s="25" t="s">
        <v>84</v>
      </c>
      <c r="AY97" s="25" t="s">
        <v>145</v>
      </c>
      <c r="BE97" s="214">
        <f t="shared" si="4"/>
        <v>0</v>
      </c>
      <c r="BF97" s="214">
        <f t="shared" si="5"/>
        <v>0</v>
      </c>
      <c r="BG97" s="214">
        <f t="shared" si="6"/>
        <v>0</v>
      </c>
      <c r="BH97" s="214">
        <f t="shared" si="7"/>
        <v>0</v>
      </c>
      <c r="BI97" s="214">
        <f t="shared" si="8"/>
        <v>0</v>
      </c>
      <c r="BJ97" s="25" t="s">
        <v>24</v>
      </c>
      <c r="BK97" s="214">
        <f t="shared" si="9"/>
        <v>0</v>
      </c>
      <c r="BL97" s="25" t="s">
        <v>623</v>
      </c>
      <c r="BM97" s="25" t="s">
        <v>2348</v>
      </c>
    </row>
    <row r="98" spans="2:65" s="1" customFormat="1" ht="22.5" customHeight="1">
      <c r="B98" s="42"/>
      <c r="C98" s="203" t="s">
        <v>181</v>
      </c>
      <c r="D98" s="203" t="s">
        <v>148</v>
      </c>
      <c r="E98" s="204" t="s">
        <v>2349</v>
      </c>
      <c r="F98" s="205" t="s">
        <v>2350</v>
      </c>
      <c r="G98" s="206" t="s">
        <v>165</v>
      </c>
      <c r="H98" s="207">
        <v>1</v>
      </c>
      <c r="I98" s="208"/>
      <c r="J98" s="209">
        <f t="shared" si="0"/>
        <v>0</v>
      </c>
      <c r="K98" s="205" t="s">
        <v>152</v>
      </c>
      <c r="L98" s="62"/>
      <c r="M98" s="210" t="s">
        <v>22</v>
      </c>
      <c r="N98" s="211" t="s">
        <v>46</v>
      </c>
      <c r="O98" s="43"/>
      <c r="P98" s="212">
        <f t="shared" si="1"/>
        <v>0</v>
      </c>
      <c r="Q98" s="212">
        <v>0</v>
      </c>
      <c r="R98" s="212">
        <f t="shared" si="2"/>
        <v>0</v>
      </c>
      <c r="S98" s="212">
        <v>0</v>
      </c>
      <c r="T98" s="213">
        <f t="shared" si="3"/>
        <v>0</v>
      </c>
      <c r="AR98" s="25" t="s">
        <v>326</v>
      </c>
      <c r="AT98" s="25" t="s">
        <v>148</v>
      </c>
      <c r="AU98" s="25" t="s">
        <v>84</v>
      </c>
      <c r="AY98" s="25" t="s">
        <v>145</v>
      </c>
      <c r="BE98" s="214">
        <f t="shared" si="4"/>
        <v>0</v>
      </c>
      <c r="BF98" s="214">
        <f t="shared" si="5"/>
        <v>0</v>
      </c>
      <c r="BG98" s="214">
        <f t="shared" si="6"/>
        <v>0</v>
      </c>
      <c r="BH98" s="214">
        <f t="shared" si="7"/>
        <v>0</v>
      </c>
      <c r="BI98" s="214">
        <f t="shared" si="8"/>
        <v>0</v>
      </c>
      <c r="BJ98" s="25" t="s">
        <v>24</v>
      </c>
      <c r="BK98" s="214">
        <f t="shared" si="9"/>
        <v>0</v>
      </c>
      <c r="BL98" s="25" t="s">
        <v>326</v>
      </c>
      <c r="BM98" s="25" t="s">
        <v>2351</v>
      </c>
    </row>
    <row r="99" spans="2:65" s="1" customFormat="1" ht="44.25" customHeight="1">
      <c r="B99" s="42"/>
      <c r="C99" s="203" t="s">
        <v>185</v>
      </c>
      <c r="D99" s="203" t="s">
        <v>148</v>
      </c>
      <c r="E99" s="204" t="s">
        <v>2352</v>
      </c>
      <c r="F99" s="205" t="s">
        <v>2353</v>
      </c>
      <c r="G99" s="206" t="s">
        <v>780</v>
      </c>
      <c r="H99" s="207">
        <v>0.032</v>
      </c>
      <c r="I99" s="208"/>
      <c r="J99" s="209">
        <f t="shared" si="0"/>
        <v>0</v>
      </c>
      <c r="K99" s="205" t="s">
        <v>1916</v>
      </c>
      <c r="L99" s="62"/>
      <c r="M99" s="210" t="s">
        <v>22</v>
      </c>
      <c r="N99" s="211" t="s">
        <v>46</v>
      </c>
      <c r="O99" s="43"/>
      <c r="P99" s="212">
        <f t="shared" si="1"/>
        <v>0</v>
      </c>
      <c r="Q99" s="212">
        <v>0</v>
      </c>
      <c r="R99" s="212">
        <f t="shared" si="2"/>
        <v>0</v>
      </c>
      <c r="S99" s="212">
        <v>0</v>
      </c>
      <c r="T99" s="213">
        <f t="shared" si="3"/>
        <v>0</v>
      </c>
      <c r="AR99" s="25" t="s">
        <v>326</v>
      </c>
      <c r="AT99" s="25" t="s">
        <v>148</v>
      </c>
      <c r="AU99" s="25" t="s">
        <v>84</v>
      </c>
      <c r="AY99" s="25" t="s">
        <v>145</v>
      </c>
      <c r="BE99" s="214">
        <f t="shared" si="4"/>
        <v>0</v>
      </c>
      <c r="BF99" s="214">
        <f t="shared" si="5"/>
        <v>0</v>
      </c>
      <c r="BG99" s="214">
        <f t="shared" si="6"/>
        <v>0</v>
      </c>
      <c r="BH99" s="214">
        <f t="shared" si="7"/>
        <v>0</v>
      </c>
      <c r="BI99" s="214">
        <f t="shared" si="8"/>
        <v>0</v>
      </c>
      <c r="BJ99" s="25" t="s">
        <v>24</v>
      </c>
      <c r="BK99" s="214">
        <f t="shared" si="9"/>
        <v>0</v>
      </c>
      <c r="BL99" s="25" t="s">
        <v>326</v>
      </c>
      <c r="BM99" s="25" t="s">
        <v>2354</v>
      </c>
    </row>
    <row r="100" spans="2:65" s="1" customFormat="1" ht="31.5" customHeight="1">
      <c r="B100" s="42"/>
      <c r="C100" s="203" t="s">
        <v>169</v>
      </c>
      <c r="D100" s="203" t="s">
        <v>148</v>
      </c>
      <c r="E100" s="204" t="s">
        <v>2355</v>
      </c>
      <c r="F100" s="205" t="s">
        <v>2356</v>
      </c>
      <c r="G100" s="206" t="s">
        <v>780</v>
      </c>
      <c r="H100" s="207">
        <v>0.032</v>
      </c>
      <c r="I100" s="208"/>
      <c r="J100" s="209">
        <f t="shared" si="0"/>
        <v>0</v>
      </c>
      <c r="K100" s="205" t="s">
        <v>1916</v>
      </c>
      <c r="L100" s="62"/>
      <c r="M100" s="210" t="s">
        <v>22</v>
      </c>
      <c r="N100" s="211" t="s">
        <v>46</v>
      </c>
      <c r="O100" s="43"/>
      <c r="P100" s="212">
        <f t="shared" si="1"/>
        <v>0</v>
      </c>
      <c r="Q100" s="212">
        <v>0</v>
      </c>
      <c r="R100" s="212">
        <f t="shared" si="2"/>
        <v>0</v>
      </c>
      <c r="S100" s="212">
        <v>0</v>
      </c>
      <c r="T100" s="213">
        <f t="shared" si="3"/>
        <v>0</v>
      </c>
      <c r="AR100" s="25" t="s">
        <v>326</v>
      </c>
      <c r="AT100" s="25" t="s">
        <v>148</v>
      </c>
      <c r="AU100" s="25" t="s">
        <v>84</v>
      </c>
      <c r="AY100" s="25" t="s">
        <v>145</v>
      </c>
      <c r="BE100" s="214">
        <f t="shared" si="4"/>
        <v>0</v>
      </c>
      <c r="BF100" s="214">
        <f t="shared" si="5"/>
        <v>0</v>
      </c>
      <c r="BG100" s="214">
        <f t="shared" si="6"/>
        <v>0</v>
      </c>
      <c r="BH100" s="214">
        <f t="shared" si="7"/>
        <v>0</v>
      </c>
      <c r="BI100" s="214">
        <f t="shared" si="8"/>
        <v>0</v>
      </c>
      <c r="BJ100" s="25" t="s">
        <v>24</v>
      </c>
      <c r="BK100" s="214">
        <f t="shared" si="9"/>
        <v>0</v>
      </c>
      <c r="BL100" s="25" t="s">
        <v>326</v>
      </c>
      <c r="BM100" s="25" t="s">
        <v>2357</v>
      </c>
    </row>
    <row r="101" spans="2:65" s="1" customFormat="1" ht="22.5" customHeight="1">
      <c r="B101" s="42"/>
      <c r="C101" s="203" t="s">
        <v>29</v>
      </c>
      <c r="D101" s="203" t="s">
        <v>148</v>
      </c>
      <c r="E101" s="204" t="s">
        <v>2358</v>
      </c>
      <c r="F101" s="205" t="s">
        <v>2359</v>
      </c>
      <c r="G101" s="206" t="s">
        <v>165</v>
      </c>
      <c r="H101" s="207">
        <v>1</v>
      </c>
      <c r="I101" s="208"/>
      <c r="J101" s="209">
        <f t="shared" si="0"/>
        <v>0</v>
      </c>
      <c r="K101" s="205" t="s">
        <v>152</v>
      </c>
      <c r="L101" s="62"/>
      <c r="M101" s="210" t="s">
        <v>22</v>
      </c>
      <c r="N101" s="211" t="s">
        <v>46</v>
      </c>
      <c r="O101" s="43"/>
      <c r="P101" s="212">
        <f t="shared" si="1"/>
        <v>0</v>
      </c>
      <c r="Q101" s="212">
        <v>0</v>
      </c>
      <c r="R101" s="212">
        <f t="shared" si="2"/>
        <v>0</v>
      </c>
      <c r="S101" s="212">
        <v>0</v>
      </c>
      <c r="T101" s="213">
        <f t="shared" si="3"/>
        <v>0</v>
      </c>
      <c r="AR101" s="25" t="s">
        <v>326</v>
      </c>
      <c r="AT101" s="25" t="s">
        <v>148</v>
      </c>
      <c r="AU101" s="25" t="s">
        <v>84</v>
      </c>
      <c r="AY101" s="25" t="s">
        <v>145</v>
      </c>
      <c r="BE101" s="214">
        <f t="shared" si="4"/>
        <v>0</v>
      </c>
      <c r="BF101" s="214">
        <f t="shared" si="5"/>
        <v>0</v>
      </c>
      <c r="BG101" s="214">
        <f t="shared" si="6"/>
        <v>0</v>
      </c>
      <c r="BH101" s="214">
        <f t="shared" si="7"/>
        <v>0</v>
      </c>
      <c r="BI101" s="214">
        <f t="shared" si="8"/>
        <v>0</v>
      </c>
      <c r="BJ101" s="25" t="s">
        <v>24</v>
      </c>
      <c r="BK101" s="214">
        <f t="shared" si="9"/>
        <v>0</v>
      </c>
      <c r="BL101" s="25" t="s">
        <v>326</v>
      </c>
      <c r="BM101" s="25" t="s">
        <v>2360</v>
      </c>
    </row>
    <row r="102" spans="2:63" s="11" customFormat="1" ht="29.85" customHeight="1">
      <c r="B102" s="186"/>
      <c r="C102" s="187"/>
      <c r="D102" s="200" t="s">
        <v>74</v>
      </c>
      <c r="E102" s="201" t="s">
        <v>1572</v>
      </c>
      <c r="F102" s="201" t="s">
        <v>1573</v>
      </c>
      <c r="G102" s="187"/>
      <c r="H102" s="187"/>
      <c r="I102" s="190"/>
      <c r="J102" s="202">
        <f>BK102</f>
        <v>0</v>
      </c>
      <c r="K102" s="187"/>
      <c r="L102" s="192"/>
      <c r="M102" s="193"/>
      <c r="N102" s="194"/>
      <c r="O102" s="194"/>
      <c r="P102" s="195">
        <f>SUM(P103:P104)</f>
        <v>0</v>
      </c>
      <c r="Q102" s="194"/>
      <c r="R102" s="195">
        <f>SUM(R103:R104)</f>
        <v>0.0004</v>
      </c>
      <c r="S102" s="194"/>
      <c r="T102" s="196">
        <f>SUM(T103:T104)</f>
        <v>0</v>
      </c>
      <c r="AR102" s="197" t="s">
        <v>84</v>
      </c>
      <c r="AT102" s="198" t="s">
        <v>74</v>
      </c>
      <c r="AU102" s="198" t="s">
        <v>24</v>
      </c>
      <c r="AY102" s="197" t="s">
        <v>145</v>
      </c>
      <c r="BK102" s="199">
        <f>SUM(BK103:BK104)</f>
        <v>0</v>
      </c>
    </row>
    <row r="103" spans="2:65" s="1" customFormat="1" ht="31.5" customHeight="1">
      <c r="B103" s="42"/>
      <c r="C103" s="203" t="s">
        <v>192</v>
      </c>
      <c r="D103" s="203" t="s">
        <v>148</v>
      </c>
      <c r="E103" s="204" t="s">
        <v>2318</v>
      </c>
      <c r="F103" s="205" t="s">
        <v>2319</v>
      </c>
      <c r="G103" s="206" t="s">
        <v>317</v>
      </c>
      <c r="H103" s="207">
        <v>8</v>
      </c>
      <c r="I103" s="208"/>
      <c r="J103" s="209">
        <f>ROUND(I103*H103,2)</f>
        <v>0</v>
      </c>
      <c r="K103" s="205" t="s">
        <v>1916</v>
      </c>
      <c r="L103" s="62"/>
      <c r="M103" s="210" t="s">
        <v>22</v>
      </c>
      <c r="N103" s="211" t="s">
        <v>46</v>
      </c>
      <c r="O103" s="43"/>
      <c r="P103" s="212">
        <f>O103*H103</f>
        <v>0</v>
      </c>
      <c r="Q103" s="212">
        <v>2E-05</v>
      </c>
      <c r="R103" s="212">
        <f>Q103*H103</f>
        <v>0.00016</v>
      </c>
      <c r="S103" s="212">
        <v>0</v>
      </c>
      <c r="T103" s="213">
        <f>S103*H103</f>
        <v>0</v>
      </c>
      <c r="AR103" s="25" t="s">
        <v>326</v>
      </c>
      <c r="AT103" s="25" t="s">
        <v>148</v>
      </c>
      <c r="AU103" s="25" t="s">
        <v>84</v>
      </c>
      <c r="AY103" s="25" t="s">
        <v>145</v>
      </c>
      <c r="BE103" s="214">
        <f>IF(N103="základní",J103,0)</f>
        <v>0</v>
      </c>
      <c r="BF103" s="214">
        <f>IF(N103="snížená",J103,0)</f>
        <v>0</v>
      </c>
      <c r="BG103" s="214">
        <f>IF(N103="zákl. přenesená",J103,0)</f>
        <v>0</v>
      </c>
      <c r="BH103" s="214">
        <f>IF(N103="sníž. přenesená",J103,0)</f>
        <v>0</v>
      </c>
      <c r="BI103" s="214">
        <f>IF(N103="nulová",J103,0)</f>
        <v>0</v>
      </c>
      <c r="BJ103" s="25" t="s">
        <v>24</v>
      </c>
      <c r="BK103" s="214">
        <f>ROUND(I103*H103,2)</f>
        <v>0</v>
      </c>
      <c r="BL103" s="25" t="s">
        <v>326</v>
      </c>
      <c r="BM103" s="25" t="s">
        <v>2361</v>
      </c>
    </row>
    <row r="104" spans="2:65" s="1" customFormat="1" ht="31.5" customHeight="1">
      <c r="B104" s="42"/>
      <c r="C104" s="203" t="s">
        <v>162</v>
      </c>
      <c r="D104" s="203" t="s">
        <v>148</v>
      </c>
      <c r="E104" s="204" t="s">
        <v>2362</v>
      </c>
      <c r="F104" s="205" t="s">
        <v>2363</v>
      </c>
      <c r="G104" s="206" t="s">
        <v>317</v>
      </c>
      <c r="H104" s="207">
        <v>8</v>
      </c>
      <c r="I104" s="208"/>
      <c r="J104" s="209">
        <f>ROUND(I104*H104,2)</f>
        <v>0</v>
      </c>
      <c r="K104" s="205" t="s">
        <v>1916</v>
      </c>
      <c r="L104" s="62"/>
      <c r="M104" s="210" t="s">
        <v>22</v>
      </c>
      <c r="N104" s="215" t="s">
        <v>46</v>
      </c>
      <c r="O104" s="216"/>
      <c r="P104" s="217">
        <f>O104*H104</f>
        <v>0</v>
      </c>
      <c r="Q104" s="217">
        <v>3E-05</v>
      </c>
      <c r="R104" s="217">
        <f>Q104*H104</f>
        <v>0.00024</v>
      </c>
      <c r="S104" s="217">
        <v>0</v>
      </c>
      <c r="T104" s="218">
        <f>S104*H104</f>
        <v>0</v>
      </c>
      <c r="AR104" s="25" t="s">
        <v>326</v>
      </c>
      <c r="AT104" s="25" t="s">
        <v>148</v>
      </c>
      <c r="AU104" s="25" t="s">
        <v>84</v>
      </c>
      <c r="AY104" s="25" t="s">
        <v>145</v>
      </c>
      <c r="BE104" s="214">
        <f>IF(N104="základní",J104,0)</f>
        <v>0</v>
      </c>
      <c r="BF104" s="214">
        <f>IF(N104="snížená",J104,0)</f>
        <v>0</v>
      </c>
      <c r="BG104" s="214">
        <f>IF(N104="zákl. přenesená",J104,0)</f>
        <v>0</v>
      </c>
      <c r="BH104" s="214">
        <f>IF(N104="sníž. přenesená",J104,0)</f>
        <v>0</v>
      </c>
      <c r="BI104" s="214">
        <f>IF(N104="nulová",J104,0)</f>
        <v>0</v>
      </c>
      <c r="BJ104" s="25" t="s">
        <v>24</v>
      </c>
      <c r="BK104" s="214">
        <f>ROUND(I104*H104,2)</f>
        <v>0</v>
      </c>
      <c r="BL104" s="25" t="s">
        <v>326</v>
      </c>
      <c r="BM104" s="25" t="s">
        <v>2364</v>
      </c>
    </row>
    <row r="105" spans="2:12" s="1" customFormat="1" ht="6.95" customHeight="1">
      <c r="B105" s="57"/>
      <c r="C105" s="58"/>
      <c r="D105" s="58"/>
      <c r="E105" s="58"/>
      <c r="F105" s="58"/>
      <c r="G105" s="58"/>
      <c r="H105" s="58"/>
      <c r="I105" s="149"/>
      <c r="J105" s="58"/>
      <c r="K105" s="58"/>
      <c r="L105" s="62"/>
    </row>
  </sheetData>
  <sheetProtection algorithmName="SHA-512" hashValue="SNIo8cIFTojlXPKHWimjY40Sfrj2yZRUbGhGUOrimZyITWFThvLkbDcid6Qm0A8/fdpHag3IzxXEjqyzGbfeDg==" saltValue="SXAcgl0UfQcDzAU7M52mpg==" spinCount="100000" sheet="1" objects="1" scenarios="1" formatCells="0" formatColumns="0" formatRows="0" sort="0" autoFilter="0"/>
  <autoFilter ref="C86:K104"/>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106</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1788</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2365</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ROUND(J84,2)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ROUND(SUM(BE84:BE87),2)</f>
        <v>0</v>
      </c>
      <c r="G32" s="43"/>
      <c r="H32" s="43"/>
      <c r="I32" s="141">
        <v>0.21</v>
      </c>
      <c r="J32" s="140">
        <f>ROUND(ROUND((SUM(BE84:BE87)),2)*I32,2)</f>
        <v>0</v>
      </c>
      <c r="K32" s="46"/>
    </row>
    <row r="33" spans="2:11" s="1" customFormat="1" ht="14.45" customHeight="1">
      <c r="B33" s="42"/>
      <c r="C33" s="43"/>
      <c r="D33" s="43"/>
      <c r="E33" s="50" t="s">
        <v>47</v>
      </c>
      <c r="F33" s="140">
        <f>ROUND(SUM(BF84:BF87),2)</f>
        <v>0</v>
      </c>
      <c r="G33" s="43"/>
      <c r="H33" s="43"/>
      <c r="I33" s="141">
        <v>0.15</v>
      </c>
      <c r="J33" s="140">
        <f>ROUND(ROUND((SUM(BF84:BF87)),2)*I33,2)</f>
        <v>0</v>
      </c>
      <c r="K33" s="46"/>
    </row>
    <row r="34" spans="2:11" s="1" customFormat="1" ht="14.45" customHeight="1" hidden="1">
      <c r="B34" s="42"/>
      <c r="C34" s="43"/>
      <c r="D34" s="43"/>
      <c r="E34" s="50" t="s">
        <v>48</v>
      </c>
      <c r="F34" s="140">
        <f>ROUND(SUM(BG84:BG87),2)</f>
        <v>0</v>
      </c>
      <c r="G34" s="43"/>
      <c r="H34" s="43"/>
      <c r="I34" s="141">
        <v>0.21</v>
      </c>
      <c r="J34" s="140">
        <v>0</v>
      </c>
      <c r="K34" s="46"/>
    </row>
    <row r="35" spans="2:11" s="1" customFormat="1" ht="14.45" customHeight="1" hidden="1">
      <c r="B35" s="42"/>
      <c r="C35" s="43"/>
      <c r="D35" s="43"/>
      <c r="E35" s="50" t="s">
        <v>49</v>
      </c>
      <c r="F35" s="140">
        <f>ROUND(SUM(BH84:BH87),2)</f>
        <v>0</v>
      </c>
      <c r="G35" s="43"/>
      <c r="H35" s="43"/>
      <c r="I35" s="141">
        <v>0.15</v>
      </c>
      <c r="J35" s="140">
        <v>0</v>
      </c>
      <c r="K35" s="46"/>
    </row>
    <row r="36" spans="2:11" s="1" customFormat="1" ht="14.45" customHeight="1" hidden="1">
      <c r="B36" s="42"/>
      <c r="C36" s="43"/>
      <c r="D36" s="43"/>
      <c r="E36" s="50" t="s">
        <v>50</v>
      </c>
      <c r="F36" s="140">
        <f>ROUND(SUM(BI84:BI87),2)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1788</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04 - Elektroinstalace</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J84</f>
        <v>0</v>
      </c>
      <c r="K60" s="46"/>
      <c r="AU60" s="25" t="s">
        <v>126</v>
      </c>
    </row>
    <row r="61" spans="2:11" s="8" customFormat="1" ht="24.95" customHeight="1">
      <c r="B61" s="159"/>
      <c r="C61" s="160"/>
      <c r="D61" s="161" t="s">
        <v>221</v>
      </c>
      <c r="E61" s="162"/>
      <c r="F61" s="162"/>
      <c r="G61" s="162"/>
      <c r="H61" s="162"/>
      <c r="I61" s="163"/>
      <c r="J61" s="164">
        <f>J85</f>
        <v>0</v>
      </c>
      <c r="K61" s="165"/>
    </row>
    <row r="62" spans="2:11" s="9" customFormat="1" ht="19.9" customHeight="1">
      <c r="B62" s="166"/>
      <c r="C62" s="167"/>
      <c r="D62" s="168" t="s">
        <v>2366</v>
      </c>
      <c r="E62" s="169"/>
      <c r="F62" s="169"/>
      <c r="G62" s="169"/>
      <c r="H62" s="169"/>
      <c r="I62" s="170"/>
      <c r="J62" s="171">
        <f>J86</f>
        <v>0</v>
      </c>
      <c r="K62" s="172"/>
    </row>
    <row r="63" spans="2:11" s="1" customFormat="1" ht="21.75" customHeight="1">
      <c r="B63" s="42"/>
      <c r="C63" s="43"/>
      <c r="D63" s="43"/>
      <c r="E63" s="43"/>
      <c r="F63" s="43"/>
      <c r="G63" s="43"/>
      <c r="H63" s="43"/>
      <c r="I63" s="128"/>
      <c r="J63" s="43"/>
      <c r="K63" s="46"/>
    </row>
    <row r="64" spans="2:11" s="1" customFormat="1" ht="6.95" customHeight="1">
      <c r="B64" s="57"/>
      <c r="C64" s="58"/>
      <c r="D64" s="58"/>
      <c r="E64" s="58"/>
      <c r="F64" s="58"/>
      <c r="G64" s="58"/>
      <c r="H64" s="58"/>
      <c r="I64" s="149"/>
      <c r="J64" s="58"/>
      <c r="K64" s="59"/>
    </row>
    <row r="68" spans="2:12" s="1" customFormat="1" ht="6.95" customHeight="1">
      <c r="B68" s="60"/>
      <c r="C68" s="61"/>
      <c r="D68" s="61"/>
      <c r="E68" s="61"/>
      <c r="F68" s="61"/>
      <c r="G68" s="61"/>
      <c r="H68" s="61"/>
      <c r="I68" s="152"/>
      <c r="J68" s="61"/>
      <c r="K68" s="61"/>
      <c r="L68" s="62"/>
    </row>
    <row r="69" spans="2:12" s="1" customFormat="1" ht="36.95" customHeight="1">
      <c r="B69" s="42"/>
      <c r="C69" s="63" t="s">
        <v>130</v>
      </c>
      <c r="D69" s="64"/>
      <c r="E69" s="64"/>
      <c r="F69" s="64"/>
      <c r="G69" s="64"/>
      <c r="H69" s="64"/>
      <c r="I69" s="173"/>
      <c r="J69" s="64"/>
      <c r="K69" s="64"/>
      <c r="L69" s="62"/>
    </row>
    <row r="70" spans="2:12" s="1" customFormat="1" ht="6.95" customHeight="1">
      <c r="B70" s="42"/>
      <c r="C70" s="64"/>
      <c r="D70" s="64"/>
      <c r="E70" s="64"/>
      <c r="F70" s="64"/>
      <c r="G70" s="64"/>
      <c r="H70" s="64"/>
      <c r="I70" s="173"/>
      <c r="J70" s="64"/>
      <c r="K70" s="64"/>
      <c r="L70" s="62"/>
    </row>
    <row r="71" spans="2:12" s="1" customFormat="1" ht="14.45" customHeight="1">
      <c r="B71" s="42"/>
      <c r="C71" s="66" t="s">
        <v>18</v>
      </c>
      <c r="D71" s="64"/>
      <c r="E71" s="64"/>
      <c r="F71" s="64"/>
      <c r="G71" s="64"/>
      <c r="H71" s="64"/>
      <c r="I71" s="173"/>
      <c r="J71" s="64"/>
      <c r="K71" s="64"/>
      <c r="L71" s="62"/>
    </row>
    <row r="72" spans="2:12" s="1" customFormat="1" ht="22.5" customHeight="1">
      <c r="B72" s="42"/>
      <c r="C72" s="64"/>
      <c r="D72" s="64"/>
      <c r="E72" s="415" t="str">
        <f>E7</f>
        <v>Realizace úspor energie - Gymnázimum Vysoké Mýto</v>
      </c>
      <c r="F72" s="416"/>
      <c r="G72" s="416"/>
      <c r="H72" s="416"/>
      <c r="I72" s="173"/>
      <c r="J72" s="64"/>
      <c r="K72" s="64"/>
      <c r="L72" s="62"/>
    </row>
    <row r="73" spans="2:12" ht="13.5">
      <c r="B73" s="29"/>
      <c r="C73" s="66" t="s">
        <v>120</v>
      </c>
      <c r="D73" s="219"/>
      <c r="E73" s="219"/>
      <c r="F73" s="219"/>
      <c r="G73" s="219"/>
      <c r="H73" s="219"/>
      <c r="J73" s="219"/>
      <c r="K73" s="219"/>
      <c r="L73" s="220"/>
    </row>
    <row r="74" spans="2:12" s="1" customFormat="1" ht="22.5" customHeight="1">
      <c r="B74" s="42"/>
      <c r="C74" s="64"/>
      <c r="D74" s="64"/>
      <c r="E74" s="415" t="s">
        <v>1788</v>
      </c>
      <c r="F74" s="417"/>
      <c r="G74" s="417"/>
      <c r="H74" s="417"/>
      <c r="I74" s="173"/>
      <c r="J74" s="64"/>
      <c r="K74" s="64"/>
      <c r="L74" s="62"/>
    </row>
    <row r="75" spans="2:12" s="1" customFormat="1" ht="14.45" customHeight="1">
      <c r="B75" s="42"/>
      <c r="C75" s="66" t="s">
        <v>208</v>
      </c>
      <c r="D75" s="64"/>
      <c r="E75" s="64"/>
      <c r="F75" s="64"/>
      <c r="G75" s="64"/>
      <c r="H75" s="64"/>
      <c r="I75" s="173"/>
      <c r="J75" s="64"/>
      <c r="K75" s="64"/>
      <c r="L75" s="62"/>
    </row>
    <row r="76" spans="2:12" s="1" customFormat="1" ht="23.25" customHeight="1">
      <c r="B76" s="42"/>
      <c r="C76" s="64"/>
      <c r="D76" s="64"/>
      <c r="E76" s="387" t="str">
        <f>E11</f>
        <v>04 - Elektroinstalace</v>
      </c>
      <c r="F76" s="417"/>
      <c r="G76" s="417"/>
      <c r="H76" s="417"/>
      <c r="I76" s="173"/>
      <c r="J76" s="64"/>
      <c r="K76" s="64"/>
      <c r="L76" s="62"/>
    </row>
    <row r="77" spans="2:12" s="1" customFormat="1" ht="6.95" customHeight="1">
      <c r="B77" s="42"/>
      <c r="C77" s="64"/>
      <c r="D77" s="64"/>
      <c r="E77" s="64"/>
      <c r="F77" s="64"/>
      <c r="G77" s="64"/>
      <c r="H77" s="64"/>
      <c r="I77" s="173"/>
      <c r="J77" s="64"/>
      <c r="K77" s="64"/>
      <c r="L77" s="62"/>
    </row>
    <row r="78" spans="2:12" s="1" customFormat="1" ht="18" customHeight="1">
      <c r="B78" s="42"/>
      <c r="C78" s="66" t="s">
        <v>25</v>
      </c>
      <c r="D78" s="64"/>
      <c r="E78" s="64"/>
      <c r="F78" s="174" t="str">
        <f>F14</f>
        <v>Vysoké Mýto</v>
      </c>
      <c r="G78" s="64"/>
      <c r="H78" s="64"/>
      <c r="I78" s="175" t="s">
        <v>27</v>
      </c>
      <c r="J78" s="74" t="str">
        <f>IF(J14="","",J14)</f>
        <v>1. 9. 2017</v>
      </c>
      <c r="K78" s="64"/>
      <c r="L78" s="62"/>
    </row>
    <row r="79" spans="2:12" s="1" customFormat="1" ht="6.95" customHeight="1">
      <c r="B79" s="42"/>
      <c r="C79" s="64"/>
      <c r="D79" s="64"/>
      <c r="E79" s="64"/>
      <c r="F79" s="64"/>
      <c r="G79" s="64"/>
      <c r="H79" s="64"/>
      <c r="I79" s="173"/>
      <c r="J79" s="64"/>
      <c r="K79" s="64"/>
      <c r="L79" s="62"/>
    </row>
    <row r="80" spans="2:12" s="1" customFormat="1" ht="13.5">
      <c r="B80" s="42"/>
      <c r="C80" s="66" t="s">
        <v>31</v>
      </c>
      <c r="D80" s="64"/>
      <c r="E80" s="64"/>
      <c r="F80" s="174" t="str">
        <f>E17</f>
        <v>Pardubický Kraj</v>
      </c>
      <c r="G80" s="64"/>
      <c r="H80" s="64"/>
      <c r="I80" s="175" t="s">
        <v>37</v>
      </c>
      <c r="J80" s="174" t="str">
        <f>E23</f>
        <v>KIP spol. s r.o. Litomyšl</v>
      </c>
      <c r="K80" s="64"/>
      <c r="L80" s="62"/>
    </row>
    <row r="81" spans="2:12" s="1" customFormat="1" ht="14.45" customHeight="1">
      <c r="B81" s="42"/>
      <c r="C81" s="66" t="s">
        <v>35</v>
      </c>
      <c r="D81" s="64"/>
      <c r="E81" s="64"/>
      <c r="F81" s="174" t="str">
        <f>IF(E20="","",E20)</f>
        <v/>
      </c>
      <c r="G81" s="64"/>
      <c r="H81" s="64"/>
      <c r="I81" s="173"/>
      <c r="J81" s="64"/>
      <c r="K81" s="64"/>
      <c r="L81" s="62"/>
    </row>
    <row r="82" spans="2:12" s="1" customFormat="1" ht="10.35" customHeight="1">
      <c r="B82" s="42"/>
      <c r="C82" s="64"/>
      <c r="D82" s="64"/>
      <c r="E82" s="64"/>
      <c r="F82" s="64"/>
      <c r="G82" s="64"/>
      <c r="H82" s="64"/>
      <c r="I82" s="173"/>
      <c r="J82" s="64"/>
      <c r="K82" s="64"/>
      <c r="L82" s="62"/>
    </row>
    <row r="83" spans="2:20" s="10" customFormat="1" ht="29.25" customHeight="1">
      <c r="B83" s="176"/>
      <c r="C83" s="177" t="s">
        <v>131</v>
      </c>
      <c r="D83" s="178" t="s">
        <v>60</v>
      </c>
      <c r="E83" s="178" t="s">
        <v>56</v>
      </c>
      <c r="F83" s="178" t="s">
        <v>132</v>
      </c>
      <c r="G83" s="178" t="s">
        <v>133</v>
      </c>
      <c r="H83" s="178" t="s">
        <v>134</v>
      </c>
      <c r="I83" s="179" t="s">
        <v>135</v>
      </c>
      <c r="J83" s="178" t="s">
        <v>124</v>
      </c>
      <c r="K83" s="180" t="s">
        <v>136</v>
      </c>
      <c r="L83" s="181"/>
      <c r="M83" s="82" t="s">
        <v>137</v>
      </c>
      <c r="N83" s="83" t="s">
        <v>45</v>
      </c>
      <c r="O83" s="83" t="s">
        <v>138</v>
      </c>
      <c r="P83" s="83" t="s">
        <v>139</v>
      </c>
      <c r="Q83" s="83" t="s">
        <v>140</v>
      </c>
      <c r="R83" s="83" t="s">
        <v>141</v>
      </c>
      <c r="S83" s="83" t="s">
        <v>142</v>
      </c>
      <c r="T83" s="84" t="s">
        <v>143</v>
      </c>
    </row>
    <row r="84" spans="2:63" s="1" customFormat="1" ht="29.25" customHeight="1">
      <c r="B84" s="42"/>
      <c r="C84" s="88" t="s">
        <v>125</v>
      </c>
      <c r="D84" s="64"/>
      <c r="E84" s="64"/>
      <c r="F84" s="64"/>
      <c r="G84" s="64"/>
      <c r="H84" s="64"/>
      <c r="I84" s="173"/>
      <c r="J84" s="182">
        <f>BK84</f>
        <v>0</v>
      </c>
      <c r="K84" s="64"/>
      <c r="L84" s="62"/>
      <c r="M84" s="85"/>
      <c r="N84" s="86"/>
      <c r="O84" s="86"/>
      <c r="P84" s="183">
        <f>P85</f>
        <v>0</v>
      </c>
      <c r="Q84" s="86"/>
      <c r="R84" s="183">
        <f>R85</f>
        <v>0</v>
      </c>
      <c r="S84" s="86"/>
      <c r="T84" s="184">
        <f>T85</f>
        <v>0</v>
      </c>
      <c r="AT84" s="25" t="s">
        <v>74</v>
      </c>
      <c r="AU84" s="25" t="s">
        <v>126</v>
      </c>
      <c r="BK84" s="185">
        <f>BK85</f>
        <v>0</v>
      </c>
    </row>
    <row r="85" spans="2:63" s="11" customFormat="1" ht="37.35" customHeight="1">
      <c r="B85" s="186"/>
      <c r="C85" s="187"/>
      <c r="D85" s="188" t="s">
        <v>74</v>
      </c>
      <c r="E85" s="189" t="s">
        <v>817</v>
      </c>
      <c r="F85" s="189" t="s">
        <v>818</v>
      </c>
      <c r="G85" s="187"/>
      <c r="H85" s="187"/>
      <c r="I85" s="190"/>
      <c r="J85" s="191">
        <f>BK85</f>
        <v>0</v>
      </c>
      <c r="K85" s="187"/>
      <c r="L85" s="192"/>
      <c r="M85" s="193"/>
      <c r="N85" s="194"/>
      <c r="O85" s="194"/>
      <c r="P85" s="195">
        <f>P86</f>
        <v>0</v>
      </c>
      <c r="Q85" s="194"/>
      <c r="R85" s="195">
        <f>R86</f>
        <v>0</v>
      </c>
      <c r="S85" s="194"/>
      <c r="T85" s="196">
        <f>T86</f>
        <v>0</v>
      </c>
      <c r="AR85" s="197" t="s">
        <v>84</v>
      </c>
      <c r="AT85" s="198" t="s">
        <v>74</v>
      </c>
      <c r="AU85" s="198" t="s">
        <v>75</v>
      </c>
      <c r="AY85" s="197" t="s">
        <v>145</v>
      </c>
      <c r="BK85" s="199">
        <f>BK86</f>
        <v>0</v>
      </c>
    </row>
    <row r="86" spans="2:63" s="11" customFormat="1" ht="19.9" customHeight="1">
      <c r="B86" s="186"/>
      <c r="C86" s="187"/>
      <c r="D86" s="200" t="s">
        <v>74</v>
      </c>
      <c r="E86" s="201" t="s">
        <v>2367</v>
      </c>
      <c r="F86" s="201" t="s">
        <v>93</v>
      </c>
      <c r="G86" s="187"/>
      <c r="H86" s="187"/>
      <c r="I86" s="190"/>
      <c r="J86" s="202">
        <f>BK86</f>
        <v>0</v>
      </c>
      <c r="K86" s="187"/>
      <c r="L86" s="192"/>
      <c r="M86" s="193"/>
      <c r="N86" s="194"/>
      <c r="O86" s="194"/>
      <c r="P86" s="195">
        <f>P87</f>
        <v>0</v>
      </c>
      <c r="Q86" s="194"/>
      <c r="R86" s="195">
        <f>R87</f>
        <v>0</v>
      </c>
      <c r="S86" s="194"/>
      <c r="T86" s="196">
        <f>T87</f>
        <v>0</v>
      </c>
      <c r="AR86" s="197" t="s">
        <v>84</v>
      </c>
      <c r="AT86" s="198" t="s">
        <v>74</v>
      </c>
      <c r="AU86" s="198" t="s">
        <v>24</v>
      </c>
      <c r="AY86" s="197" t="s">
        <v>145</v>
      </c>
      <c r="BK86" s="199">
        <f>BK87</f>
        <v>0</v>
      </c>
    </row>
    <row r="87" spans="2:65" s="1" customFormat="1" ht="31.5" customHeight="1">
      <c r="B87" s="42"/>
      <c r="C87" s="203" t="s">
        <v>24</v>
      </c>
      <c r="D87" s="203" t="s">
        <v>148</v>
      </c>
      <c r="E87" s="204" t="s">
        <v>2367</v>
      </c>
      <c r="F87" s="205" t="s">
        <v>2368</v>
      </c>
      <c r="G87" s="206" t="s">
        <v>1411</v>
      </c>
      <c r="H87" s="207">
        <v>1</v>
      </c>
      <c r="I87" s="208"/>
      <c r="J87" s="209">
        <f>ROUND(I87*H87,2)</f>
        <v>0</v>
      </c>
      <c r="K87" s="205" t="s">
        <v>22</v>
      </c>
      <c r="L87" s="62"/>
      <c r="M87" s="210" t="s">
        <v>22</v>
      </c>
      <c r="N87" s="215" t="s">
        <v>46</v>
      </c>
      <c r="O87" s="216"/>
      <c r="P87" s="217">
        <f>O87*H87</f>
        <v>0</v>
      </c>
      <c r="Q87" s="217">
        <v>0</v>
      </c>
      <c r="R87" s="217">
        <f>Q87*H87</f>
        <v>0</v>
      </c>
      <c r="S87" s="217">
        <v>0</v>
      </c>
      <c r="T87" s="218">
        <f>S87*H87</f>
        <v>0</v>
      </c>
      <c r="AR87" s="25" t="s">
        <v>326</v>
      </c>
      <c r="AT87" s="25" t="s">
        <v>148</v>
      </c>
      <c r="AU87" s="25" t="s">
        <v>84</v>
      </c>
      <c r="AY87" s="25" t="s">
        <v>145</v>
      </c>
      <c r="BE87" s="214">
        <f>IF(N87="základní",J87,0)</f>
        <v>0</v>
      </c>
      <c r="BF87" s="214">
        <f>IF(N87="snížená",J87,0)</f>
        <v>0</v>
      </c>
      <c r="BG87" s="214">
        <f>IF(N87="zákl. přenesená",J87,0)</f>
        <v>0</v>
      </c>
      <c r="BH87" s="214">
        <f>IF(N87="sníž. přenesená",J87,0)</f>
        <v>0</v>
      </c>
      <c r="BI87" s="214">
        <f>IF(N87="nulová",J87,0)</f>
        <v>0</v>
      </c>
      <c r="BJ87" s="25" t="s">
        <v>24</v>
      </c>
      <c r="BK87" s="214">
        <f>ROUND(I87*H87,2)</f>
        <v>0</v>
      </c>
      <c r="BL87" s="25" t="s">
        <v>326</v>
      </c>
      <c r="BM87" s="25" t="s">
        <v>2369</v>
      </c>
    </row>
    <row r="88" spans="2:12" s="1" customFormat="1" ht="6.95" customHeight="1">
      <c r="B88" s="57"/>
      <c r="C88" s="58"/>
      <c r="D88" s="58"/>
      <c r="E88" s="58"/>
      <c r="F88" s="58"/>
      <c r="G88" s="58"/>
      <c r="H88" s="58"/>
      <c r="I88" s="149"/>
      <c r="J88" s="58"/>
      <c r="K88" s="58"/>
      <c r="L88" s="62"/>
    </row>
  </sheetData>
  <sheetProtection algorithmName="SHA-512" hashValue="sA0Mfn1CN/pppgXa1NZxYgYa3xZVyJRSfogMM+oKjXX/ozAscFzLUM64XYQIigI8I3O2gVbi0UHJLcmeX/Ak5g==" saltValue="dMSF7kC4gudiKGayv1Naaw==" spinCount="100000" sheet="1" objects="1" scenarios="1" formatCells="0" formatColumns="0" formatRows="0" sort="0" autoFilter="0"/>
  <autoFilter ref="C83:K87"/>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2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2"/>
      <c r="C1" s="122"/>
      <c r="D1" s="123" t="s">
        <v>1</v>
      </c>
      <c r="E1" s="122"/>
      <c r="F1" s="124" t="s">
        <v>114</v>
      </c>
      <c r="G1" s="418" t="s">
        <v>115</v>
      </c>
      <c r="H1" s="418"/>
      <c r="I1" s="125"/>
      <c r="J1" s="124" t="s">
        <v>116</v>
      </c>
      <c r="K1" s="123" t="s">
        <v>117</v>
      </c>
      <c r="L1" s="124" t="s">
        <v>118</v>
      </c>
      <c r="M1" s="124"/>
      <c r="N1" s="124"/>
      <c r="O1" s="124"/>
      <c r="P1" s="124"/>
      <c r="Q1" s="124"/>
      <c r="R1" s="124"/>
      <c r="S1" s="124"/>
      <c r="T1" s="124"/>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10"/>
      <c r="M2" s="410"/>
      <c r="N2" s="410"/>
      <c r="O2" s="410"/>
      <c r="P2" s="410"/>
      <c r="Q2" s="410"/>
      <c r="R2" s="410"/>
      <c r="S2" s="410"/>
      <c r="T2" s="410"/>
      <c r="U2" s="410"/>
      <c r="V2" s="410"/>
      <c r="AT2" s="25" t="s">
        <v>110</v>
      </c>
    </row>
    <row r="3" spans="2:46" ht="6.95" customHeight="1">
      <c r="B3" s="26"/>
      <c r="C3" s="27"/>
      <c r="D3" s="27"/>
      <c r="E3" s="27"/>
      <c r="F3" s="27"/>
      <c r="G3" s="27"/>
      <c r="H3" s="27"/>
      <c r="I3" s="126"/>
      <c r="J3" s="27"/>
      <c r="K3" s="28"/>
      <c r="AT3" s="25" t="s">
        <v>84</v>
      </c>
    </row>
    <row r="4" spans="2:46" ht="36.95" customHeight="1">
      <c r="B4" s="29"/>
      <c r="C4" s="30"/>
      <c r="D4" s="31" t="s">
        <v>119</v>
      </c>
      <c r="E4" s="30"/>
      <c r="F4" s="30"/>
      <c r="G4" s="30"/>
      <c r="H4" s="30"/>
      <c r="I4" s="127"/>
      <c r="J4" s="30"/>
      <c r="K4" s="32"/>
      <c r="M4" s="33" t="s">
        <v>12</v>
      </c>
      <c r="AT4" s="25" t="s">
        <v>6</v>
      </c>
    </row>
    <row r="5" spans="2:11" ht="6.95" customHeight="1">
      <c r="B5" s="29"/>
      <c r="C5" s="30"/>
      <c r="D5" s="30"/>
      <c r="E5" s="30"/>
      <c r="F5" s="30"/>
      <c r="G5" s="30"/>
      <c r="H5" s="30"/>
      <c r="I5" s="127"/>
      <c r="J5" s="30"/>
      <c r="K5" s="32"/>
    </row>
    <row r="6" spans="2:11" ht="13.5">
      <c r="B6" s="29"/>
      <c r="C6" s="30"/>
      <c r="D6" s="38" t="s">
        <v>18</v>
      </c>
      <c r="E6" s="30"/>
      <c r="F6" s="30"/>
      <c r="G6" s="30"/>
      <c r="H6" s="30"/>
      <c r="I6" s="127"/>
      <c r="J6" s="30"/>
      <c r="K6" s="32"/>
    </row>
    <row r="7" spans="2:11" ht="22.5" customHeight="1">
      <c r="B7" s="29"/>
      <c r="C7" s="30"/>
      <c r="D7" s="30"/>
      <c r="E7" s="411" t="str">
        <f>'Rekapitulace stavby'!K6</f>
        <v>Realizace úspor energie - Gymnázimum Vysoké Mýto</v>
      </c>
      <c r="F7" s="412"/>
      <c r="G7" s="412"/>
      <c r="H7" s="412"/>
      <c r="I7" s="127"/>
      <c r="J7" s="30"/>
      <c r="K7" s="32"/>
    </row>
    <row r="8" spans="2:11" ht="13.5">
      <c r="B8" s="29"/>
      <c r="C8" s="30"/>
      <c r="D8" s="38" t="s">
        <v>120</v>
      </c>
      <c r="E8" s="30"/>
      <c r="F8" s="30"/>
      <c r="G8" s="30"/>
      <c r="H8" s="30"/>
      <c r="I8" s="127"/>
      <c r="J8" s="30"/>
      <c r="K8" s="32"/>
    </row>
    <row r="9" spans="2:11" s="1" customFormat="1" ht="22.5" customHeight="1">
      <c r="B9" s="42"/>
      <c r="C9" s="43"/>
      <c r="D9" s="43"/>
      <c r="E9" s="411" t="s">
        <v>2370</v>
      </c>
      <c r="F9" s="414"/>
      <c r="G9" s="414"/>
      <c r="H9" s="414"/>
      <c r="I9" s="128"/>
      <c r="J9" s="43"/>
      <c r="K9" s="46"/>
    </row>
    <row r="10" spans="2:11" s="1" customFormat="1" ht="13.5">
      <c r="B10" s="42"/>
      <c r="C10" s="43"/>
      <c r="D10" s="38" t="s">
        <v>208</v>
      </c>
      <c r="E10" s="43"/>
      <c r="F10" s="43"/>
      <c r="G10" s="43"/>
      <c r="H10" s="43"/>
      <c r="I10" s="128"/>
      <c r="J10" s="43"/>
      <c r="K10" s="46"/>
    </row>
    <row r="11" spans="2:11" s="1" customFormat="1" ht="36.95" customHeight="1">
      <c r="B11" s="42"/>
      <c r="C11" s="43"/>
      <c r="D11" s="43"/>
      <c r="E11" s="413" t="s">
        <v>209</v>
      </c>
      <c r="F11" s="414"/>
      <c r="G11" s="414"/>
      <c r="H11" s="414"/>
      <c r="I11" s="128"/>
      <c r="J11" s="43"/>
      <c r="K11" s="46"/>
    </row>
    <row r="12" spans="2:11" s="1" customFormat="1" ht="13.5">
      <c r="B12" s="42"/>
      <c r="C12" s="43"/>
      <c r="D12" s="43"/>
      <c r="E12" s="43"/>
      <c r="F12" s="43"/>
      <c r="G12" s="43"/>
      <c r="H12" s="43"/>
      <c r="I12" s="128"/>
      <c r="J12" s="43"/>
      <c r="K12" s="46"/>
    </row>
    <row r="13" spans="2:11" s="1" customFormat="1" ht="14.45" customHeight="1">
      <c r="B13" s="42"/>
      <c r="C13" s="43"/>
      <c r="D13" s="38" t="s">
        <v>21</v>
      </c>
      <c r="E13" s="43"/>
      <c r="F13" s="36" t="s">
        <v>22</v>
      </c>
      <c r="G13" s="43"/>
      <c r="H13" s="43"/>
      <c r="I13" s="129" t="s">
        <v>23</v>
      </c>
      <c r="J13" s="36" t="s">
        <v>22</v>
      </c>
      <c r="K13" s="46"/>
    </row>
    <row r="14" spans="2:11" s="1" customFormat="1" ht="14.45" customHeight="1">
      <c r="B14" s="42"/>
      <c r="C14" s="43"/>
      <c r="D14" s="38" t="s">
        <v>25</v>
      </c>
      <c r="E14" s="43"/>
      <c r="F14" s="36" t="s">
        <v>26</v>
      </c>
      <c r="G14" s="43"/>
      <c r="H14" s="43"/>
      <c r="I14" s="129" t="s">
        <v>27</v>
      </c>
      <c r="J14" s="130" t="str">
        <f>'Rekapitulace stavby'!AN8</f>
        <v>1. 9. 2017</v>
      </c>
      <c r="K14" s="46"/>
    </row>
    <row r="15" spans="2:11" s="1" customFormat="1" ht="10.9" customHeight="1">
      <c r="B15" s="42"/>
      <c r="C15" s="43"/>
      <c r="D15" s="43"/>
      <c r="E15" s="43"/>
      <c r="F15" s="43"/>
      <c r="G15" s="43"/>
      <c r="H15" s="43"/>
      <c r="I15" s="128"/>
      <c r="J15" s="43"/>
      <c r="K15" s="46"/>
    </row>
    <row r="16" spans="2:11" s="1" customFormat="1" ht="14.45" customHeight="1">
      <c r="B16" s="42"/>
      <c r="C16" s="43"/>
      <c r="D16" s="38" t="s">
        <v>31</v>
      </c>
      <c r="E16" s="43"/>
      <c r="F16" s="43"/>
      <c r="G16" s="43"/>
      <c r="H16" s="43"/>
      <c r="I16" s="129" t="s">
        <v>32</v>
      </c>
      <c r="J16" s="36" t="s">
        <v>22</v>
      </c>
      <c r="K16" s="46"/>
    </row>
    <row r="17" spans="2:11" s="1" customFormat="1" ht="18" customHeight="1">
      <c r="B17" s="42"/>
      <c r="C17" s="43"/>
      <c r="D17" s="43"/>
      <c r="E17" s="36" t="s">
        <v>33</v>
      </c>
      <c r="F17" s="43"/>
      <c r="G17" s="43"/>
      <c r="H17" s="43"/>
      <c r="I17" s="129" t="s">
        <v>34</v>
      </c>
      <c r="J17" s="36" t="s">
        <v>22</v>
      </c>
      <c r="K17" s="46"/>
    </row>
    <row r="18" spans="2:11" s="1" customFormat="1" ht="6.95" customHeight="1">
      <c r="B18" s="42"/>
      <c r="C18" s="43"/>
      <c r="D18" s="43"/>
      <c r="E18" s="43"/>
      <c r="F18" s="43"/>
      <c r="G18" s="43"/>
      <c r="H18" s="43"/>
      <c r="I18" s="128"/>
      <c r="J18" s="43"/>
      <c r="K18" s="46"/>
    </row>
    <row r="19" spans="2:11" s="1" customFormat="1" ht="14.45" customHeight="1">
      <c r="B19" s="42"/>
      <c r="C19" s="43"/>
      <c r="D19" s="38" t="s">
        <v>35</v>
      </c>
      <c r="E19" s="43"/>
      <c r="F19" s="43"/>
      <c r="G19" s="43"/>
      <c r="H19" s="43"/>
      <c r="I19" s="129" t="s">
        <v>32</v>
      </c>
      <c r="J19" s="36" t="str">
        <f>IF('Rekapitulace stavby'!AN13="Vyplň údaj","",IF('Rekapitulace stavby'!AN13="","",'Rekapitulace stavby'!AN13))</f>
        <v/>
      </c>
      <c r="K19" s="46"/>
    </row>
    <row r="20" spans="2:11" s="1" customFormat="1" ht="18" customHeight="1">
      <c r="B20" s="42"/>
      <c r="C20" s="43"/>
      <c r="D20" s="43"/>
      <c r="E20" s="36" t="str">
        <f>IF('Rekapitulace stavby'!E14="Vyplň údaj","",IF('Rekapitulace stavby'!E14="","",'Rekapitulace stavby'!E14))</f>
        <v/>
      </c>
      <c r="F20" s="43"/>
      <c r="G20" s="43"/>
      <c r="H20" s="43"/>
      <c r="I20" s="129" t="s">
        <v>34</v>
      </c>
      <c r="J20" s="36" t="str">
        <f>IF('Rekapitulace stavby'!AN14="Vyplň údaj","",IF('Rekapitulace stavby'!AN14="","",'Rekapitulace stavby'!AN14))</f>
        <v/>
      </c>
      <c r="K20" s="46"/>
    </row>
    <row r="21" spans="2:11" s="1" customFormat="1" ht="6.95" customHeight="1">
      <c r="B21" s="42"/>
      <c r="C21" s="43"/>
      <c r="D21" s="43"/>
      <c r="E21" s="43"/>
      <c r="F21" s="43"/>
      <c r="G21" s="43"/>
      <c r="H21" s="43"/>
      <c r="I21" s="128"/>
      <c r="J21" s="43"/>
      <c r="K21" s="46"/>
    </row>
    <row r="22" spans="2:11" s="1" customFormat="1" ht="14.45" customHeight="1">
      <c r="B22" s="42"/>
      <c r="C22" s="43"/>
      <c r="D22" s="38" t="s">
        <v>37</v>
      </c>
      <c r="E22" s="43"/>
      <c r="F22" s="43"/>
      <c r="G22" s="43"/>
      <c r="H22" s="43"/>
      <c r="I22" s="129" t="s">
        <v>32</v>
      </c>
      <c r="J22" s="36" t="s">
        <v>22</v>
      </c>
      <c r="K22" s="46"/>
    </row>
    <row r="23" spans="2:11" s="1" customFormat="1" ht="18" customHeight="1">
      <c r="B23" s="42"/>
      <c r="C23" s="43"/>
      <c r="D23" s="43"/>
      <c r="E23" s="36" t="s">
        <v>38</v>
      </c>
      <c r="F23" s="43"/>
      <c r="G23" s="43"/>
      <c r="H23" s="43"/>
      <c r="I23" s="129" t="s">
        <v>34</v>
      </c>
      <c r="J23" s="36" t="s">
        <v>22</v>
      </c>
      <c r="K23" s="46"/>
    </row>
    <row r="24" spans="2:11" s="1" customFormat="1" ht="6.95" customHeight="1">
      <c r="B24" s="42"/>
      <c r="C24" s="43"/>
      <c r="D24" s="43"/>
      <c r="E24" s="43"/>
      <c r="F24" s="43"/>
      <c r="G24" s="43"/>
      <c r="H24" s="43"/>
      <c r="I24" s="128"/>
      <c r="J24" s="43"/>
      <c r="K24" s="46"/>
    </row>
    <row r="25" spans="2:11" s="1" customFormat="1" ht="14.45" customHeight="1">
      <c r="B25" s="42"/>
      <c r="C25" s="43"/>
      <c r="D25" s="38" t="s">
        <v>40</v>
      </c>
      <c r="E25" s="43"/>
      <c r="F25" s="43"/>
      <c r="G25" s="43"/>
      <c r="H25" s="43"/>
      <c r="I25" s="128"/>
      <c r="J25" s="43"/>
      <c r="K25" s="46"/>
    </row>
    <row r="26" spans="2:11" s="7" customFormat="1" ht="22.5" customHeight="1">
      <c r="B26" s="131"/>
      <c r="C26" s="132"/>
      <c r="D26" s="132"/>
      <c r="E26" s="376" t="s">
        <v>22</v>
      </c>
      <c r="F26" s="376"/>
      <c r="G26" s="376"/>
      <c r="H26" s="376"/>
      <c r="I26" s="133"/>
      <c r="J26" s="132"/>
      <c r="K26" s="134"/>
    </row>
    <row r="27" spans="2:11" s="1" customFormat="1" ht="6.95" customHeight="1">
      <c r="B27" s="42"/>
      <c r="C27" s="43"/>
      <c r="D27" s="43"/>
      <c r="E27" s="43"/>
      <c r="F27" s="43"/>
      <c r="G27" s="43"/>
      <c r="H27" s="43"/>
      <c r="I27" s="128"/>
      <c r="J27" s="43"/>
      <c r="K27" s="46"/>
    </row>
    <row r="28" spans="2:11" s="1" customFormat="1" ht="6.95" customHeight="1">
      <c r="B28" s="42"/>
      <c r="C28" s="43"/>
      <c r="D28" s="86"/>
      <c r="E28" s="86"/>
      <c r="F28" s="86"/>
      <c r="G28" s="86"/>
      <c r="H28" s="86"/>
      <c r="I28" s="135"/>
      <c r="J28" s="86"/>
      <c r="K28" s="136"/>
    </row>
    <row r="29" spans="2:11" s="1" customFormat="1" ht="25.35" customHeight="1">
      <c r="B29" s="42"/>
      <c r="C29" s="43"/>
      <c r="D29" s="137" t="s">
        <v>41</v>
      </c>
      <c r="E29" s="43"/>
      <c r="F29" s="43"/>
      <c r="G29" s="43"/>
      <c r="H29" s="43"/>
      <c r="I29" s="128"/>
      <c r="J29" s="138">
        <f>ROUND(J100,2)</f>
        <v>0</v>
      </c>
      <c r="K29" s="46"/>
    </row>
    <row r="30" spans="2:11" s="1" customFormat="1" ht="6.95" customHeight="1">
      <c r="B30" s="42"/>
      <c r="C30" s="43"/>
      <c r="D30" s="86"/>
      <c r="E30" s="86"/>
      <c r="F30" s="86"/>
      <c r="G30" s="86"/>
      <c r="H30" s="86"/>
      <c r="I30" s="135"/>
      <c r="J30" s="86"/>
      <c r="K30" s="136"/>
    </row>
    <row r="31" spans="2:11" s="1" customFormat="1" ht="14.45" customHeight="1">
      <c r="B31" s="42"/>
      <c r="C31" s="43"/>
      <c r="D31" s="43"/>
      <c r="E31" s="43"/>
      <c r="F31" s="47" t="s">
        <v>43</v>
      </c>
      <c r="G31" s="43"/>
      <c r="H31" s="43"/>
      <c r="I31" s="139" t="s">
        <v>42</v>
      </c>
      <c r="J31" s="47" t="s">
        <v>44</v>
      </c>
      <c r="K31" s="46"/>
    </row>
    <row r="32" spans="2:11" s="1" customFormat="1" ht="14.45" customHeight="1">
      <c r="B32" s="42"/>
      <c r="C32" s="43"/>
      <c r="D32" s="50" t="s">
        <v>45</v>
      </c>
      <c r="E32" s="50" t="s">
        <v>46</v>
      </c>
      <c r="F32" s="140">
        <f>ROUND(SUM(BE100:BE218),2)</f>
        <v>0</v>
      </c>
      <c r="G32" s="43"/>
      <c r="H32" s="43"/>
      <c r="I32" s="141">
        <v>0.21</v>
      </c>
      <c r="J32" s="140">
        <f>ROUND(ROUND((SUM(BE100:BE218)),2)*I32,2)</f>
        <v>0</v>
      </c>
      <c r="K32" s="46"/>
    </row>
    <row r="33" spans="2:11" s="1" customFormat="1" ht="14.45" customHeight="1">
      <c r="B33" s="42"/>
      <c r="C33" s="43"/>
      <c r="D33" s="43"/>
      <c r="E33" s="50" t="s">
        <v>47</v>
      </c>
      <c r="F33" s="140">
        <f>ROUND(SUM(BF100:BF218),2)</f>
        <v>0</v>
      </c>
      <c r="G33" s="43"/>
      <c r="H33" s="43"/>
      <c r="I33" s="141">
        <v>0.15</v>
      </c>
      <c r="J33" s="140">
        <f>ROUND(ROUND((SUM(BF100:BF218)),2)*I33,2)</f>
        <v>0</v>
      </c>
      <c r="K33" s="46"/>
    </row>
    <row r="34" spans="2:11" s="1" customFormat="1" ht="14.45" customHeight="1" hidden="1">
      <c r="B34" s="42"/>
      <c r="C34" s="43"/>
      <c r="D34" s="43"/>
      <c r="E34" s="50" t="s">
        <v>48</v>
      </c>
      <c r="F34" s="140">
        <f>ROUND(SUM(BG100:BG218),2)</f>
        <v>0</v>
      </c>
      <c r="G34" s="43"/>
      <c r="H34" s="43"/>
      <c r="I34" s="141">
        <v>0.21</v>
      </c>
      <c r="J34" s="140">
        <v>0</v>
      </c>
      <c r="K34" s="46"/>
    </row>
    <row r="35" spans="2:11" s="1" customFormat="1" ht="14.45" customHeight="1" hidden="1">
      <c r="B35" s="42"/>
      <c r="C35" s="43"/>
      <c r="D35" s="43"/>
      <c r="E35" s="50" t="s">
        <v>49</v>
      </c>
      <c r="F35" s="140">
        <f>ROUND(SUM(BH100:BH218),2)</f>
        <v>0</v>
      </c>
      <c r="G35" s="43"/>
      <c r="H35" s="43"/>
      <c r="I35" s="141">
        <v>0.15</v>
      </c>
      <c r="J35" s="140">
        <v>0</v>
      </c>
      <c r="K35" s="46"/>
    </row>
    <row r="36" spans="2:11" s="1" customFormat="1" ht="14.45" customHeight="1" hidden="1">
      <c r="B36" s="42"/>
      <c r="C36" s="43"/>
      <c r="D36" s="43"/>
      <c r="E36" s="50" t="s">
        <v>50</v>
      </c>
      <c r="F36" s="140">
        <f>ROUND(SUM(BI100:BI218),2)</f>
        <v>0</v>
      </c>
      <c r="G36" s="43"/>
      <c r="H36" s="43"/>
      <c r="I36" s="141">
        <v>0</v>
      </c>
      <c r="J36" s="140">
        <v>0</v>
      </c>
      <c r="K36" s="46"/>
    </row>
    <row r="37" spans="2:11" s="1" customFormat="1" ht="6.95" customHeight="1">
      <c r="B37" s="42"/>
      <c r="C37" s="43"/>
      <c r="D37" s="43"/>
      <c r="E37" s="43"/>
      <c r="F37" s="43"/>
      <c r="G37" s="43"/>
      <c r="H37" s="43"/>
      <c r="I37" s="128"/>
      <c r="J37" s="43"/>
      <c r="K37" s="46"/>
    </row>
    <row r="38" spans="2:11" s="1" customFormat="1" ht="25.35" customHeight="1">
      <c r="B38" s="42"/>
      <c r="C38" s="142"/>
      <c r="D38" s="143" t="s">
        <v>51</v>
      </c>
      <c r="E38" s="80"/>
      <c r="F38" s="80"/>
      <c r="G38" s="144" t="s">
        <v>52</v>
      </c>
      <c r="H38" s="145" t="s">
        <v>53</v>
      </c>
      <c r="I38" s="146"/>
      <c r="J38" s="147">
        <f>SUM(J29:J36)</f>
        <v>0</v>
      </c>
      <c r="K38" s="148"/>
    </row>
    <row r="39" spans="2:11" s="1" customFormat="1" ht="14.45" customHeight="1">
      <c r="B39" s="57"/>
      <c r="C39" s="58"/>
      <c r="D39" s="58"/>
      <c r="E39" s="58"/>
      <c r="F39" s="58"/>
      <c r="G39" s="58"/>
      <c r="H39" s="58"/>
      <c r="I39" s="149"/>
      <c r="J39" s="58"/>
      <c r="K39" s="59"/>
    </row>
    <row r="43" spans="2:11" s="1" customFormat="1" ht="6.95" customHeight="1">
      <c r="B43" s="150"/>
      <c r="C43" s="151"/>
      <c r="D43" s="151"/>
      <c r="E43" s="151"/>
      <c r="F43" s="151"/>
      <c r="G43" s="151"/>
      <c r="H43" s="151"/>
      <c r="I43" s="152"/>
      <c r="J43" s="151"/>
      <c r="K43" s="153"/>
    </row>
    <row r="44" spans="2:11" s="1" customFormat="1" ht="36.95" customHeight="1">
      <c r="B44" s="42"/>
      <c r="C44" s="31" t="s">
        <v>122</v>
      </c>
      <c r="D44" s="43"/>
      <c r="E44" s="43"/>
      <c r="F44" s="43"/>
      <c r="G44" s="43"/>
      <c r="H44" s="43"/>
      <c r="I44" s="128"/>
      <c r="J44" s="43"/>
      <c r="K44" s="46"/>
    </row>
    <row r="45" spans="2:11" s="1" customFormat="1" ht="6.95" customHeight="1">
      <c r="B45" s="42"/>
      <c r="C45" s="43"/>
      <c r="D45" s="43"/>
      <c r="E45" s="43"/>
      <c r="F45" s="43"/>
      <c r="G45" s="43"/>
      <c r="H45" s="43"/>
      <c r="I45" s="128"/>
      <c r="J45" s="43"/>
      <c r="K45" s="46"/>
    </row>
    <row r="46" spans="2:11" s="1" customFormat="1" ht="14.45" customHeight="1">
      <c r="B46" s="42"/>
      <c r="C46" s="38" t="s">
        <v>18</v>
      </c>
      <c r="D46" s="43"/>
      <c r="E46" s="43"/>
      <c r="F46" s="43"/>
      <c r="G46" s="43"/>
      <c r="H46" s="43"/>
      <c r="I46" s="128"/>
      <c r="J46" s="43"/>
      <c r="K46" s="46"/>
    </row>
    <row r="47" spans="2:11" s="1" customFormat="1" ht="22.5" customHeight="1">
      <c r="B47" s="42"/>
      <c r="C47" s="43"/>
      <c r="D47" s="43"/>
      <c r="E47" s="411" t="str">
        <f>E7</f>
        <v>Realizace úspor energie - Gymnázimum Vysoké Mýto</v>
      </c>
      <c r="F47" s="412"/>
      <c r="G47" s="412"/>
      <c r="H47" s="412"/>
      <c r="I47" s="128"/>
      <c r="J47" s="43"/>
      <c r="K47" s="46"/>
    </row>
    <row r="48" spans="2:11" ht="13.5">
      <c r="B48" s="29"/>
      <c r="C48" s="38" t="s">
        <v>120</v>
      </c>
      <c r="D48" s="30"/>
      <c r="E48" s="30"/>
      <c r="F48" s="30"/>
      <c r="G48" s="30"/>
      <c r="H48" s="30"/>
      <c r="I48" s="127"/>
      <c r="J48" s="30"/>
      <c r="K48" s="32"/>
    </row>
    <row r="49" spans="2:11" s="1" customFormat="1" ht="22.5" customHeight="1">
      <c r="B49" s="42"/>
      <c r="C49" s="43"/>
      <c r="D49" s="43"/>
      <c r="E49" s="411" t="s">
        <v>2370</v>
      </c>
      <c r="F49" s="414"/>
      <c r="G49" s="414"/>
      <c r="H49" s="414"/>
      <c r="I49" s="128"/>
      <c r="J49" s="43"/>
      <c r="K49" s="46"/>
    </row>
    <row r="50" spans="2:11" s="1" customFormat="1" ht="14.45" customHeight="1">
      <c r="B50" s="42"/>
      <c r="C50" s="38" t="s">
        <v>208</v>
      </c>
      <c r="D50" s="43"/>
      <c r="E50" s="43"/>
      <c r="F50" s="43"/>
      <c r="G50" s="43"/>
      <c r="H50" s="43"/>
      <c r="I50" s="128"/>
      <c r="J50" s="43"/>
      <c r="K50" s="46"/>
    </row>
    <row r="51" spans="2:11" s="1" customFormat="1" ht="23.25" customHeight="1">
      <c r="B51" s="42"/>
      <c r="C51" s="43"/>
      <c r="D51" s="43"/>
      <c r="E51" s="413" t="str">
        <f>E11</f>
        <v>01 - Stavební část</v>
      </c>
      <c r="F51" s="414"/>
      <c r="G51" s="414"/>
      <c r="H51" s="414"/>
      <c r="I51" s="128"/>
      <c r="J51" s="43"/>
      <c r="K51" s="46"/>
    </row>
    <row r="52" spans="2:11" s="1" customFormat="1" ht="6.95" customHeight="1">
      <c r="B52" s="42"/>
      <c r="C52" s="43"/>
      <c r="D52" s="43"/>
      <c r="E52" s="43"/>
      <c r="F52" s="43"/>
      <c r="G52" s="43"/>
      <c r="H52" s="43"/>
      <c r="I52" s="128"/>
      <c r="J52" s="43"/>
      <c r="K52" s="46"/>
    </row>
    <row r="53" spans="2:11" s="1" customFormat="1" ht="18" customHeight="1">
      <c r="B53" s="42"/>
      <c r="C53" s="38" t="s">
        <v>25</v>
      </c>
      <c r="D53" s="43"/>
      <c r="E53" s="43"/>
      <c r="F53" s="36" t="str">
        <f>F14</f>
        <v>Vysoké Mýto</v>
      </c>
      <c r="G53" s="43"/>
      <c r="H53" s="43"/>
      <c r="I53" s="129" t="s">
        <v>27</v>
      </c>
      <c r="J53" s="130" t="str">
        <f>IF(J14="","",J14)</f>
        <v>1. 9. 2017</v>
      </c>
      <c r="K53" s="46"/>
    </row>
    <row r="54" spans="2:11" s="1" customFormat="1" ht="6.95" customHeight="1">
      <c r="B54" s="42"/>
      <c r="C54" s="43"/>
      <c r="D54" s="43"/>
      <c r="E54" s="43"/>
      <c r="F54" s="43"/>
      <c r="G54" s="43"/>
      <c r="H54" s="43"/>
      <c r="I54" s="128"/>
      <c r="J54" s="43"/>
      <c r="K54" s="46"/>
    </row>
    <row r="55" spans="2:11" s="1" customFormat="1" ht="13.5">
      <c r="B55" s="42"/>
      <c r="C55" s="38" t="s">
        <v>31</v>
      </c>
      <c r="D55" s="43"/>
      <c r="E55" s="43"/>
      <c r="F55" s="36" t="str">
        <f>E17</f>
        <v>Pardubický Kraj</v>
      </c>
      <c r="G55" s="43"/>
      <c r="H55" s="43"/>
      <c r="I55" s="129" t="s">
        <v>37</v>
      </c>
      <c r="J55" s="36" t="str">
        <f>E23</f>
        <v>KIP spol. s r.o. Litomyšl</v>
      </c>
      <c r="K55" s="46"/>
    </row>
    <row r="56" spans="2:11" s="1" customFormat="1" ht="14.45" customHeight="1">
      <c r="B56" s="42"/>
      <c r="C56" s="38" t="s">
        <v>35</v>
      </c>
      <c r="D56" s="43"/>
      <c r="E56" s="43"/>
      <c r="F56" s="36" t="str">
        <f>IF(E20="","",E20)</f>
        <v/>
      </c>
      <c r="G56" s="43"/>
      <c r="H56" s="43"/>
      <c r="I56" s="128"/>
      <c r="J56" s="43"/>
      <c r="K56" s="46"/>
    </row>
    <row r="57" spans="2:11" s="1" customFormat="1" ht="10.35" customHeight="1">
      <c r="B57" s="42"/>
      <c r="C57" s="43"/>
      <c r="D57" s="43"/>
      <c r="E57" s="43"/>
      <c r="F57" s="43"/>
      <c r="G57" s="43"/>
      <c r="H57" s="43"/>
      <c r="I57" s="128"/>
      <c r="J57" s="43"/>
      <c r="K57" s="46"/>
    </row>
    <row r="58" spans="2:11" s="1" customFormat="1" ht="29.25" customHeight="1">
      <c r="B58" s="42"/>
      <c r="C58" s="154" t="s">
        <v>123</v>
      </c>
      <c r="D58" s="142"/>
      <c r="E58" s="142"/>
      <c r="F58" s="142"/>
      <c r="G58" s="142"/>
      <c r="H58" s="142"/>
      <c r="I58" s="155"/>
      <c r="J58" s="156" t="s">
        <v>124</v>
      </c>
      <c r="K58" s="157"/>
    </row>
    <row r="59" spans="2:11" s="1" customFormat="1" ht="10.35" customHeight="1">
      <c r="B59" s="42"/>
      <c r="C59" s="43"/>
      <c r="D59" s="43"/>
      <c r="E59" s="43"/>
      <c r="F59" s="43"/>
      <c r="G59" s="43"/>
      <c r="H59" s="43"/>
      <c r="I59" s="128"/>
      <c r="J59" s="43"/>
      <c r="K59" s="46"/>
    </row>
    <row r="60" spans="2:47" s="1" customFormat="1" ht="29.25" customHeight="1">
      <c r="B60" s="42"/>
      <c r="C60" s="158" t="s">
        <v>125</v>
      </c>
      <c r="D60" s="43"/>
      <c r="E60" s="43"/>
      <c r="F60" s="43"/>
      <c r="G60" s="43"/>
      <c r="H60" s="43"/>
      <c r="I60" s="128"/>
      <c r="J60" s="138">
        <f>J100</f>
        <v>0</v>
      </c>
      <c r="K60" s="46"/>
      <c r="AU60" s="25" t="s">
        <v>126</v>
      </c>
    </row>
    <row r="61" spans="2:11" s="8" customFormat="1" ht="24.95" customHeight="1">
      <c r="B61" s="159"/>
      <c r="C61" s="160"/>
      <c r="D61" s="161" t="s">
        <v>210</v>
      </c>
      <c r="E61" s="162"/>
      <c r="F61" s="162"/>
      <c r="G61" s="162"/>
      <c r="H61" s="162"/>
      <c r="I61" s="163"/>
      <c r="J61" s="164">
        <f>J101</f>
        <v>0</v>
      </c>
      <c r="K61" s="165"/>
    </row>
    <row r="62" spans="2:11" s="9" customFormat="1" ht="19.9" customHeight="1">
      <c r="B62" s="166"/>
      <c r="C62" s="167"/>
      <c r="D62" s="168" t="s">
        <v>213</v>
      </c>
      <c r="E62" s="169"/>
      <c r="F62" s="169"/>
      <c r="G62" s="169"/>
      <c r="H62" s="169"/>
      <c r="I62" s="170"/>
      <c r="J62" s="171">
        <f>J102</f>
        <v>0</v>
      </c>
      <c r="K62" s="172"/>
    </row>
    <row r="63" spans="2:11" s="9" customFormat="1" ht="19.9" customHeight="1">
      <c r="B63" s="166"/>
      <c r="C63" s="167"/>
      <c r="D63" s="168" t="s">
        <v>216</v>
      </c>
      <c r="E63" s="169"/>
      <c r="F63" s="169"/>
      <c r="G63" s="169"/>
      <c r="H63" s="169"/>
      <c r="I63" s="170"/>
      <c r="J63" s="171">
        <f>J106</f>
        <v>0</v>
      </c>
      <c r="K63" s="172"/>
    </row>
    <row r="64" spans="2:11" s="9" customFormat="1" ht="19.9" customHeight="1">
      <c r="B64" s="166"/>
      <c r="C64" s="167"/>
      <c r="D64" s="168" t="s">
        <v>1789</v>
      </c>
      <c r="E64" s="169"/>
      <c r="F64" s="169"/>
      <c r="G64" s="169"/>
      <c r="H64" s="169"/>
      <c r="I64" s="170"/>
      <c r="J64" s="171">
        <f>J109</f>
        <v>0</v>
      </c>
      <c r="K64" s="172"/>
    </row>
    <row r="65" spans="2:11" s="9" customFormat="1" ht="19.9" customHeight="1">
      <c r="B65" s="166"/>
      <c r="C65" s="167"/>
      <c r="D65" s="168" t="s">
        <v>219</v>
      </c>
      <c r="E65" s="169"/>
      <c r="F65" s="169"/>
      <c r="G65" s="169"/>
      <c r="H65" s="169"/>
      <c r="I65" s="170"/>
      <c r="J65" s="171">
        <f>J116</f>
        <v>0</v>
      </c>
      <c r="K65" s="172"/>
    </row>
    <row r="66" spans="2:11" s="9" customFormat="1" ht="19.9" customHeight="1">
      <c r="B66" s="166"/>
      <c r="C66" s="167"/>
      <c r="D66" s="168" t="s">
        <v>220</v>
      </c>
      <c r="E66" s="169"/>
      <c r="F66" s="169"/>
      <c r="G66" s="169"/>
      <c r="H66" s="169"/>
      <c r="I66" s="170"/>
      <c r="J66" s="171">
        <f>J126</f>
        <v>0</v>
      </c>
      <c r="K66" s="172"/>
    </row>
    <row r="67" spans="2:11" s="8" customFormat="1" ht="24.95" customHeight="1">
      <c r="B67" s="159"/>
      <c r="C67" s="160"/>
      <c r="D67" s="161" t="s">
        <v>221</v>
      </c>
      <c r="E67" s="162"/>
      <c r="F67" s="162"/>
      <c r="G67" s="162"/>
      <c r="H67" s="162"/>
      <c r="I67" s="163"/>
      <c r="J67" s="164">
        <f>J129</f>
        <v>0</v>
      </c>
      <c r="K67" s="165"/>
    </row>
    <row r="68" spans="2:11" s="9" customFormat="1" ht="19.9" customHeight="1">
      <c r="B68" s="166"/>
      <c r="C68" s="167"/>
      <c r="D68" s="168" t="s">
        <v>222</v>
      </c>
      <c r="E68" s="169"/>
      <c r="F68" s="169"/>
      <c r="G68" s="169"/>
      <c r="H68" s="169"/>
      <c r="I68" s="170"/>
      <c r="J68" s="171">
        <f>J130</f>
        <v>0</v>
      </c>
      <c r="K68" s="172"/>
    </row>
    <row r="69" spans="2:11" s="9" customFormat="1" ht="19.9" customHeight="1">
      <c r="B69" s="166"/>
      <c r="C69" s="167"/>
      <c r="D69" s="168" t="s">
        <v>223</v>
      </c>
      <c r="E69" s="169"/>
      <c r="F69" s="169"/>
      <c r="G69" s="169"/>
      <c r="H69" s="169"/>
      <c r="I69" s="170"/>
      <c r="J69" s="171">
        <f>J136</f>
        <v>0</v>
      </c>
      <c r="K69" s="172"/>
    </row>
    <row r="70" spans="2:11" s="9" customFormat="1" ht="19.9" customHeight="1">
      <c r="B70" s="166"/>
      <c r="C70" s="167"/>
      <c r="D70" s="168" t="s">
        <v>224</v>
      </c>
      <c r="E70" s="169"/>
      <c r="F70" s="169"/>
      <c r="G70" s="169"/>
      <c r="H70" s="169"/>
      <c r="I70" s="170"/>
      <c r="J70" s="171">
        <f>J148</f>
        <v>0</v>
      </c>
      <c r="K70" s="172"/>
    </row>
    <row r="71" spans="2:11" s="9" customFormat="1" ht="19.9" customHeight="1">
      <c r="B71" s="166"/>
      <c r="C71" s="167"/>
      <c r="D71" s="168" t="s">
        <v>2371</v>
      </c>
      <c r="E71" s="169"/>
      <c r="F71" s="169"/>
      <c r="G71" s="169"/>
      <c r="H71" s="169"/>
      <c r="I71" s="170"/>
      <c r="J71" s="171">
        <f>J156</f>
        <v>0</v>
      </c>
      <c r="K71" s="172"/>
    </row>
    <row r="72" spans="2:11" s="9" customFormat="1" ht="19.9" customHeight="1">
      <c r="B72" s="166"/>
      <c r="C72" s="167"/>
      <c r="D72" s="168" t="s">
        <v>225</v>
      </c>
      <c r="E72" s="169"/>
      <c r="F72" s="169"/>
      <c r="G72" s="169"/>
      <c r="H72" s="169"/>
      <c r="I72" s="170"/>
      <c r="J72" s="171">
        <f>J161</f>
        <v>0</v>
      </c>
      <c r="K72" s="172"/>
    </row>
    <row r="73" spans="2:11" s="9" customFormat="1" ht="19.9" customHeight="1">
      <c r="B73" s="166"/>
      <c r="C73" s="167"/>
      <c r="D73" s="168" t="s">
        <v>226</v>
      </c>
      <c r="E73" s="169"/>
      <c r="F73" s="169"/>
      <c r="G73" s="169"/>
      <c r="H73" s="169"/>
      <c r="I73" s="170"/>
      <c r="J73" s="171">
        <f>J181</f>
        <v>0</v>
      </c>
      <c r="K73" s="172"/>
    </row>
    <row r="74" spans="2:11" s="9" customFormat="1" ht="19.9" customHeight="1">
      <c r="B74" s="166"/>
      <c r="C74" s="167"/>
      <c r="D74" s="168" t="s">
        <v>227</v>
      </c>
      <c r="E74" s="169"/>
      <c r="F74" s="169"/>
      <c r="G74" s="169"/>
      <c r="H74" s="169"/>
      <c r="I74" s="170"/>
      <c r="J74" s="171">
        <f>J187</f>
        <v>0</v>
      </c>
      <c r="K74" s="172"/>
    </row>
    <row r="75" spans="2:11" s="9" customFormat="1" ht="19.9" customHeight="1">
      <c r="B75" s="166"/>
      <c r="C75" s="167"/>
      <c r="D75" s="168" t="s">
        <v>228</v>
      </c>
      <c r="E75" s="169"/>
      <c r="F75" s="169"/>
      <c r="G75" s="169"/>
      <c r="H75" s="169"/>
      <c r="I75" s="170"/>
      <c r="J75" s="171">
        <f>J194</f>
        <v>0</v>
      </c>
      <c r="K75" s="172"/>
    </row>
    <row r="76" spans="2:11" s="9" customFormat="1" ht="19.9" customHeight="1">
      <c r="B76" s="166"/>
      <c r="C76" s="167"/>
      <c r="D76" s="168" t="s">
        <v>229</v>
      </c>
      <c r="E76" s="169"/>
      <c r="F76" s="169"/>
      <c r="G76" s="169"/>
      <c r="H76" s="169"/>
      <c r="I76" s="170"/>
      <c r="J76" s="171">
        <f>J208</f>
        <v>0</v>
      </c>
      <c r="K76" s="172"/>
    </row>
    <row r="77" spans="2:11" s="9" customFormat="1" ht="19.9" customHeight="1">
      <c r="B77" s="166"/>
      <c r="C77" s="167"/>
      <c r="D77" s="168" t="s">
        <v>230</v>
      </c>
      <c r="E77" s="169"/>
      <c r="F77" s="169"/>
      <c r="G77" s="169"/>
      <c r="H77" s="169"/>
      <c r="I77" s="170"/>
      <c r="J77" s="171">
        <f>J211</f>
        <v>0</v>
      </c>
      <c r="K77" s="172"/>
    </row>
    <row r="78" spans="2:11" s="9" customFormat="1" ht="19.9" customHeight="1">
      <c r="B78" s="166"/>
      <c r="C78" s="167"/>
      <c r="D78" s="168" t="s">
        <v>233</v>
      </c>
      <c r="E78" s="169"/>
      <c r="F78" s="169"/>
      <c r="G78" s="169"/>
      <c r="H78" s="169"/>
      <c r="I78" s="170"/>
      <c r="J78" s="171">
        <f>J216</f>
        <v>0</v>
      </c>
      <c r="K78" s="172"/>
    </row>
    <row r="79" spans="2:11" s="1" customFormat="1" ht="21.75" customHeight="1">
      <c r="B79" s="42"/>
      <c r="C79" s="43"/>
      <c r="D79" s="43"/>
      <c r="E79" s="43"/>
      <c r="F79" s="43"/>
      <c r="G79" s="43"/>
      <c r="H79" s="43"/>
      <c r="I79" s="128"/>
      <c r="J79" s="43"/>
      <c r="K79" s="46"/>
    </row>
    <row r="80" spans="2:11" s="1" customFormat="1" ht="6.95" customHeight="1">
      <c r="B80" s="57"/>
      <c r="C80" s="58"/>
      <c r="D80" s="58"/>
      <c r="E80" s="58"/>
      <c r="F80" s="58"/>
      <c r="G80" s="58"/>
      <c r="H80" s="58"/>
      <c r="I80" s="149"/>
      <c r="J80" s="58"/>
      <c r="K80" s="59"/>
    </row>
    <row r="84" spans="2:12" s="1" customFormat="1" ht="6.95" customHeight="1">
      <c r="B84" s="60"/>
      <c r="C84" s="61"/>
      <c r="D84" s="61"/>
      <c r="E84" s="61"/>
      <c r="F84" s="61"/>
      <c r="G84" s="61"/>
      <c r="H84" s="61"/>
      <c r="I84" s="152"/>
      <c r="J84" s="61"/>
      <c r="K84" s="61"/>
      <c r="L84" s="62"/>
    </row>
    <row r="85" spans="2:12" s="1" customFormat="1" ht="36.95" customHeight="1">
      <c r="B85" s="42"/>
      <c r="C85" s="63" t="s">
        <v>130</v>
      </c>
      <c r="D85" s="64"/>
      <c r="E85" s="64"/>
      <c r="F85" s="64"/>
      <c r="G85" s="64"/>
      <c r="H85" s="64"/>
      <c r="I85" s="173"/>
      <c r="J85" s="64"/>
      <c r="K85" s="64"/>
      <c r="L85" s="62"/>
    </row>
    <row r="86" spans="2:12" s="1" customFormat="1" ht="6.95" customHeight="1">
      <c r="B86" s="42"/>
      <c r="C86" s="64"/>
      <c r="D86" s="64"/>
      <c r="E86" s="64"/>
      <c r="F86" s="64"/>
      <c r="G86" s="64"/>
      <c r="H86" s="64"/>
      <c r="I86" s="173"/>
      <c r="J86" s="64"/>
      <c r="K86" s="64"/>
      <c r="L86" s="62"/>
    </row>
    <row r="87" spans="2:12" s="1" customFormat="1" ht="14.45" customHeight="1">
      <c r="B87" s="42"/>
      <c r="C87" s="66" t="s">
        <v>18</v>
      </c>
      <c r="D87" s="64"/>
      <c r="E87" s="64"/>
      <c r="F87" s="64"/>
      <c r="G87" s="64"/>
      <c r="H87" s="64"/>
      <c r="I87" s="173"/>
      <c r="J87" s="64"/>
      <c r="K87" s="64"/>
      <c r="L87" s="62"/>
    </row>
    <row r="88" spans="2:12" s="1" customFormat="1" ht="22.5" customHeight="1">
      <c r="B88" s="42"/>
      <c r="C88" s="64"/>
      <c r="D88" s="64"/>
      <c r="E88" s="415" t="str">
        <f>E7</f>
        <v>Realizace úspor energie - Gymnázimum Vysoké Mýto</v>
      </c>
      <c r="F88" s="416"/>
      <c r="G88" s="416"/>
      <c r="H88" s="416"/>
      <c r="I88" s="173"/>
      <c r="J88" s="64"/>
      <c r="K88" s="64"/>
      <c r="L88" s="62"/>
    </row>
    <row r="89" spans="2:12" ht="13.5">
      <c r="B89" s="29"/>
      <c r="C89" s="66" t="s">
        <v>120</v>
      </c>
      <c r="D89" s="219"/>
      <c r="E89" s="219"/>
      <c r="F89" s="219"/>
      <c r="G89" s="219"/>
      <c r="H89" s="219"/>
      <c r="J89" s="219"/>
      <c r="K89" s="219"/>
      <c r="L89" s="220"/>
    </row>
    <row r="90" spans="2:12" s="1" customFormat="1" ht="22.5" customHeight="1">
      <c r="B90" s="42"/>
      <c r="C90" s="64"/>
      <c r="D90" s="64"/>
      <c r="E90" s="415" t="s">
        <v>2370</v>
      </c>
      <c r="F90" s="417"/>
      <c r="G90" s="417"/>
      <c r="H90" s="417"/>
      <c r="I90" s="173"/>
      <c r="J90" s="64"/>
      <c r="K90" s="64"/>
      <c r="L90" s="62"/>
    </row>
    <row r="91" spans="2:12" s="1" customFormat="1" ht="14.45" customHeight="1">
      <c r="B91" s="42"/>
      <c r="C91" s="66" t="s">
        <v>208</v>
      </c>
      <c r="D91" s="64"/>
      <c r="E91" s="64"/>
      <c r="F91" s="64"/>
      <c r="G91" s="64"/>
      <c r="H91" s="64"/>
      <c r="I91" s="173"/>
      <c r="J91" s="64"/>
      <c r="K91" s="64"/>
      <c r="L91" s="62"/>
    </row>
    <row r="92" spans="2:12" s="1" customFormat="1" ht="23.25" customHeight="1">
      <c r="B92" s="42"/>
      <c r="C92" s="64"/>
      <c r="D92" s="64"/>
      <c r="E92" s="387" t="str">
        <f>E11</f>
        <v>01 - Stavební část</v>
      </c>
      <c r="F92" s="417"/>
      <c r="G92" s="417"/>
      <c r="H92" s="417"/>
      <c r="I92" s="173"/>
      <c r="J92" s="64"/>
      <c r="K92" s="64"/>
      <c r="L92" s="62"/>
    </row>
    <row r="93" spans="2:12" s="1" customFormat="1" ht="6.95" customHeight="1">
      <c r="B93" s="42"/>
      <c r="C93" s="64"/>
      <c r="D93" s="64"/>
      <c r="E93" s="64"/>
      <c r="F93" s="64"/>
      <c r="G93" s="64"/>
      <c r="H93" s="64"/>
      <c r="I93" s="173"/>
      <c r="J93" s="64"/>
      <c r="K93" s="64"/>
      <c r="L93" s="62"/>
    </row>
    <row r="94" spans="2:12" s="1" customFormat="1" ht="18" customHeight="1">
      <c r="B94" s="42"/>
      <c r="C94" s="66" t="s">
        <v>25</v>
      </c>
      <c r="D94" s="64"/>
      <c r="E94" s="64"/>
      <c r="F94" s="174" t="str">
        <f>F14</f>
        <v>Vysoké Mýto</v>
      </c>
      <c r="G94" s="64"/>
      <c r="H94" s="64"/>
      <c r="I94" s="175" t="s">
        <v>27</v>
      </c>
      <c r="J94" s="74" t="str">
        <f>IF(J14="","",J14)</f>
        <v>1. 9. 2017</v>
      </c>
      <c r="K94" s="64"/>
      <c r="L94" s="62"/>
    </row>
    <row r="95" spans="2:12" s="1" customFormat="1" ht="6.95" customHeight="1">
      <c r="B95" s="42"/>
      <c r="C95" s="64"/>
      <c r="D95" s="64"/>
      <c r="E95" s="64"/>
      <c r="F95" s="64"/>
      <c r="G95" s="64"/>
      <c r="H95" s="64"/>
      <c r="I95" s="173"/>
      <c r="J95" s="64"/>
      <c r="K95" s="64"/>
      <c r="L95" s="62"/>
    </row>
    <row r="96" spans="2:12" s="1" customFormat="1" ht="13.5">
      <c r="B96" s="42"/>
      <c r="C96" s="66" t="s">
        <v>31</v>
      </c>
      <c r="D96" s="64"/>
      <c r="E96" s="64"/>
      <c r="F96" s="174" t="str">
        <f>E17</f>
        <v>Pardubický Kraj</v>
      </c>
      <c r="G96" s="64"/>
      <c r="H96" s="64"/>
      <c r="I96" s="175" t="s">
        <v>37</v>
      </c>
      <c r="J96" s="174" t="str">
        <f>E23</f>
        <v>KIP spol. s r.o. Litomyšl</v>
      </c>
      <c r="K96" s="64"/>
      <c r="L96" s="62"/>
    </row>
    <row r="97" spans="2:12" s="1" customFormat="1" ht="14.45" customHeight="1">
      <c r="B97" s="42"/>
      <c r="C97" s="66" t="s">
        <v>35</v>
      </c>
      <c r="D97" s="64"/>
      <c r="E97" s="64"/>
      <c r="F97" s="174" t="str">
        <f>IF(E20="","",E20)</f>
        <v/>
      </c>
      <c r="G97" s="64"/>
      <c r="H97" s="64"/>
      <c r="I97" s="173"/>
      <c r="J97" s="64"/>
      <c r="K97" s="64"/>
      <c r="L97" s="62"/>
    </row>
    <row r="98" spans="2:12" s="1" customFormat="1" ht="10.35" customHeight="1">
      <c r="B98" s="42"/>
      <c r="C98" s="64"/>
      <c r="D98" s="64"/>
      <c r="E98" s="64"/>
      <c r="F98" s="64"/>
      <c r="G98" s="64"/>
      <c r="H98" s="64"/>
      <c r="I98" s="173"/>
      <c r="J98" s="64"/>
      <c r="K98" s="64"/>
      <c r="L98" s="62"/>
    </row>
    <row r="99" spans="2:20" s="10" customFormat="1" ht="29.25" customHeight="1">
      <c r="B99" s="176"/>
      <c r="C99" s="177" t="s">
        <v>131</v>
      </c>
      <c r="D99" s="178" t="s">
        <v>60</v>
      </c>
      <c r="E99" s="178" t="s">
        <v>56</v>
      </c>
      <c r="F99" s="178" t="s">
        <v>132</v>
      </c>
      <c r="G99" s="178" t="s">
        <v>133</v>
      </c>
      <c r="H99" s="178" t="s">
        <v>134</v>
      </c>
      <c r="I99" s="179" t="s">
        <v>135</v>
      </c>
      <c r="J99" s="178" t="s">
        <v>124</v>
      </c>
      <c r="K99" s="180" t="s">
        <v>136</v>
      </c>
      <c r="L99" s="181"/>
      <c r="M99" s="82" t="s">
        <v>137</v>
      </c>
      <c r="N99" s="83" t="s">
        <v>45</v>
      </c>
      <c r="O99" s="83" t="s">
        <v>138</v>
      </c>
      <c r="P99" s="83" t="s">
        <v>139</v>
      </c>
      <c r="Q99" s="83" t="s">
        <v>140</v>
      </c>
      <c r="R99" s="83" t="s">
        <v>141</v>
      </c>
      <c r="S99" s="83" t="s">
        <v>142</v>
      </c>
      <c r="T99" s="84" t="s">
        <v>143</v>
      </c>
    </row>
    <row r="100" spans="2:63" s="1" customFormat="1" ht="29.25" customHeight="1">
      <c r="B100" s="42"/>
      <c r="C100" s="88" t="s">
        <v>125</v>
      </c>
      <c r="D100" s="64"/>
      <c r="E100" s="64"/>
      <c r="F100" s="64"/>
      <c r="G100" s="64"/>
      <c r="H100" s="64"/>
      <c r="I100" s="173"/>
      <c r="J100" s="182">
        <f>BK100</f>
        <v>0</v>
      </c>
      <c r="K100" s="64"/>
      <c r="L100" s="62"/>
      <c r="M100" s="85"/>
      <c r="N100" s="86"/>
      <c r="O100" s="86"/>
      <c r="P100" s="183">
        <f>P101+P129</f>
        <v>0</v>
      </c>
      <c r="Q100" s="86"/>
      <c r="R100" s="183">
        <f>R101+R129</f>
        <v>2.50191093</v>
      </c>
      <c r="S100" s="86"/>
      <c r="T100" s="184">
        <f>T101+T129</f>
        <v>1.8248348</v>
      </c>
      <c r="AT100" s="25" t="s">
        <v>74</v>
      </c>
      <c r="AU100" s="25" t="s">
        <v>126</v>
      </c>
      <c r="BK100" s="185">
        <f>BK101+BK129</f>
        <v>0</v>
      </c>
    </row>
    <row r="101" spans="2:63" s="11" customFormat="1" ht="37.35" customHeight="1">
      <c r="B101" s="186"/>
      <c r="C101" s="187"/>
      <c r="D101" s="188" t="s">
        <v>74</v>
      </c>
      <c r="E101" s="189" t="s">
        <v>237</v>
      </c>
      <c r="F101" s="189" t="s">
        <v>238</v>
      </c>
      <c r="G101" s="187"/>
      <c r="H101" s="187"/>
      <c r="I101" s="190"/>
      <c r="J101" s="191">
        <f>BK101</f>
        <v>0</v>
      </c>
      <c r="K101" s="187"/>
      <c r="L101" s="192"/>
      <c r="M101" s="193"/>
      <c r="N101" s="194"/>
      <c r="O101" s="194"/>
      <c r="P101" s="195">
        <f>P102+P106+P109+P116+P126</f>
        <v>0</v>
      </c>
      <c r="Q101" s="194"/>
      <c r="R101" s="195">
        <f>R102+R106+R109+R116+R126</f>
        <v>2.025942</v>
      </c>
      <c r="S101" s="194"/>
      <c r="T101" s="196">
        <f>T102+T106+T109+T116+T126</f>
        <v>1.5875100000000002</v>
      </c>
      <c r="AR101" s="197" t="s">
        <v>24</v>
      </c>
      <c r="AT101" s="198" t="s">
        <v>74</v>
      </c>
      <c r="AU101" s="198" t="s">
        <v>75</v>
      </c>
      <c r="AY101" s="197" t="s">
        <v>145</v>
      </c>
      <c r="BK101" s="199">
        <f>BK102+BK106+BK109+BK116+BK126</f>
        <v>0</v>
      </c>
    </row>
    <row r="102" spans="2:63" s="11" customFormat="1" ht="19.9" customHeight="1">
      <c r="B102" s="186"/>
      <c r="C102" s="187"/>
      <c r="D102" s="200" t="s">
        <v>74</v>
      </c>
      <c r="E102" s="201" t="s">
        <v>158</v>
      </c>
      <c r="F102" s="201" t="s">
        <v>333</v>
      </c>
      <c r="G102" s="187"/>
      <c r="H102" s="187"/>
      <c r="I102" s="190"/>
      <c r="J102" s="202">
        <f>BK102</f>
        <v>0</v>
      </c>
      <c r="K102" s="187"/>
      <c r="L102" s="192"/>
      <c r="M102" s="193"/>
      <c r="N102" s="194"/>
      <c r="O102" s="194"/>
      <c r="P102" s="195">
        <f>SUM(P103:P105)</f>
        <v>0</v>
      </c>
      <c r="Q102" s="194"/>
      <c r="R102" s="195">
        <f>SUM(R103:R105)</f>
        <v>1.724166</v>
      </c>
      <c r="S102" s="194"/>
      <c r="T102" s="196">
        <f>SUM(T103:T105)</f>
        <v>0</v>
      </c>
      <c r="AR102" s="197" t="s">
        <v>24</v>
      </c>
      <c r="AT102" s="198" t="s">
        <v>74</v>
      </c>
      <c r="AU102" s="198" t="s">
        <v>24</v>
      </c>
      <c r="AY102" s="197" t="s">
        <v>145</v>
      </c>
      <c r="BK102" s="199">
        <f>SUM(BK103:BK105)</f>
        <v>0</v>
      </c>
    </row>
    <row r="103" spans="2:65" s="1" customFormat="1" ht="44.25" customHeight="1">
      <c r="B103" s="42"/>
      <c r="C103" s="203" t="s">
        <v>24</v>
      </c>
      <c r="D103" s="203" t="s">
        <v>148</v>
      </c>
      <c r="E103" s="204" t="s">
        <v>335</v>
      </c>
      <c r="F103" s="205" t="s">
        <v>336</v>
      </c>
      <c r="G103" s="206" t="s">
        <v>265</v>
      </c>
      <c r="H103" s="207">
        <v>0.81</v>
      </c>
      <c r="I103" s="208"/>
      <c r="J103" s="209">
        <f>ROUND(I103*H103,2)</f>
        <v>0</v>
      </c>
      <c r="K103" s="205" t="s">
        <v>243</v>
      </c>
      <c r="L103" s="62"/>
      <c r="M103" s="210" t="s">
        <v>22</v>
      </c>
      <c r="N103" s="211" t="s">
        <v>46</v>
      </c>
      <c r="O103" s="43"/>
      <c r="P103" s="212">
        <f>O103*H103</f>
        <v>0</v>
      </c>
      <c r="Q103" s="212">
        <v>2.1286</v>
      </c>
      <c r="R103" s="212">
        <f>Q103*H103</f>
        <v>1.724166</v>
      </c>
      <c r="S103" s="212">
        <v>0</v>
      </c>
      <c r="T103" s="213">
        <f>S103*H103</f>
        <v>0</v>
      </c>
      <c r="AR103" s="25" t="s">
        <v>244</v>
      </c>
      <c r="AT103" s="25" t="s">
        <v>148</v>
      </c>
      <c r="AU103" s="25" t="s">
        <v>84</v>
      </c>
      <c r="AY103" s="25" t="s">
        <v>145</v>
      </c>
      <c r="BE103" s="214">
        <f>IF(N103="základní",J103,0)</f>
        <v>0</v>
      </c>
      <c r="BF103" s="214">
        <f>IF(N103="snížená",J103,0)</f>
        <v>0</v>
      </c>
      <c r="BG103" s="214">
        <f>IF(N103="zákl. přenesená",J103,0)</f>
        <v>0</v>
      </c>
      <c r="BH103" s="214">
        <f>IF(N103="sníž. přenesená",J103,0)</f>
        <v>0</v>
      </c>
      <c r="BI103" s="214">
        <f>IF(N103="nulová",J103,0)</f>
        <v>0</v>
      </c>
      <c r="BJ103" s="25" t="s">
        <v>24</v>
      </c>
      <c r="BK103" s="214">
        <f>ROUND(I103*H103,2)</f>
        <v>0</v>
      </c>
      <c r="BL103" s="25" t="s">
        <v>244</v>
      </c>
      <c r="BM103" s="25" t="s">
        <v>2372</v>
      </c>
    </row>
    <row r="104" spans="2:47" s="1" customFormat="1" ht="40.5">
      <c r="B104" s="42"/>
      <c r="C104" s="64"/>
      <c r="D104" s="221" t="s">
        <v>246</v>
      </c>
      <c r="E104" s="64"/>
      <c r="F104" s="222" t="s">
        <v>338</v>
      </c>
      <c r="G104" s="64"/>
      <c r="H104" s="64"/>
      <c r="I104" s="173"/>
      <c r="J104" s="64"/>
      <c r="K104" s="64"/>
      <c r="L104" s="62"/>
      <c r="M104" s="223"/>
      <c r="N104" s="43"/>
      <c r="O104" s="43"/>
      <c r="P104" s="43"/>
      <c r="Q104" s="43"/>
      <c r="R104" s="43"/>
      <c r="S104" s="43"/>
      <c r="T104" s="79"/>
      <c r="AT104" s="25" t="s">
        <v>246</v>
      </c>
      <c r="AU104" s="25" t="s">
        <v>84</v>
      </c>
    </row>
    <row r="105" spans="2:51" s="12" customFormat="1" ht="13.5">
      <c r="B105" s="224"/>
      <c r="C105" s="225"/>
      <c r="D105" s="221" t="s">
        <v>248</v>
      </c>
      <c r="E105" s="236" t="s">
        <v>22</v>
      </c>
      <c r="F105" s="237" t="s">
        <v>2373</v>
      </c>
      <c r="G105" s="225"/>
      <c r="H105" s="238">
        <v>0.81</v>
      </c>
      <c r="I105" s="230"/>
      <c r="J105" s="225"/>
      <c r="K105" s="225"/>
      <c r="L105" s="231"/>
      <c r="M105" s="232"/>
      <c r="N105" s="233"/>
      <c r="O105" s="233"/>
      <c r="P105" s="233"/>
      <c r="Q105" s="233"/>
      <c r="R105" s="233"/>
      <c r="S105" s="233"/>
      <c r="T105" s="234"/>
      <c r="AT105" s="235" t="s">
        <v>248</v>
      </c>
      <c r="AU105" s="235" t="s">
        <v>84</v>
      </c>
      <c r="AV105" s="12" t="s">
        <v>84</v>
      </c>
      <c r="AW105" s="12" t="s">
        <v>39</v>
      </c>
      <c r="AX105" s="12" t="s">
        <v>24</v>
      </c>
      <c r="AY105" s="235" t="s">
        <v>145</v>
      </c>
    </row>
    <row r="106" spans="2:63" s="11" customFormat="1" ht="29.85" customHeight="1">
      <c r="B106" s="186"/>
      <c r="C106" s="187"/>
      <c r="D106" s="200" t="s">
        <v>74</v>
      </c>
      <c r="E106" s="201" t="s">
        <v>177</v>
      </c>
      <c r="F106" s="201" t="s">
        <v>385</v>
      </c>
      <c r="G106" s="187"/>
      <c r="H106" s="187"/>
      <c r="I106" s="190"/>
      <c r="J106" s="202">
        <f>BK106</f>
        <v>0</v>
      </c>
      <c r="K106" s="187"/>
      <c r="L106" s="192"/>
      <c r="M106" s="193"/>
      <c r="N106" s="194"/>
      <c r="O106" s="194"/>
      <c r="P106" s="195">
        <f>SUM(P107:P108)</f>
        <v>0</v>
      </c>
      <c r="Q106" s="194"/>
      <c r="R106" s="195">
        <f>SUM(R107:R108)</f>
        <v>0.299016</v>
      </c>
      <c r="S106" s="194"/>
      <c r="T106" s="196">
        <f>SUM(T107:T108)</f>
        <v>0</v>
      </c>
      <c r="AR106" s="197" t="s">
        <v>24</v>
      </c>
      <c r="AT106" s="198" t="s">
        <v>74</v>
      </c>
      <c r="AU106" s="198" t="s">
        <v>24</v>
      </c>
      <c r="AY106" s="197" t="s">
        <v>145</v>
      </c>
      <c r="BK106" s="199">
        <f>SUM(BK107:BK108)</f>
        <v>0</v>
      </c>
    </row>
    <row r="107" spans="2:65" s="1" customFormat="1" ht="22.5" customHeight="1">
      <c r="B107" s="42"/>
      <c r="C107" s="203" t="s">
        <v>84</v>
      </c>
      <c r="D107" s="203" t="s">
        <v>148</v>
      </c>
      <c r="E107" s="204" t="s">
        <v>2374</v>
      </c>
      <c r="F107" s="205" t="s">
        <v>2375</v>
      </c>
      <c r="G107" s="206" t="s">
        <v>242</v>
      </c>
      <c r="H107" s="207">
        <v>7.2</v>
      </c>
      <c r="I107" s="208"/>
      <c r="J107" s="209">
        <f>ROUND(I107*H107,2)</f>
        <v>0</v>
      </c>
      <c r="K107" s="205" t="s">
        <v>243</v>
      </c>
      <c r="L107" s="62"/>
      <c r="M107" s="210" t="s">
        <v>22</v>
      </c>
      <c r="N107" s="211" t="s">
        <v>46</v>
      </c>
      <c r="O107" s="43"/>
      <c r="P107" s="212">
        <f>O107*H107</f>
        <v>0</v>
      </c>
      <c r="Q107" s="212">
        <v>0.04153</v>
      </c>
      <c r="R107" s="212">
        <f>Q107*H107</f>
        <v>0.299016</v>
      </c>
      <c r="S107" s="212">
        <v>0</v>
      </c>
      <c r="T107" s="213">
        <f>S107*H107</f>
        <v>0</v>
      </c>
      <c r="AR107" s="25" t="s">
        <v>244</v>
      </c>
      <c r="AT107" s="25" t="s">
        <v>148</v>
      </c>
      <c r="AU107" s="25" t="s">
        <v>84</v>
      </c>
      <c r="AY107" s="25" t="s">
        <v>145</v>
      </c>
      <c r="BE107" s="214">
        <f>IF(N107="základní",J107,0)</f>
        <v>0</v>
      </c>
      <c r="BF107" s="214">
        <f>IF(N107="snížená",J107,0)</f>
        <v>0</v>
      </c>
      <c r="BG107" s="214">
        <f>IF(N107="zákl. přenesená",J107,0)</f>
        <v>0</v>
      </c>
      <c r="BH107" s="214">
        <f>IF(N107="sníž. přenesená",J107,0)</f>
        <v>0</v>
      </c>
      <c r="BI107" s="214">
        <f>IF(N107="nulová",J107,0)</f>
        <v>0</v>
      </c>
      <c r="BJ107" s="25" t="s">
        <v>24</v>
      </c>
      <c r="BK107" s="214">
        <f>ROUND(I107*H107,2)</f>
        <v>0</v>
      </c>
      <c r="BL107" s="25" t="s">
        <v>244</v>
      </c>
      <c r="BM107" s="25" t="s">
        <v>2376</v>
      </c>
    </row>
    <row r="108" spans="2:51" s="12" customFormat="1" ht="13.5">
      <c r="B108" s="224"/>
      <c r="C108" s="225"/>
      <c r="D108" s="221" t="s">
        <v>248</v>
      </c>
      <c r="E108" s="236" t="s">
        <v>22</v>
      </c>
      <c r="F108" s="237" t="s">
        <v>2377</v>
      </c>
      <c r="G108" s="225"/>
      <c r="H108" s="238">
        <v>7.2</v>
      </c>
      <c r="I108" s="230"/>
      <c r="J108" s="225"/>
      <c r="K108" s="225"/>
      <c r="L108" s="231"/>
      <c r="M108" s="232"/>
      <c r="N108" s="233"/>
      <c r="O108" s="233"/>
      <c r="P108" s="233"/>
      <c r="Q108" s="233"/>
      <c r="R108" s="233"/>
      <c r="S108" s="233"/>
      <c r="T108" s="234"/>
      <c r="AT108" s="235" t="s">
        <v>248</v>
      </c>
      <c r="AU108" s="235" t="s">
        <v>84</v>
      </c>
      <c r="AV108" s="12" t="s">
        <v>84</v>
      </c>
      <c r="AW108" s="12" t="s">
        <v>39</v>
      </c>
      <c r="AX108" s="12" t="s">
        <v>24</v>
      </c>
      <c r="AY108" s="235" t="s">
        <v>145</v>
      </c>
    </row>
    <row r="109" spans="2:63" s="11" customFormat="1" ht="29.85" customHeight="1">
      <c r="B109" s="186"/>
      <c r="C109" s="187"/>
      <c r="D109" s="200" t="s">
        <v>74</v>
      </c>
      <c r="E109" s="201" t="s">
        <v>169</v>
      </c>
      <c r="F109" s="201" t="s">
        <v>1796</v>
      </c>
      <c r="G109" s="187"/>
      <c r="H109" s="187"/>
      <c r="I109" s="190"/>
      <c r="J109" s="202">
        <f>BK109</f>
        <v>0</v>
      </c>
      <c r="K109" s="187"/>
      <c r="L109" s="192"/>
      <c r="M109" s="193"/>
      <c r="N109" s="194"/>
      <c r="O109" s="194"/>
      <c r="P109" s="195">
        <f>SUM(P110:P115)</f>
        <v>0</v>
      </c>
      <c r="Q109" s="194"/>
      <c r="R109" s="195">
        <f>SUM(R110:R115)</f>
        <v>0.00276</v>
      </c>
      <c r="S109" s="194"/>
      <c r="T109" s="196">
        <f>SUM(T110:T115)</f>
        <v>1.5875100000000002</v>
      </c>
      <c r="AR109" s="197" t="s">
        <v>24</v>
      </c>
      <c r="AT109" s="198" t="s">
        <v>74</v>
      </c>
      <c r="AU109" s="198" t="s">
        <v>24</v>
      </c>
      <c r="AY109" s="197" t="s">
        <v>145</v>
      </c>
      <c r="BK109" s="199">
        <f>SUM(BK110:BK115)</f>
        <v>0</v>
      </c>
    </row>
    <row r="110" spans="2:65" s="1" customFormat="1" ht="31.5" customHeight="1">
      <c r="B110" s="42"/>
      <c r="C110" s="203" t="s">
        <v>158</v>
      </c>
      <c r="D110" s="203" t="s">
        <v>148</v>
      </c>
      <c r="E110" s="204" t="s">
        <v>648</v>
      </c>
      <c r="F110" s="205" t="s">
        <v>649</v>
      </c>
      <c r="G110" s="206" t="s">
        <v>265</v>
      </c>
      <c r="H110" s="207">
        <v>0.81</v>
      </c>
      <c r="I110" s="208"/>
      <c r="J110" s="209">
        <f>ROUND(I110*H110,2)</f>
        <v>0</v>
      </c>
      <c r="K110" s="205" t="s">
        <v>243</v>
      </c>
      <c r="L110" s="62"/>
      <c r="M110" s="210" t="s">
        <v>22</v>
      </c>
      <c r="N110" s="211" t="s">
        <v>46</v>
      </c>
      <c r="O110" s="43"/>
      <c r="P110" s="212">
        <f>O110*H110</f>
        <v>0</v>
      </c>
      <c r="Q110" s="212">
        <v>0</v>
      </c>
      <c r="R110" s="212">
        <f>Q110*H110</f>
        <v>0</v>
      </c>
      <c r="S110" s="212">
        <v>1.671</v>
      </c>
      <c r="T110" s="213">
        <f>S110*H110</f>
        <v>1.3535100000000002</v>
      </c>
      <c r="AR110" s="25" t="s">
        <v>244</v>
      </c>
      <c r="AT110" s="25" t="s">
        <v>148</v>
      </c>
      <c r="AU110" s="25" t="s">
        <v>84</v>
      </c>
      <c r="AY110" s="25" t="s">
        <v>145</v>
      </c>
      <c r="BE110" s="214">
        <f>IF(N110="základní",J110,0)</f>
        <v>0</v>
      </c>
      <c r="BF110" s="214">
        <f>IF(N110="snížená",J110,0)</f>
        <v>0</v>
      </c>
      <c r="BG110" s="214">
        <f>IF(N110="zákl. přenesená",J110,0)</f>
        <v>0</v>
      </c>
      <c r="BH110" s="214">
        <f>IF(N110="sníž. přenesená",J110,0)</f>
        <v>0</v>
      </c>
      <c r="BI110" s="214">
        <f>IF(N110="nulová",J110,0)</f>
        <v>0</v>
      </c>
      <c r="BJ110" s="25" t="s">
        <v>24</v>
      </c>
      <c r="BK110" s="214">
        <f>ROUND(I110*H110,2)</f>
        <v>0</v>
      </c>
      <c r="BL110" s="25" t="s">
        <v>244</v>
      </c>
      <c r="BM110" s="25" t="s">
        <v>2378</v>
      </c>
    </row>
    <row r="111" spans="2:47" s="1" customFormat="1" ht="40.5">
      <c r="B111" s="42"/>
      <c r="C111" s="64"/>
      <c r="D111" s="221" t="s">
        <v>246</v>
      </c>
      <c r="E111" s="64"/>
      <c r="F111" s="222" t="s">
        <v>651</v>
      </c>
      <c r="G111" s="64"/>
      <c r="H111" s="64"/>
      <c r="I111" s="173"/>
      <c r="J111" s="64"/>
      <c r="K111" s="64"/>
      <c r="L111" s="62"/>
      <c r="M111" s="223"/>
      <c r="N111" s="43"/>
      <c r="O111" s="43"/>
      <c r="P111" s="43"/>
      <c r="Q111" s="43"/>
      <c r="R111" s="43"/>
      <c r="S111" s="43"/>
      <c r="T111" s="79"/>
      <c r="AT111" s="25" t="s">
        <v>246</v>
      </c>
      <c r="AU111" s="25" t="s">
        <v>84</v>
      </c>
    </row>
    <row r="112" spans="2:51" s="12" customFormat="1" ht="13.5">
      <c r="B112" s="224"/>
      <c r="C112" s="225"/>
      <c r="D112" s="226" t="s">
        <v>248</v>
      </c>
      <c r="E112" s="227" t="s">
        <v>22</v>
      </c>
      <c r="F112" s="228" t="s">
        <v>2373</v>
      </c>
      <c r="G112" s="225"/>
      <c r="H112" s="229">
        <v>0.81</v>
      </c>
      <c r="I112" s="230"/>
      <c r="J112" s="225"/>
      <c r="K112" s="225"/>
      <c r="L112" s="231"/>
      <c r="M112" s="232"/>
      <c r="N112" s="233"/>
      <c r="O112" s="233"/>
      <c r="P112" s="233"/>
      <c r="Q112" s="233"/>
      <c r="R112" s="233"/>
      <c r="S112" s="233"/>
      <c r="T112" s="234"/>
      <c r="AT112" s="235" t="s">
        <v>248</v>
      </c>
      <c r="AU112" s="235" t="s">
        <v>84</v>
      </c>
      <c r="AV112" s="12" t="s">
        <v>84</v>
      </c>
      <c r="AW112" s="12" t="s">
        <v>39</v>
      </c>
      <c r="AX112" s="12" t="s">
        <v>24</v>
      </c>
      <c r="AY112" s="235" t="s">
        <v>145</v>
      </c>
    </row>
    <row r="113" spans="2:65" s="1" customFormat="1" ht="31.5" customHeight="1">
      <c r="B113" s="42"/>
      <c r="C113" s="203" t="s">
        <v>244</v>
      </c>
      <c r="D113" s="203" t="s">
        <v>148</v>
      </c>
      <c r="E113" s="204" t="s">
        <v>2379</v>
      </c>
      <c r="F113" s="205" t="s">
        <v>2380</v>
      </c>
      <c r="G113" s="206" t="s">
        <v>317</v>
      </c>
      <c r="H113" s="207">
        <v>18</v>
      </c>
      <c r="I113" s="208"/>
      <c r="J113" s="209">
        <f>ROUND(I113*H113,2)</f>
        <v>0</v>
      </c>
      <c r="K113" s="205" t="s">
        <v>243</v>
      </c>
      <c r="L113" s="62"/>
      <c r="M113" s="210" t="s">
        <v>22</v>
      </c>
      <c r="N113" s="211" t="s">
        <v>46</v>
      </c>
      <c r="O113" s="43"/>
      <c r="P113" s="212">
        <f>O113*H113</f>
        <v>0</v>
      </c>
      <c r="Q113" s="212">
        <v>0</v>
      </c>
      <c r="R113" s="212">
        <f>Q113*H113</f>
        <v>0</v>
      </c>
      <c r="S113" s="212">
        <v>0.013</v>
      </c>
      <c r="T113" s="213">
        <f>S113*H113</f>
        <v>0.23399999999999999</v>
      </c>
      <c r="AR113" s="25" t="s">
        <v>244</v>
      </c>
      <c r="AT113" s="25" t="s">
        <v>148</v>
      </c>
      <c r="AU113" s="25" t="s">
        <v>84</v>
      </c>
      <c r="AY113" s="25" t="s">
        <v>145</v>
      </c>
      <c r="BE113" s="214">
        <f>IF(N113="základní",J113,0)</f>
        <v>0</v>
      </c>
      <c r="BF113" s="214">
        <f>IF(N113="snížená",J113,0)</f>
        <v>0</v>
      </c>
      <c r="BG113" s="214">
        <f>IF(N113="zákl. přenesená",J113,0)</f>
        <v>0</v>
      </c>
      <c r="BH113" s="214">
        <f>IF(N113="sníž. přenesená",J113,0)</f>
        <v>0</v>
      </c>
      <c r="BI113" s="214">
        <f>IF(N113="nulová",J113,0)</f>
        <v>0</v>
      </c>
      <c r="BJ113" s="25" t="s">
        <v>24</v>
      </c>
      <c r="BK113" s="214">
        <f>ROUND(I113*H113,2)</f>
        <v>0</v>
      </c>
      <c r="BL113" s="25" t="s">
        <v>244</v>
      </c>
      <c r="BM113" s="25" t="s">
        <v>2381</v>
      </c>
    </row>
    <row r="114" spans="2:51" s="12" customFormat="1" ht="13.5">
      <c r="B114" s="224"/>
      <c r="C114" s="225"/>
      <c r="D114" s="226" t="s">
        <v>248</v>
      </c>
      <c r="E114" s="227" t="s">
        <v>22</v>
      </c>
      <c r="F114" s="228" t="s">
        <v>2382</v>
      </c>
      <c r="G114" s="225"/>
      <c r="H114" s="229">
        <v>18</v>
      </c>
      <c r="I114" s="230"/>
      <c r="J114" s="225"/>
      <c r="K114" s="225"/>
      <c r="L114" s="231"/>
      <c r="M114" s="232"/>
      <c r="N114" s="233"/>
      <c r="O114" s="233"/>
      <c r="P114" s="233"/>
      <c r="Q114" s="233"/>
      <c r="R114" s="233"/>
      <c r="S114" s="233"/>
      <c r="T114" s="234"/>
      <c r="AT114" s="235" t="s">
        <v>248</v>
      </c>
      <c r="AU114" s="235" t="s">
        <v>84</v>
      </c>
      <c r="AV114" s="12" t="s">
        <v>84</v>
      </c>
      <c r="AW114" s="12" t="s">
        <v>39</v>
      </c>
      <c r="AX114" s="12" t="s">
        <v>24</v>
      </c>
      <c r="AY114" s="235" t="s">
        <v>145</v>
      </c>
    </row>
    <row r="115" spans="2:65" s="1" customFormat="1" ht="22.5" customHeight="1">
      <c r="B115" s="42"/>
      <c r="C115" s="203" t="s">
        <v>144</v>
      </c>
      <c r="D115" s="203" t="s">
        <v>148</v>
      </c>
      <c r="E115" s="204" t="s">
        <v>2383</v>
      </c>
      <c r="F115" s="205" t="s">
        <v>2384</v>
      </c>
      <c r="G115" s="206" t="s">
        <v>1411</v>
      </c>
      <c r="H115" s="207">
        <v>1</v>
      </c>
      <c r="I115" s="208"/>
      <c r="J115" s="209">
        <f>ROUND(I115*H115,2)</f>
        <v>0</v>
      </c>
      <c r="K115" s="205" t="s">
        <v>152</v>
      </c>
      <c r="L115" s="62"/>
      <c r="M115" s="210" t="s">
        <v>22</v>
      </c>
      <c r="N115" s="211" t="s">
        <v>46</v>
      </c>
      <c r="O115" s="43"/>
      <c r="P115" s="212">
        <f>O115*H115</f>
        <v>0</v>
      </c>
      <c r="Q115" s="212">
        <v>0.00276</v>
      </c>
      <c r="R115" s="212">
        <f>Q115*H115</f>
        <v>0.00276</v>
      </c>
      <c r="S115" s="212">
        <v>0</v>
      </c>
      <c r="T115" s="213">
        <f>S115*H115</f>
        <v>0</v>
      </c>
      <c r="AR115" s="25" t="s">
        <v>244</v>
      </c>
      <c r="AT115" s="25" t="s">
        <v>148</v>
      </c>
      <c r="AU115" s="25" t="s">
        <v>84</v>
      </c>
      <c r="AY115" s="25" t="s">
        <v>145</v>
      </c>
      <c r="BE115" s="214">
        <f>IF(N115="základní",J115,0)</f>
        <v>0</v>
      </c>
      <c r="BF115" s="214">
        <f>IF(N115="snížená",J115,0)</f>
        <v>0</v>
      </c>
      <c r="BG115" s="214">
        <f>IF(N115="zákl. přenesená",J115,0)</f>
        <v>0</v>
      </c>
      <c r="BH115" s="214">
        <f>IF(N115="sníž. přenesená",J115,0)</f>
        <v>0</v>
      </c>
      <c r="BI115" s="214">
        <f>IF(N115="nulová",J115,0)</f>
        <v>0</v>
      </c>
      <c r="BJ115" s="25" t="s">
        <v>24</v>
      </c>
      <c r="BK115" s="214">
        <f>ROUND(I115*H115,2)</f>
        <v>0</v>
      </c>
      <c r="BL115" s="25" t="s">
        <v>244</v>
      </c>
      <c r="BM115" s="25" t="s">
        <v>2385</v>
      </c>
    </row>
    <row r="116" spans="2:63" s="11" customFormat="1" ht="29.85" customHeight="1">
      <c r="B116" s="186"/>
      <c r="C116" s="187"/>
      <c r="D116" s="200" t="s">
        <v>74</v>
      </c>
      <c r="E116" s="201" t="s">
        <v>769</v>
      </c>
      <c r="F116" s="201" t="s">
        <v>770</v>
      </c>
      <c r="G116" s="187"/>
      <c r="H116" s="187"/>
      <c r="I116" s="190"/>
      <c r="J116" s="202">
        <f>BK116</f>
        <v>0</v>
      </c>
      <c r="K116" s="187"/>
      <c r="L116" s="192"/>
      <c r="M116" s="193"/>
      <c r="N116" s="194"/>
      <c r="O116" s="194"/>
      <c r="P116" s="195">
        <f>SUM(P117:P125)</f>
        <v>0</v>
      </c>
      <c r="Q116" s="194"/>
      <c r="R116" s="195">
        <f>SUM(R117:R125)</f>
        <v>0</v>
      </c>
      <c r="S116" s="194"/>
      <c r="T116" s="196">
        <f>SUM(T117:T125)</f>
        <v>0</v>
      </c>
      <c r="AR116" s="197" t="s">
        <v>24</v>
      </c>
      <c r="AT116" s="198" t="s">
        <v>74</v>
      </c>
      <c r="AU116" s="198" t="s">
        <v>24</v>
      </c>
      <c r="AY116" s="197" t="s">
        <v>145</v>
      </c>
      <c r="BK116" s="199">
        <f>SUM(BK117:BK125)</f>
        <v>0</v>
      </c>
    </row>
    <row r="117" spans="2:65" s="1" customFormat="1" ht="31.5" customHeight="1">
      <c r="B117" s="42"/>
      <c r="C117" s="203" t="s">
        <v>177</v>
      </c>
      <c r="D117" s="203" t="s">
        <v>148</v>
      </c>
      <c r="E117" s="204" t="s">
        <v>778</v>
      </c>
      <c r="F117" s="205" t="s">
        <v>779</v>
      </c>
      <c r="G117" s="206" t="s">
        <v>780</v>
      </c>
      <c r="H117" s="207">
        <v>1.825</v>
      </c>
      <c r="I117" s="208"/>
      <c r="J117" s="209">
        <f>ROUND(I117*H117,2)</f>
        <v>0</v>
      </c>
      <c r="K117" s="205" t="s">
        <v>243</v>
      </c>
      <c r="L117" s="62"/>
      <c r="M117" s="210" t="s">
        <v>22</v>
      </c>
      <c r="N117" s="211" t="s">
        <v>46</v>
      </c>
      <c r="O117" s="43"/>
      <c r="P117" s="212">
        <f>O117*H117</f>
        <v>0</v>
      </c>
      <c r="Q117" s="212">
        <v>0</v>
      </c>
      <c r="R117" s="212">
        <f>Q117*H117</f>
        <v>0</v>
      </c>
      <c r="S117" s="212">
        <v>0</v>
      </c>
      <c r="T117" s="213">
        <f>S117*H117</f>
        <v>0</v>
      </c>
      <c r="AR117" s="25" t="s">
        <v>244</v>
      </c>
      <c r="AT117" s="25" t="s">
        <v>148</v>
      </c>
      <c r="AU117" s="25" t="s">
        <v>84</v>
      </c>
      <c r="AY117" s="25" t="s">
        <v>145</v>
      </c>
      <c r="BE117" s="214">
        <f>IF(N117="základní",J117,0)</f>
        <v>0</v>
      </c>
      <c r="BF117" s="214">
        <f>IF(N117="snížená",J117,0)</f>
        <v>0</v>
      </c>
      <c r="BG117" s="214">
        <f>IF(N117="zákl. přenesená",J117,0)</f>
        <v>0</v>
      </c>
      <c r="BH117" s="214">
        <f>IF(N117="sníž. přenesená",J117,0)</f>
        <v>0</v>
      </c>
      <c r="BI117" s="214">
        <f>IF(N117="nulová",J117,0)</f>
        <v>0</v>
      </c>
      <c r="BJ117" s="25" t="s">
        <v>24</v>
      </c>
      <c r="BK117" s="214">
        <f>ROUND(I117*H117,2)</f>
        <v>0</v>
      </c>
      <c r="BL117" s="25" t="s">
        <v>244</v>
      </c>
      <c r="BM117" s="25" t="s">
        <v>2386</v>
      </c>
    </row>
    <row r="118" spans="2:47" s="1" customFormat="1" ht="94.5">
      <c r="B118" s="42"/>
      <c r="C118" s="64"/>
      <c r="D118" s="226" t="s">
        <v>246</v>
      </c>
      <c r="E118" s="64"/>
      <c r="F118" s="282" t="s">
        <v>782</v>
      </c>
      <c r="G118" s="64"/>
      <c r="H118" s="64"/>
      <c r="I118" s="173"/>
      <c r="J118" s="64"/>
      <c r="K118" s="64"/>
      <c r="L118" s="62"/>
      <c r="M118" s="223"/>
      <c r="N118" s="43"/>
      <c r="O118" s="43"/>
      <c r="P118" s="43"/>
      <c r="Q118" s="43"/>
      <c r="R118" s="43"/>
      <c r="S118" s="43"/>
      <c r="T118" s="79"/>
      <c r="AT118" s="25" t="s">
        <v>246</v>
      </c>
      <c r="AU118" s="25" t="s">
        <v>84</v>
      </c>
    </row>
    <row r="119" spans="2:65" s="1" customFormat="1" ht="31.5" customHeight="1">
      <c r="B119" s="42"/>
      <c r="C119" s="203" t="s">
        <v>181</v>
      </c>
      <c r="D119" s="203" t="s">
        <v>148</v>
      </c>
      <c r="E119" s="204" t="s">
        <v>784</v>
      </c>
      <c r="F119" s="205" t="s">
        <v>785</v>
      </c>
      <c r="G119" s="206" t="s">
        <v>780</v>
      </c>
      <c r="H119" s="207">
        <v>1.825</v>
      </c>
      <c r="I119" s="208"/>
      <c r="J119" s="209">
        <f>ROUND(I119*H119,2)</f>
        <v>0</v>
      </c>
      <c r="K119" s="205" t="s">
        <v>243</v>
      </c>
      <c r="L119" s="62"/>
      <c r="M119" s="210" t="s">
        <v>22</v>
      </c>
      <c r="N119" s="211" t="s">
        <v>46</v>
      </c>
      <c r="O119" s="43"/>
      <c r="P119" s="212">
        <f>O119*H119</f>
        <v>0</v>
      </c>
      <c r="Q119" s="212">
        <v>0</v>
      </c>
      <c r="R119" s="212">
        <f>Q119*H119</f>
        <v>0</v>
      </c>
      <c r="S119" s="212">
        <v>0</v>
      </c>
      <c r="T119" s="213">
        <f>S119*H119</f>
        <v>0</v>
      </c>
      <c r="AR119" s="25" t="s">
        <v>244</v>
      </c>
      <c r="AT119" s="25" t="s">
        <v>148</v>
      </c>
      <c r="AU119" s="25" t="s">
        <v>84</v>
      </c>
      <c r="AY119" s="25" t="s">
        <v>145</v>
      </c>
      <c r="BE119" s="214">
        <f>IF(N119="základní",J119,0)</f>
        <v>0</v>
      </c>
      <c r="BF119" s="214">
        <f>IF(N119="snížená",J119,0)</f>
        <v>0</v>
      </c>
      <c r="BG119" s="214">
        <f>IF(N119="zákl. přenesená",J119,0)</f>
        <v>0</v>
      </c>
      <c r="BH119" s="214">
        <f>IF(N119="sníž. přenesená",J119,0)</f>
        <v>0</v>
      </c>
      <c r="BI119" s="214">
        <f>IF(N119="nulová",J119,0)</f>
        <v>0</v>
      </c>
      <c r="BJ119" s="25" t="s">
        <v>24</v>
      </c>
      <c r="BK119" s="214">
        <f>ROUND(I119*H119,2)</f>
        <v>0</v>
      </c>
      <c r="BL119" s="25" t="s">
        <v>244</v>
      </c>
      <c r="BM119" s="25" t="s">
        <v>2387</v>
      </c>
    </row>
    <row r="120" spans="2:47" s="1" customFormat="1" ht="81">
      <c r="B120" s="42"/>
      <c r="C120" s="64"/>
      <c r="D120" s="226" t="s">
        <v>246</v>
      </c>
      <c r="E120" s="64"/>
      <c r="F120" s="282" t="s">
        <v>787</v>
      </c>
      <c r="G120" s="64"/>
      <c r="H120" s="64"/>
      <c r="I120" s="173"/>
      <c r="J120" s="64"/>
      <c r="K120" s="64"/>
      <c r="L120" s="62"/>
      <c r="M120" s="223"/>
      <c r="N120" s="43"/>
      <c r="O120" s="43"/>
      <c r="P120" s="43"/>
      <c r="Q120" s="43"/>
      <c r="R120" s="43"/>
      <c r="S120" s="43"/>
      <c r="T120" s="79"/>
      <c r="AT120" s="25" t="s">
        <v>246</v>
      </c>
      <c r="AU120" s="25" t="s">
        <v>84</v>
      </c>
    </row>
    <row r="121" spans="2:65" s="1" customFormat="1" ht="31.5" customHeight="1">
      <c r="B121" s="42"/>
      <c r="C121" s="203" t="s">
        <v>185</v>
      </c>
      <c r="D121" s="203" t="s">
        <v>148</v>
      </c>
      <c r="E121" s="204" t="s">
        <v>789</v>
      </c>
      <c r="F121" s="205" t="s">
        <v>790</v>
      </c>
      <c r="G121" s="206" t="s">
        <v>780</v>
      </c>
      <c r="H121" s="207">
        <v>54.75</v>
      </c>
      <c r="I121" s="208"/>
      <c r="J121" s="209">
        <f>ROUND(I121*H121,2)</f>
        <v>0</v>
      </c>
      <c r="K121" s="205" t="s">
        <v>243</v>
      </c>
      <c r="L121" s="62"/>
      <c r="M121" s="210" t="s">
        <v>22</v>
      </c>
      <c r="N121" s="211" t="s">
        <v>46</v>
      </c>
      <c r="O121" s="43"/>
      <c r="P121" s="212">
        <f>O121*H121</f>
        <v>0</v>
      </c>
      <c r="Q121" s="212">
        <v>0</v>
      </c>
      <c r="R121" s="212">
        <f>Q121*H121</f>
        <v>0</v>
      </c>
      <c r="S121" s="212">
        <v>0</v>
      </c>
      <c r="T121" s="213">
        <f>S121*H121</f>
        <v>0</v>
      </c>
      <c r="AR121" s="25" t="s">
        <v>244</v>
      </c>
      <c r="AT121" s="25" t="s">
        <v>148</v>
      </c>
      <c r="AU121" s="25" t="s">
        <v>84</v>
      </c>
      <c r="AY121" s="25" t="s">
        <v>145</v>
      </c>
      <c r="BE121" s="214">
        <f>IF(N121="základní",J121,0)</f>
        <v>0</v>
      </c>
      <c r="BF121" s="214">
        <f>IF(N121="snížená",J121,0)</f>
        <v>0</v>
      </c>
      <c r="BG121" s="214">
        <f>IF(N121="zákl. přenesená",J121,0)</f>
        <v>0</v>
      </c>
      <c r="BH121" s="214">
        <f>IF(N121="sníž. přenesená",J121,0)</f>
        <v>0</v>
      </c>
      <c r="BI121" s="214">
        <f>IF(N121="nulová",J121,0)</f>
        <v>0</v>
      </c>
      <c r="BJ121" s="25" t="s">
        <v>24</v>
      </c>
      <c r="BK121" s="214">
        <f>ROUND(I121*H121,2)</f>
        <v>0</v>
      </c>
      <c r="BL121" s="25" t="s">
        <v>244</v>
      </c>
      <c r="BM121" s="25" t="s">
        <v>2388</v>
      </c>
    </row>
    <row r="122" spans="2:47" s="1" customFormat="1" ht="81">
      <c r="B122" s="42"/>
      <c r="C122" s="64"/>
      <c r="D122" s="221" t="s">
        <v>246</v>
      </c>
      <c r="E122" s="64"/>
      <c r="F122" s="222" t="s">
        <v>787</v>
      </c>
      <c r="G122" s="64"/>
      <c r="H122" s="64"/>
      <c r="I122" s="173"/>
      <c r="J122" s="64"/>
      <c r="K122" s="64"/>
      <c r="L122" s="62"/>
      <c r="M122" s="223"/>
      <c r="N122" s="43"/>
      <c r="O122" s="43"/>
      <c r="P122" s="43"/>
      <c r="Q122" s="43"/>
      <c r="R122" s="43"/>
      <c r="S122" s="43"/>
      <c r="T122" s="79"/>
      <c r="AT122" s="25" t="s">
        <v>246</v>
      </c>
      <c r="AU122" s="25" t="s">
        <v>84</v>
      </c>
    </row>
    <row r="123" spans="2:51" s="12" customFormat="1" ht="13.5">
      <c r="B123" s="224"/>
      <c r="C123" s="225"/>
      <c r="D123" s="226" t="s">
        <v>248</v>
      </c>
      <c r="E123" s="225"/>
      <c r="F123" s="228" t="s">
        <v>2389</v>
      </c>
      <c r="G123" s="225"/>
      <c r="H123" s="229">
        <v>54.75</v>
      </c>
      <c r="I123" s="230"/>
      <c r="J123" s="225"/>
      <c r="K123" s="225"/>
      <c r="L123" s="231"/>
      <c r="M123" s="232"/>
      <c r="N123" s="233"/>
      <c r="O123" s="233"/>
      <c r="P123" s="233"/>
      <c r="Q123" s="233"/>
      <c r="R123" s="233"/>
      <c r="S123" s="233"/>
      <c r="T123" s="234"/>
      <c r="AT123" s="235" t="s">
        <v>248</v>
      </c>
      <c r="AU123" s="235" t="s">
        <v>84</v>
      </c>
      <c r="AV123" s="12" t="s">
        <v>84</v>
      </c>
      <c r="AW123" s="12" t="s">
        <v>6</v>
      </c>
      <c r="AX123" s="12" t="s">
        <v>24</v>
      </c>
      <c r="AY123" s="235" t="s">
        <v>145</v>
      </c>
    </row>
    <row r="124" spans="2:65" s="1" customFormat="1" ht="22.5" customHeight="1">
      <c r="B124" s="42"/>
      <c r="C124" s="203" t="s">
        <v>169</v>
      </c>
      <c r="D124" s="203" t="s">
        <v>148</v>
      </c>
      <c r="E124" s="204" t="s">
        <v>807</v>
      </c>
      <c r="F124" s="205" t="s">
        <v>808</v>
      </c>
      <c r="G124" s="206" t="s">
        <v>780</v>
      </c>
      <c r="H124" s="207">
        <v>1.825</v>
      </c>
      <c r="I124" s="208"/>
      <c r="J124" s="209">
        <f>ROUND(I124*H124,2)</f>
        <v>0</v>
      </c>
      <c r="K124" s="205" t="s">
        <v>243</v>
      </c>
      <c r="L124" s="62"/>
      <c r="M124" s="210" t="s">
        <v>22</v>
      </c>
      <c r="N124" s="211" t="s">
        <v>46</v>
      </c>
      <c r="O124" s="43"/>
      <c r="P124" s="212">
        <f>O124*H124</f>
        <v>0</v>
      </c>
      <c r="Q124" s="212">
        <v>0</v>
      </c>
      <c r="R124" s="212">
        <f>Q124*H124</f>
        <v>0</v>
      </c>
      <c r="S124" s="212">
        <v>0</v>
      </c>
      <c r="T124" s="213">
        <f>S124*H124</f>
        <v>0</v>
      </c>
      <c r="AR124" s="25" t="s">
        <v>244</v>
      </c>
      <c r="AT124" s="25" t="s">
        <v>148</v>
      </c>
      <c r="AU124" s="25" t="s">
        <v>84</v>
      </c>
      <c r="AY124" s="25" t="s">
        <v>145</v>
      </c>
      <c r="BE124" s="214">
        <f>IF(N124="základní",J124,0)</f>
        <v>0</v>
      </c>
      <c r="BF124" s="214">
        <f>IF(N124="snížená",J124,0)</f>
        <v>0</v>
      </c>
      <c r="BG124" s="214">
        <f>IF(N124="zákl. přenesená",J124,0)</f>
        <v>0</v>
      </c>
      <c r="BH124" s="214">
        <f>IF(N124="sníž. přenesená",J124,0)</f>
        <v>0</v>
      </c>
      <c r="BI124" s="214">
        <f>IF(N124="nulová",J124,0)</f>
        <v>0</v>
      </c>
      <c r="BJ124" s="25" t="s">
        <v>24</v>
      </c>
      <c r="BK124" s="214">
        <f>ROUND(I124*H124,2)</f>
        <v>0</v>
      </c>
      <c r="BL124" s="25" t="s">
        <v>244</v>
      </c>
      <c r="BM124" s="25" t="s">
        <v>2390</v>
      </c>
    </row>
    <row r="125" spans="2:47" s="1" customFormat="1" ht="67.5">
      <c r="B125" s="42"/>
      <c r="C125" s="64"/>
      <c r="D125" s="221" t="s">
        <v>246</v>
      </c>
      <c r="E125" s="64"/>
      <c r="F125" s="222" t="s">
        <v>797</v>
      </c>
      <c r="G125" s="64"/>
      <c r="H125" s="64"/>
      <c r="I125" s="173"/>
      <c r="J125" s="64"/>
      <c r="K125" s="64"/>
      <c r="L125" s="62"/>
      <c r="M125" s="223"/>
      <c r="N125" s="43"/>
      <c r="O125" s="43"/>
      <c r="P125" s="43"/>
      <c r="Q125" s="43"/>
      <c r="R125" s="43"/>
      <c r="S125" s="43"/>
      <c r="T125" s="79"/>
      <c r="AT125" s="25" t="s">
        <v>246</v>
      </c>
      <c r="AU125" s="25" t="s">
        <v>84</v>
      </c>
    </row>
    <row r="126" spans="2:63" s="11" customFormat="1" ht="29.85" customHeight="1">
      <c r="B126" s="186"/>
      <c r="C126" s="187"/>
      <c r="D126" s="200" t="s">
        <v>74</v>
      </c>
      <c r="E126" s="201" t="s">
        <v>810</v>
      </c>
      <c r="F126" s="201" t="s">
        <v>811</v>
      </c>
      <c r="G126" s="187"/>
      <c r="H126" s="187"/>
      <c r="I126" s="190"/>
      <c r="J126" s="202">
        <f>BK126</f>
        <v>0</v>
      </c>
      <c r="K126" s="187"/>
      <c r="L126" s="192"/>
      <c r="M126" s="193"/>
      <c r="N126" s="194"/>
      <c r="O126" s="194"/>
      <c r="P126" s="195">
        <f>SUM(P127:P128)</f>
        <v>0</v>
      </c>
      <c r="Q126" s="194"/>
      <c r="R126" s="195">
        <f>SUM(R127:R128)</f>
        <v>0</v>
      </c>
      <c r="S126" s="194"/>
      <c r="T126" s="196">
        <f>SUM(T127:T128)</f>
        <v>0</v>
      </c>
      <c r="AR126" s="197" t="s">
        <v>24</v>
      </c>
      <c r="AT126" s="198" t="s">
        <v>74</v>
      </c>
      <c r="AU126" s="198" t="s">
        <v>24</v>
      </c>
      <c r="AY126" s="197" t="s">
        <v>145</v>
      </c>
      <c r="BK126" s="199">
        <f>SUM(BK127:BK128)</f>
        <v>0</v>
      </c>
    </row>
    <row r="127" spans="2:65" s="1" customFormat="1" ht="44.25" customHeight="1">
      <c r="B127" s="42"/>
      <c r="C127" s="203" t="s">
        <v>29</v>
      </c>
      <c r="D127" s="203" t="s">
        <v>148</v>
      </c>
      <c r="E127" s="204" t="s">
        <v>813</v>
      </c>
      <c r="F127" s="205" t="s">
        <v>814</v>
      </c>
      <c r="G127" s="206" t="s">
        <v>780</v>
      </c>
      <c r="H127" s="207">
        <v>2.026</v>
      </c>
      <c r="I127" s="208"/>
      <c r="J127" s="209">
        <f>ROUND(I127*H127,2)</f>
        <v>0</v>
      </c>
      <c r="K127" s="205" t="s">
        <v>243</v>
      </c>
      <c r="L127" s="62"/>
      <c r="M127" s="210" t="s">
        <v>22</v>
      </c>
      <c r="N127" s="211" t="s">
        <v>46</v>
      </c>
      <c r="O127" s="43"/>
      <c r="P127" s="212">
        <f>O127*H127</f>
        <v>0</v>
      </c>
      <c r="Q127" s="212">
        <v>0</v>
      </c>
      <c r="R127" s="212">
        <f>Q127*H127</f>
        <v>0</v>
      </c>
      <c r="S127" s="212">
        <v>0</v>
      </c>
      <c r="T127" s="213">
        <f>S127*H127</f>
        <v>0</v>
      </c>
      <c r="AR127" s="25" t="s">
        <v>244</v>
      </c>
      <c r="AT127" s="25" t="s">
        <v>148</v>
      </c>
      <c r="AU127" s="25" t="s">
        <v>84</v>
      </c>
      <c r="AY127" s="25" t="s">
        <v>145</v>
      </c>
      <c r="BE127" s="214">
        <f>IF(N127="základní",J127,0)</f>
        <v>0</v>
      </c>
      <c r="BF127" s="214">
        <f>IF(N127="snížená",J127,0)</f>
        <v>0</v>
      </c>
      <c r="BG127" s="214">
        <f>IF(N127="zákl. přenesená",J127,0)</f>
        <v>0</v>
      </c>
      <c r="BH127" s="214">
        <f>IF(N127="sníž. přenesená",J127,0)</f>
        <v>0</v>
      </c>
      <c r="BI127" s="214">
        <f>IF(N127="nulová",J127,0)</f>
        <v>0</v>
      </c>
      <c r="BJ127" s="25" t="s">
        <v>24</v>
      </c>
      <c r="BK127" s="214">
        <f>ROUND(I127*H127,2)</f>
        <v>0</v>
      </c>
      <c r="BL127" s="25" t="s">
        <v>244</v>
      </c>
      <c r="BM127" s="25" t="s">
        <v>2391</v>
      </c>
    </row>
    <row r="128" spans="2:47" s="1" customFormat="1" ht="81">
      <c r="B128" s="42"/>
      <c r="C128" s="64"/>
      <c r="D128" s="221" t="s">
        <v>246</v>
      </c>
      <c r="E128" s="64"/>
      <c r="F128" s="222" t="s">
        <v>816</v>
      </c>
      <c r="G128" s="64"/>
      <c r="H128" s="64"/>
      <c r="I128" s="173"/>
      <c r="J128" s="64"/>
      <c r="K128" s="64"/>
      <c r="L128" s="62"/>
      <c r="M128" s="223"/>
      <c r="N128" s="43"/>
      <c r="O128" s="43"/>
      <c r="P128" s="43"/>
      <c r="Q128" s="43"/>
      <c r="R128" s="43"/>
      <c r="S128" s="43"/>
      <c r="T128" s="79"/>
      <c r="AT128" s="25" t="s">
        <v>246</v>
      </c>
      <c r="AU128" s="25" t="s">
        <v>84</v>
      </c>
    </row>
    <row r="129" spans="2:63" s="11" customFormat="1" ht="37.35" customHeight="1">
      <c r="B129" s="186"/>
      <c r="C129" s="187"/>
      <c r="D129" s="188" t="s">
        <v>74</v>
      </c>
      <c r="E129" s="189" t="s">
        <v>817</v>
      </c>
      <c r="F129" s="189" t="s">
        <v>818</v>
      </c>
      <c r="G129" s="187"/>
      <c r="H129" s="187"/>
      <c r="I129" s="190"/>
      <c r="J129" s="191">
        <f>BK129</f>
        <v>0</v>
      </c>
      <c r="K129" s="187"/>
      <c r="L129" s="192"/>
      <c r="M129" s="193"/>
      <c r="N129" s="194"/>
      <c r="O129" s="194"/>
      <c r="P129" s="195">
        <f>P130+P136+P148+P156+P161+P181+P187+P194+P208+P211+P216</f>
        <v>0</v>
      </c>
      <c r="Q129" s="194"/>
      <c r="R129" s="195">
        <f>R130+R136+R148+R156+R161+R181+R187+R194+R208+R211+R216</f>
        <v>0.4759689300000001</v>
      </c>
      <c r="S129" s="194"/>
      <c r="T129" s="196">
        <f>T130+T136+T148+T156+T161+T181+T187+T194+T208+T211+T216</f>
        <v>0.2373248</v>
      </c>
      <c r="AR129" s="197" t="s">
        <v>84</v>
      </c>
      <c r="AT129" s="198" t="s">
        <v>74</v>
      </c>
      <c r="AU129" s="198" t="s">
        <v>75</v>
      </c>
      <c r="AY129" s="197" t="s">
        <v>145</v>
      </c>
      <c r="BK129" s="199">
        <f>BK130+BK136+BK148+BK156+BK161+BK181+BK187+BK194+BK208+BK211+BK216</f>
        <v>0</v>
      </c>
    </row>
    <row r="130" spans="2:63" s="11" customFormat="1" ht="19.9" customHeight="1">
      <c r="B130" s="186"/>
      <c r="C130" s="187"/>
      <c r="D130" s="200" t="s">
        <v>74</v>
      </c>
      <c r="E130" s="201" t="s">
        <v>819</v>
      </c>
      <c r="F130" s="201" t="s">
        <v>820</v>
      </c>
      <c r="G130" s="187"/>
      <c r="H130" s="187"/>
      <c r="I130" s="190"/>
      <c r="J130" s="202">
        <f>BK130</f>
        <v>0</v>
      </c>
      <c r="K130" s="187"/>
      <c r="L130" s="192"/>
      <c r="M130" s="193"/>
      <c r="N130" s="194"/>
      <c r="O130" s="194"/>
      <c r="P130" s="195">
        <f>SUM(P131:P135)</f>
        <v>0</v>
      </c>
      <c r="Q130" s="194"/>
      <c r="R130" s="195">
        <f>SUM(R131:R135)</f>
        <v>0.0019399000000000003</v>
      </c>
      <c r="S130" s="194"/>
      <c r="T130" s="196">
        <f>SUM(T131:T135)</f>
        <v>0</v>
      </c>
      <c r="AR130" s="197" t="s">
        <v>84</v>
      </c>
      <c r="AT130" s="198" t="s">
        <v>74</v>
      </c>
      <c r="AU130" s="198" t="s">
        <v>24</v>
      </c>
      <c r="AY130" s="197" t="s">
        <v>145</v>
      </c>
      <c r="BK130" s="199">
        <f>SUM(BK131:BK135)</f>
        <v>0</v>
      </c>
    </row>
    <row r="131" spans="2:65" s="1" customFormat="1" ht="31.5" customHeight="1">
      <c r="B131" s="42"/>
      <c r="C131" s="203" t="s">
        <v>192</v>
      </c>
      <c r="D131" s="203" t="s">
        <v>148</v>
      </c>
      <c r="E131" s="204" t="s">
        <v>822</v>
      </c>
      <c r="F131" s="205" t="s">
        <v>823</v>
      </c>
      <c r="G131" s="206" t="s">
        <v>242</v>
      </c>
      <c r="H131" s="207">
        <v>10.21</v>
      </c>
      <c r="I131" s="208"/>
      <c r="J131" s="209">
        <f>ROUND(I131*H131,2)</f>
        <v>0</v>
      </c>
      <c r="K131" s="205" t="s">
        <v>243</v>
      </c>
      <c r="L131" s="62"/>
      <c r="M131" s="210" t="s">
        <v>22</v>
      </c>
      <c r="N131" s="211" t="s">
        <v>46</v>
      </c>
      <c r="O131" s="43"/>
      <c r="P131" s="212">
        <f>O131*H131</f>
        <v>0</v>
      </c>
      <c r="Q131" s="212">
        <v>0.00019</v>
      </c>
      <c r="R131" s="212">
        <f>Q131*H131</f>
        <v>0.0019399000000000003</v>
      </c>
      <c r="S131" s="212">
        <v>0</v>
      </c>
      <c r="T131" s="213">
        <f>S131*H131</f>
        <v>0</v>
      </c>
      <c r="AR131" s="25" t="s">
        <v>326</v>
      </c>
      <c r="AT131" s="25" t="s">
        <v>148</v>
      </c>
      <c r="AU131" s="25" t="s">
        <v>84</v>
      </c>
      <c r="AY131" s="25" t="s">
        <v>145</v>
      </c>
      <c r="BE131" s="214">
        <f>IF(N131="základní",J131,0)</f>
        <v>0</v>
      </c>
      <c r="BF131" s="214">
        <f>IF(N131="snížená",J131,0)</f>
        <v>0</v>
      </c>
      <c r="BG131" s="214">
        <f>IF(N131="zákl. přenesená",J131,0)</f>
        <v>0</v>
      </c>
      <c r="BH131" s="214">
        <f>IF(N131="sníž. přenesená",J131,0)</f>
        <v>0</v>
      </c>
      <c r="BI131" s="214">
        <f>IF(N131="nulová",J131,0)</f>
        <v>0</v>
      </c>
      <c r="BJ131" s="25" t="s">
        <v>24</v>
      </c>
      <c r="BK131" s="214">
        <f>ROUND(I131*H131,2)</f>
        <v>0</v>
      </c>
      <c r="BL131" s="25" t="s">
        <v>326</v>
      </c>
      <c r="BM131" s="25" t="s">
        <v>2392</v>
      </c>
    </row>
    <row r="132" spans="2:47" s="1" customFormat="1" ht="40.5">
      <c r="B132" s="42"/>
      <c r="C132" s="64"/>
      <c r="D132" s="221" t="s">
        <v>246</v>
      </c>
      <c r="E132" s="64"/>
      <c r="F132" s="222" t="s">
        <v>825</v>
      </c>
      <c r="G132" s="64"/>
      <c r="H132" s="64"/>
      <c r="I132" s="173"/>
      <c r="J132" s="64"/>
      <c r="K132" s="64"/>
      <c r="L132" s="62"/>
      <c r="M132" s="223"/>
      <c r="N132" s="43"/>
      <c r="O132" s="43"/>
      <c r="P132" s="43"/>
      <c r="Q132" s="43"/>
      <c r="R132" s="43"/>
      <c r="S132" s="43"/>
      <c r="T132" s="79"/>
      <c r="AT132" s="25" t="s">
        <v>246</v>
      </c>
      <c r="AU132" s="25" t="s">
        <v>84</v>
      </c>
    </row>
    <row r="133" spans="2:51" s="12" customFormat="1" ht="13.5">
      <c r="B133" s="224"/>
      <c r="C133" s="225"/>
      <c r="D133" s="221" t="s">
        <v>248</v>
      </c>
      <c r="E133" s="236" t="s">
        <v>22</v>
      </c>
      <c r="F133" s="237" t="s">
        <v>2393</v>
      </c>
      <c r="G133" s="225"/>
      <c r="H133" s="238">
        <v>10.21</v>
      </c>
      <c r="I133" s="230"/>
      <c r="J133" s="225"/>
      <c r="K133" s="225"/>
      <c r="L133" s="231"/>
      <c r="M133" s="232"/>
      <c r="N133" s="233"/>
      <c r="O133" s="233"/>
      <c r="P133" s="233"/>
      <c r="Q133" s="233"/>
      <c r="R133" s="233"/>
      <c r="S133" s="233"/>
      <c r="T133" s="234"/>
      <c r="AT133" s="235" t="s">
        <v>248</v>
      </c>
      <c r="AU133" s="235" t="s">
        <v>84</v>
      </c>
      <c r="AV133" s="12" t="s">
        <v>84</v>
      </c>
      <c r="AW133" s="12" t="s">
        <v>39</v>
      </c>
      <c r="AX133" s="12" t="s">
        <v>75</v>
      </c>
      <c r="AY133" s="235" t="s">
        <v>145</v>
      </c>
    </row>
    <row r="134" spans="2:51" s="13" customFormat="1" ht="13.5">
      <c r="B134" s="239"/>
      <c r="C134" s="240"/>
      <c r="D134" s="226" t="s">
        <v>248</v>
      </c>
      <c r="E134" s="241" t="s">
        <v>22</v>
      </c>
      <c r="F134" s="242" t="s">
        <v>270</v>
      </c>
      <c r="G134" s="240"/>
      <c r="H134" s="243">
        <v>10.21</v>
      </c>
      <c r="I134" s="244"/>
      <c r="J134" s="240"/>
      <c r="K134" s="240"/>
      <c r="L134" s="245"/>
      <c r="M134" s="246"/>
      <c r="N134" s="247"/>
      <c r="O134" s="247"/>
      <c r="P134" s="247"/>
      <c r="Q134" s="247"/>
      <c r="R134" s="247"/>
      <c r="S134" s="247"/>
      <c r="T134" s="248"/>
      <c r="AT134" s="249" t="s">
        <v>248</v>
      </c>
      <c r="AU134" s="249" t="s">
        <v>84</v>
      </c>
      <c r="AV134" s="13" t="s">
        <v>244</v>
      </c>
      <c r="AW134" s="13" t="s">
        <v>39</v>
      </c>
      <c r="AX134" s="13" t="s">
        <v>24</v>
      </c>
      <c r="AY134" s="249" t="s">
        <v>145</v>
      </c>
    </row>
    <row r="135" spans="2:65" s="1" customFormat="1" ht="22.5" customHeight="1">
      <c r="B135" s="42"/>
      <c r="C135" s="250" t="s">
        <v>162</v>
      </c>
      <c r="D135" s="250" t="s">
        <v>304</v>
      </c>
      <c r="E135" s="251" t="s">
        <v>827</v>
      </c>
      <c r="F135" s="252" t="s">
        <v>2394</v>
      </c>
      <c r="G135" s="253" t="s">
        <v>242</v>
      </c>
      <c r="H135" s="254">
        <v>10.21</v>
      </c>
      <c r="I135" s="255"/>
      <c r="J135" s="256">
        <f>ROUND(I135*H135,2)</f>
        <v>0</v>
      </c>
      <c r="K135" s="252" t="s">
        <v>152</v>
      </c>
      <c r="L135" s="257"/>
      <c r="M135" s="258" t="s">
        <v>22</v>
      </c>
      <c r="N135" s="259" t="s">
        <v>46</v>
      </c>
      <c r="O135" s="43"/>
      <c r="P135" s="212">
        <f>O135*H135</f>
        <v>0</v>
      </c>
      <c r="Q135" s="212">
        <v>0</v>
      </c>
      <c r="R135" s="212">
        <f>Q135*H135</f>
        <v>0</v>
      </c>
      <c r="S135" s="212">
        <v>0</v>
      </c>
      <c r="T135" s="213">
        <f>S135*H135</f>
        <v>0</v>
      </c>
      <c r="AR135" s="25" t="s">
        <v>438</v>
      </c>
      <c r="AT135" s="25" t="s">
        <v>304</v>
      </c>
      <c r="AU135" s="25" t="s">
        <v>84</v>
      </c>
      <c r="AY135" s="25" t="s">
        <v>145</v>
      </c>
      <c r="BE135" s="214">
        <f>IF(N135="základní",J135,0)</f>
        <v>0</v>
      </c>
      <c r="BF135" s="214">
        <f>IF(N135="snížená",J135,0)</f>
        <v>0</v>
      </c>
      <c r="BG135" s="214">
        <f>IF(N135="zákl. přenesená",J135,0)</f>
        <v>0</v>
      </c>
      <c r="BH135" s="214">
        <f>IF(N135="sníž. přenesená",J135,0)</f>
        <v>0</v>
      </c>
      <c r="BI135" s="214">
        <f>IF(N135="nulová",J135,0)</f>
        <v>0</v>
      </c>
      <c r="BJ135" s="25" t="s">
        <v>24</v>
      </c>
      <c r="BK135" s="214">
        <f>ROUND(I135*H135,2)</f>
        <v>0</v>
      </c>
      <c r="BL135" s="25" t="s">
        <v>326</v>
      </c>
      <c r="BM135" s="25" t="s">
        <v>2395</v>
      </c>
    </row>
    <row r="136" spans="2:63" s="11" customFormat="1" ht="29.85" customHeight="1">
      <c r="B136" s="186"/>
      <c r="C136" s="187"/>
      <c r="D136" s="200" t="s">
        <v>74</v>
      </c>
      <c r="E136" s="201" t="s">
        <v>835</v>
      </c>
      <c r="F136" s="201" t="s">
        <v>836</v>
      </c>
      <c r="G136" s="187"/>
      <c r="H136" s="187"/>
      <c r="I136" s="190"/>
      <c r="J136" s="202">
        <f>BK136</f>
        <v>0</v>
      </c>
      <c r="K136" s="187"/>
      <c r="L136" s="192"/>
      <c r="M136" s="193"/>
      <c r="N136" s="194"/>
      <c r="O136" s="194"/>
      <c r="P136" s="195">
        <f>SUM(P137:P147)</f>
        <v>0</v>
      </c>
      <c r="Q136" s="194"/>
      <c r="R136" s="195">
        <f>SUM(R137:R147)</f>
        <v>0.0015314999999999999</v>
      </c>
      <c r="S136" s="194"/>
      <c r="T136" s="196">
        <f>SUM(T137:T147)</f>
        <v>0.16336</v>
      </c>
      <c r="AR136" s="197" t="s">
        <v>84</v>
      </c>
      <c r="AT136" s="198" t="s">
        <v>74</v>
      </c>
      <c r="AU136" s="198" t="s">
        <v>24</v>
      </c>
      <c r="AY136" s="197" t="s">
        <v>145</v>
      </c>
      <c r="BK136" s="199">
        <f>SUM(BK137:BK147)</f>
        <v>0</v>
      </c>
    </row>
    <row r="137" spans="2:65" s="1" customFormat="1" ht="31.5" customHeight="1">
      <c r="B137" s="42"/>
      <c r="C137" s="203" t="s">
        <v>196</v>
      </c>
      <c r="D137" s="203" t="s">
        <v>148</v>
      </c>
      <c r="E137" s="204" t="s">
        <v>837</v>
      </c>
      <c r="F137" s="205" t="s">
        <v>838</v>
      </c>
      <c r="G137" s="206" t="s">
        <v>242</v>
      </c>
      <c r="H137" s="207">
        <v>20.42</v>
      </c>
      <c r="I137" s="208"/>
      <c r="J137" s="209">
        <f>ROUND(I137*H137,2)</f>
        <v>0</v>
      </c>
      <c r="K137" s="205" t="s">
        <v>243</v>
      </c>
      <c r="L137" s="62"/>
      <c r="M137" s="210" t="s">
        <v>22</v>
      </c>
      <c r="N137" s="211" t="s">
        <v>46</v>
      </c>
      <c r="O137" s="43"/>
      <c r="P137" s="212">
        <f>O137*H137</f>
        <v>0</v>
      </c>
      <c r="Q137" s="212">
        <v>0</v>
      </c>
      <c r="R137" s="212">
        <f>Q137*H137</f>
        <v>0</v>
      </c>
      <c r="S137" s="212">
        <v>0</v>
      </c>
      <c r="T137" s="213">
        <f>S137*H137</f>
        <v>0</v>
      </c>
      <c r="AR137" s="25" t="s">
        <v>326</v>
      </c>
      <c r="AT137" s="25" t="s">
        <v>148</v>
      </c>
      <c r="AU137" s="25" t="s">
        <v>84</v>
      </c>
      <c r="AY137" s="25" t="s">
        <v>145</v>
      </c>
      <c r="BE137" s="214">
        <f>IF(N137="základní",J137,0)</f>
        <v>0</v>
      </c>
      <c r="BF137" s="214">
        <f>IF(N137="snížená",J137,0)</f>
        <v>0</v>
      </c>
      <c r="BG137" s="214">
        <f>IF(N137="zákl. přenesená",J137,0)</f>
        <v>0</v>
      </c>
      <c r="BH137" s="214">
        <f>IF(N137="sníž. přenesená",J137,0)</f>
        <v>0</v>
      </c>
      <c r="BI137" s="214">
        <f>IF(N137="nulová",J137,0)</f>
        <v>0</v>
      </c>
      <c r="BJ137" s="25" t="s">
        <v>24</v>
      </c>
      <c r="BK137" s="214">
        <f>ROUND(I137*H137,2)</f>
        <v>0</v>
      </c>
      <c r="BL137" s="25" t="s">
        <v>326</v>
      </c>
      <c r="BM137" s="25" t="s">
        <v>2396</v>
      </c>
    </row>
    <row r="138" spans="2:51" s="12" customFormat="1" ht="13.5">
      <c r="B138" s="224"/>
      <c r="C138" s="225"/>
      <c r="D138" s="226" t="s">
        <v>248</v>
      </c>
      <c r="E138" s="227" t="s">
        <v>22</v>
      </c>
      <c r="F138" s="228" t="s">
        <v>2397</v>
      </c>
      <c r="G138" s="225"/>
      <c r="H138" s="229">
        <v>20.42</v>
      </c>
      <c r="I138" s="230"/>
      <c r="J138" s="225"/>
      <c r="K138" s="225"/>
      <c r="L138" s="231"/>
      <c r="M138" s="232"/>
      <c r="N138" s="233"/>
      <c r="O138" s="233"/>
      <c r="P138" s="233"/>
      <c r="Q138" s="233"/>
      <c r="R138" s="233"/>
      <c r="S138" s="233"/>
      <c r="T138" s="234"/>
      <c r="AT138" s="235" t="s">
        <v>248</v>
      </c>
      <c r="AU138" s="235" t="s">
        <v>84</v>
      </c>
      <c r="AV138" s="12" t="s">
        <v>84</v>
      </c>
      <c r="AW138" s="12" t="s">
        <v>39</v>
      </c>
      <c r="AX138" s="12" t="s">
        <v>24</v>
      </c>
      <c r="AY138" s="235" t="s">
        <v>145</v>
      </c>
    </row>
    <row r="139" spans="2:65" s="1" customFormat="1" ht="44.25" customHeight="1">
      <c r="B139" s="42"/>
      <c r="C139" s="203" t="s">
        <v>200</v>
      </c>
      <c r="D139" s="203" t="s">
        <v>148</v>
      </c>
      <c r="E139" s="204" t="s">
        <v>859</v>
      </c>
      <c r="F139" s="205" t="s">
        <v>860</v>
      </c>
      <c r="G139" s="206" t="s">
        <v>242</v>
      </c>
      <c r="H139" s="207">
        <v>20.42</v>
      </c>
      <c r="I139" s="208"/>
      <c r="J139" s="209">
        <f>ROUND(I139*H139,2)</f>
        <v>0</v>
      </c>
      <c r="K139" s="205" t="s">
        <v>243</v>
      </c>
      <c r="L139" s="62"/>
      <c r="M139" s="210" t="s">
        <v>22</v>
      </c>
      <c r="N139" s="211" t="s">
        <v>46</v>
      </c>
      <c r="O139" s="43"/>
      <c r="P139" s="212">
        <f>O139*H139</f>
        <v>0</v>
      </c>
      <c r="Q139" s="212">
        <v>0</v>
      </c>
      <c r="R139" s="212">
        <f>Q139*H139</f>
        <v>0</v>
      </c>
      <c r="S139" s="212">
        <v>0.008</v>
      </c>
      <c r="T139" s="213">
        <f>S139*H139</f>
        <v>0.16336</v>
      </c>
      <c r="AR139" s="25" t="s">
        <v>326</v>
      </c>
      <c r="AT139" s="25" t="s">
        <v>148</v>
      </c>
      <c r="AU139" s="25" t="s">
        <v>84</v>
      </c>
      <c r="AY139" s="25" t="s">
        <v>145</v>
      </c>
      <c r="BE139" s="214">
        <f>IF(N139="základní",J139,0)</f>
        <v>0</v>
      </c>
      <c r="BF139" s="214">
        <f>IF(N139="snížená",J139,0)</f>
        <v>0</v>
      </c>
      <c r="BG139" s="214">
        <f>IF(N139="zákl. přenesená",J139,0)</f>
        <v>0</v>
      </c>
      <c r="BH139" s="214">
        <f>IF(N139="sníž. přenesená",J139,0)</f>
        <v>0</v>
      </c>
      <c r="BI139" s="214">
        <f>IF(N139="nulová",J139,0)</f>
        <v>0</v>
      </c>
      <c r="BJ139" s="25" t="s">
        <v>24</v>
      </c>
      <c r="BK139" s="214">
        <f>ROUND(I139*H139,2)</f>
        <v>0</v>
      </c>
      <c r="BL139" s="25" t="s">
        <v>326</v>
      </c>
      <c r="BM139" s="25" t="s">
        <v>2398</v>
      </c>
    </row>
    <row r="140" spans="2:47" s="1" customFormat="1" ht="67.5">
      <c r="B140" s="42"/>
      <c r="C140" s="64"/>
      <c r="D140" s="221" t="s">
        <v>246</v>
      </c>
      <c r="E140" s="64"/>
      <c r="F140" s="222" t="s">
        <v>862</v>
      </c>
      <c r="G140" s="64"/>
      <c r="H140" s="64"/>
      <c r="I140" s="173"/>
      <c r="J140" s="64"/>
      <c r="K140" s="64"/>
      <c r="L140" s="62"/>
      <c r="M140" s="223"/>
      <c r="N140" s="43"/>
      <c r="O140" s="43"/>
      <c r="P140" s="43"/>
      <c r="Q140" s="43"/>
      <c r="R140" s="43"/>
      <c r="S140" s="43"/>
      <c r="T140" s="79"/>
      <c r="AT140" s="25" t="s">
        <v>246</v>
      </c>
      <c r="AU140" s="25" t="s">
        <v>84</v>
      </c>
    </row>
    <row r="141" spans="2:51" s="12" customFormat="1" ht="13.5">
      <c r="B141" s="224"/>
      <c r="C141" s="225"/>
      <c r="D141" s="226" t="s">
        <v>248</v>
      </c>
      <c r="E141" s="227" t="s">
        <v>22</v>
      </c>
      <c r="F141" s="228" t="s">
        <v>2397</v>
      </c>
      <c r="G141" s="225"/>
      <c r="H141" s="229">
        <v>20.42</v>
      </c>
      <c r="I141" s="230"/>
      <c r="J141" s="225"/>
      <c r="K141" s="225"/>
      <c r="L141" s="231"/>
      <c r="M141" s="232"/>
      <c r="N141" s="233"/>
      <c r="O141" s="233"/>
      <c r="P141" s="233"/>
      <c r="Q141" s="233"/>
      <c r="R141" s="233"/>
      <c r="S141" s="233"/>
      <c r="T141" s="234"/>
      <c r="AT141" s="235" t="s">
        <v>248</v>
      </c>
      <c r="AU141" s="235" t="s">
        <v>84</v>
      </c>
      <c r="AV141" s="12" t="s">
        <v>84</v>
      </c>
      <c r="AW141" s="12" t="s">
        <v>39</v>
      </c>
      <c r="AX141" s="12" t="s">
        <v>24</v>
      </c>
      <c r="AY141" s="235" t="s">
        <v>145</v>
      </c>
    </row>
    <row r="142" spans="2:65" s="1" customFormat="1" ht="31.5" customHeight="1">
      <c r="B142" s="42"/>
      <c r="C142" s="203" t="s">
        <v>10</v>
      </c>
      <c r="D142" s="203" t="s">
        <v>148</v>
      </c>
      <c r="E142" s="204" t="s">
        <v>865</v>
      </c>
      <c r="F142" s="205" t="s">
        <v>866</v>
      </c>
      <c r="G142" s="206" t="s">
        <v>242</v>
      </c>
      <c r="H142" s="207">
        <v>10.21</v>
      </c>
      <c r="I142" s="208"/>
      <c r="J142" s="209">
        <f>ROUND(I142*H142,2)</f>
        <v>0</v>
      </c>
      <c r="K142" s="205" t="s">
        <v>243</v>
      </c>
      <c r="L142" s="62"/>
      <c r="M142" s="210" t="s">
        <v>22</v>
      </c>
      <c r="N142" s="211" t="s">
        <v>46</v>
      </c>
      <c r="O142" s="43"/>
      <c r="P142" s="212">
        <f>O142*H142</f>
        <v>0</v>
      </c>
      <c r="Q142" s="212">
        <v>1E-05</v>
      </c>
      <c r="R142" s="212">
        <f>Q142*H142</f>
        <v>0.00010210000000000002</v>
      </c>
      <c r="S142" s="212">
        <v>0</v>
      </c>
      <c r="T142" s="213">
        <f>S142*H142</f>
        <v>0</v>
      </c>
      <c r="AR142" s="25" t="s">
        <v>326</v>
      </c>
      <c r="AT142" s="25" t="s">
        <v>148</v>
      </c>
      <c r="AU142" s="25" t="s">
        <v>84</v>
      </c>
      <c r="AY142" s="25" t="s">
        <v>145</v>
      </c>
      <c r="BE142" s="214">
        <f>IF(N142="základní",J142,0)</f>
        <v>0</v>
      </c>
      <c r="BF142" s="214">
        <f>IF(N142="snížená",J142,0)</f>
        <v>0</v>
      </c>
      <c r="BG142" s="214">
        <f>IF(N142="zákl. přenesená",J142,0)</f>
        <v>0</v>
      </c>
      <c r="BH142" s="214">
        <f>IF(N142="sníž. přenesená",J142,0)</f>
        <v>0</v>
      </c>
      <c r="BI142" s="214">
        <f>IF(N142="nulová",J142,0)</f>
        <v>0</v>
      </c>
      <c r="BJ142" s="25" t="s">
        <v>24</v>
      </c>
      <c r="BK142" s="214">
        <f>ROUND(I142*H142,2)</f>
        <v>0</v>
      </c>
      <c r="BL142" s="25" t="s">
        <v>326</v>
      </c>
      <c r="BM142" s="25" t="s">
        <v>2399</v>
      </c>
    </row>
    <row r="143" spans="2:51" s="12" customFormat="1" ht="13.5">
      <c r="B143" s="224"/>
      <c r="C143" s="225"/>
      <c r="D143" s="221" t="s">
        <v>248</v>
      </c>
      <c r="E143" s="236" t="s">
        <v>22</v>
      </c>
      <c r="F143" s="237" t="s">
        <v>2393</v>
      </c>
      <c r="G143" s="225"/>
      <c r="H143" s="238">
        <v>10.21</v>
      </c>
      <c r="I143" s="230"/>
      <c r="J143" s="225"/>
      <c r="K143" s="225"/>
      <c r="L143" s="231"/>
      <c r="M143" s="232"/>
      <c r="N143" s="233"/>
      <c r="O143" s="233"/>
      <c r="P143" s="233"/>
      <c r="Q143" s="233"/>
      <c r="R143" s="233"/>
      <c r="S143" s="233"/>
      <c r="T143" s="234"/>
      <c r="AT143" s="235" t="s">
        <v>248</v>
      </c>
      <c r="AU143" s="235" t="s">
        <v>84</v>
      </c>
      <c r="AV143" s="12" t="s">
        <v>84</v>
      </c>
      <c r="AW143" s="12" t="s">
        <v>39</v>
      </c>
      <c r="AX143" s="12" t="s">
        <v>75</v>
      </c>
      <c r="AY143" s="235" t="s">
        <v>145</v>
      </c>
    </row>
    <row r="144" spans="2:51" s="13" customFormat="1" ht="13.5">
      <c r="B144" s="239"/>
      <c r="C144" s="240"/>
      <c r="D144" s="226" t="s">
        <v>248</v>
      </c>
      <c r="E144" s="241" t="s">
        <v>22</v>
      </c>
      <c r="F144" s="242" t="s">
        <v>270</v>
      </c>
      <c r="G144" s="240"/>
      <c r="H144" s="243">
        <v>10.21</v>
      </c>
      <c r="I144" s="244"/>
      <c r="J144" s="240"/>
      <c r="K144" s="240"/>
      <c r="L144" s="245"/>
      <c r="M144" s="246"/>
      <c r="N144" s="247"/>
      <c r="O144" s="247"/>
      <c r="P144" s="247"/>
      <c r="Q144" s="247"/>
      <c r="R144" s="247"/>
      <c r="S144" s="247"/>
      <c r="T144" s="248"/>
      <c r="AT144" s="249" t="s">
        <v>248</v>
      </c>
      <c r="AU144" s="249" t="s">
        <v>84</v>
      </c>
      <c r="AV144" s="13" t="s">
        <v>244</v>
      </c>
      <c r="AW144" s="13" t="s">
        <v>39</v>
      </c>
      <c r="AX144" s="13" t="s">
        <v>24</v>
      </c>
      <c r="AY144" s="249" t="s">
        <v>145</v>
      </c>
    </row>
    <row r="145" spans="2:65" s="1" customFormat="1" ht="31.5" customHeight="1">
      <c r="B145" s="42"/>
      <c r="C145" s="250" t="s">
        <v>326</v>
      </c>
      <c r="D145" s="250" t="s">
        <v>304</v>
      </c>
      <c r="E145" s="251" t="s">
        <v>869</v>
      </c>
      <c r="F145" s="252" t="s">
        <v>870</v>
      </c>
      <c r="G145" s="253" t="s">
        <v>242</v>
      </c>
      <c r="H145" s="254">
        <v>10.21</v>
      </c>
      <c r="I145" s="255"/>
      <c r="J145" s="256">
        <f>ROUND(I145*H145,2)</f>
        <v>0</v>
      </c>
      <c r="K145" s="252" t="s">
        <v>243</v>
      </c>
      <c r="L145" s="257"/>
      <c r="M145" s="258" t="s">
        <v>22</v>
      </c>
      <c r="N145" s="259" t="s">
        <v>46</v>
      </c>
      <c r="O145" s="43"/>
      <c r="P145" s="212">
        <f>O145*H145</f>
        <v>0</v>
      </c>
      <c r="Q145" s="212">
        <v>0.00014</v>
      </c>
      <c r="R145" s="212">
        <f>Q145*H145</f>
        <v>0.0014294</v>
      </c>
      <c r="S145" s="212">
        <v>0</v>
      </c>
      <c r="T145" s="213">
        <f>S145*H145</f>
        <v>0</v>
      </c>
      <c r="AR145" s="25" t="s">
        <v>438</v>
      </c>
      <c r="AT145" s="25" t="s">
        <v>304</v>
      </c>
      <c r="AU145" s="25" t="s">
        <v>84</v>
      </c>
      <c r="AY145" s="25" t="s">
        <v>145</v>
      </c>
      <c r="BE145" s="214">
        <f>IF(N145="základní",J145,0)</f>
        <v>0</v>
      </c>
      <c r="BF145" s="214">
        <f>IF(N145="snížená",J145,0)</f>
        <v>0</v>
      </c>
      <c r="BG145" s="214">
        <f>IF(N145="zákl. přenesená",J145,0)</f>
        <v>0</v>
      </c>
      <c r="BH145" s="214">
        <f>IF(N145="sníž. přenesená",J145,0)</f>
        <v>0</v>
      </c>
      <c r="BI145" s="214">
        <f>IF(N145="nulová",J145,0)</f>
        <v>0</v>
      </c>
      <c r="BJ145" s="25" t="s">
        <v>24</v>
      </c>
      <c r="BK145" s="214">
        <f>ROUND(I145*H145,2)</f>
        <v>0</v>
      </c>
      <c r="BL145" s="25" t="s">
        <v>326</v>
      </c>
      <c r="BM145" s="25" t="s">
        <v>2400</v>
      </c>
    </row>
    <row r="146" spans="2:65" s="1" customFormat="1" ht="31.5" customHeight="1">
      <c r="B146" s="42"/>
      <c r="C146" s="203" t="s">
        <v>334</v>
      </c>
      <c r="D146" s="203" t="s">
        <v>148</v>
      </c>
      <c r="E146" s="204" t="s">
        <v>874</v>
      </c>
      <c r="F146" s="205" t="s">
        <v>875</v>
      </c>
      <c r="G146" s="206" t="s">
        <v>780</v>
      </c>
      <c r="H146" s="207">
        <v>0.002</v>
      </c>
      <c r="I146" s="208"/>
      <c r="J146" s="209">
        <f>ROUND(I146*H146,2)</f>
        <v>0</v>
      </c>
      <c r="K146" s="205" t="s">
        <v>243</v>
      </c>
      <c r="L146" s="62"/>
      <c r="M146" s="210" t="s">
        <v>22</v>
      </c>
      <c r="N146" s="211" t="s">
        <v>46</v>
      </c>
      <c r="O146" s="43"/>
      <c r="P146" s="212">
        <f>O146*H146</f>
        <v>0</v>
      </c>
      <c r="Q146" s="212">
        <v>0</v>
      </c>
      <c r="R146" s="212">
        <f>Q146*H146</f>
        <v>0</v>
      </c>
      <c r="S146" s="212">
        <v>0</v>
      </c>
      <c r="T146" s="213">
        <f>S146*H146</f>
        <v>0</v>
      </c>
      <c r="AR146" s="25" t="s">
        <v>326</v>
      </c>
      <c r="AT146" s="25" t="s">
        <v>148</v>
      </c>
      <c r="AU146" s="25" t="s">
        <v>84</v>
      </c>
      <c r="AY146" s="25" t="s">
        <v>145</v>
      </c>
      <c r="BE146" s="214">
        <f>IF(N146="základní",J146,0)</f>
        <v>0</v>
      </c>
      <c r="BF146" s="214">
        <f>IF(N146="snížená",J146,0)</f>
        <v>0</v>
      </c>
      <c r="BG146" s="214">
        <f>IF(N146="zákl. přenesená",J146,0)</f>
        <v>0</v>
      </c>
      <c r="BH146" s="214">
        <f>IF(N146="sníž. přenesená",J146,0)</f>
        <v>0</v>
      </c>
      <c r="BI146" s="214">
        <f>IF(N146="nulová",J146,0)</f>
        <v>0</v>
      </c>
      <c r="BJ146" s="25" t="s">
        <v>24</v>
      </c>
      <c r="BK146" s="214">
        <f>ROUND(I146*H146,2)</f>
        <v>0</v>
      </c>
      <c r="BL146" s="25" t="s">
        <v>326</v>
      </c>
      <c r="BM146" s="25" t="s">
        <v>2401</v>
      </c>
    </row>
    <row r="147" spans="2:47" s="1" customFormat="1" ht="121.5">
      <c r="B147" s="42"/>
      <c r="C147" s="64"/>
      <c r="D147" s="221" t="s">
        <v>246</v>
      </c>
      <c r="E147" s="64"/>
      <c r="F147" s="222" t="s">
        <v>877</v>
      </c>
      <c r="G147" s="64"/>
      <c r="H147" s="64"/>
      <c r="I147" s="173"/>
      <c r="J147" s="64"/>
      <c r="K147" s="64"/>
      <c r="L147" s="62"/>
      <c r="M147" s="223"/>
      <c r="N147" s="43"/>
      <c r="O147" s="43"/>
      <c r="P147" s="43"/>
      <c r="Q147" s="43"/>
      <c r="R147" s="43"/>
      <c r="S147" s="43"/>
      <c r="T147" s="79"/>
      <c r="AT147" s="25" t="s">
        <v>246</v>
      </c>
      <c r="AU147" s="25" t="s">
        <v>84</v>
      </c>
    </row>
    <row r="148" spans="2:63" s="11" customFormat="1" ht="29.85" customHeight="1">
      <c r="B148" s="186"/>
      <c r="C148" s="187"/>
      <c r="D148" s="200" t="s">
        <v>74</v>
      </c>
      <c r="E148" s="201" t="s">
        <v>878</v>
      </c>
      <c r="F148" s="201" t="s">
        <v>879</v>
      </c>
      <c r="G148" s="187"/>
      <c r="H148" s="187"/>
      <c r="I148" s="190"/>
      <c r="J148" s="202">
        <f>BK148</f>
        <v>0</v>
      </c>
      <c r="K148" s="187"/>
      <c r="L148" s="192"/>
      <c r="M148" s="193"/>
      <c r="N148" s="194"/>
      <c r="O148" s="194"/>
      <c r="P148" s="195">
        <f>SUM(P149:P155)</f>
        <v>0</v>
      </c>
      <c r="Q148" s="194"/>
      <c r="R148" s="195">
        <f>SUM(R149:R155)</f>
        <v>0.0068000000000000005</v>
      </c>
      <c r="S148" s="194"/>
      <c r="T148" s="196">
        <f>SUM(T149:T155)</f>
        <v>0</v>
      </c>
      <c r="AR148" s="197" t="s">
        <v>84</v>
      </c>
      <c r="AT148" s="198" t="s">
        <v>74</v>
      </c>
      <c r="AU148" s="198" t="s">
        <v>24</v>
      </c>
      <c r="AY148" s="197" t="s">
        <v>145</v>
      </c>
      <c r="BK148" s="199">
        <f>SUM(BK149:BK155)</f>
        <v>0</v>
      </c>
    </row>
    <row r="149" spans="2:65" s="1" customFormat="1" ht="22.5" customHeight="1">
      <c r="B149" s="42"/>
      <c r="C149" s="203" t="s">
        <v>341</v>
      </c>
      <c r="D149" s="203" t="s">
        <v>148</v>
      </c>
      <c r="E149" s="204" t="s">
        <v>2402</v>
      </c>
      <c r="F149" s="205" t="s">
        <v>2403</v>
      </c>
      <c r="G149" s="206" t="s">
        <v>175</v>
      </c>
      <c r="H149" s="207">
        <v>1</v>
      </c>
      <c r="I149" s="208"/>
      <c r="J149" s="209">
        <f>ROUND(I149*H149,2)</f>
        <v>0</v>
      </c>
      <c r="K149" s="205" t="s">
        <v>243</v>
      </c>
      <c r="L149" s="62"/>
      <c r="M149" s="210" t="s">
        <v>22</v>
      </c>
      <c r="N149" s="211" t="s">
        <v>46</v>
      </c>
      <c r="O149" s="43"/>
      <c r="P149" s="212">
        <f>O149*H149</f>
        <v>0</v>
      </c>
      <c r="Q149" s="212">
        <v>0.0005</v>
      </c>
      <c r="R149" s="212">
        <f>Q149*H149</f>
        <v>0.0005</v>
      </c>
      <c r="S149" s="212">
        <v>0</v>
      </c>
      <c r="T149" s="213">
        <f>S149*H149</f>
        <v>0</v>
      </c>
      <c r="AR149" s="25" t="s">
        <v>326</v>
      </c>
      <c r="AT149" s="25" t="s">
        <v>148</v>
      </c>
      <c r="AU149" s="25" t="s">
        <v>84</v>
      </c>
      <c r="AY149" s="25" t="s">
        <v>145</v>
      </c>
      <c r="BE149" s="214">
        <f>IF(N149="základní",J149,0)</f>
        <v>0</v>
      </c>
      <c r="BF149" s="214">
        <f>IF(N149="snížená",J149,0)</f>
        <v>0</v>
      </c>
      <c r="BG149" s="214">
        <f>IF(N149="zákl. přenesená",J149,0)</f>
        <v>0</v>
      </c>
      <c r="BH149" s="214">
        <f>IF(N149="sníž. přenesená",J149,0)</f>
        <v>0</v>
      </c>
      <c r="BI149" s="214">
        <f>IF(N149="nulová",J149,0)</f>
        <v>0</v>
      </c>
      <c r="BJ149" s="25" t="s">
        <v>24</v>
      </c>
      <c r="BK149" s="214">
        <f>ROUND(I149*H149,2)</f>
        <v>0</v>
      </c>
      <c r="BL149" s="25" t="s">
        <v>326</v>
      </c>
      <c r="BM149" s="25" t="s">
        <v>2404</v>
      </c>
    </row>
    <row r="150" spans="2:51" s="12" customFormat="1" ht="13.5">
      <c r="B150" s="224"/>
      <c r="C150" s="225"/>
      <c r="D150" s="226" t="s">
        <v>248</v>
      </c>
      <c r="E150" s="227" t="s">
        <v>22</v>
      </c>
      <c r="F150" s="228" t="s">
        <v>2405</v>
      </c>
      <c r="G150" s="225"/>
      <c r="H150" s="229">
        <v>1</v>
      </c>
      <c r="I150" s="230"/>
      <c r="J150" s="225"/>
      <c r="K150" s="225"/>
      <c r="L150" s="231"/>
      <c r="M150" s="232"/>
      <c r="N150" s="233"/>
      <c r="O150" s="233"/>
      <c r="P150" s="233"/>
      <c r="Q150" s="233"/>
      <c r="R150" s="233"/>
      <c r="S150" s="233"/>
      <c r="T150" s="234"/>
      <c r="AT150" s="235" t="s">
        <v>248</v>
      </c>
      <c r="AU150" s="235" t="s">
        <v>84</v>
      </c>
      <c r="AV150" s="12" t="s">
        <v>84</v>
      </c>
      <c r="AW150" s="12" t="s">
        <v>39</v>
      </c>
      <c r="AX150" s="12" t="s">
        <v>24</v>
      </c>
      <c r="AY150" s="235" t="s">
        <v>145</v>
      </c>
    </row>
    <row r="151" spans="2:65" s="1" customFormat="1" ht="22.5" customHeight="1">
      <c r="B151" s="42"/>
      <c r="C151" s="203" t="s">
        <v>348</v>
      </c>
      <c r="D151" s="203" t="s">
        <v>148</v>
      </c>
      <c r="E151" s="204" t="s">
        <v>2406</v>
      </c>
      <c r="F151" s="205" t="s">
        <v>2407</v>
      </c>
      <c r="G151" s="206" t="s">
        <v>317</v>
      </c>
      <c r="H151" s="207">
        <v>18</v>
      </c>
      <c r="I151" s="208"/>
      <c r="J151" s="209">
        <f>ROUND(I151*H151,2)</f>
        <v>0</v>
      </c>
      <c r="K151" s="205" t="s">
        <v>243</v>
      </c>
      <c r="L151" s="62"/>
      <c r="M151" s="210" t="s">
        <v>22</v>
      </c>
      <c r="N151" s="211" t="s">
        <v>46</v>
      </c>
      <c r="O151" s="43"/>
      <c r="P151" s="212">
        <f>O151*H151</f>
        <v>0</v>
      </c>
      <c r="Q151" s="212">
        <v>0.00035</v>
      </c>
      <c r="R151" s="212">
        <f>Q151*H151</f>
        <v>0.0063</v>
      </c>
      <c r="S151" s="212">
        <v>0</v>
      </c>
      <c r="T151" s="213">
        <f>S151*H151</f>
        <v>0</v>
      </c>
      <c r="AR151" s="25" t="s">
        <v>326</v>
      </c>
      <c r="AT151" s="25" t="s">
        <v>148</v>
      </c>
      <c r="AU151" s="25" t="s">
        <v>84</v>
      </c>
      <c r="AY151" s="25" t="s">
        <v>145</v>
      </c>
      <c r="BE151" s="214">
        <f>IF(N151="základní",J151,0)</f>
        <v>0</v>
      </c>
      <c r="BF151" s="214">
        <f>IF(N151="snížená",J151,0)</f>
        <v>0</v>
      </c>
      <c r="BG151" s="214">
        <f>IF(N151="zákl. přenesená",J151,0)</f>
        <v>0</v>
      </c>
      <c r="BH151" s="214">
        <f>IF(N151="sníž. přenesená",J151,0)</f>
        <v>0</v>
      </c>
      <c r="BI151" s="214">
        <f>IF(N151="nulová",J151,0)</f>
        <v>0</v>
      </c>
      <c r="BJ151" s="25" t="s">
        <v>24</v>
      </c>
      <c r="BK151" s="214">
        <f>ROUND(I151*H151,2)</f>
        <v>0</v>
      </c>
      <c r="BL151" s="25" t="s">
        <v>326</v>
      </c>
      <c r="BM151" s="25" t="s">
        <v>2408</v>
      </c>
    </row>
    <row r="152" spans="2:47" s="1" customFormat="1" ht="67.5">
      <c r="B152" s="42"/>
      <c r="C152" s="64"/>
      <c r="D152" s="221" t="s">
        <v>246</v>
      </c>
      <c r="E152" s="64"/>
      <c r="F152" s="222" t="s">
        <v>899</v>
      </c>
      <c r="G152" s="64"/>
      <c r="H152" s="64"/>
      <c r="I152" s="173"/>
      <c r="J152" s="64"/>
      <c r="K152" s="64"/>
      <c r="L152" s="62"/>
      <c r="M152" s="223"/>
      <c r="N152" s="43"/>
      <c r="O152" s="43"/>
      <c r="P152" s="43"/>
      <c r="Q152" s="43"/>
      <c r="R152" s="43"/>
      <c r="S152" s="43"/>
      <c r="T152" s="79"/>
      <c r="AT152" s="25" t="s">
        <v>246</v>
      </c>
      <c r="AU152" s="25" t="s">
        <v>84</v>
      </c>
    </row>
    <row r="153" spans="2:51" s="12" customFormat="1" ht="13.5">
      <c r="B153" s="224"/>
      <c r="C153" s="225"/>
      <c r="D153" s="226" t="s">
        <v>248</v>
      </c>
      <c r="E153" s="227" t="s">
        <v>22</v>
      </c>
      <c r="F153" s="228" t="s">
        <v>2382</v>
      </c>
      <c r="G153" s="225"/>
      <c r="H153" s="229">
        <v>18</v>
      </c>
      <c r="I153" s="230"/>
      <c r="J153" s="225"/>
      <c r="K153" s="225"/>
      <c r="L153" s="231"/>
      <c r="M153" s="232"/>
      <c r="N153" s="233"/>
      <c r="O153" s="233"/>
      <c r="P153" s="233"/>
      <c r="Q153" s="233"/>
      <c r="R153" s="233"/>
      <c r="S153" s="233"/>
      <c r="T153" s="234"/>
      <c r="AT153" s="235" t="s">
        <v>248</v>
      </c>
      <c r="AU153" s="235" t="s">
        <v>84</v>
      </c>
      <c r="AV153" s="12" t="s">
        <v>84</v>
      </c>
      <c r="AW153" s="12" t="s">
        <v>39</v>
      </c>
      <c r="AX153" s="12" t="s">
        <v>24</v>
      </c>
      <c r="AY153" s="235" t="s">
        <v>145</v>
      </c>
    </row>
    <row r="154" spans="2:65" s="1" customFormat="1" ht="31.5" customHeight="1">
      <c r="B154" s="42"/>
      <c r="C154" s="203" t="s">
        <v>353</v>
      </c>
      <c r="D154" s="203" t="s">
        <v>148</v>
      </c>
      <c r="E154" s="204" t="s">
        <v>911</v>
      </c>
      <c r="F154" s="205" t="s">
        <v>912</v>
      </c>
      <c r="G154" s="206" t="s">
        <v>780</v>
      </c>
      <c r="H154" s="207">
        <v>0.007</v>
      </c>
      <c r="I154" s="208"/>
      <c r="J154" s="209">
        <f>ROUND(I154*H154,2)</f>
        <v>0</v>
      </c>
      <c r="K154" s="205" t="s">
        <v>243</v>
      </c>
      <c r="L154" s="62"/>
      <c r="M154" s="210" t="s">
        <v>22</v>
      </c>
      <c r="N154" s="211" t="s">
        <v>46</v>
      </c>
      <c r="O154" s="43"/>
      <c r="P154" s="212">
        <f>O154*H154</f>
        <v>0</v>
      </c>
      <c r="Q154" s="212">
        <v>0</v>
      </c>
      <c r="R154" s="212">
        <f>Q154*H154</f>
        <v>0</v>
      </c>
      <c r="S154" s="212">
        <v>0</v>
      </c>
      <c r="T154" s="213">
        <f>S154*H154</f>
        <v>0</v>
      </c>
      <c r="AR154" s="25" t="s">
        <v>326</v>
      </c>
      <c r="AT154" s="25" t="s">
        <v>148</v>
      </c>
      <c r="AU154" s="25" t="s">
        <v>84</v>
      </c>
      <c r="AY154" s="25" t="s">
        <v>145</v>
      </c>
      <c r="BE154" s="214">
        <f>IF(N154="základní",J154,0)</f>
        <v>0</v>
      </c>
      <c r="BF154" s="214">
        <f>IF(N154="snížená",J154,0)</f>
        <v>0</v>
      </c>
      <c r="BG154" s="214">
        <f>IF(N154="zákl. přenesená",J154,0)</f>
        <v>0</v>
      </c>
      <c r="BH154" s="214">
        <f>IF(N154="sníž. přenesená",J154,0)</f>
        <v>0</v>
      </c>
      <c r="BI154" s="214">
        <f>IF(N154="nulová",J154,0)</f>
        <v>0</v>
      </c>
      <c r="BJ154" s="25" t="s">
        <v>24</v>
      </c>
      <c r="BK154" s="214">
        <f>ROUND(I154*H154,2)</f>
        <v>0</v>
      </c>
      <c r="BL154" s="25" t="s">
        <v>326</v>
      </c>
      <c r="BM154" s="25" t="s">
        <v>2409</v>
      </c>
    </row>
    <row r="155" spans="2:47" s="1" customFormat="1" ht="121.5">
      <c r="B155" s="42"/>
      <c r="C155" s="64"/>
      <c r="D155" s="221" t="s">
        <v>246</v>
      </c>
      <c r="E155" s="64"/>
      <c r="F155" s="222" t="s">
        <v>914</v>
      </c>
      <c r="G155" s="64"/>
      <c r="H155" s="64"/>
      <c r="I155" s="173"/>
      <c r="J155" s="64"/>
      <c r="K155" s="64"/>
      <c r="L155" s="62"/>
      <c r="M155" s="223"/>
      <c r="N155" s="43"/>
      <c r="O155" s="43"/>
      <c r="P155" s="43"/>
      <c r="Q155" s="43"/>
      <c r="R155" s="43"/>
      <c r="S155" s="43"/>
      <c r="T155" s="79"/>
      <c r="AT155" s="25" t="s">
        <v>246</v>
      </c>
      <c r="AU155" s="25" t="s">
        <v>84</v>
      </c>
    </row>
    <row r="156" spans="2:63" s="11" customFormat="1" ht="29.85" customHeight="1">
      <c r="B156" s="186"/>
      <c r="C156" s="187"/>
      <c r="D156" s="200" t="s">
        <v>74</v>
      </c>
      <c r="E156" s="201" t="s">
        <v>2410</v>
      </c>
      <c r="F156" s="201" t="s">
        <v>2411</v>
      </c>
      <c r="G156" s="187"/>
      <c r="H156" s="187"/>
      <c r="I156" s="190"/>
      <c r="J156" s="202">
        <f>BK156</f>
        <v>0</v>
      </c>
      <c r="K156" s="187"/>
      <c r="L156" s="192"/>
      <c r="M156" s="193"/>
      <c r="N156" s="194"/>
      <c r="O156" s="194"/>
      <c r="P156" s="195">
        <f>SUM(P157:P160)</f>
        <v>0</v>
      </c>
      <c r="Q156" s="194"/>
      <c r="R156" s="195">
        <f>SUM(R157:R160)</f>
        <v>0.07</v>
      </c>
      <c r="S156" s="194"/>
      <c r="T156" s="196">
        <f>SUM(T157:T160)</f>
        <v>0</v>
      </c>
      <c r="AR156" s="197" t="s">
        <v>84</v>
      </c>
      <c r="AT156" s="198" t="s">
        <v>74</v>
      </c>
      <c r="AU156" s="198" t="s">
        <v>24</v>
      </c>
      <c r="AY156" s="197" t="s">
        <v>145</v>
      </c>
      <c r="BK156" s="199">
        <f>SUM(BK157:BK160)</f>
        <v>0</v>
      </c>
    </row>
    <row r="157" spans="2:65" s="1" customFormat="1" ht="31.5" customHeight="1">
      <c r="B157" s="42"/>
      <c r="C157" s="203" t="s">
        <v>9</v>
      </c>
      <c r="D157" s="203" t="s">
        <v>148</v>
      </c>
      <c r="E157" s="204" t="s">
        <v>2412</v>
      </c>
      <c r="F157" s="205" t="s">
        <v>2413</v>
      </c>
      <c r="G157" s="206" t="s">
        <v>317</v>
      </c>
      <c r="H157" s="207">
        <v>20</v>
      </c>
      <c r="I157" s="208"/>
      <c r="J157" s="209">
        <f>ROUND(I157*H157,2)</f>
        <v>0</v>
      </c>
      <c r="K157" s="205" t="s">
        <v>243</v>
      </c>
      <c r="L157" s="62"/>
      <c r="M157" s="210" t="s">
        <v>22</v>
      </c>
      <c r="N157" s="211" t="s">
        <v>46</v>
      </c>
      <c r="O157" s="43"/>
      <c r="P157" s="212">
        <f>O157*H157</f>
        <v>0</v>
      </c>
      <c r="Q157" s="212">
        <v>0</v>
      </c>
      <c r="R157" s="212">
        <f>Q157*H157</f>
        <v>0</v>
      </c>
      <c r="S157" s="212">
        <v>0</v>
      </c>
      <c r="T157" s="213">
        <f>S157*H157</f>
        <v>0</v>
      </c>
      <c r="AR157" s="25" t="s">
        <v>326</v>
      </c>
      <c r="AT157" s="25" t="s">
        <v>148</v>
      </c>
      <c r="AU157" s="25" t="s">
        <v>84</v>
      </c>
      <c r="AY157" s="25" t="s">
        <v>145</v>
      </c>
      <c r="BE157" s="214">
        <f>IF(N157="základní",J157,0)</f>
        <v>0</v>
      </c>
      <c r="BF157" s="214">
        <f>IF(N157="snížená",J157,0)</f>
        <v>0</v>
      </c>
      <c r="BG157" s="214">
        <f>IF(N157="zákl. přenesená",J157,0)</f>
        <v>0</v>
      </c>
      <c r="BH157" s="214">
        <f>IF(N157="sníž. přenesená",J157,0)</f>
        <v>0</v>
      </c>
      <c r="BI157" s="214">
        <f>IF(N157="nulová",J157,0)</f>
        <v>0</v>
      </c>
      <c r="BJ157" s="25" t="s">
        <v>24</v>
      </c>
      <c r="BK157" s="214">
        <f>ROUND(I157*H157,2)</f>
        <v>0</v>
      </c>
      <c r="BL157" s="25" t="s">
        <v>326</v>
      </c>
      <c r="BM157" s="25" t="s">
        <v>2414</v>
      </c>
    </row>
    <row r="158" spans="2:51" s="12" customFormat="1" ht="13.5">
      <c r="B158" s="224"/>
      <c r="C158" s="225"/>
      <c r="D158" s="226" t="s">
        <v>248</v>
      </c>
      <c r="E158" s="227" t="s">
        <v>22</v>
      </c>
      <c r="F158" s="228" t="s">
        <v>2415</v>
      </c>
      <c r="G158" s="225"/>
      <c r="H158" s="229">
        <v>20</v>
      </c>
      <c r="I158" s="230"/>
      <c r="J158" s="225"/>
      <c r="K158" s="225"/>
      <c r="L158" s="231"/>
      <c r="M158" s="232"/>
      <c r="N158" s="233"/>
      <c r="O158" s="233"/>
      <c r="P158" s="233"/>
      <c r="Q158" s="233"/>
      <c r="R158" s="233"/>
      <c r="S158" s="233"/>
      <c r="T158" s="234"/>
      <c r="AT158" s="235" t="s">
        <v>248</v>
      </c>
      <c r="AU158" s="235" t="s">
        <v>84</v>
      </c>
      <c r="AV158" s="12" t="s">
        <v>84</v>
      </c>
      <c r="AW158" s="12" t="s">
        <v>39</v>
      </c>
      <c r="AX158" s="12" t="s">
        <v>24</v>
      </c>
      <c r="AY158" s="235" t="s">
        <v>145</v>
      </c>
    </row>
    <row r="159" spans="2:65" s="1" customFormat="1" ht="22.5" customHeight="1">
      <c r="B159" s="42"/>
      <c r="C159" s="250" t="s">
        <v>365</v>
      </c>
      <c r="D159" s="250" t="s">
        <v>304</v>
      </c>
      <c r="E159" s="251" t="s">
        <v>2416</v>
      </c>
      <c r="F159" s="252" t="s">
        <v>2417</v>
      </c>
      <c r="G159" s="253" t="s">
        <v>317</v>
      </c>
      <c r="H159" s="254">
        <v>20</v>
      </c>
      <c r="I159" s="255"/>
      <c r="J159" s="256">
        <f>ROUND(I159*H159,2)</f>
        <v>0</v>
      </c>
      <c r="K159" s="252" t="s">
        <v>243</v>
      </c>
      <c r="L159" s="257"/>
      <c r="M159" s="258" t="s">
        <v>22</v>
      </c>
      <c r="N159" s="259" t="s">
        <v>46</v>
      </c>
      <c r="O159" s="43"/>
      <c r="P159" s="212">
        <f>O159*H159</f>
        <v>0</v>
      </c>
      <c r="Q159" s="212">
        <v>0.0035</v>
      </c>
      <c r="R159" s="212">
        <f>Q159*H159</f>
        <v>0.07</v>
      </c>
      <c r="S159" s="212">
        <v>0</v>
      </c>
      <c r="T159" s="213">
        <f>S159*H159</f>
        <v>0</v>
      </c>
      <c r="AR159" s="25" t="s">
        <v>438</v>
      </c>
      <c r="AT159" s="25" t="s">
        <v>304</v>
      </c>
      <c r="AU159" s="25" t="s">
        <v>84</v>
      </c>
      <c r="AY159" s="25" t="s">
        <v>145</v>
      </c>
      <c r="BE159" s="214">
        <f>IF(N159="základní",J159,0)</f>
        <v>0</v>
      </c>
      <c r="BF159" s="214">
        <f>IF(N159="snížená",J159,0)</f>
        <v>0</v>
      </c>
      <c r="BG159" s="214">
        <f>IF(N159="zákl. přenesená",J159,0)</f>
        <v>0</v>
      </c>
      <c r="BH159" s="214">
        <f>IF(N159="sníž. přenesená",J159,0)</f>
        <v>0</v>
      </c>
      <c r="BI159" s="214">
        <f>IF(N159="nulová",J159,0)</f>
        <v>0</v>
      </c>
      <c r="BJ159" s="25" t="s">
        <v>24</v>
      </c>
      <c r="BK159" s="214">
        <f>ROUND(I159*H159,2)</f>
        <v>0</v>
      </c>
      <c r="BL159" s="25" t="s">
        <v>326</v>
      </c>
      <c r="BM159" s="25" t="s">
        <v>2418</v>
      </c>
    </row>
    <row r="160" spans="2:47" s="1" customFormat="1" ht="27">
      <c r="B160" s="42"/>
      <c r="C160" s="64"/>
      <c r="D160" s="221" t="s">
        <v>330</v>
      </c>
      <c r="E160" s="64"/>
      <c r="F160" s="222" t="s">
        <v>2419</v>
      </c>
      <c r="G160" s="64"/>
      <c r="H160" s="64"/>
      <c r="I160" s="173"/>
      <c r="J160" s="64"/>
      <c r="K160" s="64"/>
      <c r="L160" s="62"/>
      <c r="M160" s="223"/>
      <c r="N160" s="43"/>
      <c r="O160" s="43"/>
      <c r="P160" s="43"/>
      <c r="Q160" s="43"/>
      <c r="R160" s="43"/>
      <c r="S160" s="43"/>
      <c r="T160" s="79"/>
      <c r="AT160" s="25" t="s">
        <v>330</v>
      </c>
      <c r="AU160" s="25" t="s">
        <v>84</v>
      </c>
    </row>
    <row r="161" spans="2:63" s="11" customFormat="1" ht="29.85" customHeight="1">
      <c r="B161" s="186"/>
      <c r="C161" s="187"/>
      <c r="D161" s="200" t="s">
        <v>74</v>
      </c>
      <c r="E161" s="201" t="s">
        <v>915</v>
      </c>
      <c r="F161" s="201" t="s">
        <v>916</v>
      </c>
      <c r="G161" s="187"/>
      <c r="H161" s="187"/>
      <c r="I161" s="190"/>
      <c r="J161" s="202">
        <f>BK161</f>
        <v>0</v>
      </c>
      <c r="K161" s="187"/>
      <c r="L161" s="192"/>
      <c r="M161" s="193"/>
      <c r="N161" s="194"/>
      <c r="O161" s="194"/>
      <c r="P161" s="195">
        <f>SUM(P162:P180)</f>
        <v>0</v>
      </c>
      <c r="Q161" s="194"/>
      <c r="R161" s="195">
        <f>SUM(R162:R180)</f>
        <v>0.26335783000000007</v>
      </c>
      <c r="S161" s="194"/>
      <c r="T161" s="196">
        <f>SUM(T162:T180)</f>
        <v>0</v>
      </c>
      <c r="AR161" s="197" t="s">
        <v>84</v>
      </c>
      <c r="AT161" s="198" t="s">
        <v>74</v>
      </c>
      <c r="AU161" s="198" t="s">
        <v>24</v>
      </c>
      <c r="AY161" s="197" t="s">
        <v>145</v>
      </c>
      <c r="BK161" s="199">
        <f>SUM(BK162:BK180)</f>
        <v>0</v>
      </c>
    </row>
    <row r="162" spans="2:65" s="1" customFormat="1" ht="22.5" customHeight="1">
      <c r="B162" s="42"/>
      <c r="C162" s="203" t="s">
        <v>370</v>
      </c>
      <c r="D162" s="203" t="s">
        <v>148</v>
      </c>
      <c r="E162" s="204" t="s">
        <v>938</v>
      </c>
      <c r="F162" s="205" t="s">
        <v>939</v>
      </c>
      <c r="G162" s="206" t="s">
        <v>242</v>
      </c>
      <c r="H162" s="207">
        <v>10.21</v>
      </c>
      <c r="I162" s="208"/>
      <c r="J162" s="209">
        <f>ROUND(I162*H162,2)</f>
        <v>0</v>
      </c>
      <c r="K162" s="205" t="s">
        <v>243</v>
      </c>
      <c r="L162" s="62"/>
      <c r="M162" s="210" t="s">
        <v>22</v>
      </c>
      <c r="N162" s="211" t="s">
        <v>46</v>
      </c>
      <c r="O162" s="43"/>
      <c r="P162" s="212">
        <f>O162*H162</f>
        <v>0</v>
      </c>
      <c r="Q162" s="212">
        <v>0</v>
      </c>
      <c r="R162" s="212">
        <f>Q162*H162</f>
        <v>0</v>
      </c>
      <c r="S162" s="212">
        <v>0</v>
      </c>
      <c r="T162" s="213">
        <f>S162*H162</f>
        <v>0</v>
      </c>
      <c r="AR162" s="25" t="s">
        <v>326</v>
      </c>
      <c r="AT162" s="25" t="s">
        <v>148</v>
      </c>
      <c r="AU162" s="25" t="s">
        <v>84</v>
      </c>
      <c r="AY162" s="25" t="s">
        <v>145</v>
      </c>
      <c r="BE162" s="214">
        <f>IF(N162="základní",J162,0)</f>
        <v>0</v>
      </c>
      <c r="BF162" s="214">
        <f>IF(N162="snížená",J162,0)</f>
        <v>0</v>
      </c>
      <c r="BG162" s="214">
        <f>IF(N162="zákl. přenesená",J162,0)</f>
        <v>0</v>
      </c>
      <c r="BH162" s="214">
        <f>IF(N162="sníž. přenesená",J162,0)</f>
        <v>0</v>
      </c>
      <c r="BI162" s="214">
        <f>IF(N162="nulová",J162,0)</f>
        <v>0</v>
      </c>
      <c r="BJ162" s="25" t="s">
        <v>24</v>
      </c>
      <c r="BK162" s="214">
        <f>ROUND(I162*H162,2)</f>
        <v>0</v>
      </c>
      <c r="BL162" s="25" t="s">
        <v>326</v>
      </c>
      <c r="BM162" s="25" t="s">
        <v>2420</v>
      </c>
    </row>
    <row r="163" spans="2:47" s="1" customFormat="1" ht="27">
      <c r="B163" s="42"/>
      <c r="C163" s="64"/>
      <c r="D163" s="221" t="s">
        <v>246</v>
      </c>
      <c r="E163" s="64"/>
      <c r="F163" s="222" t="s">
        <v>941</v>
      </c>
      <c r="G163" s="64"/>
      <c r="H163" s="64"/>
      <c r="I163" s="173"/>
      <c r="J163" s="64"/>
      <c r="K163" s="64"/>
      <c r="L163" s="62"/>
      <c r="M163" s="223"/>
      <c r="N163" s="43"/>
      <c r="O163" s="43"/>
      <c r="P163" s="43"/>
      <c r="Q163" s="43"/>
      <c r="R163" s="43"/>
      <c r="S163" s="43"/>
      <c r="T163" s="79"/>
      <c r="AT163" s="25" t="s">
        <v>246</v>
      </c>
      <c r="AU163" s="25" t="s">
        <v>84</v>
      </c>
    </row>
    <row r="164" spans="2:51" s="12" customFormat="1" ht="13.5">
      <c r="B164" s="224"/>
      <c r="C164" s="225"/>
      <c r="D164" s="221" t="s">
        <v>248</v>
      </c>
      <c r="E164" s="236" t="s">
        <v>22</v>
      </c>
      <c r="F164" s="237" t="s">
        <v>2393</v>
      </c>
      <c r="G164" s="225"/>
      <c r="H164" s="238">
        <v>10.21</v>
      </c>
      <c r="I164" s="230"/>
      <c r="J164" s="225"/>
      <c r="K164" s="225"/>
      <c r="L164" s="231"/>
      <c r="M164" s="232"/>
      <c r="N164" s="233"/>
      <c r="O164" s="233"/>
      <c r="P164" s="233"/>
      <c r="Q164" s="233"/>
      <c r="R164" s="233"/>
      <c r="S164" s="233"/>
      <c r="T164" s="234"/>
      <c r="AT164" s="235" t="s">
        <v>248</v>
      </c>
      <c r="AU164" s="235" t="s">
        <v>84</v>
      </c>
      <c r="AV164" s="12" t="s">
        <v>84</v>
      </c>
      <c r="AW164" s="12" t="s">
        <v>39</v>
      </c>
      <c r="AX164" s="12" t="s">
        <v>75</v>
      </c>
      <c r="AY164" s="235" t="s">
        <v>145</v>
      </c>
    </row>
    <row r="165" spans="2:51" s="13" customFormat="1" ht="13.5">
      <c r="B165" s="239"/>
      <c r="C165" s="240"/>
      <c r="D165" s="226" t="s">
        <v>248</v>
      </c>
      <c r="E165" s="241" t="s">
        <v>22</v>
      </c>
      <c r="F165" s="242" t="s">
        <v>270</v>
      </c>
      <c r="G165" s="240"/>
      <c r="H165" s="243">
        <v>10.21</v>
      </c>
      <c r="I165" s="244"/>
      <c r="J165" s="240"/>
      <c r="K165" s="240"/>
      <c r="L165" s="245"/>
      <c r="M165" s="246"/>
      <c r="N165" s="247"/>
      <c r="O165" s="247"/>
      <c r="P165" s="247"/>
      <c r="Q165" s="247"/>
      <c r="R165" s="247"/>
      <c r="S165" s="247"/>
      <c r="T165" s="248"/>
      <c r="AT165" s="249" t="s">
        <v>248</v>
      </c>
      <c r="AU165" s="249" t="s">
        <v>84</v>
      </c>
      <c r="AV165" s="13" t="s">
        <v>244</v>
      </c>
      <c r="AW165" s="13" t="s">
        <v>39</v>
      </c>
      <c r="AX165" s="13" t="s">
        <v>24</v>
      </c>
      <c r="AY165" s="249" t="s">
        <v>145</v>
      </c>
    </row>
    <row r="166" spans="2:65" s="1" customFormat="1" ht="31.5" customHeight="1">
      <c r="B166" s="42"/>
      <c r="C166" s="250" t="s">
        <v>375</v>
      </c>
      <c r="D166" s="250" t="s">
        <v>304</v>
      </c>
      <c r="E166" s="251" t="s">
        <v>943</v>
      </c>
      <c r="F166" s="252" t="s">
        <v>944</v>
      </c>
      <c r="G166" s="253" t="s">
        <v>242</v>
      </c>
      <c r="H166" s="254">
        <v>10.21</v>
      </c>
      <c r="I166" s="255"/>
      <c r="J166" s="256">
        <f>ROUND(I166*H166,2)</f>
        <v>0</v>
      </c>
      <c r="K166" s="252" t="s">
        <v>243</v>
      </c>
      <c r="L166" s="257"/>
      <c r="M166" s="258" t="s">
        <v>22</v>
      </c>
      <c r="N166" s="259" t="s">
        <v>46</v>
      </c>
      <c r="O166" s="43"/>
      <c r="P166" s="212">
        <f>O166*H166</f>
        <v>0</v>
      </c>
      <c r="Q166" s="212">
        <v>0.01372</v>
      </c>
      <c r="R166" s="212">
        <f>Q166*H166</f>
        <v>0.14008120000000002</v>
      </c>
      <c r="S166" s="212">
        <v>0</v>
      </c>
      <c r="T166" s="213">
        <f>S166*H166</f>
        <v>0</v>
      </c>
      <c r="AR166" s="25" t="s">
        <v>438</v>
      </c>
      <c r="AT166" s="25" t="s">
        <v>304</v>
      </c>
      <c r="AU166" s="25" t="s">
        <v>84</v>
      </c>
      <c r="AY166" s="25" t="s">
        <v>145</v>
      </c>
      <c r="BE166" s="214">
        <f>IF(N166="základní",J166,0)</f>
        <v>0</v>
      </c>
      <c r="BF166" s="214">
        <f>IF(N166="snížená",J166,0)</f>
        <v>0</v>
      </c>
      <c r="BG166" s="214">
        <f>IF(N166="zákl. přenesená",J166,0)</f>
        <v>0</v>
      </c>
      <c r="BH166" s="214">
        <f>IF(N166="sníž. přenesená",J166,0)</f>
        <v>0</v>
      </c>
      <c r="BI166" s="214">
        <f>IF(N166="nulová",J166,0)</f>
        <v>0</v>
      </c>
      <c r="BJ166" s="25" t="s">
        <v>24</v>
      </c>
      <c r="BK166" s="214">
        <f>ROUND(I166*H166,2)</f>
        <v>0</v>
      </c>
      <c r="BL166" s="25" t="s">
        <v>326</v>
      </c>
      <c r="BM166" s="25" t="s">
        <v>2421</v>
      </c>
    </row>
    <row r="167" spans="2:65" s="1" customFormat="1" ht="31.5" customHeight="1">
      <c r="B167" s="42"/>
      <c r="C167" s="203" t="s">
        <v>379</v>
      </c>
      <c r="D167" s="203" t="s">
        <v>148</v>
      </c>
      <c r="E167" s="204" t="s">
        <v>947</v>
      </c>
      <c r="F167" s="205" t="s">
        <v>948</v>
      </c>
      <c r="G167" s="206" t="s">
        <v>317</v>
      </c>
      <c r="H167" s="207">
        <v>31.79</v>
      </c>
      <c r="I167" s="208"/>
      <c r="J167" s="209">
        <f>ROUND(I167*H167,2)</f>
        <v>0</v>
      </c>
      <c r="K167" s="205" t="s">
        <v>243</v>
      </c>
      <c r="L167" s="62"/>
      <c r="M167" s="210" t="s">
        <v>22</v>
      </c>
      <c r="N167" s="211" t="s">
        <v>46</v>
      </c>
      <c r="O167" s="43"/>
      <c r="P167" s="212">
        <f>O167*H167</f>
        <v>0</v>
      </c>
      <c r="Q167" s="212">
        <v>0</v>
      </c>
      <c r="R167" s="212">
        <f>Q167*H167</f>
        <v>0</v>
      </c>
      <c r="S167" s="212">
        <v>0</v>
      </c>
      <c r="T167" s="213">
        <f>S167*H167</f>
        <v>0</v>
      </c>
      <c r="AR167" s="25" t="s">
        <v>326</v>
      </c>
      <c r="AT167" s="25" t="s">
        <v>148</v>
      </c>
      <c r="AU167" s="25" t="s">
        <v>84</v>
      </c>
      <c r="AY167" s="25" t="s">
        <v>145</v>
      </c>
      <c r="BE167" s="214">
        <f>IF(N167="základní",J167,0)</f>
        <v>0</v>
      </c>
      <c r="BF167" s="214">
        <f>IF(N167="snížená",J167,0)</f>
        <v>0</v>
      </c>
      <c r="BG167" s="214">
        <f>IF(N167="zákl. přenesená",J167,0)</f>
        <v>0</v>
      </c>
      <c r="BH167" s="214">
        <f>IF(N167="sníž. přenesená",J167,0)</f>
        <v>0</v>
      </c>
      <c r="BI167" s="214">
        <f>IF(N167="nulová",J167,0)</f>
        <v>0</v>
      </c>
      <c r="BJ167" s="25" t="s">
        <v>24</v>
      </c>
      <c r="BK167" s="214">
        <f>ROUND(I167*H167,2)</f>
        <v>0</v>
      </c>
      <c r="BL167" s="25" t="s">
        <v>326</v>
      </c>
      <c r="BM167" s="25" t="s">
        <v>2422</v>
      </c>
    </row>
    <row r="168" spans="2:51" s="12" customFormat="1" ht="13.5">
      <c r="B168" s="224"/>
      <c r="C168" s="225"/>
      <c r="D168" s="221" t="s">
        <v>248</v>
      </c>
      <c r="E168" s="236" t="s">
        <v>22</v>
      </c>
      <c r="F168" s="237" t="s">
        <v>2423</v>
      </c>
      <c r="G168" s="225"/>
      <c r="H168" s="238">
        <v>24.19</v>
      </c>
      <c r="I168" s="230"/>
      <c r="J168" s="225"/>
      <c r="K168" s="225"/>
      <c r="L168" s="231"/>
      <c r="M168" s="232"/>
      <c r="N168" s="233"/>
      <c r="O168" s="233"/>
      <c r="P168" s="233"/>
      <c r="Q168" s="233"/>
      <c r="R168" s="233"/>
      <c r="S168" s="233"/>
      <c r="T168" s="234"/>
      <c r="AT168" s="235" t="s">
        <v>248</v>
      </c>
      <c r="AU168" s="235" t="s">
        <v>84</v>
      </c>
      <c r="AV168" s="12" t="s">
        <v>84</v>
      </c>
      <c r="AW168" s="12" t="s">
        <v>39</v>
      </c>
      <c r="AX168" s="12" t="s">
        <v>75</v>
      </c>
      <c r="AY168" s="235" t="s">
        <v>145</v>
      </c>
    </row>
    <row r="169" spans="2:51" s="12" customFormat="1" ht="13.5">
      <c r="B169" s="224"/>
      <c r="C169" s="225"/>
      <c r="D169" s="221" t="s">
        <v>248</v>
      </c>
      <c r="E169" s="236" t="s">
        <v>22</v>
      </c>
      <c r="F169" s="237" t="s">
        <v>2424</v>
      </c>
      <c r="G169" s="225"/>
      <c r="H169" s="238">
        <v>7.6</v>
      </c>
      <c r="I169" s="230"/>
      <c r="J169" s="225"/>
      <c r="K169" s="225"/>
      <c r="L169" s="231"/>
      <c r="M169" s="232"/>
      <c r="N169" s="233"/>
      <c r="O169" s="233"/>
      <c r="P169" s="233"/>
      <c r="Q169" s="233"/>
      <c r="R169" s="233"/>
      <c r="S169" s="233"/>
      <c r="T169" s="234"/>
      <c r="AT169" s="235" t="s">
        <v>248</v>
      </c>
      <c r="AU169" s="235" t="s">
        <v>84</v>
      </c>
      <c r="AV169" s="12" t="s">
        <v>84</v>
      </c>
      <c r="AW169" s="12" t="s">
        <v>39</v>
      </c>
      <c r="AX169" s="12" t="s">
        <v>75</v>
      </c>
      <c r="AY169" s="235" t="s">
        <v>145</v>
      </c>
    </row>
    <row r="170" spans="2:51" s="13" customFormat="1" ht="13.5">
      <c r="B170" s="239"/>
      <c r="C170" s="240"/>
      <c r="D170" s="226" t="s">
        <v>248</v>
      </c>
      <c r="E170" s="241" t="s">
        <v>22</v>
      </c>
      <c r="F170" s="242" t="s">
        <v>270</v>
      </c>
      <c r="G170" s="240"/>
      <c r="H170" s="243">
        <v>31.79</v>
      </c>
      <c r="I170" s="244"/>
      <c r="J170" s="240"/>
      <c r="K170" s="240"/>
      <c r="L170" s="245"/>
      <c r="M170" s="246"/>
      <c r="N170" s="247"/>
      <c r="O170" s="247"/>
      <c r="P170" s="247"/>
      <c r="Q170" s="247"/>
      <c r="R170" s="247"/>
      <c r="S170" s="247"/>
      <c r="T170" s="248"/>
      <c r="AT170" s="249" t="s">
        <v>248</v>
      </c>
      <c r="AU170" s="249" t="s">
        <v>84</v>
      </c>
      <c r="AV170" s="13" t="s">
        <v>244</v>
      </c>
      <c r="AW170" s="13" t="s">
        <v>39</v>
      </c>
      <c r="AX170" s="13" t="s">
        <v>24</v>
      </c>
      <c r="AY170" s="249" t="s">
        <v>145</v>
      </c>
    </row>
    <row r="171" spans="2:65" s="1" customFormat="1" ht="31.5" customHeight="1">
      <c r="B171" s="42"/>
      <c r="C171" s="250" t="s">
        <v>386</v>
      </c>
      <c r="D171" s="250" t="s">
        <v>304</v>
      </c>
      <c r="E171" s="251" t="s">
        <v>952</v>
      </c>
      <c r="F171" s="252" t="s">
        <v>953</v>
      </c>
      <c r="G171" s="253" t="s">
        <v>265</v>
      </c>
      <c r="H171" s="254">
        <v>0.223</v>
      </c>
      <c r="I171" s="255"/>
      <c r="J171" s="256">
        <f>ROUND(I171*H171,2)</f>
        <v>0</v>
      </c>
      <c r="K171" s="252" t="s">
        <v>243</v>
      </c>
      <c r="L171" s="257"/>
      <c r="M171" s="258" t="s">
        <v>22</v>
      </c>
      <c r="N171" s="259" t="s">
        <v>46</v>
      </c>
      <c r="O171" s="43"/>
      <c r="P171" s="212">
        <f>O171*H171</f>
        <v>0</v>
      </c>
      <c r="Q171" s="212">
        <v>0.55</v>
      </c>
      <c r="R171" s="212">
        <f>Q171*H171</f>
        <v>0.12265000000000001</v>
      </c>
      <c r="S171" s="212">
        <v>0</v>
      </c>
      <c r="T171" s="213">
        <f>S171*H171</f>
        <v>0</v>
      </c>
      <c r="AR171" s="25" t="s">
        <v>438</v>
      </c>
      <c r="AT171" s="25" t="s">
        <v>304</v>
      </c>
      <c r="AU171" s="25" t="s">
        <v>84</v>
      </c>
      <c r="AY171" s="25" t="s">
        <v>145</v>
      </c>
      <c r="BE171" s="214">
        <f>IF(N171="základní",J171,0)</f>
        <v>0</v>
      </c>
      <c r="BF171" s="214">
        <f>IF(N171="snížená",J171,0)</f>
        <v>0</v>
      </c>
      <c r="BG171" s="214">
        <f>IF(N171="zákl. přenesená",J171,0)</f>
        <v>0</v>
      </c>
      <c r="BH171" s="214">
        <f>IF(N171="sníž. přenesená",J171,0)</f>
        <v>0</v>
      </c>
      <c r="BI171" s="214">
        <f>IF(N171="nulová",J171,0)</f>
        <v>0</v>
      </c>
      <c r="BJ171" s="25" t="s">
        <v>24</v>
      </c>
      <c r="BK171" s="214">
        <f>ROUND(I171*H171,2)</f>
        <v>0</v>
      </c>
      <c r="BL171" s="25" t="s">
        <v>326</v>
      </c>
      <c r="BM171" s="25" t="s">
        <v>2425</v>
      </c>
    </row>
    <row r="172" spans="2:51" s="12" customFormat="1" ht="13.5">
      <c r="B172" s="224"/>
      <c r="C172" s="225"/>
      <c r="D172" s="226" t="s">
        <v>248</v>
      </c>
      <c r="E172" s="225"/>
      <c r="F172" s="228" t="s">
        <v>2426</v>
      </c>
      <c r="G172" s="225"/>
      <c r="H172" s="229">
        <v>0.223</v>
      </c>
      <c r="I172" s="230"/>
      <c r="J172" s="225"/>
      <c r="K172" s="225"/>
      <c r="L172" s="231"/>
      <c r="M172" s="232"/>
      <c r="N172" s="233"/>
      <c r="O172" s="233"/>
      <c r="P172" s="233"/>
      <c r="Q172" s="233"/>
      <c r="R172" s="233"/>
      <c r="S172" s="233"/>
      <c r="T172" s="234"/>
      <c r="AT172" s="235" t="s">
        <v>248</v>
      </c>
      <c r="AU172" s="235" t="s">
        <v>84</v>
      </c>
      <c r="AV172" s="12" t="s">
        <v>84</v>
      </c>
      <c r="AW172" s="12" t="s">
        <v>6</v>
      </c>
      <c r="AX172" s="12" t="s">
        <v>24</v>
      </c>
      <c r="AY172" s="235" t="s">
        <v>145</v>
      </c>
    </row>
    <row r="173" spans="2:65" s="1" customFormat="1" ht="22.5" customHeight="1">
      <c r="B173" s="42"/>
      <c r="C173" s="203" t="s">
        <v>405</v>
      </c>
      <c r="D173" s="203" t="s">
        <v>148</v>
      </c>
      <c r="E173" s="204" t="s">
        <v>967</v>
      </c>
      <c r="F173" s="205" t="s">
        <v>968</v>
      </c>
      <c r="G173" s="206" t="s">
        <v>265</v>
      </c>
      <c r="H173" s="207">
        <v>0.223</v>
      </c>
      <c r="I173" s="208"/>
      <c r="J173" s="209">
        <f>ROUND(I173*H173,2)</f>
        <v>0</v>
      </c>
      <c r="K173" s="205" t="s">
        <v>243</v>
      </c>
      <c r="L173" s="62"/>
      <c r="M173" s="210" t="s">
        <v>22</v>
      </c>
      <c r="N173" s="211" t="s">
        <v>46</v>
      </c>
      <c r="O173" s="43"/>
      <c r="P173" s="212">
        <f>O173*H173</f>
        <v>0</v>
      </c>
      <c r="Q173" s="212">
        <v>0.00281</v>
      </c>
      <c r="R173" s="212">
        <f>Q173*H173</f>
        <v>0.00062663</v>
      </c>
      <c r="S173" s="212">
        <v>0</v>
      </c>
      <c r="T173" s="213">
        <f>S173*H173</f>
        <v>0</v>
      </c>
      <c r="AR173" s="25" t="s">
        <v>326</v>
      </c>
      <c r="AT173" s="25" t="s">
        <v>148</v>
      </c>
      <c r="AU173" s="25" t="s">
        <v>84</v>
      </c>
      <c r="AY173" s="25" t="s">
        <v>145</v>
      </c>
      <c r="BE173" s="214">
        <f>IF(N173="základní",J173,0)</f>
        <v>0</v>
      </c>
      <c r="BF173" s="214">
        <f>IF(N173="snížená",J173,0)</f>
        <v>0</v>
      </c>
      <c r="BG173" s="214">
        <f>IF(N173="zákl. přenesená",J173,0)</f>
        <v>0</v>
      </c>
      <c r="BH173" s="214">
        <f>IF(N173="sníž. přenesená",J173,0)</f>
        <v>0</v>
      </c>
      <c r="BI173" s="214">
        <f>IF(N173="nulová",J173,0)</f>
        <v>0</v>
      </c>
      <c r="BJ173" s="25" t="s">
        <v>24</v>
      </c>
      <c r="BK173" s="214">
        <f>ROUND(I173*H173,2)</f>
        <v>0</v>
      </c>
      <c r="BL173" s="25" t="s">
        <v>326</v>
      </c>
      <c r="BM173" s="25" t="s">
        <v>2427</v>
      </c>
    </row>
    <row r="174" spans="2:47" s="1" customFormat="1" ht="67.5">
      <c r="B174" s="42"/>
      <c r="C174" s="64"/>
      <c r="D174" s="221" t="s">
        <v>246</v>
      </c>
      <c r="E174" s="64"/>
      <c r="F174" s="222" t="s">
        <v>970</v>
      </c>
      <c r="G174" s="64"/>
      <c r="H174" s="64"/>
      <c r="I174" s="173"/>
      <c r="J174" s="64"/>
      <c r="K174" s="64"/>
      <c r="L174" s="62"/>
      <c r="M174" s="223"/>
      <c r="N174" s="43"/>
      <c r="O174" s="43"/>
      <c r="P174" s="43"/>
      <c r="Q174" s="43"/>
      <c r="R174" s="43"/>
      <c r="S174" s="43"/>
      <c r="T174" s="79"/>
      <c r="AT174" s="25" t="s">
        <v>246</v>
      </c>
      <c r="AU174" s="25" t="s">
        <v>84</v>
      </c>
    </row>
    <row r="175" spans="2:51" s="12" customFormat="1" ht="13.5">
      <c r="B175" s="224"/>
      <c r="C175" s="225"/>
      <c r="D175" s="221" t="s">
        <v>248</v>
      </c>
      <c r="E175" s="236" t="s">
        <v>22</v>
      </c>
      <c r="F175" s="237" t="s">
        <v>2423</v>
      </c>
      <c r="G175" s="225"/>
      <c r="H175" s="238">
        <v>24.19</v>
      </c>
      <c r="I175" s="230"/>
      <c r="J175" s="225"/>
      <c r="K175" s="225"/>
      <c r="L175" s="231"/>
      <c r="M175" s="232"/>
      <c r="N175" s="233"/>
      <c r="O175" s="233"/>
      <c r="P175" s="233"/>
      <c r="Q175" s="233"/>
      <c r="R175" s="233"/>
      <c r="S175" s="233"/>
      <c r="T175" s="234"/>
      <c r="AT175" s="235" t="s">
        <v>248</v>
      </c>
      <c r="AU175" s="235" t="s">
        <v>84</v>
      </c>
      <c r="AV175" s="12" t="s">
        <v>84</v>
      </c>
      <c r="AW175" s="12" t="s">
        <v>39</v>
      </c>
      <c r="AX175" s="12" t="s">
        <v>75</v>
      </c>
      <c r="AY175" s="235" t="s">
        <v>145</v>
      </c>
    </row>
    <row r="176" spans="2:51" s="12" customFormat="1" ht="13.5">
      <c r="B176" s="224"/>
      <c r="C176" s="225"/>
      <c r="D176" s="221" t="s">
        <v>248</v>
      </c>
      <c r="E176" s="236" t="s">
        <v>22</v>
      </c>
      <c r="F176" s="237" t="s">
        <v>2424</v>
      </c>
      <c r="G176" s="225"/>
      <c r="H176" s="238">
        <v>7.6</v>
      </c>
      <c r="I176" s="230"/>
      <c r="J176" s="225"/>
      <c r="K176" s="225"/>
      <c r="L176" s="231"/>
      <c r="M176" s="232"/>
      <c r="N176" s="233"/>
      <c r="O176" s="233"/>
      <c r="P176" s="233"/>
      <c r="Q176" s="233"/>
      <c r="R176" s="233"/>
      <c r="S176" s="233"/>
      <c r="T176" s="234"/>
      <c r="AT176" s="235" t="s">
        <v>248</v>
      </c>
      <c r="AU176" s="235" t="s">
        <v>84</v>
      </c>
      <c r="AV176" s="12" t="s">
        <v>84</v>
      </c>
      <c r="AW176" s="12" t="s">
        <v>39</v>
      </c>
      <c r="AX176" s="12" t="s">
        <v>75</v>
      </c>
      <c r="AY176" s="235" t="s">
        <v>145</v>
      </c>
    </row>
    <row r="177" spans="2:51" s="13" customFormat="1" ht="13.5">
      <c r="B177" s="239"/>
      <c r="C177" s="240"/>
      <c r="D177" s="221" t="s">
        <v>248</v>
      </c>
      <c r="E177" s="283" t="s">
        <v>22</v>
      </c>
      <c r="F177" s="284" t="s">
        <v>270</v>
      </c>
      <c r="G177" s="240"/>
      <c r="H177" s="285">
        <v>31.79</v>
      </c>
      <c r="I177" s="244"/>
      <c r="J177" s="240"/>
      <c r="K177" s="240"/>
      <c r="L177" s="245"/>
      <c r="M177" s="246"/>
      <c r="N177" s="247"/>
      <c r="O177" s="247"/>
      <c r="P177" s="247"/>
      <c r="Q177" s="247"/>
      <c r="R177" s="247"/>
      <c r="S177" s="247"/>
      <c r="T177" s="248"/>
      <c r="AT177" s="249" t="s">
        <v>248</v>
      </c>
      <c r="AU177" s="249" t="s">
        <v>84</v>
      </c>
      <c r="AV177" s="13" t="s">
        <v>244</v>
      </c>
      <c r="AW177" s="13" t="s">
        <v>39</v>
      </c>
      <c r="AX177" s="13" t="s">
        <v>24</v>
      </c>
      <c r="AY177" s="249" t="s">
        <v>145</v>
      </c>
    </row>
    <row r="178" spans="2:51" s="12" customFormat="1" ht="13.5">
      <c r="B178" s="224"/>
      <c r="C178" s="225"/>
      <c r="D178" s="226" t="s">
        <v>248</v>
      </c>
      <c r="E178" s="225"/>
      <c r="F178" s="228" t="s">
        <v>2426</v>
      </c>
      <c r="G178" s="225"/>
      <c r="H178" s="229">
        <v>0.223</v>
      </c>
      <c r="I178" s="230"/>
      <c r="J178" s="225"/>
      <c r="K178" s="225"/>
      <c r="L178" s="231"/>
      <c r="M178" s="232"/>
      <c r="N178" s="233"/>
      <c r="O178" s="233"/>
      <c r="P178" s="233"/>
      <c r="Q178" s="233"/>
      <c r="R178" s="233"/>
      <c r="S178" s="233"/>
      <c r="T178" s="234"/>
      <c r="AT178" s="235" t="s">
        <v>248</v>
      </c>
      <c r="AU178" s="235" t="s">
        <v>84</v>
      </c>
      <c r="AV178" s="12" t="s">
        <v>84</v>
      </c>
      <c r="AW178" s="12" t="s">
        <v>6</v>
      </c>
      <c r="AX178" s="12" t="s">
        <v>24</v>
      </c>
      <c r="AY178" s="235" t="s">
        <v>145</v>
      </c>
    </row>
    <row r="179" spans="2:65" s="1" customFormat="1" ht="31.5" customHeight="1">
      <c r="B179" s="42"/>
      <c r="C179" s="203" t="s">
        <v>410</v>
      </c>
      <c r="D179" s="203" t="s">
        <v>148</v>
      </c>
      <c r="E179" s="204" t="s">
        <v>973</v>
      </c>
      <c r="F179" s="205" t="s">
        <v>974</v>
      </c>
      <c r="G179" s="206" t="s">
        <v>780</v>
      </c>
      <c r="H179" s="207">
        <v>0.263</v>
      </c>
      <c r="I179" s="208"/>
      <c r="J179" s="209">
        <f>ROUND(I179*H179,2)</f>
        <v>0</v>
      </c>
      <c r="K179" s="205" t="s">
        <v>243</v>
      </c>
      <c r="L179" s="62"/>
      <c r="M179" s="210" t="s">
        <v>22</v>
      </c>
      <c r="N179" s="211" t="s">
        <v>46</v>
      </c>
      <c r="O179" s="43"/>
      <c r="P179" s="212">
        <f>O179*H179</f>
        <v>0</v>
      </c>
      <c r="Q179" s="212">
        <v>0</v>
      </c>
      <c r="R179" s="212">
        <f>Q179*H179</f>
        <v>0</v>
      </c>
      <c r="S179" s="212">
        <v>0</v>
      </c>
      <c r="T179" s="213">
        <f>S179*H179</f>
        <v>0</v>
      </c>
      <c r="AR179" s="25" t="s">
        <v>326</v>
      </c>
      <c r="AT179" s="25" t="s">
        <v>148</v>
      </c>
      <c r="AU179" s="25" t="s">
        <v>84</v>
      </c>
      <c r="AY179" s="25" t="s">
        <v>145</v>
      </c>
      <c r="BE179" s="214">
        <f>IF(N179="základní",J179,0)</f>
        <v>0</v>
      </c>
      <c r="BF179" s="214">
        <f>IF(N179="snížená",J179,0)</f>
        <v>0</v>
      </c>
      <c r="BG179" s="214">
        <f>IF(N179="zákl. přenesená",J179,0)</f>
        <v>0</v>
      </c>
      <c r="BH179" s="214">
        <f>IF(N179="sníž. přenesená",J179,0)</f>
        <v>0</v>
      </c>
      <c r="BI179" s="214">
        <f>IF(N179="nulová",J179,0)</f>
        <v>0</v>
      </c>
      <c r="BJ179" s="25" t="s">
        <v>24</v>
      </c>
      <c r="BK179" s="214">
        <f>ROUND(I179*H179,2)</f>
        <v>0</v>
      </c>
      <c r="BL179" s="25" t="s">
        <v>326</v>
      </c>
      <c r="BM179" s="25" t="s">
        <v>2428</v>
      </c>
    </row>
    <row r="180" spans="2:47" s="1" customFormat="1" ht="121.5">
      <c r="B180" s="42"/>
      <c r="C180" s="64"/>
      <c r="D180" s="221" t="s">
        <v>246</v>
      </c>
      <c r="E180" s="64"/>
      <c r="F180" s="222" t="s">
        <v>834</v>
      </c>
      <c r="G180" s="64"/>
      <c r="H180" s="64"/>
      <c r="I180" s="173"/>
      <c r="J180" s="64"/>
      <c r="K180" s="64"/>
      <c r="L180" s="62"/>
      <c r="M180" s="223"/>
      <c r="N180" s="43"/>
      <c r="O180" s="43"/>
      <c r="P180" s="43"/>
      <c r="Q180" s="43"/>
      <c r="R180" s="43"/>
      <c r="S180" s="43"/>
      <c r="T180" s="79"/>
      <c r="AT180" s="25" t="s">
        <v>246</v>
      </c>
      <c r="AU180" s="25" t="s">
        <v>84</v>
      </c>
    </row>
    <row r="181" spans="2:63" s="11" customFormat="1" ht="29.85" customHeight="1">
      <c r="B181" s="186"/>
      <c r="C181" s="187"/>
      <c r="D181" s="200" t="s">
        <v>74</v>
      </c>
      <c r="E181" s="201" t="s">
        <v>976</v>
      </c>
      <c r="F181" s="201" t="s">
        <v>977</v>
      </c>
      <c r="G181" s="187"/>
      <c r="H181" s="187"/>
      <c r="I181" s="190"/>
      <c r="J181" s="202">
        <f>BK181</f>
        <v>0</v>
      </c>
      <c r="K181" s="187"/>
      <c r="L181" s="192"/>
      <c r="M181" s="193"/>
      <c r="N181" s="194"/>
      <c r="O181" s="194"/>
      <c r="P181" s="195">
        <f>SUM(P182:P186)</f>
        <v>0</v>
      </c>
      <c r="Q181" s="194"/>
      <c r="R181" s="195">
        <f>SUM(R182:R186)</f>
        <v>0.0333585</v>
      </c>
      <c r="S181" s="194"/>
      <c r="T181" s="196">
        <f>SUM(T182:T186)</f>
        <v>0</v>
      </c>
      <c r="AR181" s="197" t="s">
        <v>84</v>
      </c>
      <c r="AT181" s="198" t="s">
        <v>74</v>
      </c>
      <c r="AU181" s="198" t="s">
        <v>24</v>
      </c>
      <c r="AY181" s="197" t="s">
        <v>145</v>
      </c>
      <c r="BK181" s="199">
        <f>SUM(BK182:BK186)</f>
        <v>0</v>
      </c>
    </row>
    <row r="182" spans="2:65" s="1" customFormat="1" ht="44.25" customHeight="1">
      <c r="B182" s="42"/>
      <c r="C182" s="203" t="s">
        <v>423</v>
      </c>
      <c r="D182" s="203" t="s">
        <v>148</v>
      </c>
      <c r="E182" s="204" t="s">
        <v>2429</v>
      </c>
      <c r="F182" s="205" t="s">
        <v>2430</v>
      </c>
      <c r="G182" s="206" t="s">
        <v>242</v>
      </c>
      <c r="H182" s="207">
        <v>1.35</v>
      </c>
      <c r="I182" s="208"/>
      <c r="J182" s="209">
        <f>ROUND(I182*H182,2)</f>
        <v>0</v>
      </c>
      <c r="K182" s="205" t="s">
        <v>243</v>
      </c>
      <c r="L182" s="62"/>
      <c r="M182" s="210" t="s">
        <v>22</v>
      </c>
      <c r="N182" s="211" t="s">
        <v>46</v>
      </c>
      <c r="O182" s="43"/>
      <c r="P182" s="212">
        <f>O182*H182</f>
        <v>0</v>
      </c>
      <c r="Q182" s="212">
        <v>0.02471</v>
      </c>
      <c r="R182" s="212">
        <f>Q182*H182</f>
        <v>0.0333585</v>
      </c>
      <c r="S182" s="212">
        <v>0</v>
      </c>
      <c r="T182" s="213">
        <f>S182*H182</f>
        <v>0</v>
      </c>
      <c r="AR182" s="25" t="s">
        <v>326</v>
      </c>
      <c r="AT182" s="25" t="s">
        <v>148</v>
      </c>
      <c r="AU182" s="25" t="s">
        <v>84</v>
      </c>
      <c r="AY182" s="25" t="s">
        <v>145</v>
      </c>
      <c r="BE182" s="214">
        <f>IF(N182="základní",J182,0)</f>
        <v>0</v>
      </c>
      <c r="BF182" s="214">
        <f>IF(N182="snížená",J182,0)</f>
        <v>0</v>
      </c>
      <c r="BG182" s="214">
        <f>IF(N182="zákl. přenesená",J182,0)</f>
        <v>0</v>
      </c>
      <c r="BH182" s="214">
        <f>IF(N182="sníž. přenesená",J182,0)</f>
        <v>0</v>
      </c>
      <c r="BI182" s="214">
        <f>IF(N182="nulová",J182,0)</f>
        <v>0</v>
      </c>
      <c r="BJ182" s="25" t="s">
        <v>24</v>
      </c>
      <c r="BK182" s="214">
        <f>ROUND(I182*H182,2)</f>
        <v>0</v>
      </c>
      <c r="BL182" s="25" t="s">
        <v>326</v>
      </c>
      <c r="BM182" s="25" t="s">
        <v>2431</v>
      </c>
    </row>
    <row r="183" spans="2:47" s="1" customFormat="1" ht="135">
      <c r="B183" s="42"/>
      <c r="C183" s="64"/>
      <c r="D183" s="221" t="s">
        <v>246</v>
      </c>
      <c r="E183" s="64"/>
      <c r="F183" s="222" t="s">
        <v>2432</v>
      </c>
      <c r="G183" s="64"/>
      <c r="H183" s="64"/>
      <c r="I183" s="173"/>
      <c r="J183" s="64"/>
      <c r="K183" s="64"/>
      <c r="L183" s="62"/>
      <c r="M183" s="223"/>
      <c r="N183" s="43"/>
      <c r="O183" s="43"/>
      <c r="P183" s="43"/>
      <c r="Q183" s="43"/>
      <c r="R183" s="43"/>
      <c r="S183" s="43"/>
      <c r="T183" s="79"/>
      <c r="AT183" s="25" t="s">
        <v>246</v>
      </c>
      <c r="AU183" s="25" t="s">
        <v>84</v>
      </c>
    </row>
    <row r="184" spans="2:51" s="12" customFormat="1" ht="13.5">
      <c r="B184" s="224"/>
      <c r="C184" s="225"/>
      <c r="D184" s="226" t="s">
        <v>248</v>
      </c>
      <c r="E184" s="227" t="s">
        <v>22</v>
      </c>
      <c r="F184" s="228" t="s">
        <v>2433</v>
      </c>
      <c r="G184" s="225"/>
      <c r="H184" s="229">
        <v>1.35</v>
      </c>
      <c r="I184" s="230"/>
      <c r="J184" s="225"/>
      <c r="K184" s="225"/>
      <c r="L184" s="231"/>
      <c r="M184" s="232"/>
      <c r="N184" s="233"/>
      <c r="O184" s="233"/>
      <c r="P184" s="233"/>
      <c r="Q184" s="233"/>
      <c r="R184" s="233"/>
      <c r="S184" s="233"/>
      <c r="T184" s="234"/>
      <c r="AT184" s="235" t="s">
        <v>248</v>
      </c>
      <c r="AU184" s="235" t="s">
        <v>84</v>
      </c>
      <c r="AV184" s="12" t="s">
        <v>84</v>
      </c>
      <c r="AW184" s="12" t="s">
        <v>39</v>
      </c>
      <c r="AX184" s="12" t="s">
        <v>24</v>
      </c>
      <c r="AY184" s="235" t="s">
        <v>145</v>
      </c>
    </row>
    <row r="185" spans="2:65" s="1" customFormat="1" ht="44.25" customHeight="1">
      <c r="B185" s="42"/>
      <c r="C185" s="203" t="s">
        <v>428</v>
      </c>
      <c r="D185" s="203" t="s">
        <v>148</v>
      </c>
      <c r="E185" s="204" t="s">
        <v>1024</v>
      </c>
      <c r="F185" s="205" t="s">
        <v>1025</v>
      </c>
      <c r="G185" s="206" t="s">
        <v>780</v>
      </c>
      <c r="H185" s="207">
        <v>0.033</v>
      </c>
      <c r="I185" s="208"/>
      <c r="J185" s="209">
        <f>ROUND(I185*H185,2)</f>
        <v>0</v>
      </c>
      <c r="K185" s="205" t="s">
        <v>243</v>
      </c>
      <c r="L185" s="62"/>
      <c r="M185" s="210" t="s">
        <v>22</v>
      </c>
      <c r="N185" s="211" t="s">
        <v>46</v>
      </c>
      <c r="O185" s="43"/>
      <c r="P185" s="212">
        <f>O185*H185</f>
        <v>0</v>
      </c>
      <c r="Q185" s="212">
        <v>0</v>
      </c>
      <c r="R185" s="212">
        <f>Q185*H185</f>
        <v>0</v>
      </c>
      <c r="S185" s="212">
        <v>0</v>
      </c>
      <c r="T185" s="213">
        <f>S185*H185</f>
        <v>0</v>
      </c>
      <c r="AR185" s="25" t="s">
        <v>326</v>
      </c>
      <c r="AT185" s="25" t="s">
        <v>148</v>
      </c>
      <c r="AU185" s="25" t="s">
        <v>84</v>
      </c>
      <c r="AY185" s="25" t="s">
        <v>145</v>
      </c>
      <c r="BE185" s="214">
        <f>IF(N185="základní",J185,0)</f>
        <v>0</v>
      </c>
      <c r="BF185" s="214">
        <f>IF(N185="snížená",J185,0)</f>
        <v>0</v>
      </c>
      <c r="BG185" s="214">
        <f>IF(N185="zákl. přenesená",J185,0)</f>
        <v>0</v>
      </c>
      <c r="BH185" s="214">
        <f>IF(N185="sníž. přenesená",J185,0)</f>
        <v>0</v>
      </c>
      <c r="BI185" s="214">
        <f>IF(N185="nulová",J185,0)</f>
        <v>0</v>
      </c>
      <c r="BJ185" s="25" t="s">
        <v>24</v>
      </c>
      <c r="BK185" s="214">
        <f>ROUND(I185*H185,2)</f>
        <v>0</v>
      </c>
      <c r="BL185" s="25" t="s">
        <v>326</v>
      </c>
      <c r="BM185" s="25" t="s">
        <v>2434</v>
      </c>
    </row>
    <row r="186" spans="2:47" s="1" customFormat="1" ht="121.5">
      <c r="B186" s="42"/>
      <c r="C186" s="64"/>
      <c r="D186" s="221" t="s">
        <v>246</v>
      </c>
      <c r="E186" s="64"/>
      <c r="F186" s="222" t="s">
        <v>1027</v>
      </c>
      <c r="G186" s="64"/>
      <c r="H186" s="64"/>
      <c r="I186" s="173"/>
      <c r="J186" s="64"/>
      <c r="K186" s="64"/>
      <c r="L186" s="62"/>
      <c r="M186" s="223"/>
      <c r="N186" s="43"/>
      <c r="O186" s="43"/>
      <c r="P186" s="43"/>
      <c r="Q186" s="43"/>
      <c r="R186" s="43"/>
      <c r="S186" s="43"/>
      <c r="T186" s="79"/>
      <c r="AT186" s="25" t="s">
        <v>246</v>
      </c>
      <c r="AU186" s="25" t="s">
        <v>84</v>
      </c>
    </row>
    <row r="187" spans="2:63" s="11" customFormat="1" ht="29.85" customHeight="1">
      <c r="B187" s="186"/>
      <c r="C187" s="187"/>
      <c r="D187" s="200" t="s">
        <v>74</v>
      </c>
      <c r="E187" s="201" t="s">
        <v>1028</v>
      </c>
      <c r="F187" s="201" t="s">
        <v>1029</v>
      </c>
      <c r="G187" s="187"/>
      <c r="H187" s="187"/>
      <c r="I187" s="190"/>
      <c r="J187" s="202">
        <f>BK187</f>
        <v>0</v>
      </c>
      <c r="K187" s="187"/>
      <c r="L187" s="192"/>
      <c r="M187" s="193"/>
      <c r="N187" s="194"/>
      <c r="O187" s="194"/>
      <c r="P187" s="195">
        <f>SUM(P188:P193)</f>
        <v>0</v>
      </c>
      <c r="Q187" s="194"/>
      <c r="R187" s="195">
        <f>SUM(R188:R193)</f>
        <v>0.012580000000000001</v>
      </c>
      <c r="S187" s="194"/>
      <c r="T187" s="196">
        <f>SUM(T188:T193)</f>
        <v>0</v>
      </c>
      <c r="AR187" s="197" t="s">
        <v>84</v>
      </c>
      <c r="AT187" s="198" t="s">
        <v>74</v>
      </c>
      <c r="AU187" s="198" t="s">
        <v>24</v>
      </c>
      <c r="AY187" s="197" t="s">
        <v>145</v>
      </c>
      <c r="BK187" s="199">
        <f>SUM(BK188:BK193)</f>
        <v>0</v>
      </c>
    </row>
    <row r="188" spans="2:65" s="1" customFormat="1" ht="31.5" customHeight="1">
      <c r="B188" s="42"/>
      <c r="C188" s="203" t="s">
        <v>433</v>
      </c>
      <c r="D188" s="203" t="s">
        <v>148</v>
      </c>
      <c r="E188" s="204" t="s">
        <v>1080</v>
      </c>
      <c r="F188" s="205" t="s">
        <v>1081</v>
      </c>
      <c r="G188" s="206" t="s">
        <v>317</v>
      </c>
      <c r="H188" s="207">
        <v>6.2</v>
      </c>
      <c r="I188" s="208"/>
      <c r="J188" s="209">
        <f>ROUND(I188*H188,2)</f>
        <v>0</v>
      </c>
      <c r="K188" s="205" t="s">
        <v>243</v>
      </c>
      <c r="L188" s="62"/>
      <c r="M188" s="210" t="s">
        <v>22</v>
      </c>
      <c r="N188" s="211" t="s">
        <v>46</v>
      </c>
      <c r="O188" s="43"/>
      <c r="P188" s="212">
        <f>O188*H188</f>
        <v>0</v>
      </c>
      <c r="Q188" s="212">
        <v>0.00175</v>
      </c>
      <c r="R188" s="212">
        <f>Q188*H188</f>
        <v>0.01085</v>
      </c>
      <c r="S188" s="212">
        <v>0</v>
      </c>
      <c r="T188" s="213">
        <f>S188*H188</f>
        <v>0</v>
      </c>
      <c r="AR188" s="25" t="s">
        <v>326</v>
      </c>
      <c r="AT188" s="25" t="s">
        <v>148</v>
      </c>
      <c r="AU188" s="25" t="s">
        <v>84</v>
      </c>
      <c r="AY188" s="25" t="s">
        <v>145</v>
      </c>
      <c r="BE188" s="214">
        <f>IF(N188="základní",J188,0)</f>
        <v>0</v>
      </c>
      <c r="BF188" s="214">
        <f>IF(N188="snížená",J188,0)</f>
        <v>0</v>
      </c>
      <c r="BG188" s="214">
        <f>IF(N188="zákl. přenesená",J188,0)</f>
        <v>0</v>
      </c>
      <c r="BH188" s="214">
        <f>IF(N188="sníž. přenesená",J188,0)</f>
        <v>0</v>
      </c>
      <c r="BI188" s="214">
        <f>IF(N188="nulová",J188,0)</f>
        <v>0</v>
      </c>
      <c r="BJ188" s="25" t="s">
        <v>24</v>
      </c>
      <c r="BK188" s="214">
        <f>ROUND(I188*H188,2)</f>
        <v>0</v>
      </c>
      <c r="BL188" s="25" t="s">
        <v>326</v>
      </c>
      <c r="BM188" s="25" t="s">
        <v>2435</v>
      </c>
    </row>
    <row r="189" spans="2:51" s="12" customFormat="1" ht="13.5">
      <c r="B189" s="224"/>
      <c r="C189" s="225"/>
      <c r="D189" s="226" t="s">
        <v>248</v>
      </c>
      <c r="E189" s="227" t="s">
        <v>22</v>
      </c>
      <c r="F189" s="228" t="s">
        <v>2436</v>
      </c>
      <c r="G189" s="225"/>
      <c r="H189" s="229">
        <v>6.2</v>
      </c>
      <c r="I189" s="230"/>
      <c r="J189" s="225"/>
      <c r="K189" s="225"/>
      <c r="L189" s="231"/>
      <c r="M189" s="232"/>
      <c r="N189" s="233"/>
      <c r="O189" s="233"/>
      <c r="P189" s="233"/>
      <c r="Q189" s="233"/>
      <c r="R189" s="233"/>
      <c r="S189" s="233"/>
      <c r="T189" s="234"/>
      <c r="AT189" s="235" t="s">
        <v>248</v>
      </c>
      <c r="AU189" s="235" t="s">
        <v>84</v>
      </c>
      <c r="AV189" s="12" t="s">
        <v>84</v>
      </c>
      <c r="AW189" s="12" t="s">
        <v>39</v>
      </c>
      <c r="AX189" s="12" t="s">
        <v>24</v>
      </c>
      <c r="AY189" s="235" t="s">
        <v>145</v>
      </c>
    </row>
    <row r="190" spans="2:65" s="1" customFormat="1" ht="31.5" customHeight="1">
      <c r="B190" s="42"/>
      <c r="C190" s="203" t="s">
        <v>438</v>
      </c>
      <c r="D190" s="203" t="s">
        <v>148</v>
      </c>
      <c r="E190" s="204" t="s">
        <v>2437</v>
      </c>
      <c r="F190" s="205" t="s">
        <v>2438</v>
      </c>
      <c r="G190" s="206" t="s">
        <v>175</v>
      </c>
      <c r="H190" s="207">
        <v>1</v>
      </c>
      <c r="I190" s="208"/>
      <c r="J190" s="209">
        <f>ROUND(I190*H190,2)</f>
        <v>0</v>
      </c>
      <c r="K190" s="205" t="s">
        <v>243</v>
      </c>
      <c r="L190" s="62"/>
      <c r="M190" s="210" t="s">
        <v>22</v>
      </c>
      <c r="N190" s="211" t="s">
        <v>46</v>
      </c>
      <c r="O190" s="43"/>
      <c r="P190" s="212">
        <f>O190*H190</f>
        <v>0</v>
      </c>
      <c r="Q190" s="212">
        <v>0.00173</v>
      </c>
      <c r="R190" s="212">
        <f>Q190*H190</f>
        <v>0.00173</v>
      </c>
      <c r="S190" s="212">
        <v>0</v>
      </c>
      <c r="T190" s="213">
        <f>S190*H190</f>
        <v>0</v>
      </c>
      <c r="AR190" s="25" t="s">
        <v>326</v>
      </c>
      <c r="AT190" s="25" t="s">
        <v>148</v>
      </c>
      <c r="AU190" s="25" t="s">
        <v>84</v>
      </c>
      <c r="AY190" s="25" t="s">
        <v>145</v>
      </c>
      <c r="BE190" s="214">
        <f>IF(N190="základní",J190,0)</f>
        <v>0</v>
      </c>
      <c r="BF190" s="214">
        <f>IF(N190="snížená",J190,0)</f>
        <v>0</v>
      </c>
      <c r="BG190" s="214">
        <f>IF(N190="zákl. přenesená",J190,0)</f>
        <v>0</v>
      </c>
      <c r="BH190" s="214">
        <f>IF(N190="sníž. přenesená",J190,0)</f>
        <v>0</v>
      </c>
      <c r="BI190" s="214">
        <f>IF(N190="nulová",J190,0)</f>
        <v>0</v>
      </c>
      <c r="BJ190" s="25" t="s">
        <v>24</v>
      </c>
      <c r="BK190" s="214">
        <f>ROUND(I190*H190,2)</f>
        <v>0</v>
      </c>
      <c r="BL190" s="25" t="s">
        <v>326</v>
      </c>
      <c r="BM190" s="25" t="s">
        <v>2439</v>
      </c>
    </row>
    <row r="191" spans="2:51" s="12" customFormat="1" ht="13.5">
      <c r="B191" s="224"/>
      <c r="C191" s="225"/>
      <c r="D191" s="226" t="s">
        <v>248</v>
      </c>
      <c r="E191" s="227" t="s">
        <v>22</v>
      </c>
      <c r="F191" s="228" t="s">
        <v>2440</v>
      </c>
      <c r="G191" s="225"/>
      <c r="H191" s="229">
        <v>1</v>
      </c>
      <c r="I191" s="230"/>
      <c r="J191" s="225"/>
      <c r="K191" s="225"/>
      <c r="L191" s="231"/>
      <c r="M191" s="232"/>
      <c r="N191" s="233"/>
      <c r="O191" s="233"/>
      <c r="P191" s="233"/>
      <c r="Q191" s="233"/>
      <c r="R191" s="233"/>
      <c r="S191" s="233"/>
      <c r="T191" s="234"/>
      <c r="AT191" s="235" t="s">
        <v>248</v>
      </c>
      <c r="AU191" s="235" t="s">
        <v>84</v>
      </c>
      <c r="AV191" s="12" t="s">
        <v>84</v>
      </c>
      <c r="AW191" s="12" t="s">
        <v>39</v>
      </c>
      <c r="AX191" s="12" t="s">
        <v>24</v>
      </c>
      <c r="AY191" s="235" t="s">
        <v>145</v>
      </c>
    </row>
    <row r="192" spans="2:65" s="1" customFormat="1" ht="31.5" customHeight="1">
      <c r="B192" s="42"/>
      <c r="C192" s="203" t="s">
        <v>443</v>
      </c>
      <c r="D192" s="203" t="s">
        <v>148</v>
      </c>
      <c r="E192" s="204" t="s">
        <v>1089</v>
      </c>
      <c r="F192" s="205" t="s">
        <v>1090</v>
      </c>
      <c r="G192" s="206" t="s">
        <v>780</v>
      </c>
      <c r="H192" s="207">
        <v>0.013</v>
      </c>
      <c r="I192" s="208"/>
      <c r="J192" s="209">
        <f>ROUND(I192*H192,2)</f>
        <v>0</v>
      </c>
      <c r="K192" s="205" t="s">
        <v>243</v>
      </c>
      <c r="L192" s="62"/>
      <c r="M192" s="210" t="s">
        <v>22</v>
      </c>
      <c r="N192" s="211" t="s">
        <v>46</v>
      </c>
      <c r="O192" s="43"/>
      <c r="P192" s="212">
        <f>O192*H192</f>
        <v>0</v>
      </c>
      <c r="Q192" s="212">
        <v>0</v>
      </c>
      <c r="R192" s="212">
        <f>Q192*H192</f>
        <v>0</v>
      </c>
      <c r="S192" s="212">
        <v>0</v>
      </c>
      <c r="T192" s="213">
        <f>S192*H192</f>
        <v>0</v>
      </c>
      <c r="AR192" s="25" t="s">
        <v>326</v>
      </c>
      <c r="AT192" s="25" t="s">
        <v>148</v>
      </c>
      <c r="AU192" s="25" t="s">
        <v>84</v>
      </c>
      <c r="AY192" s="25" t="s">
        <v>145</v>
      </c>
      <c r="BE192" s="214">
        <f>IF(N192="základní",J192,0)</f>
        <v>0</v>
      </c>
      <c r="BF192" s="214">
        <f>IF(N192="snížená",J192,0)</f>
        <v>0</v>
      </c>
      <c r="BG192" s="214">
        <f>IF(N192="zákl. přenesená",J192,0)</f>
        <v>0</v>
      </c>
      <c r="BH192" s="214">
        <f>IF(N192="sníž. přenesená",J192,0)</f>
        <v>0</v>
      </c>
      <c r="BI192" s="214">
        <f>IF(N192="nulová",J192,0)</f>
        <v>0</v>
      </c>
      <c r="BJ192" s="25" t="s">
        <v>24</v>
      </c>
      <c r="BK192" s="214">
        <f>ROUND(I192*H192,2)</f>
        <v>0</v>
      </c>
      <c r="BL192" s="25" t="s">
        <v>326</v>
      </c>
      <c r="BM192" s="25" t="s">
        <v>2441</v>
      </c>
    </row>
    <row r="193" spans="2:47" s="1" customFormat="1" ht="121.5">
      <c r="B193" s="42"/>
      <c r="C193" s="64"/>
      <c r="D193" s="221" t="s">
        <v>246</v>
      </c>
      <c r="E193" s="64"/>
      <c r="F193" s="222" t="s">
        <v>1092</v>
      </c>
      <c r="G193" s="64"/>
      <c r="H193" s="64"/>
      <c r="I193" s="173"/>
      <c r="J193" s="64"/>
      <c r="K193" s="64"/>
      <c r="L193" s="62"/>
      <c r="M193" s="223"/>
      <c r="N193" s="43"/>
      <c r="O193" s="43"/>
      <c r="P193" s="43"/>
      <c r="Q193" s="43"/>
      <c r="R193" s="43"/>
      <c r="S193" s="43"/>
      <c r="T193" s="79"/>
      <c r="AT193" s="25" t="s">
        <v>246</v>
      </c>
      <c r="AU193" s="25" t="s">
        <v>84</v>
      </c>
    </row>
    <row r="194" spans="2:63" s="11" customFormat="1" ht="29.85" customHeight="1">
      <c r="B194" s="186"/>
      <c r="C194" s="187"/>
      <c r="D194" s="200" t="s">
        <v>74</v>
      </c>
      <c r="E194" s="201" t="s">
        <v>1093</v>
      </c>
      <c r="F194" s="201" t="s">
        <v>1094</v>
      </c>
      <c r="G194" s="187"/>
      <c r="H194" s="187"/>
      <c r="I194" s="190"/>
      <c r="J194" s="202">
        <f>BK194</f>
        <v>0</v>
      </c>
      <c r="K194" s="187"/>
      <c r="L194" s="192"/>
      <c r="M194" s="193"/>
      <c r="N194" s="194"/>
      <c r="O194" s="194"/>
      <c r="P194" s="195">
        <f>SUM(P195:P207)</f>
        <v>0</v>
      </c>
      <c r="Q194" s="194"/>
      <c r="R194" s="195">
        <f>SUM(R195:R207)</f>
        <v>0.0006552000000000001</v>
      </c>
      <c r="S194" s="194"/>
      <c r="T194" s="196">
        <f>SUM(T195:T207)</f>
        <v>0.07396480000000001</v>
      </c>
      <c r="AR194" s="197" t="s">
        <v>84</v>
      </c>
      <c r="AT194" s="198" t="s">
        <v>74</v>
      </c>
      <c r="AU194" s="198" t="s">
        <v>24</v>
      </c>
      <c r="AY194" s="197" t="s">
        <v>145</v>
      </c>
      <c r="BK194" s="199">
        <f>SUM(BK195:BK207)</f>
        <v>0</v>
      </c>
    </row>
    <row r="195" spans="2:65" s="1" customFormat="1" ht="31.5" customHeight="1">
      <c r="B195" s="42"/>
      <c r="C195" s="203" t="s">
        <v>448</v>
      </c>
      <c r="D195" s="203" t="s">
        <v>148</v>
      </c>
      <c r="E195" s="204" t="s">
        <v>1096</v>
      </c>
      <c r="F195" s="205" t="s">
        <v>1097</v>
      </c>
      <c r="G195" s="206" t="s">
        <v>242</v>
      </c>
      <c r="H195" s="207">
        <v>3.64</v>
      </c>
      <c r="I195" s="208"/>
      <c r="J195" s="209">
        <f>ROUND(I195*H195,2)</f>
        <v>0</v>
      </c>
      <c r="K195" s="205" t="s">
        <v>243</v>
      </c>
      <c r="L195" s="62"/>
      <c r="M195" s="210" t="s">
        <v>22</v>
      </c>
      <c r="N195" s="211" t="s">
        <v>46</v>
      </c>
      <c r="O195" s="43"/>
      <c r="P195" s="212">
        <f>O195*H195</f>
        <v>0</v>
      </c>
      <c r="Q195" s="212">
        <v>0.00018</v>
      </c>
      <c r="R195" s="212">
        <f>Q195*H195</f>
        <v>0.0006552000000000001</v>
      </c>
      <c r="S195" s="212">
        <v>0</v>
      </c>
      <c r="T195" s="213">
        <f>S195*H195</f>
        <v>0</v>
      </c>
      <c r="AR195" s="25" t="s">
        <v>326</v>
      </c>
      <c r="AT195" s="25" t="s">
        <v>148</v>
      </c>
      <c r="AU195" s="25" t="s">
        <v>84</v>
      </c>
      <c r="AY195" s="25" t="s">
        <v>145</v>
      </c>
      <c r="BE195" s="214">
        <f>IF(N195="základní",J195,0)</f>
        <v>0</v>
      </c>
      <c r="BF195" s="214">
        <f>IF(N195="snížená",J195,0)</f>
        <v>0</v>
      </c>
      <c r="BG195" s="214">
        <f>IF(N195="zákl. přenesená",J195,0)</f>
        <v>0</v>
      </c>
      <c r="BH195" s="214">
        <f>IF(N195="sníž. přenesená",J195,0)</f>
        <v>0</v>
      </c>
      <c r="BI195" s="214">
        <f>IF(N195="nulová",J195,0)</f>
        <v>0</v>
      </c>
      <c r="BJ195" s="25" t="s">
        <v>24</v>
      </c>
      <c r="BK195" s="214">
        <f>ROUND(I195*H195,2)</f>
        <v>0</v>
      </c>
      <c r="BL195" s="25" t="s">
        <v>326</v>
      </c>
      <c r="BM195" s="25" t="s">
        <v>2442</v>
      </c>
    </row>
    <row r="196" spans="2:47" s="1" customFormat="1" ht="54">
      <c r="B196" s="42"/>
      <c r="C196" s="64"/>
      <c r="D196" s="221" t="s">
        <v>246</v>
      </c>
      <c r="E196" s="64"/>
      <c r="F196" s="222" t="s">
        <v>1099</v>
      </c>
      <c r="G196" s="64"/>
      <c r="H196" s="64"/>
      <c r="I196" s="173"/>
      <c r="J196" s="64"/>
      <c r="K196" s="64"/>
      <c r="L196" s="62"/>
      <c r="M196" s="223"/>
      <c r="N196" s="43"/>
      <c r="O196" s="43"/>
      <c r="P196" s="43"/>
      <c r="Q196" s="43"/>
      <c r="R196" s="43"/>
      <c r="S196" s="43"/>
      <c r="T196" s="79"/>
      <c r="AT196" s="25" t="s">
        <v>246</v>
      </c>
      <c r="AU196" s="25" t="s">
        <v>84</v>
      </c>
    </row>
    <row r="197" spans="2:51" s="12" customFormat="1" ht="13.5">
      <c r="B197" s="224"/>
      <c r="C197" s="225"/>
      <c r="D197" s="226" t="s">
        <v>248</v>
      </c>
      <c r="E197" s="227" t="s">
        <v>22</v>
      </c>
      <c r="F197" s="228" t="s">
        <v>2443</v>
      </c>
      <c r="G197" s="225"/>
      <c r="H197" s="229">
        <v>3.64</v>
      </c>
      <c r="I197" s="230"/>
      <c r="J197" s="225"/>
      <c r="K197" s="225"/>
      <c r="L197" s="231"/>
      <c r="M197" s="232"/>
      <c r="N197" s="233"/>
      <c r="O197" s="233"/>
      <c r="P197" s="233"/>
      <c r="Q197" s="233"/>
      <c r="R197" s="233"/>
      <c r="S197" s="233"/>
      <c r="T197" s="234"/>
      <c r="AT197" s="235" t="s">
        <v>248</v>
      </c>
      <c r="AU197" s="235" t="s">
        <v>84</v>
      </c>
      <c r="AV197" s="12" t="s">
        <v>84</v>
      </c>
      <c r="AW197" s="12" t="s">
        <v>39</v>
      </c>
      <c r="AX197" s="12" t="s">
        <v>24</v>
      </c>
      <c r="AY197" s="235" t="s">
        <v>145</v>
      </c>
    </row>
    <row r="198" spans="2:65" s="1" customFormat="1" ht="31.5" customHeight="1">
      <c r="B198" s="42"/>
      <c r="C198" s="203" t="s">
        <v>453</v>
      </c>
      <c r="D198" s="203" t="s">
        <v>148</v>
      </c>
      <c r="E198" s="204" t="s">
        <v>1102</v>
      </c>
      <c r="F198" s="205" t="s">
        <v>1103</v>
      </c>
      <c r="G198" s="206" t="s">
        <v>242</v>
      </c>
      <c r="H198" s="207">
        <v>3.64</v>
      </c>
      <c r="I198" s="208"/>
      <c r="J198" s="209">
        <f>ROUND(I198*H198,2)</f>
        <v>0</v>
      </c>
      <c r="K198" s="205" t="s">
        <v>243</v>
      </c>
      <c r="L198" s="62"/>
      <c r="M198" s="210" t="s">
        <v>22</v>
      </c>
      <c r="N198" s="211" t="s">
        <v>46</v>
      </c>
      <c r="O198" s="43"/>
      <c r="P198" s="212">
        <f>O198*H198</f>
        <v>0</v>
      </c>
      <c r="Q198" s="212">
        <v>0</v>
      </c>
      <c r="R198" s="212">
        <f>Q198*H198</f>
        <v>0</v>
      </c>
      <c r="S198" s="212">
        <v>0</v>
      </c>
      <c r="T198" s="213">
        <f>S198*H198</f>
        <v>0</v>
      </c>
      <c r="AR198" s="25" t="s">
        <v>326</v>
      </c>
      <c r="AT198" s="25" t="s">
        <v>148</v>
      </c>
      <c r="AU198" s="25" t="s">
        <v>84</v>
      </c>
      <c r="AY198" s="25" t="s">
        <v>145</v>
      </c>
      <c r="BE198" s="214">
        <f>IF(N198="základní",J198,0)</f>
        <v>0</v>
      </c>
      <c r="BF198" s="214">
        <f>IF(N198="snížená",J198,0)</f>
        <v>0</v>
      </c>
      <c r="BG198" s="214">
        <f>IF(N198="zákl. přenesená",J198,0)</f>
        <v>0</v>
      </c>
      <c r="BH198" s="214">
        <f>IF(N198="sníž. přenesená",J198,0)</f>
        <v>0</v>
      </c>
      <c r="BI198" s="214">
        <f>IF(N198="nulová",J198,0)</f>
        <v>0</v>
      </c>
      <c r="BJ198" s="25" t="s">
        <v>24</v>
      </c>
      <c r="BK198" s="214">
        <f>ROUND(I198*H198,2)</f>
        <v>0</v>
      </c>
      <c r="BL198" s="25" t="s">
        <v>326</v>
      </c>
      <c r="BM198" s="25" t="s">
        <v>2444</v>
      </c>
    </row>
    <row r="199" spans="2:47" s="1" customFormat="1" ht="54">
      <c r="B199" s="42"/>
      <c r="C199" s="64"/>
      <c r="D199" s="221" t="s">
        <v>246</v>
      </c>
      <c r="E199" s="64"/>
      <c r="F199" s="222" t="s">
        <v>1099</v>
      </c>
      <c r="G199" s="64"/>
      <c r="H199" s="64"/>
      <c r="I199" s="173"/>
      <c r="J199" s="64"/>
      <c r="K199" s="64"/>
      <c r="L199" s="62"/>
      <c r="M199" s="223"/>
      <c r="N199" s="43"/>
      <c r="O199" s="43"/>
      <c r="P199" s="43"/>
      <c r="Q199" s="43"/>
      <c r="R199" s="43"/>
      <c r="S199" s="43"/>
      <c r="T199" s="79"/>
      <c r="AT199" s="25" t="s">
        <v>246</v>
      </c>
      <c r="AU199" s="25" t="s">
        <v>84</v>
      </c>
    </row>
    <row r="200" spans="2:51" s="12" customFormat="1" ht="13.5">
      <c r="B200" s="224"/>
      <c r="C200" s="225"/>
      <c r="D200" s="226" t="s">
        <v>248</v>
      </c>
      <c r="E200" s="227" t="s">
        <v>22</v>
      </c>
      <c r="F200" s="228" t="s">
        <v>2443</v>
      </c>
      <c r="G200" s="225"/>
      <c r="H200" s="229">
        <v>3.64</v>
      </c>
      <c r="I200" s="230"/>
      <c r="J200" s="225"/>
      <c r="K200" s="225"/>
      <c r="L200" s="231"/>
      <c r="M200" s="232"/>
      <c r="N200" s="233"/>
      <c r="O200" s="233"/>
      <c r="P200" s="233"/>
      <c r="Q200" s="233"/>
      <c r="R200" s="233"/>
      <c r="S200" s="233"/>
      <c r="T200" s="234"/>
      <c r="AT200" s="235" t="s">
        <v>248</v>
      </c>
      <c r="AU200" s="235" t="s">
        <v>84</v>
      </c>
      <c r="AV200" s="12" t="s">
        <v>84</v>
      </c>
      <c r="AW200" s="12" t="s">
        <v>39</v>
      </c>
      <c r="AX200" s="12" t="s">
        <v>24</v>
      </c>
      <c r="AY200" s="235" t="s">
        <v>145</v>
      </c>
    </row>
    <row r="201" spans="2:65" s="1" customFormat="1" ht="22.5" customHeight="1">
      <c r="B201" s="42"/>
      <c r="C201" s="203" t="s">
        <v>464</v>
      </c>
      <c r="D201" s="203" t="s">
        <v>148</v>
      </c>
      <c r="E201" s="204" t="s">
        <v>1106</v>
      </c>
      <c r="F201" s="205" t="s">
        <v>1107</v>
      </c>
      <c r="G201" s="206" t="s">
        <v>242</v>
      </c>
      <c r="H201" s="207">
        <v>4.16</v>
      </c>
      <c r="I201" s="208"/>
      <c r="J201" s="209">
        <f>ROUND(I201*H201,2)</f>
        <v>0</v>
      </c>
      <c r="K201" s="205" t="s">
        <v>243</v>
      </c>
      <c r="L201" s="62"/>
      <c r="M201" s="210" t="s">
        <v>22</v>
      </c>
      <c r="N201" s="211" t="s">
        <v>46</v>
      </c>
      <c r="O201" s="43"/>
      <c r="P201" s="212">
        <f>O201*H201</f>
        <v>0</v>
      </c>
      <c r="Q201" s="212">
        <v>0</v>
      </c>
      <c r="R201" s="212">
        <f>Q201*H201</f>
        <v>0</v>
      </c>
      <c r="S201" s="212">
        <v>0.01778</v>
      </c>
      <c r="T201" s="213">
        <f>S201*H201</f>
        <v>0.07396480000000001</v>
      </c>
      <c r="AR201" s="25" t="s">
        <v>326</v>
      </c>
      <c r="AT201" s="25" t="s">
        <v>148</v>
      </c>
      <c r="AU201" s="25" t="s">
        <v>84</v>
      </c>
      <c r="AY201" s="25" t="s">
        <v>145</v>
      </c>
      <c r="BE201" s="214">
        <f>IF(N201="základní",J201,0)</f>
        <v>0</v>
      </c>
      <c r="BF201" s="214">
        <f>IF(N201="snížená",J201,0)</f>
        <v>0</v>
      </c>
      <c r="BG201" s="214">
        <f>IF(N201="zákl. přenesená",J201,0)</f>
        <v>0</v>
      </c>
      <c r="BH201" s="214">
        <f>IF(N201="sníž. přenesená",J201,0)</f>
        <v>0</v>
      </c>
      <c r="BI201" s="214">
        <f>IF(N201="nulová",J201,0)</f>
        <v>0</v>
      </c>
      <c r="BJ201" s="25" t="s">
        <v>24</v>
      </c>
      <c r="BK201" s="214">
        <f>ROUND(I201*H201,2)</f>
        <v>0</v>
      </c>
      <c r="BL201" s="25" t="s">
        <v>326</v>
      </c>
      <c r="BM201" s="25" t="s">
        <v>2445</v>
      </c>
    </row>
    <row r="202" spans="2:47" s="1" customFormat="1" ht="27">
      <c r="B202" s="42"/>
      <c r="C202" s="64"/>
      <c r="D202" s="221" t="s">
        <v>246</v>
      </c>
      <c r="E202" s="64"/>
      <c r="F202" s="222" t="s">
        <v>1109</v>
      </c>
      <c r="G202" s="64"/>
      <c r="H202" s="64"/>
      <c r="I202" s="173"/>
      <c r="J202" s="64"/>
      <c r="K202" s="64"/>
      <c r="L202" s="62"/>
      <c r="M202" s="223"/>
      <c r="N202" s="43"/>
      <c r="O202" s="43"/>
      <c r="P202" s="43"/>
      <c r="Q202" s="43"/>
      <c r="R202" s="43"/>
      <c r="S202" s="43"/>
      <c r="T202" s="79"/>
      <c r="AT202" s="25" t="s">
        <v>246</v>
      </c>
      <c r="AU202" s="25" t="s">
        <v>84</v>
      </c>
    </row>
    <row r="203" spans="2:51" s="12" customFormat="1" ht="13.5">
      <c r="B203" s="224"/>
      <c r="C203" s="225"/>
      <c r="D203" s="221" t="s">
        <v>248</v>
      </c>
      <c r="E203" s="236" t="s">
        <v>22</v>
      </c>
      <c r="F203" s="237" t="s">
        <v>2446</v>
      </c>
      <c r="G203" s="225"/>
      <c r="H203" s="238">
        <v>4</v>
      </c>
      <c r="I203" s="230"/>
      <c r="J203" s="225"/>
      <c r="K203" s="225"/>
      <c r="L203" s="231"/>
      <c r="M203" s="232"/>
      <c r="N203" s="233"/>
      <c r="O203" s="233"/>
      <c r="P203" s="233"/>
      <c r="Q203" s="233"/>
      <c r="R203" s="233"/>
      <c r="S203" s="233"/>
      <c r="T203" s="234"/>
      <c r="AT203" s="235" t="s">
        <v>248</v>
      </c>
      <c r="AU203" s="235" t="s">
        <v>84</v>
      </c>
      <c r="AV203" s="12" t="s">
        <v>84</v>
      </c>
      <c r="AW203" s="12" t="s">
        <v>39</v>
      </c>
      <c r="AX203" s="12" t="s">
        <v>75</v>
      </c>
      <c r="AY203" s="235" t="s">
        <v>145</v>
      </c>
    </row>
    <row r="204" spans="2:51" s="12" customFormat="1" ht="13.5">
      <c r="B204" s="224"/>
      <c r="C204" s="225"/>
      <c r="D204" s="221" t="s">
        <v>248</v>
      </c>
      <c r="E204" s="236" t="s">
        <v>22</v>
      </c>
      <c r="F204" s="237" t="s">
        <v>2447</v>
      </c>
      <c r="G204" s="225"/>
      <c r="H204" s="238">
        <v>0.16</v>
      </c>
      <c r="I204" s="230"/>
      <c r="J204" s="225"/>
      <c r="K204" s="225"/>
      <c r="L204" s="231"/>
      <c r="M204" s="232"/>
      <c r="N204" s="233"/>
      <c r="O204" s="233"/>
      <c r="P204" s="233"/>
      <c r="Q204" s="233"/>
      <c r="R204" s="233"/>
      <c r="S204" s="233"/>
      <c r="T204" s="234"/>
      <c r="AT204" s="235" t="s">
        <v>248</v>
      </c>
      <c r="AU204" s="235" t="s">
        <v>84</v>
      </c>
      <c r="AV204" s="12" t="s">
        <v>84</v>
      </c>
      <c r="AW204" s="12" t="s">
        <v>39</v>
      </c>
      <c r="AX204" s="12" t="s">
        <v>75</v>
      </c>
      <c r="AY204" s="235" t="s">
        <v>145</v>
      </c>
    </row>
    <row r="205" spans="2:51" s="13" customFormat="1" ht="13.5">
      <c r="B205" s="239"/>
      <c r="C205" s="240"/>
      <c r="D205" s="226" t="s">
        <v>248</v>
      </c>
      <c r="E205" s="241" t="s">
        <v>22</v>
      </c>
      <c r="F205" s="242" t="s">
        <v>270</v>
      </c>
      <c r="G205" s="240"/>
      <c r="H205" s="243">
        <v>4.16</v>
      </c>
      <c r="I205" s="244"/>
      <c r="J205" s="240"/>
      <c r="K205" s="240"/>
      <c r="L205" s="245"/>
      <c r="M205" s="246"/>
      <c r="N205" s="247"/>
      <c r="O205" s="247"/>
      <c r="P205" s="247"/>
      <c r="Q205" s="247"/>
      <c r="R205" s="247"/>
      <c r="S205" s="247"/>
      <c r="T205" s="248"/>
      <c r="AT205" s="249" t="s">
        <v>248</v>
      </c>
      <c r="AU205" s="249" t="s">
        <v>84</v>
      </c>
      <c r="AV205" s="13" t="s">
        <v>244</v>
      </c>
      <c r="AW205" s="13" t="s">
        <v>39</v>
      </c>
      <c r="AX205" s="13" t="s">
        <v>24</v>
      </c>
      <c r="AY205" s="249" t="s">
        <v>145</v>
      </c>
    </row>
    <row r="206" spans="2:65" s="1" customFormat="1" ht="31.5" customHeight="1">
      <c r="B206" s="42"/>
      <c r="C206" s="203" t="s">
        <v>469</v>
      </c>
      <c r="D206" s="203" t="s">
        <v>148</v>
      </c>
      <c r="E206" s="204" t="s">
        <v>1132</v>
      </c>
      <c r="F206" s="205" t="s">
        <v>1133</v>
      </c>
      <c r="G206" s="206" t="s">
        <v>780</v>
      </c>
      <c r="H206" s="207">
        <v>0.001</v>
      </c>
      <c r="I206" s="208"/>
      <c r="J206" s="209">
        <f>ROUND(I206*H206,2)</f>
        <v>0</v>
      </c>
      <c r="K206" s="205" t="s">
        <v>243</v>
      </c>
      <c r="L206" s="62"/>
      <c r="M206" s="210" t="s">
        <v>22</v>
      </c>
      <c r="N206" s="211" t="s">
        <v>46</v>
      </c>
      <c r="O206" s="43"/>
      <c r="P206" s="212">
        <f>O206*H206</f>
        <v>0</v>
      </c>
      <c r="Q206" s="212">
        <v>0</v>
      </c>
      <c r="R206" s="212">
        <f>Q206*H206</f>
        <v>0</v>
      </c>
      <c r="S206" s="212">
        <v>0</v>
      </c>
      <c r="T206" s="213">
        <f>S206*H206</f>
        <v>0</v>
      </c>
      <c r="AR206" s="25" t="s">
        <v>326</v>
      </c>
      <c r="AT206" s="25" t="s">
        <v>148</v>
      </c>
      <c r="AU206" s="25" t="s">
        <v>84</v>
      </c>
      <c r="AY206" s="25" t="s">
        <v>145</v>
      </c>
      <c r="BE206" s="214">
        <f>IF(N206="základní",J206,0)</f>
        <v>0</v>
      </c>
      <c r="BF206" s="214">
        <f>IF(N206="snížená",J206,0)</f>
        <v>0</v>
      </c>
      <c r="BG206" s="214">
        <f>IF(N206="zákl. přenesená",J206,0)</f>
        <v>0</v>
      </c>
      <c r="BH206" s="214">
        <f>IF(N206="sníž. přenesená",J206,0)</f>
        <v>0</v>
      </c>
      <c r="BI206" s="214">
        <f>IF(N206="nulová",J206,0)</f>
        <v>0</v>
      </c>
      <c r="BJ206" s="25" t="s">
        <v>24</v>
      </c>
      <c r="BK206" s="214">
        <f>ROUND(I206*H206,2)</f>
        <v>0</v>
      </c>
      <c r="BL206" s="25" t="s">
        <v>326</v>
      </c>
      <c r="BM206" s="25" t="s">
        <v>2448</v>
      </c>
    </row>
    <row r="207" spans="2:47" s="1" customFormat="1" ht="121.5">
      <c r="B207" s="42"/>
      <c r="C207" s="64"/>
      <c r="D207" s="221" t="s">
        <v>246</v>
      </c>
      <c r="E207" s="64"/>
      <c r="F207" s="222" t="s">
        <v>1135</v>
      </c>
      <c r="G207" s="64"/>
      <c r="H207" s="64"/>
      <c r="I207" s="173"/>
      <c r="J207" s="64"/>
      <c r="K207" s="64"/>
      <c r="L207" s="62"/>
      <c r="M207" s="223"/>
      <c r="N207" s="43"/>
      <c r="O207" s="43"/>
      <c r="P207" s="43"/>
      <c r="Q207" s="43"/>
      <c r="R207" s="43"/>
      <c r="S207" s="43"/>
      <c r="T207" s="79"/>
      <c r="AT207" s="25" t="s">
        <v>246</v>
      </c>
      <c r="AU207" s="25" t="s">
        <v>84</v>
      </c>
    </row>
    <row r="208" spans="2:63" s="11" customFormat="1" ht="29.85" customHeight="1">
      <c r="B208" s="186"/>
      <c r="C208" s="187"/>
      <c r="D208" s="200" t="s">
        <v>74</v>
      </c>
      <c r="E208" s="201" t="s">
        <v>1136</v>
      </c>
      <c r="F208" s="201" t="s">
        <v>1137</v>
      </c>
      <c r="G208" s="187"/>
      <c r="H208" s="187"/>
      <c r="I208" s="190"/>
      <c r="J208" s="202">
        <f>BK208</f>
        <v>0</v>
      </c>
      <c r="K208" s="187"/>
      <c r="L208" s="192"/>
      <c r="M208" s="193"/>
      <c r="N208" s="194"/>
      <c r="O208" s="194"/>
      <c r="P208" s="195">
        <f>SUM(P209:P210)</f>
        <v>0</v>
      </c>
      <c r="Q208" s="194"/>
      <c r="R208" s="195">
        <f>SUM(R209:R210)</f>
        <v>0.05878</v>
      </c>
      <c r="S208" s="194"/>
      <c r="T208" s="196">
        <f>SUM(T209:T210)</f>
        <v>0</v>
      </c>
      <c r="AR208" s="197" t="s">
        <v>84</v>
      </c>
      <c r="AT208" s="198" t="s">
        <v>74</v>
      </c>
      <c r="AU208" s="198" t="s">
        <v>24</v>
      </c>
      <c r="AY208" s="197" t="s">
        <v>145</v>
      </c>
      <c r="BK208" s="199">
        <f>SUM(BK209:BK210)</f>
        <v>0</v>
      </c>
    </row>
    <row r="209" spans="2:65" s="1" customFormat="1" ht="22.5" customHeight="1">
      <c r="B209" s="42"/>
      <c r="C209" s="203" t="s">
        <v>473</v>
      </c>
      <c r="D209" s="203" t="s">
        <v>148</v>
      </c>
      <c r="E209" s="204" t="s">
        <v>2449</v>
      </c>
      <c r="F209" s="205" t="s">
        <v>1316</v>
      </c>
      <c r="G209" s="206" t="s">
        <v>175</v>
      </c>
      <c r="H209" s="207">
        <v>1</v>
      </c>
      <c r="I209" s="208"/>
      <c r="J209" s="209">
        <f>ROUND(I209*H209,2)</f>
        <v>0</v>
      </c>
      <c r="K209" s="205" t="s">
        <v>152</v>
      </c>
      <c r="L209" s="62"/>
      <c r="M209" s="210" t="s">
        <v>22</v>
      </c>
      <c r="N209" s="211" t="s">
        <v>46</v>
      </c>
      <c r="O209" s="43"/>
      <c r="P209" s="212">
        <f>O209*H209</f>
        <v>0</v>
      </c>
      <c r="Q209" s="212">
        <v>0.05878</v>
      </c>
      <c r="R209" s="212">
        <f>Q209*H209</f>
        <v>0.05878</v>
      </c>
      <c r="S209" s="212">
        <v>0</v>
      </c>
      <c r="T209" s="213">
        <f>S209*H209</f>
        <v>0</v>
      </c>
      <c r="AR209" s="25" t="s">
        <v>326</v>
      </c>
      <c r="AT209" s="25" t="s">
        <v>148</v>
      </c>
      <c r="AU209" s="25" t="s">
        <v>84</v>
      </c>
      <c r="AY209" s="25" t="s">
        <v>145</v>
      </c>
      <c r="BE209" s="214">
        <f>IF(N209="základní",J209,0)</f>
        <v>0</v>
      </c>
      <c r="BF209" s="214">
        <f>IF(N209="snížená",J209,0)</f>
        <v>0</v>
      </c>
      <c r="BG209" s="214">
        <f>IF(N209="zákl. přenesená",J209,0)</f>
        <v>0</v>
      </c>
      <c r="BH209" s="214">
        <f>IF(N209="sníž. přenesená",J209,0)</f>
        <v>0</v>
      </c>
      <c r="BI209" s="214">
        <f>IF(N209="nulová",J209,0)</f>
        <v>0</v>
      </c>
      <c r="BJ209" s="25" t="s">
        <v>24</v>
      </c>
      <c r="BK209" s="214">
        <f>ROUND(I209*H209,2)</f>
        <v>0</v>
      </c>
      <c r="BL209" s="25" t="s">
        <v>326</v>
      </c>
      <c r="BM209" s="25" t="s">
        <v>2450</v>
      </c>
    </row>
    <row r="210" spans="2:51" s="12" customFormat="1" ht="13.5">
      <c r="B210" s="224"/>
      <c r="C210" s="225"/>
      <c r="D210" s="221" t="s">
        <v>248</v>
      </c>
      <c r="E210" s="236" t="s">
        <v>22</v>
      </c>
      <c r="F210" s="237" t="s">
        <v>2451</v>
      </c>
      <c r="G210" s="225"/>
      <c r="H210" s="238">
        <v>1</v>
      </c>
      <c r="I210" s="230"/>
      <c r="J210" s="225"/>
      <c r="K210" s="225"/>
      <c r="L210" s="231"/>
      <c r="M210" s="232"/>
      <c r="N210" s="233"/>
      <c r="O210" s="233"/>
      <c r="P210" s="233"/>
      <c r="Q210" s="233"/>
      <c r="R210" s="233"/>
      <c r="S210" s="233"/>
      <c r="T210" s="234"/>
      <c r="AT210" s="235" t="s">
        <v>248</v>
      </c>
      <c r="AU210" s="235" t="s">
        <v>84</v>
      </c>
      <c r="AV210" s="12" t="s">
        <v>84</v>
      </c>
      <c r="AW210" s="12" t="s">
        <v>39</v>
      </c>
      <c r="AX210" s="12" t="s">
        <v>24</v>
      </c>
      <c r="AY210" s="235" t="s">
        <v>145</v>
      </c>
    </row>
    <row r="211" spans="2:63" s="11" customFormat="1" ht="29.85" customHeight="1">
      <c r="B211" s="186"/>
      <c r="C211" s="187"/>
      <c r="D211" s="200" t="s">
        <v>74</v>
      </c>
      <c r="E211" s="201" t="s">
        <v>1396</v>
      </c>
      <c r="F211" s="201" t="s">
        <v>1397</v>
      </c>
      <c r="G211" s="187"/>
      <c r="H211" s="187"/>
      <c r="I211" s="190"/>
      <c r="J211" s="202">
        <f>BK211</f>
        <v>0</v>
      </c>
      <c r="K211" s="187"/>
      <c r="L211" s="192"/>
      <c r="M211" s="193"/>
      <c r="N211" s="194"/>
      <c r="O211" s="194"/>
      <c r="P211" s="195">
        <f>SUM(P212:P215)</f>
        <v>0</v>
      </c>
      <c r="Q211" s="194"/>
      <c r="R211" s="195">
        <f>SUM(R212:R215)</f>
        <v>0.019919</v>
      </c>
      <c r="S211" s="194"/>
      <c r="T211" s="196">
        <f>SUM(T212:T215)</f>
        <v>0</v>
      </c>
      <c r="AR211" s="197" t="s">
        <v>84</v>
      </c>
      <c r="AT211" s="198" t="s">
        <v>74</v>
      </c>
      <c r="AU211" s="198" t="s">
        <v>24</v>
      </c>
      <c r="AY211" s="197" t="s">
        <v>145</v>
      </c>
      <c r="BK211" s="199">
        <f>SUM(BK212:BK215)</f>
        <v>0</v>
      </c>
    </row>
    <row r="212" spans="2:65" s="1" customFormat="1" ht="22.5" customHeight="1">
      <c r="B212" s="42"/>
      <c r="C212" s="203" t="s">
        <v>483</v>
      </c>
      <c r="D212" s="203" t="s">
        <v>148</v>
      </c>
      <c r="E212" s="204" t="s">
        <v>2452</v>
      </c>
      <c r="F212" s="205" t="s">
        <v>2453</v>
      </c>
      <c r="G212" s="206" t="s">
        <v>307</v>
      </c>
      <c r="H212" s="207">
        <v>19.919</v>
      </c>
      <c r="I212" s="208"/>
      <c r="J212" s="209">
        <f>ROUND(I212*H212,2)</f>
        <v>0</v>
      </c>
      <c r="K212" s="205" t="s">
        <v>152</v>
      </c>
      <c r="L212" s="62"/>
      <c r="M212" s="210" t="s">
        <v>22</v>
      </c>
      <c r="N212" s="211" t="s">
        <v>46</v>
      </c>
      <c r="O212" s="43"/>
      <c r="P212" s="212">
        <f>O212*H212</f>
        <v>0</v>
      </c>
      <c r="Q212" s="212">
        <v>0.001</v>
      </c>
      <c r="R212" s="212">
        <f>Q212*H212</f>
        <v>0.019919</v>
      </c>
      <c r="S212" s="212">
        <v>0</v>
      </c>
      <c r="T212" s="213">
        <f>S212*H212</f>
        <v>0</v>
      </c>
      <c r="AR212" s="25" t="s">
        <v>326</v>
      </c>
      <c r="AT212" s="25" t="s">
        <v>148</v>
      </c>
      <c r="AU212" s="25" t="s">
        <v>84</v>
      </c>
      <c r="AY212" s="25" t="s">
        <v>145</v>
      </c>
      <c r="BE212" s="214">
        <f>IF(N212="základní",J212,0)</f>
        <v>0</v>
      </c>
      <c r="BF212" s="214">
        <f>IF(N212="snížená",J212,0)</f>
        <v>0</v>
      </c>
      <c r="BG212" s="214">
        <f>IF(N212="zákl. přenesená",J212,0)</f>
        <v>0</v>
      </c>
      <c r="BH212" s="214">
        <f>IF(N212="sníž. přenesená",J212,0)</f>
        <v>0</v>
      </c>
      <c r="BI212" s="214">
        <f>IF(N212="nulová",J212,0)</f>
        <v>0</v>
      </c>
      <c r="BJ212" s="25" t="s">
        <v>24</v>
      </c>
      <c r="BK212" s="214">
        <f>ROUND(I212*H212,2)</f>
        <v>0</v>
      </c>
      <c r="BL212" s="25" t="s">
        <v>326</v>
      </c>
      <c r="BM212" s="25" t="s">
        <v>2454</v>
      </c>
    </row>
    <row r="213" spans="2:51" s="12" customFormat="1" ht="13.5">
      <c r="B213" s="224"/>
      <c r="C213" s="225"/>
      <c r="D213" s="226" t="s">
        <v>248</v>
      </c>
      <c r="E213" s="227" t="s">
        <v>22</v>
      </c>
      <c r="F213" s="228" t="s">
        <v>2455</v>
      </c>
      <c r="G213" s="225"/>
      <c r="H213" s="229">
        <v>19.919</v>
      </c>
      <c r="I213" s="230"/>
      <c r="J213" s="225"/>
      <c r="K213" s="225"/>
      <c r="L213" s="231"/>
      <c r="M213" s="232"/>
      <c r="N213" s="233"/>
      <c r="O213" s="233"/>
      <c r="P213" s="233"/>
      <c r="Q213" s="233"/>
      <c r="R213" s="233"/>
      <c r="S213" s="233"/>
      <c r="T213" s="234"/>
      <c r="AT213" s="235" t="s">
        <v>248</v>
      </c>
      <c r="AU213" s="235" t="s">
        <v>84</v>
      </c>
      <c r="AV213" s="12" t="s">
        <v>84</v>
      </c>
      <c r="AW213" s="12" t="s">
        <v>39</v>
      </c>
      <c r="AX213" s="12" t="s">
        <v>24</v>
      </c>
      <c r="AY213" s="235" t="s">
        <v>145</v>
      </c>
    </row>
    <row r="214" spans="2:65" s="1" customFormat="1" ht="31.5" customHeight="1">
      <c r="B214" s="42"/>
      <c r="C214" s="203" t="s">
        <v>494</v>
      </c>
      <c r="D214" s="203" t="s">
        <v>148</v>
      </c>
      <c r="E214" s="204" t="s">
        <v>1539</v>
      </c>
      <c r="F214" s="205" t="s">
        <v>1540</v>
      </c>
      <c r="G214" s="206" t="s">
        <v>780</v>
      </c>
      <c r="H214" s="207">
        <v>0.02</v>
      </c>
      <c r="I214" s="208"/>
      <c r="J214" s="209">
        <f>ROUND(I214*H214,2)</f>
        <v>0</v>
      </c>
      <c r="K214" s="205" t="s">
        <v>243</v>
      </c>
      <c r="L214" s="62"/>
      <c r="M214" s="210" t="s">
        <v>22</v>
      </c>
      <c r="N214" s="211" t="s">
        <v>46</v>
      </c>
      <c r="O214" s="43"/>
      <c r="P214" s="212">
        <f>O214*H214</f>
        <v>0</v>
      </c>
      <c r="Q214" s="212">
        <v>0</v>
      </c>
      <c r="R214" s="212">
        <f>Q214*H214</f>
        <v>0</v>
      </c>
      <c r="S214" s="212">
        <v>0</v>
      </c>
      <c r="T214" s="213">
        <f>S214*H214</f>
        <v>0</v>
      </c>
      <c r="AR214" s="25" t="s">
        <v>326</v>
      </c>
      <c r="AT214" s="25" t="s">
        <v>148</v>
      </c>
      <c r="AU214" s="25" t="s">
        <v>84</v>
      </c>
      <c r="AY214" s="25" t="s">
        <v>145</v>
      </c>
      <c r="BE214" s="214">
        <f>IF(N214="základní",J214,0)</f>
        <v>0</v>
      </c>
      <c r="BF214" s="214">
        <f>IF(N214="snížená",J214,0)</f>
        <v>0</v>
      </c>
      <c r="BG214" s="214">
        <f>IF(N214="zákl. přenesená",J214,0)</f>
        <v>0</v>
      </c>
      <c r="BH214" s="214">
        <f>IF(N214="sníž. přenesená",J214,0)</f>
        <v>0</v>
      </c>
      <c r="BI214" s="214">
        <f>IF(N214="nulová",J214,0)</f>
        <v>0</v>
      </c>
      <c r="BJ214" s="25" t="s">
        <v>24</v>
      </c>
      <c r="BK214" s="214">
        <f>ROUND(I214*H214,2)</f>
        <v>0</v>
      </c>
      <c r="BL214" s="25" t="s">
        <v>326</v>
      </c>
      <c r="BM214" s="25" t="s">
        <v>2456</v>
      </c>
    </row>
    <row r="215" spans="2:47" s="1" customFormat="1" ht="121.5">
      <c r="B215" s="42"/>
      <c r="C215" s="64"/>
      <c r="D215" s="221" t="s">
        <v>246</v>
      </c>
      <c r="E215" s="64"/>
      <c r="F215" s="222" t="s">
        <v>1542</v>
      </c>
      <c r="G215" s="64"/>
      <c r="H215" s="64"/>
      <c r="I215" s="173"/>
      <c r="J215" s="64"/>
      <c r="K215" s="64"/>
      <c r="L215" s="62"/>
      <c r="M215" s="223"/>
      <c r="N215" s="43"/>
      <c r="O215" s="43"/>
      <c r="P215" s="43"/>
      <c r="Q215" s="43"/>
      <c r="R215" s="43"/>
      <c r="S215" s="43"/>
      <c r="T215" s="79"/>
      <c r="AT215" s="25" t="s">
        <v>246</v>
      </c>
      <c r="AU215" s="25" t="s">
        <v>84</v>
      </c>
    </row>
    <row r="216" spans="2:63" s="11" customFormat="1" ht="29.85" customHeight="1">
      <c r="B216" s="186"/>
      <c r="C216" s="187"/>
      <c r="D216" s="200" t="s">
        <v>74</v>
      </c>
      <c r="E216" s="201" t="s">
        <v>1705</v>
      </c>
      <c r="F216" s="201" t="s">
        <v>1706</v>
      </c>
      <c r="G216" s="187"/>
      <c r="H216" s="187"/>
      <c r="I216" s="190"/>
      <c r="J216" s="202">
        <f>BK216</f>
        <v>0</v>
      </c>
      <c r="K216" s="187"/>
      <c r="L216" s="192"/>
      <c r="M216" s="193"/>
      <c r="N216" s="194"/>
      <c r="O216" s="194"/>
      <c r="P216" s="195">
        <f>SUM(P217:P218)</f>
        <v>0</v>
      </c>
      <c r="Q216" s="194"/>
      <c r="R216" s="195">
        <f>SUM(R217:R218)</f>
        <v>0.007047</v>
      </c>
      <c r="S216" s="194"/>
      <c r="T216" s="196">
        <f>SUM(T217:T218)</f>
        <v>0</v>
      </c>
      <c r="AR216" s="197" t="s">
        <v>84</v>
      </c>
      <c r="AT216" s="198" t="s">
        <v>74</v>
      </c>
      <c r="AU216" s="198" t="s">
        <v>24</v>
      </c>
      <c r="AY216" s="197" t="s">
        <v>145</v>
      </c>
      <c r="BK216" s="199">
        <f>SUM(BK217:BK218)</f>
        <v>0</v>
      </c>
    </row>
    <row r="217" spans="2:65" s="1" customFormat="1" ht="31.5" customHeight="1">
      <c r="B217" s="42"/>
      <c r="C217" s="203" t="s">
        <v>498</v>
      </c>
      <c r="D217" s="203" t="s">
        <v>148</v>
      </c>
      <c r="E217" s="204" t="s">
        <v>1713</v>
      </c>
      <c r="F217" s="205" t="s">
        <v>1714</v>
      </c>
      <c r="G217" s="206" t="s">
        <v>242</v>
      </c>
      <c r="H217" s="207">
        <v>24.3</v>
      </c>
      <c r="I217" s="208"/>
      <c r="J217" s="209">
        <f>ROUND(I217*H217,2)</f>
        <v>0</v>
      </c>
      <c r="K217" s="205" t="s">
        <v>243</v>
      </c>
      <c r="L217" s="62"/>
      <c r="M217" s="210" t="s">
        <v>22</v>
      </c>
      <c r="N217" s="211" t="s">
        <v>46</v>
      </c>
      <c r="O217" s="43"/>
      <c r="P217" s="212">
        <f>O217*H217</f>
        <v>0</v>
      </c>
      <c r="Q217" s="212">
        <v>0.00029</v>
      </c>
      <c r="R217" s="212">
        <f>Q217*H217</f>
        <v>0.007047</v>
      </c>
      <c r="S217" s="212">
        <v>0</v>
      </c>
      <c r="T217" s="213">
        <f>S217*H217</f>
        <v>0</v>
      </c>
      <c r="AR217" s="25" t="s">
        <v>326</v>
      </c>
      <c r="AT217" s="25" t="s">
        <v>148</v>
      </c>
      <c r="AU217" s="25" t="s">
        <v>84</v>
      </c>
      <c r="AY217" s="25" t="s">
        <v>145</v>
      </c>
      <c r="BE217" s="214">
        <f>IF(N217="základní",J217,0)</f>
        <v>0</v>
      </c>
      <c r="BF217" s="214">
        <f>IF(N217="snížená",J217,0)</f>
        <v>0</v>
      </c>
      <c r="BG217" s="214">
        <f>IF(N217="zákl. přenesená",J217,0)</f>
        <v>0</v>
      </c>
      <c r="BH217" s="214">
        <f>IF(N217="sníž. přenesená",J217,0)</f>
        <v>0</v>
      </c>
      <c r="BI217" s="214">
        <f>IF(N217="nulová",J217,0)</f>
        <v>0</v>
      </c>
      <c r="BJ217" s="25" t="s">
        <v>24</v>
      </c>
      <c r="BK217" s="214">
        <f>ROUND(I217*H217,2)</f>
        <v>0</v>
      </c>
      <c r="BL217" s="25" t="s">
        <v>326</v>
      </c>
      <c r="BM217" s="25" t="s">
        <v>2457</v>
      </c>
    </row>
    <row r="218" spans="2:51" s="12" customFormat="1" ht="13.5">
      <c r="B218" s="224"/>
      <c r="C218" s="225"/>
      <c r="D218" s="221" t="s">
        <v>248</v>
      </c>
      <c r="E218" s="236" t="s">
        <v>22</v>
      </c>
      <c r="F218" s="237" t="s">
        <v>2458</v>
      </c>
      <c r="G218" s="225"/>
      <c r="H218" s="238">
        <v>24.3</v>
      </c>
      <c r="I218" s="230"/>
      <c r="J218" s="225"/>
      <c r="K218" s="225"/>
      <c r="L218" s="231"/>
      <c r="M218" s="286"/>
      <c r="N218" s="287"/>
      <c r="O218" s="287"/>
      <c r="P218" s="287"/>
      <c r="Q218" s="287"/>
      <c r="R218" s="287"/>
      <c r="S218" s="287"/>
      <c r="T218" s="288"/>
      <c r="AT218" s="235" t="s">
        <v>248</v>
      </c>
      <c r="AU218" s="235" t="s">
        <v>84</v>
      </c>
      <c r="AV218" s="12" t="s">
        <v>84</v>
      </c>
      <c r="AW218" s="12" t="s">
        <v>39</v>
      </c>
      <c r="AX218" s="12" t="s">
        <v>24</v>
      </c>
      <c r="AY218" s="235" t="s">
        <v>145</v>
      </c>
    </row>
    <row r="219" spans="2:12" s="1" customFormat="1" ht="6.95" customHeight="1">
      <c r="B219" s="57"/>
      <c r="C219" s="58"/>
      <c r="D219" s="58"/>
      <c r="E219" s="58"/>
      <c r="F219" s="58"/>
      <c r="G219" s="58"/>
      <c r="H219" s="58"/>
      <c r="I219" s="149"/>
      <c r="J219" s="58"/>
      <c r="K219" s="58"/>
      <c r="L219" s="62"/>
    </row>
  </sheetData>
  <sheetProtection algorithmName="SHA-512" hashValue="h8vqMqndhuTd8b2mpL17qOlZ3fmbAMgLDWW4MYueqF9QahTVuAbCUbc3EL0sxBw7b6B2RQ/I5z/HDP1YSbcJ2A==" saltValue="c70U21XQFY7qUtZ91ORO3A==" spinCount="100000" sheet="1" objects="1" scenarios="1" formatCells="0" formatColumns="0" formatRows="0" sort="0" autoFilter="0"/>
  <autoFilter ref="C99:K218"/>
  <mergeCells count="12">
    <mergeCell ref="G1:H1"/>
    <mergeCell ref="L2:V2"/>
    <mergeCell ref="E49:H49"/>
    <mergeCell ref="E51:H51"/>
    <mergeCell ref="E88:H88"/>
    <mergeCell ref="E90:H90"/>
    <mergeCell ref="E92:H92"/>
    <mergeCell ref="E7:H7"/>
    <mergeCell ref="E9:H9"/>
    <mergeCell ref="E11:H11"/>
    <mergeCell ref="E26:H26"/>
    <mergeCell ref="E47:H47"/>
  </mergeCells>
  <hyperlinks>
    <hyperlink ref="F1:G1" location="C2" display="1) Krycí list soupisu"/>
    <hyperlink ref="G1:H1" location="C58"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KIP01\KIP01</dc:creator>
  <cp:keywords/>
  <dc:description/>
  <cp:lastModifiedBy>KIP01</cp:lastModifiedBy>
  <dcterms:created xsi:type="dcterms:W3CDTF">2018-06-06T12:20:06Z</dcterms:created>
  <dcterms:modified xsi:type="dcterms:W3CDTF">2018-06-06T12:20:35Z</dcterms:modified>
  <cp:category/>
  <cp:version/>
  <cp:contentType/>
  <cp:contentStatus/>
</cp:coreProperties>
</file>