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 activeTab="3"/>
  </bookViews>
  <sheets>
    <sheet name="2014" sheetId="1" r:id="rId1"/>
    <sheet name="2015" sheetId="2" r:id="rId2"/>
    <sheet name="2016" sheetId="3" r:id="rId3"/>
    <sheet name="2017" sheetId="4" r:id="rId4"/>
  </sheets>
  <calcPr calcId="145621"/>
</workbook>
</file>

<file path=xl/calcChain.xml><?xml version="1.0" encoding="utf-8"?>
<calcChain xmlns="http://schemas.openxmlformats.org/spreadsheetml/2006/main">
  <c r="M40" i="4" l="1"/>
  <c r="M41" i="4" s="1"/>
  <c r="L40" i="4"/>
  <c r="L41" i="4" s="1"/>
  <c r="K40" i="4"/>
  <c r="K41" i="4" s="1"/>
  <c r="J40" i="4"/>
  <c r="J41" i="4" s="1"/>
  <c r="I40" i="4"/>
  <c r="I41" i="4" s="1"/>
  <c r="H40" i="4"/>
  <c r="H41" i="4" s="1"/>
  <c r="G40" i="4"/>
  <c r="G41" i="4" s="1"/>
  <c r="F40" i="4"/>
  <c r="F41" i="4" s="1"/>
  <c r="E40" i="4"/>
  <c r="E41" i="4" s="1"/>
  <c r="D40" i="4"/>
  <c r="D41" i="4" s="1"/>
  <c r="C40" i="4"/>
  <c r="C41" i="4" s="1"/>
  <c r="B40" i="4"/>
  <c r="B41" i="4" s="1"/>
  <c r="N39" i="4"/>
  <c r="H38" i="4"/>
  <c r="B38" i="4"/>
  <c r="N37" i="4"/>
  <c r="M36" i="4"/>
  <c r="L36" i="4"/>
  <c r="L38" i="4" s="1"/>
  <c r="K36" i="4"/>
  <c r="K38" i="4" s="1"/>
  <c r="J36" i="4"/>
  <c r="J38" i="4" s="1"/>
  <c r="I36" i="4"/>
  <c r="H36" i="4"/>
  <c r="G36" i="4"/>
  <c r="G38" i="4" s="1"/>
  <c r="F36" i="4"/>
  <c r="E36" i="4"/>
  <c r="D36" i="4"/>
  <c r="D38" i="4" s="1"/>
  <c r="C36" i="4"/>
  <c r="F26" i="4"/>
  <c r="L25" i="4"/>
  <c r="L26" i="4" s="1"/>
  <c r="J25" i="4"/>
  <c r="J26" i="4" s="1"/>
  <c r="I25" i="4"/>
  <c r="I26" i="4" s="1"/>
  <c r="H25" i="4"/>
  <c r="H26" i="4" s="1"/>
  <c r="G25" i="4"/>
  <c r="G26" i="4" s="1"/>
  <c r="F25" i="4"/>
  <c r="E25" i="4"/>
  <c r="E26" i="4" s="1"/>
  <c r="D25" i="4"/>
  <c r="D26" i="4" s="1"/>
  <c r="C25" i="4"/>
  <c r="C26" i="4" s="1"/>
  <c r="B25" i="4"/>
  <c r="B26" i="4" s="1"/>
  <c r="M25" i="4"/>
  <c r="M26" i="4" s="1"/>
  <c r="N24" i="4"/>
  <c r="L23" i="4"/>
  <c r="K23" i="4"/>
  <c r="N22" i="4"/>
  <c r="M21" i="4"/>
  <c r="J21" i="4"/>
  <c r="J23" i="4" s="1"/>
  <c r="I21" i="4"/>
  <c r="I23" i="4" s="1"/>
  <c r="H21" i="4"/>
  <c r="H23" i="4" s="1"/>
  <c r="G21" i="4"/>
  <c r="G23" i="4" s="1"/>
  <c r="F21" i="4"/>
  <c r="F23" i="4" s="1"/>
  <c r="E21" i="4"/>
  <c r="E23" i="4" s="1"/>
  <c r="D21" i="4"/>
  <c r="D23" i="4" s="1"/>
  <c r="C21" i="4"/>
  <c r="C23" i="4" s="1"/>
  <c r="M10" i="4"/>
  <c r="M11" i="4" s="1"/>
  <c r="L10" i="4"/>
  <c r="L11" i="4" s="1"/>
  <c r="K10" i="4"/>
  <c r="K11" i="4" s="1"/>
  <c r="J10" i="4"/>
  <c r="J11" i="4" s="1"/>
  <c r="I10" i="4"/>
  <c r="I11" i="4" s="1"/>
  <c r="H10" i="4"/>
  <c r="H11" i="4" s="1"/>
  <c r="G10" i="4"/>
  <c r="G11" i="4" s="1"/>
  <c r="F10" i="4"/>
  <c r="F11" i="4" s="1"/>
  <c r="E10" i="4"/>
  <c r="E11" i="4" s="1"/>
  <c r="D10" i="4"/>
  <c r="D11" i="4" s="1"/>
  <c r="C10" i="4"/>
  <c r="C11" i="4" s="1"/>
  <c r="B10" i="4"/>
  <c r="N10" i="4" s="1"/>
  <c r="N9" i="4"/>
  <c r="L8" i="4"/>
  <c r="B8" i="4"/>
  <c r="N7" i="4"/>
  <c r="M6" i="4"/>
  <c r="L6" i="4"/>
  <c r="K6" i="4"/>
  <c r="J6" i="4"/>
  <c r="I6" i="4"/>
  <c r="H6" i="4"/>
  <c r="G6" i="4"/>
  <c r="F6" i="4"/>
  <c r="F8" i="4" s="1"/>
  <c r="D6" i="4"/>
  <c r="C6" i="4"/>
  <c r="N23" i="4" l="1"/>
  <c r="N41" i="4"/>
  <c r="B11" i="4"/>
  <c r="N11" i="4" s="1"/>
  <c r="N8" i="4"/>
  <c r="N26" i="4"/>
  <c r="N38" i="4"/>
  <c r="K25" i="4"/>
  <c r="K26" i="4" s="1"/>
  <c r="N40" i="4"/>
  <c r="Q30" i="3"/>
  <c r="R22" i="3"/>
  <c r="Q26" i="3"/>
  <c r="AA26" i="3"/>
  <c r="AA24" i="3"/>
  <c r="AA22" i="3"/>
  <c r="M24" i="3"/>
  <c r="M22" i="3"/>
  <c r="K24" i="3"/>
  <c r="X24" i="3"/>
  <c r="X26" i="3"/>
  <c r="X22" i="3"/>
  <c r="T24" i="3"/>
  <c r="R24" i="3"/>
  <c r="Q24" i="3"/>
  <c r="T22" i="3"/>
  <c r="Q22" i="3"/>
  <c r="N25" i="4" l="1"/>
  <c r="K22" i="3"/>
  <c r="K22" i="2" l="1"/>
  <c r="N38" i="2" l="1"/>
  <c r="N37" i="2"/>
  <c r="M40" i="3" l="1"/>
  <c r="M41" i="3" s="1"/>
  <c r="L40" i="3"/>
  <c r="L41" i="3" s="1"/>
  <c r="K40" i="3"/>
  <c r="K41" i="3" s="1"/>
  <c r="J40" i="3"/>
  <c r="J41" i="3" s="1"/>
  <c r="I40" i="3"/>
  <c r="I41" i="3" s="1"/>
  <c r="H40" i="3"/>
  <c r="H41" i="3" s="1"/>
  <c r="G40" i="3"/>
  <c r="G41" i="3" s="1"/>
  <c r="F40" i="3"/>
  <c r="F41" i="3" s="1"/>
  <c r="E40" i="3"/>
  <c r="E41" i="3" s="1"/>
  <c r="D40" i="3"/>
  <c r="D41" i="3" s="1"/>
  <c r="C40" i="3"/>
  <c r="C41" i="3" s="1"/>
  <c r="B40" i="3"/>
  <c r="B41" i="3" s="1"/>
  <c r="N39" i="3"/>
  <c r="B38" i="3"/>
  <c r="N37" i="3"/>
  <c r="M36" i="3"/>
  <c r="L36" i="3"/>
  <c r="L38" i="3" s="1"/>
  <c r="K36" i="3"/>
  <c r="K38" i="3" s="1"/>
  <c r="J36" i="3"/>
  <c r="J38" i="3" s="1"/>
  <c r="I36" i="3"/>
  <c r="H36" i="3"/>
  <c r="H38" i="3" s="1"/>
  <c r="G36" i="3"/>
  <c r="G38" i="3" s="1"/>
  <c r="F36" i="3"/>
  <c r="E36" i="3"/>
  <c r="D36" i="3"/>
  <c r="D38" i="3" s="1"/>
  <c r="C36" i="3"/>
  <c r="C26" i="3"/>
  <c r="M25" i="3"/>
  <c r="L25" i="3"/>
  <c r="L26" i="3" s="1"/>
  <c r="K25" i="3"/>
  <c r="K26" i="3" s="1"/>
  <c r="J25" i="3"/>
  <c r="J26" i="3" s="1"/>
  <c r="I25" i="3"/>
  <c r="I26" i="3" s="1"/>
  <c r="H25" i="3"/>
  <c r="H26" i="3" s="1"/>
  <c r="G25" i="3"/>
  <c r="G26" i="3" s="1"/>
  <c r="F25" i="3"/>
  <c r="F26" i="3" s="1"/>
  <c r="E25" i="3"/>
  <c r="E26" i="3" s="1"/>
  <c r="D25" i="3"/>
  <c r="D26" i="3" s="1"/>
  <c r="C25" i="3"/>
  <c r="B25" i="3"/>
  <c r="N24" i="3"/>
  <c r="L23" i="3"/>
  <c r="K23" i="3"/>
  <c r="J23" i="3"/>
  <c r="N22" i="3"/>
  <c r="M21" i="3"/>
  <c r="J21" i="3"/>
  <c r="I21" i="3"/>
  <c r="I23" i="3" s="1"/>
  <c r="H21" i="3"/>
  <c r="H23" i="3" s="1"/>
  <c r="G21" i="3"/>
  <c r="G23" i="3" s="1"/>
  <c r="F21" i="3"/>
  <c r="F23" i="3" s="1"/>
  <c r="E21" i="3"/>
  <c r="E23" i="3" s="1"/>
  <c r="D21" i="3"/>
  <c r="D23" i="3" s="1"/>
  <c r="C21" i="3"/>
  <c r="C23" i="3" s="1"/>
  <c r="M10" i="3"/>
  <c r="M11" i="3" s="1"/>
  <c r="L10" i="3"/>
  <c r="L11" i="3" s="1"/>
  <c r="K10" i="3"/>
  <c r="K11" i="3" s="1"/>
  <c r="J10" i="3"/>
  <c r="J11" i="3" s="1"/>
  <c r="I10" i="3"/>
  <c r="I11" i="3" s="1"/>
  <c r="H10" i="3"/>
  <c r="H11" i="3" s="1"/>
  <c r="G10" i="3"/>
  <c r="G11" i="3" s="1"/>
  <c r="F10" i="3"/>
  <c r="F11" i="3" s="1"/>
  <c r="E10" i="3"/>
  <c r="E11" i="3" s="1"/>
  <c r="D10" i="3"/>
  <c r="D11" i="3" s="1"/>
  <c r="C10" i="3"/>
  <c r="C11" i="3" s="1"/>
  <c r="B10" i="3"/>
  <c r="N9" i="3"/>
  <c r="B8" i="3"/>
  <c r="N7" i="3"/>
  <c r="M6" i="3"/>
  <c r="L6" i="3"/>
  <c r="L8" i="3" s="1"/>
  <c r="K6" i="3"/>
  <c r="J6" i="3"/>
  <c r="I6" i="3"/>
  <c r="H6" i="3"/>
  <c r="G6" i="3"/>
  <c r="F6" i="3"/>
  <c r="F8" i="3" s="1"/>
  <c r="D6" i="3"/>
  <c r="C6" i="3"/>
  <c r="R26" i="3" l="1"/>
  <c r="T26" i="3" s="1"/>
  <c r="M26" i="3"/>
  <c r="N25" i="3"/>
  <c r="N23" i="3"/>
  <c r="N41" i="3"/>
  <c r="N10" i="3"/>
  <c r="N8" i="3"/>
  <c r="N38" i="3"/>
  <c r="B11" i="3"/>
  <c r="N11" i="3" s="1"/>
  <c r="B26" i="3"/>
  <c r="N40" i="3"/>
  <c r="E11" i="2"/>
  <c r="E10" i="2"/>
  <c r="N26" i="3" l="1"/>
  <c r="F8" i="2"/>
  <c r="F10" i="2"/>
  <c r="F11" i="2" s="1"/>
  <c r="C10" i="2" l="1"/>
  <c r="D10" i="2"/>
  <c r="G10" i="2"/>
  <c r="G11" i="2" s="1"/>
  <c r="H10" i="2"/>
  <c r="H11" i="2" s="1"/>
  <c r="I10" i="2"/>
  <c r="I11" i="2" s="1"/>
  <c r="J10" i="2"/>
  <c r="J11" i="2" s="1"/>
  <c r="K10" i="2"/>
  <c r="K11" i="2" s="1"/>
  <c r="L10" i="2"/>
  <c r="M10" i="2"/>
  <c r="M11" i="2" s="1"/>
  <c r="B10" i="2"/>
  <c r="M40" i="2"/>
  <c r="M41" i="2" s="1"/>
  <c r="L40" i="2"/>
  <c r="L41" i="2" s="1"/>
  <c r="K40" i="2"/>
  <c r="K41" i="2" s="1"/>
  <c r="J40" i="2"/>
  <c r="J41" i="2" s="1"/>
  <c r="I40" i="2"/>
  <c r="I41" i="2" s="1"/>
  <c r="H40" i="2"/>
  <c r="H41" i="2" s="1"/>
  <c r="G40" i="2"/>
  <c r="G41" i="2" s="1"/>
  <c r="F40" i="2"/>
  <c r="F41" i="2" s="1"/>
  <c r="E40" i="2"/>
  <c r="E41" i="2" s="1"/>
  <c r="D40" i="2"/>
  <c r="D41" i="2" s="1"/>
  <c r="C40" i="2"/>
  <c r="C41" i="2" s="1"/>
  <c r="B40" i="2"/>
  <c r="N39" i="2"/>
  <c r="B38" i="2"/>
  <c r="M36" i="2"/>
  <c r="L36" i="2"/>
  <c r="L38" i="2" s="1"/>
  <c r="K36" i="2"/>
  <c r="K38" i="2" s="1"/>
  <c r="J36" i="2"/>
  <c r="J38" i="2" s="1"/>
  <c r="I36" i="2"/>
  <c r="H36" i="2"/>
  <c r="H38" i="2" s="1"/>
  <c r="G36" i="2"/>
  <c r="G38" i="2" s="1"/>
  <c r="F36" i="2"/>
  <c r="E36" i="2"/>
  <c r="D36" i="2"/>
  <c r="D38" i="2" s="1"/>
  <c r="C36" i="2"/>
  <c r="M25" i="2"/>
  <c r="M26" i="2" s="1"/>
  <c r="L25" i="2"/>
  <c r="L26" i="2" s="1"/>
  <c r="K25" i="2"/>
  <c r="K26" i="2" s="1"/>
  <c r="J25" i="2"/>
  <c r="J26" i="2" s="1"/>
  <c r="I25" i="2"/>
  <c r="I26" i="2" s="1"/>
  <c r="H25" i="2"/>
  <c r="H26" i="2" s="1"/>
  <c r="G25" i="2"/>
  <c r="G26" i="2" s="1"/>
  <c r="F25" i="2"/>
  <c r="F26" i="2" s="1"/>
  <c r="E25" i="2"/>
  <c r="E26" i="2" s="1"/>
  <c r="D25" i="2"/>
  <c r="D26" i="2" s="1"/>
  <c r="C25" i="2"/>
  <c r="C26" i="2" s="1"/>
  <c r="B25" i="2"/>
  <c r="N24" i="2"/>
  <c r="L23" i="2"/>
  <c r="K23" i="2"/>
  <c r="C23" i="2"/>
  <c r="N22" i="2"/>
  <c r="M21" i="2"/>
  <c r="J21" i="2"/>
  <c r="J23" i="2" s="1"/>
  <c r="I21" i="2"/>
  <c r="I23" i="2" s="1"/>
  <c r="H21" i="2"/>
  <c r="H23" i="2" s="1"/>
  <c r="G21" i="2"/>
  <c r="G23" i="2" s="1"/>
  <c r="F21" i="2"/>
  <c r="F23" i="2" s="1"/>
  <c r="E21" i="2"/>
  <c r="E23" i="2" s="1"/>
  <c r="D21" i="2"/>
  <c r="D23" i="2" s="1"/>
  <c r="C21" i="2"/>
  <c r="B11" i="2"/>
  <c r="L11" i="2"/>
  <c r="D11" i="2"/>
  <c r="C11" i="2"/>
  <c r="N9" i="2"/>
  <c r="B8" i="2"/>
  <c r="N7" i="2"/>
  <c r="M6" i="2"/>
  <c r="L6" i="2"/>
  <c r="L8" i="2" s="1"/>
  <c r="K6" i="2"/>
  <c r="J6" i="2"/>
  <c r="I6" i="2"/>
  <c r="H6" i="2"/>
  <c r="G6" i="2"/>
  <c r="F6" i="2"/>
  <c r="D6" i="2"/>
  <c r="C6" i="2"/>
  <c r="N25" i="2" l="1"/>
  <c r="N10" i="2"/>
  <c r="N40" i="2"/>
  <c r="B41" i="2"/>
  <c r="N41" i="2" s="1"/>
  <c r="N8" i="2"/>
  <c r="N23" i="2"/>
  <c r="N11" i="2"/>
  <c r="B26" i="2"/>
  <c r="N26" i="2" s="1"/>
  <c r="B26" i="1"/>
  <c r="C26" i="1"/>
  <c r="D26" i="1"/>
  <c r="E26" i="1"/>
  <c r="F26" i="1"/>
  <c r="G26" i="1"/>
  <c r="H26" i="1"/>
  <c r="I26" i="1"/>
  <c r="J26" i="1"/>
  <c r="K26" i="1"/>
  <c r="L26" i="1"/>
  <c r="M26" i="1"/>
  <c r="M21" i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B40" i="1"/>
  <c r="B41" i="1" s="1"/>
  <c r="N39" i="1"/>
  <c r="B38" i="1"/>
  <c r="N37" i="1"/>
  <c r="M36" i="1"/>
  <c r="L36" i="1"/>
  <c r="L38" i="1" s="1"/>
  <c r="K36" i="1"/>
  <c r="K38" i="1" s="1"/>
  <c r="J36" i="1"/>
  <c r="J38" i="1" s="1"/>
  <c r="I36" i="1"/>
  <c r="H36" i="1"/>
  <c r="H38" i="1" s="1"/>
  <c r="G36" i="1"/>
  <c r="G38" i="1" s="1"/>
  <c r="F36" i="1"/>
  <c r="E36" i="1"/>
  <c r="D36" i="1"/>
  <c r="D38" i="1" s="1"/>
  <c r="C36" i="1"/>
  <c r="M25" i="1"/>
  <c r="L25" i="1"/>
  <c r="K25" i="1"/>
  <c r="J25" i="1"/>
  <c r="I25" i="1"/>
  <c r="H25" i="1"/>
  <c r="G25" i="1"/>
  <c r="F25" i="1"/>
  <c r="E25" i="1"/>
  <c r="D25" i="1"/>
  <c r="C25" i="1"/>
  <c r="B25" i="1"/>
  <c r="N24" i="1"/>
  <c r="B23" i="1"/>
  <c r="N22" i="1"/>
  <c r="L23" i="1"/>
  <c r="K23" i="1"/>
  <c r="J21" i="1"/>
  <c r="J23" i="1" s="1"/>
  <c r="I21" i="1"/>
  <c r="I23" i="1" s="1"/>
  <c r="H21" i="1"/>
  <c r="H23" i="1" s="1"/>
  <c r="G21" i="1"/>
  <c r="G23" i="1" s="1"/>
  <c r="F21" i="1"/>
  <c r="F23" i="1" s="1"/>
  <c r="E21" i="1"/>
  <c r="E23" i="1" s="1"/>
  <c r="D21" i="1"/>
  <c r="D23" i="1" s="1"/>
  <c r="C21" i="1"/>
  <c r="C23" i="1" s="1"/>
  <c r="M10" i="1"/>
  <c r="M11" i="1" s="1"/>
  <c r="L10" i="1"/>
  <c r="L11" i="1" s="1"/>
  <c r="K10" i="1"/>
  <c r="K11" i="1" s="1"/>
  <c r="J10" i="1"/>
  <c r="J11" i="1" s="1"/>
  <c r="I10" i="1"/>
  <c r="I11" i="1" s="1"/>
  <c r="H10" i="1"/>
  <c r="H11" i="1" s="1"/>
  <c r="G10" i="1"/>
  <c r="G11" i="1" s="1"/>
  <c r="F10" i="1"/>
  <c r="F11" i="1" s="1"/>
  <c r="E10" i="1"/>
  <c r="E11" i="1" s="1"/>
  <c r="D10" i="1"/>
  <c r="D11" i="1" s="1"/>
  <c r="C10" i="1"/>
  <c r="C11" i="1" s="1"/>
  <c r="B10" i="1"/>
  <c r="B11" i="1" s="1"/>
  <c r="N9" i="1"/>
  <c r="B8" i="1"/>
  <c r="N7" i="1"/>
  <c r="M6" i="1"/>
  <c r="L6" i="1"/>
  <c r="L8" i="1" s="1"/>
  <c r="K6" i="1"/>
  <c r="J6" i="1"/>
  <c r="I6" i="1"/>
  <c r="H6" i="1"/>
  <c r="G6" i="1"/>
  <c r="F6" i="1"/>
  <c r="E8" i="1"/>
  <c r="D6" i="1"/>
  <c r="C6" i="1"/>
  <c r="N10" i="1" l="1"/>
  <c r="N11" i="1"/>
  <c r="N26" i="1"/>
  <c r="N41" i="1"/>
  <c r="N8" i="1"/>
  <c r="N23" i="1"/>
  <c r="N38" i="1"/>
  <c r="N25" i="1"/>
  <c r="N40" i="1"/>
</calcChain>
</file>

<file path=xl/sharedStrings.xml><?xml version="1.0" encoding="utf-8"?>
<sst xmlns="http://schemas.openxmlformats.org/spreadsheetml/2006/main" count="212" uniqueCount="35">
  <si>
    <t>vyplňuje Brožek</t>
  </si>
  <si>
    <t>CELKEM</t>
  </si>
  <si>
    <t>Datum</t>
  </si>
  <si>
    <t>Rožkova 331</t>
  </si>
  <si>
    <t>X</t>
  </si>
  <si>
    <t>SPOTŘEBA</t>
  </si>
  <si>
    <t>FAKTUROVANÁ SPOTŘEBA</t>
  </si>
  <si>
    <t>ROZDÍL ODEČET/FAKT.</t>
  </si>
  <si>
    <t>fakturovaná cena k úhradě</t>
  </si>
  <si>
    <t>VS DAŇ. DOKLADU</t>
  </si>
  <si>
    <t>FAKT. OBDOBÍ od</t>
  </si>
  <si>
    <t>FAKT. OBDOBÍ do</t>
  </si>
  <si>
    <t>DATUM FAKTURACE</t>
  </si>
  <si>
    <t>Rožkova 2432</t>
  </si>
  <si>
    <t>Gorkého 350</t>
  </si>
  <si>
    <t>Elektrická energie</t>
  </si>
  <si>
    <t>20-2023-1200</t>
  </si>
  <si>
    <t>Domov mládeže a školní jídelna Pardubice, Rožkova 331</t>
  </si>
  <si>
    <t>fakturována el. Energie</t>
  </si>
  <si>
    <t>CENA BEZ DPH(21%)</t>
  </si>
  <si>
    <t>říjen celkem 2016</t>
  </si>
  <si>
    <t>prosinec celkem</t>
  </si>
  <si>
    <t>leden - září 2016</t>
  </si>
  <si>
    <t>1.10. -20.10.2016</t>
  </si>
  <si>
    <t>21.10.-31.10.2016</t>
  </si>
  <si>
    <t>fakturovaná spotřeba</t>
  </si>
  <si>
    <t>Základ daně</t>
  </si>
  <si>
    <t>cena s DPH</t>
  </si>
  <si>
    <t>1.12.-22.12.2016</t>
  </si>
  <si>
    <t>23.12.-31.12.2016</t>
  </si>
  <si>
    <t>21.10.-31.12.2016</t>
  </si>
  <si>
    <t>z toho 23.12. - 31.12.2016</t>
  </si>
  <si>
    <t>spotřeba</t>
  </si>
  <si>
    <t>základ daně</t>
  </si>
  <si>
    <t>1.1.-20.10.2016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</si>
</sst>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&quot;.&quot;m&quot;.&quot;yyyy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6" tint="-0.49998474074526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theme="6" tint="-0.49998474074526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6" tint="-0.499984740745262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4" fontId="3" fillId="0" borderId="2" xfId="0" applyNumberFormat="1" applyFont="1" applyBorder="1"/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5" fillId="0" borderId="10" xfId="0" applyFont="1" applyBorder="1"/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8" xfId="0" applyFont="1" applyFill="1" applyBorder="1"/>
    <xf numFmtId="4" fontId="7" fillId="0" borderId="10" xfId="0" applyNumberFormat="1" applyFont="1" applyBorder="1"/>
    <xf numFmtId="0" fontId="1" fillId="3" borderId="11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8" fillId="3" borderId="7" xfId="0" applyFont="1" applyFill="1" applyBorder="1"/>
    <xf numFmtId="0" fontId="5" fillId="4" borderId="12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wrapText="1"/>
    </xf>
    <xf numFmtId="0" fontId="9" fillId="4" borderId="7" xfId="0" applyFont="1" applyFill="1" applyBorder="1"/>
    <xf numFmtId="0" fontId="9" fillId="4" borderId="8" xfId="0" applyFont="1" applyFill="1" applyBorder="1"/>
    <xf numFmtId="0" fontId="5" fillId="3" borderId="12" xfId="0" applyFont="1" applyFill="1" applyBorder="1" applyAlignment="1">
      <alignment wrapText="1"/>
    </xf>
    <xf numFmtId="0" fontId="5" fillId="3" borderId="7" xfId="0" applyFont="1" applyFill="1" applyBorder="1" applyAlignment="1">
      <alignment wrapText="1"/>
    </xf>
    <xf numFmtId="4" fontId="7" fillId="3" borderId="10" xfId="0" applyNumberFormat="1" applyFont="1" applyFill="1" applyBorder="1"/>
    <xf numFmtId="0" fontId="1" fillId="3" borderId="12" xfId="0" applyFont="1" applyFill="1" applyBorder="1" applyAlignment="1">
      <alignment wrapText="1"/>
    </xf>
    <xf numFmtId="4" fontId="1" fillId="3" borderId="7" xfId="0" applyNumberFormat="1" applyFont="1" applyFill="1" applyBorder="1"/>
    <xf numFmtId="0" fontId="3" fillId="0" borderId="13" xfId="0" applyFont="1" applyBorder="1"/>
    <xf numFmtId="0" fontId="3" fillId="0" borderId="7" xfId="0" applyFont="1" applyBorder="1"/>
    <xf numFmtId="0" fontId="3" fillId="0" borderId="6" xfId="0" applyFont="1" applyBorder="1"/>
    <xf numFmtId="14" fontId="1" fillId="0" borderId="7" xfId="0" applyNumberFormat="1" applyFont="1" applyBorder="1"/>
    <xf numFmtId="0" fontId="3" fillId="0" borderId="14" xfId="0" applyFont="1" applyBorder="1"/>
    <xf numFmtId="0" fontId="1" fillId="0" borderId="15" xfId="0" applyFont="1" applyBorder="1" applyAlignment="1">
      <alignment wrapText="1"/>
    </xf>
    <xf numFmtId="0" fontId="1" fillId="0" borderId="7" xfId="0" applyFont="1" applyBorder="1" applyAlignment="1">
      <alignment wrapText="1"/>
    </xf>
    <xf numFmtId="14" fontId="1" fillId="0" borderId="7" xfId="0" applyNumberFormat="1" applyFont="1" applyBorder="1" applyAlignment="1">
      <alignment wrapText="1"/>
    </xf>
    <xf numFmtId="14" fontId="1" fillId="0" borderId="8" xfId="0" applyNumberFormat="1" applyFont="1" applyBorder="1"/>
    <xf numFmtId="14" fontId="1" fillId="0" borderId="9" xfId="0" applyNumberFormat="1" applyFont="1" applyBorder="1"/>
    <xf numFmtId="0" fontId="0" fillId="5" borderId="0" xfId="0" applyFill="1"/>
    <xf numFmtId="0" fontId="10" fillId="0" borderId="0" xfId="0" applyFont="1"/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11" fillId="0" borderId="10" xfId="0" applyNumberFormat="1" applyFont="1" applyBorder="1"/>
    <xf numFmtId="14" fontId="0" fillId="3" borderId="12" xfId="0" applyNumberFormat="1" applyFill="1" applyBorder="1" applyAlignment="1">
      <alignment wrapText="1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1" fillId="5" borderId="0" xfId="0" applyFont="1" applyFill="1"/>
    <xf numFmtId="0" fontId="2" fillId="5" borderId="5" xfId="0" applyFont="1" applyFill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12" fillId="0" borderId="0" xfId="0" applyFont="1"/>
    <xf numFmtId="165" fontId="8" fillId="3" borderId="7" xfId="0" applyNumberFormat="1" applyFont="1" applyFill="1" applyBorder="1"/>
    <xf numFmtId="0" fontId="3" fillId="2" borderId="9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1" fontId="3" fillId="0" borderId="7" xfId="0" applyNumberFormat="1" applyFont="1" applyBorder="1"/>
    <xf numFmtId="4" fontId="7" fillId="0" borderId="16" xfId="0" applyNumberFormat="1" applyFont="1" applyBorder="1"/>
    <xf numFmtId="1" fontId="3" fillId="0" borderId="17" xfId="0" applyNumberFormat="1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14" fontId="1" fillId="0" borderId="20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0" borderId="21" xfId="0" applyNumberFormat="1" applyFont="1" applyBorder="1" applyAlignment="1">
      <alignment horizontal="right"/>
    </xf>
    <xf numFmtId="164" fontId="1" fillId="0" borderId="22" xfId="0" applyNumberFormat="1" applyFont="1" applyBorder="1" applyAlignment="1">
      <alignment horizontal="right"/>
    </xf>
    <xf numFmtId="165" fontId="9" fillId="4" borderId="8" xfId="0" applyNumberFormat="1" applyFont="1" applyFill="1" applyBorder="1"/>
    <xf numFmtId="0" fontId="9" fillId="4" borderId="8" xfId="0" applyNumberFormat="1" applyFont="1" applyFill="1" applyBorder="1"/>
    <xf numFmtId="4" fontId="0" fillId="0" borderId="0" xfId="0" applyNumberForma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/>
    <xf numFmtId="4" fontId="7" fillId="0" borderId="0" xfId="0" applyNumberFormat="1" applyFont="1" applyFill="1" applyBorder="1"/>
    <xf numFmtId="4" fontId="11" fillId="0" borderId="0" xfId="0" applyNumberFormat="1" applyFont="1" applyFill="1" applyBorder="1"/>
    <xf numFmtId="0" fontId="0" fillId="0" borderId="0" xfId="0" applyAlignment="1">
      <alignment wrapText="1"/>
    </xf>
    <xf numFmtId="4" fontId="0" fillId="0" borderId="7" xfId="0" applyNumberFormat="1" applyBorder="1"/>
    <xf numFmtId="14" fontId="13" fillId="0" borderId="7" xfId="0" applyNumberFormat="1" applyFont="1" applyBorder="1"/>
    <xf numFmtId="0" fontId="13" fillId="0" borderId="7" xfId="0" applyFont="1" applyBorder="1"/>
    <xf numFmtId="17" fontId="13" fillId="0" borderId="7" xfId="0" applyNumberFormat="1" applyFont="1" applyBorder="1"/>
    <xf numFmtId="0" fontId="13" fillId="0" borderId="7" xfId="0" applyFont="1" applyFill="1" applyBorder="1"/>
    <xf numFmtId="4" fontId="0" fillId="0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zoomScaleNormal="100" workbookViewId="0">
      <selection activeCell="A50" sqref="A1:XFD1048576"/>
    </sheetView>
  </sheetViews>
  <sheetFormatPr defaultRowHeight="15" x14ac:dyDescent="0.25"/>
  <cols>
    <col min="1" max="1" width="21.140625" customWidth="1"/>
    <col min="2" max="2" width="14.7109375" customWidth="1"/>
    <col min="3" max="3" width="13.5703125" customWidth="1"/>
    <col min="4" max="4" width="14" customWidth="1"/>
    <col min="5" max="5" width="12.85546875" customWidth="1"/>
    <col min="6" max="6" width="16.7109375" customWidth="1"/>
    <col min="7" max="7" width="12.42578125" customWidth="1"/>
    <col min="8" max="8" width="14" customWidth="1"/>
    <col min="9" max="11" width="12.5703125" customWidth="1"/>
    <col min="12" max="12" width="12.7109375" customWidth="1"/>
    <col min="13" max="13" width="13.7109375" customWidth="1"/>
    <col min="14" max="14" width="11.7109375" customWidth="1"/>
  </cols>
  <sheetData>
    <row r="1" spans="1:14" ht="21" x14ac:dyDescent="0.35">
      <c r="A1" s="45" t="s">
        <v>15</v>
      </c>
      <c r="I1" s="60" t="s">
        <v>17</v>
      </c>
    </row>
    <row r="2" spans="1:14" ht="15.75" thickBot="1" x14ac:dyDescent="0.3">
      <c r="A2" s="1" t="s">
        <v>0</v>
      </c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3" t="s">
        <v>1</v>
      </c>
    </row>
    <row r="3" spans="1:14" x14ac:dyDescent="0.25">
      <c r="A3" s="4" t="s">
        <v>2</v>
      </c>
      <c r="B3" s="5">
        <v>41670</v>
      </c>
      <c r="C3" s="5">
        <v>41698</v>
      </c>
      <c r="D3" s="5">
        <v>41729</v>
      </c>
      <c r="E3" s="5">
        <v>41759</v>
      </c>
      <c r="F3" s="6">
        <v>41790</v>
      </c>
      <c r="G3" s="6">
        <v>41820</v>
      </c>
      <c r="H3" s="6">
        <v>41851</v>
      </c>
      <c r="I3" s="7">
        <v>41881</v>
      </c>
      <c r="J3" s="8">
        <v>41912</v>
      </c>
      <c r="K3" s="9">
        <v>41943</v>
      </c>
      <c r="L3" s="9">
        <v>41971</v>
      </c>
      <c r="M3" s="9">
        <v>41996</v>
      </c>
      <c r="N3" s="10">
        <v>2014</v>
      </c>
    </row>
    <row r="4" spans="1:14" x14ac:dyDescent="0.25">
      <c r="A4" s="11" t="s">
        <v>3</v>
      </c>
      <c r="B4" s="12"/>
      <c r="C4" s="12"/>
      <c r="D4" s="12"/>
      <c r="E4" s="12"/>
      <c r="F4" s="13"/>
      <c r="G4" s="13"/>
      <c r="H4" s="13"/>
      <c r="I4" s="13"/>
      <c r="J4" s="14"/>
      <c r="K4" s="15"/>
      <c r="L4" s="15"/>
      <c r="M4" s="15"/>
      <c r="N4" s="16"/>
    </row>
    <row r="5" spans="1:14" ht="15.75" x14ac:dyDescent="0.25">
      <c r="A5" s="17">
        <v>37107464</v>
      </c>
      <c r="B5" s="18">
        <v>290.20100000000002</v>
      </c>
      <c r="C5" s="18">
        <v>293.12599999999998</v>
      </c>
      <c r="D5" s="63">
        <v>296.94</v>
      </c>
      <c r="E5" s="18">
        <v>299.93599999999998</v>
      </c>
      <c r="F5" s="63">
        <v>302.69900000000001</v>
      </c>
      <c r="G5" s="63">
        <v>305.447</v>
      </c>
      <c r="H5" s="63">
        <v>306.40600000000001</v>
      </c>
      <c r="I5" s="63">
        <v>307.40499999999997</v>
      </c>
      <c r="J5" s="64">
        <v>310.97800000000001</v>
      </c>
      <c r="K5" s="62">
        <v>314.55700000000002</v>
      </c>
      <c r="L5" s="62">
        <v>318.45600000000002</v>
      </c>
      <c r="M5" s="62">
        <v>321.79300000000001</v>
      </c>
      <c r="N5" s="21" t="s">
        <v>4</v>
      </c>
    </row>
    <row r="6" spans="1:14" ht="15.75" x14ac:dyDescent="0.25">
      <c r="A6" s="22" t="s">
        <v>5</v>
      </c>
      <c r="B6" s="23">
        <v>3.79</v>
      </c>
      <c r="C6" s="61">
        <f>+C5-B5</f>
        <v>2.9249999999999545</v>
      </c>
      <c r="D6" s="24">
        <f>+D5-C5</f>
        <v>3.8140000000000214</v>
      </c>
      <c r="E6" s="24">
        <v>2.996</v>
      </c>
      <c r="F6" s="24">
        <f t="shared" ref="F6:M6" si="0">+F5-E5</f>
        <v>2.7630000000000337</v>
      </c>
      <c r="G6" s="24">
        <f t="shared" si="0"/>
        <v>2.7479999999999905</v>
      </c>
      <c r="H6" s="24">
        <f t="shared" si="0"/>
        <v>0.95900000000000318</v>
      </c>
      <c r="I6" s="24">
        <f t="shared" si="0"/>
        <v>0.9989999999999668</v>
      </c>
      <c r="J6" s="24">
        <f t="shared" si="0"/>
        <v>3.5730000000000359</v>
      </c>
      <c r="K6" s="24">
        <f t="shared" si="0"/>
        <v>3.5790000000000077</v>
      </c>
      <c r="L6" s="24">
        <f t="shared" si="0"/>
        <v>3.8990000000000009</v>
      </c>
      <c r="M6" s="24">
        <f t="shared" si="0"/>
        <v>3.3369999999999891</v>
      </c>
      <c r="N6" s="21"/>
    </row>
    <row r="7" spans="1:14" ht="30" x14ac:dyDescent="0.25">
      <c r="A7" s="25" t="s">
        <v>6</v>
      </c>
      <c r="B7" s="26">
        <v>3.79</v>
      </c>
      <c r="C7" s="26">
        <v>2.9249999999999998</v>
      </c>
      <c r="D7" s="27">
        <v>3.8140000000000001</v>
      </c>
      <c r="E7" s="26">
        <v>2.996</v>
      </c>
      <c r="F7" s="27">
        <v>2.7629999999999999</v>
      </c>
      <c r="G7" s="27">
        <v>2.7480000000000002</v>
      </c>
      <c r="H7" s="27">
        <v>0.95899999999999996</v>
      </c>
      <c r="I7" s="27">
        <v>0.999</v>
      </c>
      <c r="J7" s="28">
        <v>3.573</v>
      </c>
      <c r="K7" s="28">
        <v>3.5790000000000002</v>
      </c>
      <c r="L7" s="28">
        <v>3.899</v>
      </c>
      <c r="M7" s="28">
        <v>3.3370000000000002</v>
      </c>
      <c r="N7" s="21">
        <f>SUM(B7:M7)</f>
        <v>35.382000000000005</v>
      </c>
    </row>
    <row r="8" spans="1:14" ht="30" x14ac:dyDescent="0.25">
      <c r="A8" s="29" t="s">
        <v>7</v>
      </c>
      <c r="B8" s="30">
        <f>B6-B7</f>
        <v>0</v>
      </c>
      <c r="C8" s="30">
        <v>0</v>
      </c>
      <c r="D8" s="30">
        <v>0</v>
      </c>
      <c r="E8" s="30">
        <f>E6-E7</f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f>L6-L7</f>
        <v>0</v>
      </c>
      <c r="M8" s="30">
        <v>0</v>
      </c>
      <c r="N8" s="31">
        <f>SUM(B8:M8)</f>
        <v>0</v>
      </c>
    </row>
    <row r="9" spans="1:14" ht="30" x14ac:dyDescent="0.25">
      <c r="A9" s="46" t="s">
        <v>18</v>
      </c>
      <c r="B9" s="47">
        <v>14542.04</v>
      </c>
      <c r="C9" s="47">
        <v>11334.46</v>
      </c>
      <c r="D9" s="48">
        <v>14631.04</v>
      </c>
      <c r="E9" s="47">
        <v>11597.74</v>
      </c>
      <c r="F9" s="48">
        <v>10733.73</v>
      </c>
      <c r="G9" s="48">
        <v>10678.11</v>
      </c>
      <c r="H9" s="48">
        <v>4044.15</v>
      </c>
      <c r="I9" s="48">
        <v>4192.4799999999996</v>
      </c>
      <c r="J9" s="49">
        <v>13737.38</v>
      </c>
      <c r="K9" s="50">
        <v>13759.62</v>
      </c>
      <c r="L9" s="50">
        <v>14946.24</v>
      </c>
      <c r="M9" s="50">
        <v>12862.23</v>
      </c>
      <c r="N9" s="51">
        <f>SUM(B9:M9)</f>
        <v>137059.22</v>
      </c>
    </row>
    <row r="10" spans="1:14" x14ac:dyDescent="0.25">
      <c r="A10" s="52" t="s">
        <v>19</v>
      </c>
      <c r="B10" s="53">
        <f t="shared" ref="B10:M10" si="1">SUM(B9:B9)</f>
        <v>14542.04</v>
      </c>
      <c r="C10" s="53">
        <f t="shared" si="1"/>
        <v>11334.46</v>
      </c>
      <c r="D10" s="53">
        <f t="shared" si="1"/>
        <v>14631.04</v>
      </c>
      <c r="E10" s="53">
        <f t="shared" si="1"/>
        <v>11597.74</v>
      </c>
      <c r="F10" s="53">
        <f t="shared" si="1"/>
        <v>10733.73</v>
      </c>
      <c r="G10" s="53">
        <f t="shared" si="1"/>
        <v>10678.11</v>
      </c>
      <c r="H10" s="53">
        <f t="shared" si="1"/>
        <v>4044.15</v>
      </c>
      <c r="I10" s="53">
        <f t="shared" si="1"/>
        <v>4192.4799999999996</v>
      </c>
      <c r="J10" s="54">
        <f t="shared" si="1"/>
        <v>13737.38</v>
      </c>
      <c r="K10" s="55">
        <f t="shared" si="1"/>
        <v>13759.62</v>
      </c>
      <c r="L10" s="55">
        <f t="shared" si="1"/>
        <v>14946.24</v>
      </c>
      <c r="M10" s="55">
        <f t="shared" si="1"/>
        <v>12862.23</v>
      </c>
      <c r="N10" s="31">
        <f>SUM(B10:M10)</f>
        <v>137059.22</v>
      </c>
    </row>
    <row r="11" spans="1:14" ht="30" x14ac:dyDescent="0.25">
      <c r="A11" s="32" t="s">
        <v>8</v>
      </c>
      <c r="B11" s="33">
        <f>+B10*1.21</f>
        <v>17595.868399999999</v>
      </c>
      <c r="C11" s="33">
        <f t="shared" ref="C11:M11" si="2">+C10*1.21</f>
        <v>13714.696599999999</v>
      </c>
      <c r="D11" s="33">
        <f t="shared" si="2"/>
        <v>17703.558400000002</v>
      </c>
      <c r="E11" s="33">
        <f t="shared" si="2"/>
        <v>14033.2654</v>
      </c>
      <c r="F11" s="33">
        <f t="shared" si="2"/>
        <v>12987.8133</v>
      </c>
      <c r="G11" s="33">
        <f t="shared" si="2"/>
        <v>12920.5131</v>
      </c>
      <c r="H11" s="33">
        <f t="shared" si="2"/>
        <v>4893.4215000000004</v>
      </c>
      <c r="I11" s="33">
        <f t="shared" si="2"/>
        <v>5072.9007999999994</v>
      </c>
      <c r="J11" s="33">
        <f t="shared" si="2"/>
        <v>16622.229799999997</v>
      </c>
      <c r="K11" s="33">
        <f t="shared" si="2"/>
        <v>16649.140200000002</v>
      </c>
      <c r="L11" s="33">
        <f t="shared" si="2"/>
        <v>18084.950399999998</v>
      </c>
      <c r="M11" s="33">
        <f t="shared" si="2"/>
        <v>15563.298299999999</v>
      </c>
      <c r="N11" s="31">
        <f>SUM(B11:M11)</f>
        <v>165841.6562</v>
      </c>
    </row>
    <row r="12" spans="1:14" x14ac:dyDescent="0.25">
      <c r="A12" s="34" t="s">
        <v>9</v>
      </c>
      <c r="B12" s="35">
        <v>4115671024</v>
      </c>
      <c r="C12" s="35">
        <v>4115671034</v>
      </c>
      <c r="D12" s="35">
        <v>4115671044</v>
      </c>
      <c r="E12" s="35">
        <v>4115671054</v>
      </c>
      <c r="F12" s="35">
        <v>4115671064</v>
      </c>
      <c r="G12" s="35">
        <v>4115671074</v>
      </c>
      <c r="H12" s="35">
        <v>4115671084</v>
      </c>
      <c r="I12" s="35">
        <v>4115671094</v>
      </c>
      <c r="J12" s="58">
        <v>4115671104</v>
      </c>
      <c r="K12" s="59">
        <v>4115671114</v>
      </c>
      <c r="L12" s="59">
        <v>4115671124</v>
      </c>
      <c r="M12" s="59">
        <v>4115671015</v>
      </c>
      <c r="N12" s="21"/>
    </row>
    <row r="13" spans="1:14" x14ac:dyDescent="0.25">
      <c r="A13" s="36" t="s">
        <v>10</v>
      </c>
      <c r="B13" s="37">
        <v>41640</v>
      </c>
      <c r="C13" s="37">
        <v>41671</v>
      </c>
      <c r="D13" s="37">
        <v>41699</v>
      </c>
      <c r="E13" s="37">
        <v>41730</v>
      </c>
      <c r="F13" s="37">
        <v>41760</v>
      </c>
      <c r="G13" s="37">
        <v>41791</v>
      </c>
      <c r="H13" s="37">
        <v>41821</v>
      </c>
      <c r="I13" s="37">
        <v>41852</v>
      </c>
      <c r="J13" s="37">
        <v>41883</v>
      </c>
      <c r="K13" s="37">
        <v>41913</v>
      </c>
      <c r="L13" s="37">
        <v>41944</v>
      </c>
      <c r="M13" s="37">
        <v>41974</v>
      </c>
      <c r="N13" s="21"/>
    </row>
    <row r="14" spans="1:14" x14ac:dyDescent="0.25">
      <c r="A14" s="38" t="s">
        <v>11</v>
      </c>
      <c r="B14" s="37">
        <v>41670</v>
      </c>
      <c r="C14" s="37">
        <v>41698</v>
      </c>
      <c r="D14" s="37">
        <v>41729</v>
      </c>
      <c r="E14" s="37">
        <v>41759</v>
      </c>
      <c r="F14" s="37">
        <v>41790</v>
      </c>
      <c r="G14" s="37">
        <v>41820</v>
      </c>
      <c r="H14" s="37">
        <v>41851</v>
      </c>
      <c r="I14" s="37">
        <v>41882</v>
      </c>
      <c r="J14" s="37">
        <v>41912</v>
      </c>
      <c r="K14" s="37">
        <v>41943</v>
      </c>
      <c r="L14" s="37">
        <v>41973</v>
      </c>
      <c r="M14" s="37">
        <v>42004</v>
      </c>
      <c r="N14" s="21"/>
    </row>
    <row r="15" spans="1:14" ht="30" x14ac:dyDescent="0.25">
      <c r="A15" s="39" t="s">
        <v>12</v>
      </c>
      <c r="B15" s="40"/>
      <c r="C15" s="40"/>
      <c r="D15" s="41"/>
      <c r="E15" s="40"/>
      <c r="F15" s="37"/>
      <c r="G15" s="37"/>
      <c r="H15" s="13"/>
      <c r="I15" s="13"/>
      <c r="J15" s="42"/>
      <c r="K15" s="43"/>
      <c r="L15" s="43"/>
      <c r="M15" s="43"/>
      <c r="N15" s="44"/>
    </row>
    <row r="16" spans="1:14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3" t="s">
        <v>1</v>
      </c>
    </row>
    <row r="17" spans="1:14" ht="15.75" thickBot="1" x14ac:dyDescent="0.3">
      <c r="A17" s="1" t="s">
        <v>0</v>
      </c>
      <c r="B17" s="1"/>
      <c r="C17" s="1"/>
      <c r="D17" s="1"/>
      <c r="E17" s="1"/>
      <c r="F17" s="2"/>
      <c r="G17" s="2"/>
      <c r="H17" s="2"/>
      <c r="I17" s="2"/>
      <c r="J17" s="2"/>
      <c r="K17" s="2"/>
      <c r="L17" s="2"/>
      <c r="M17" s="2"/>
      <c r="N17" s="3" t="s">
        <v>1</v>
      </c>
    </row>
    <row r="18" spans="1:14" x14ac:dyDescent="0.25">
      <c r="A18" s="4" t="s">
        <v>2</v>
      </c>
      <c r="B18" s="5">
        <v>41670</v>
      </c>
      <c r="C18" s="5">
        <v>41698</v>
      </c>
      <c r="D18" s="5">
        <v>41729</v>
      </c>
      <c r="E18" s="5">
        <v>41759</v>
      </c>
      <c r="F18" s="6">
        <v>41790</v>
      </c>
      <c r="G18" s="6">
        <v>41820</v>
      </c>
      <c r="H18" s="6">
        <v>41851</v>
      </c>
      <c r="I18" s="7">
        <v>41881</v>
      </c>
      <c r="J18" s="8">
        <v>41912</v>
      </c>
      <c r="K18" s="9">
        <v>41943</v>
      </c>
      <c r="L18" s="9">
        <v>41971</v>
      </c>
      <c r="M18" s="9">
        <v>41996</v>
      </c>
      <c r="N18" s="10">
        <v>2014</v>
      </c>
    </row>
    <row r="19" spans="1:14" x14ac:dyDescent="0.25">
      <c r="A19" s="11" t="s">
        <v>13</v>
      </c>
      <c r="B19" s="12"/>
      <c r="C19" s="12"/>
      <c r="D19" s="12"/>
      <c r="E19" s="12"/>
      <c r="F19" s="13"/>
      <c r="G19" s="13"/>
      <c r="H19" s="13"/>
      <c r="I19" s="13"/>
      <c r="J19" s="14"/>
      <c r="K19" s="15"/>
      <c r="L19" s="15"/>
      <c r="M19" s="15"/>
      <c r="N19" s="16"/>
    </row>
    <row r="20" spans="1:14" ht="15.75" x14ac:dyDescent="0.25">
      <c r="A20" s="17" t="s">
        <v>16</v>
      </c>
      <c r="B20" s="18"/>
      <c r="C20" s="18"/>
      <c r="D20" s="19"/>
      <c r="E20" s="18"/>
      <c r="F20" s="19"/>
      <c r="G20" s="19"/>
      <c r="H20" s="19"/>
      <c r="I20" s="19"/>
      <c r="J20" s="20"/>
      <c r="K20" s="62">
        <v>311.64299999999997</v>
      </c>
      <c r="L20" s="62"/>
      <c r="M20" s="62">
        <v>318.35700000000003</v>
      </c>
      <c r="N20" s="21" t="s">
        <v>4</v>
      </c>
    </row>
    <row r="21" spans="1:14" ht="15.75" x14ac:dyDescent="0.25">
      <c r="A21" s="22" t="s">
        <v>5</v>
      </c>
      <c r="B21" s="23">
        <v>171</v>
      </c>
      <c r="C21" s="24">
        <f>+C20-B20</f>
        <v>0</v>
      </c>
      <c r="D21" s="24">
        <f>+D20-C20</f>
        <v>0</v>
      </c>
      <c r="E21" s="24">
        <f t="shared" ref="E21:J21" si="3">+E20-D20</f>
        <v>0</v>
      </c>
      <c r="F21" s="24">
        <f t="shared" si="3"/>
        <v>0</v>
      </c>
      <c r="G21" s="24">
        <f t="shared" si="3"/>
        <v>0</v>
      </c>
      <c r="H21" s="24">
        <f t="shared" si="3"/>
        <v>0</v>
      </c>
      <c r="I21" s="24">
        <f t="shared" si="3"/>
        <v>0</v>
      </c>
      <c r="J21" s="24">
        <f t="shared" si="3"/>
        <v>0</v>
      </c>
      <c r="K21" s="24"/>
      <c r="L21" s="24"/>
      <c r="M21" s="24">
        <f>+M20-K20</f>
        <v>6.7140000000000555</v>
      </c>
      <c r="N21" s="21"/>
    </row>
    <row r="22" spans="1:14" ht="30" x14ac:dyDescent="0.25">
      <c r="A22" s="25" t="s">
        <v>6</v>
      </c>
      <c r="B22" s="26"/>
      <c r="C22" s="26"/>
      <c r="D22" s="27"/>
      <c r="E22" s="26"/>
      <c r="F22" s="27"/>
      <c r="G22" s="27"/>
      <c r="H22" s="27"/>
      <c r="I22" s="27"/>
      <c r="J22" s="28"/>
      <c r="K22" s="28"/>
      <c r="L22" s="28"/>
      <c r="M22" s="28">
        <v>6.7140000000000004</v>
      </c>
      <c r="N22" s="21">
        <f>SUM(B22:M22)</f>
        <v>6.7140000000000004</v>
      </c>
    </row>
    <row r="23" spans="1:14" ht="30" x14ac:dyDescent="0.25">
      <c r="A23" s="29" t="s">
        <v>7</v>
      </c>
      <c r="B23" s="30">
        <f>B21-B22</f>
        <v>171</v>
      </c>
      <c r="C23" s="30">
        <f t="shared" ref="C23:L23" si="4">C21-C22</f>
        <v>0</v>
      </c>
      <c r="D23" s="30">
        <f t="shared" si="4"/>
        <v>0</v>
      </c>
      <c r="E23" s="30">
        <f t="shared" si="4"/>
        <v>0</v>
      </c>
      <c r="F23" s="30">
        <f t="shared" si="4"/>
        <v>0</v>
      </c>
      <c r="G23" s="30">
        <f t="shared" si="4"/>
        <v>0</v>
      </c>
      <c r="H23" s="30">
        <f t="shared" si="4"/>
        <v>0</v>
      </c>
      <c r="I23" s="30">
        <f t="shared" si="4"/>
        <v>0</v>
      </c>
      <c r="J23" s="30">
        <f t="shared" si="4"/>
        <v>0</v>
      </c>
      <c r="K23" s="30">
        <f t="shared" si="4"/>
        <v>0</v>
      </c>
      <c r="L23" s="30">
        <f t="shared" si="4"/>
        <v>0</v>
      </c>
      <c r="M23" s="30">
        <v>0</v>
      </c>
      <c r="N23" s="31">
        <f>SUM(B23:M23)</f>
        <v>171</v>
      </c>
    </row>
    <row r="24" spans="1:14" ht="30" x14ac:dyDescent="0.25">
      <c r="A24" s="46" t="s">
        <v>18</v>
      </c>
      <c r="B24" s="47"/>
      <c r="C24" s="47"/>
      <c r="D24" s="48"/>
      <c r="E24" s="47"/>
      <c r="F24" s="48"/>
      <c r="G24" s="48"/>
      <c r="H24" s="48"/>
      <c r="I24" s="48"/>
      <c r="J24" s="49"/>
      <c r="K24" s="50"/>
      <c r="L24" s="50"/>
      <c r="M24" s="50">
        <v>25661.8</v>
      </c>
      <c r="N24" s="51">
        <f>SUM(B24:M24)</f>
        <v>25661.8</v>
      </c>
    </row>
    <row r="25" spans="1:14" x14ac:dyDescent="0.25">
      <c r="A25" s="52" t="s">
        <v>19</v>
      </c>
      <c r="B25" s="53">
        <f t="shared" ref="B25:M25" si="5">SUM(B24:B24)</f>
        <v>0</v>
      </c>
      <c r="C25" s="53">
        <f t="shared" si="5"/>
        <v>0</v>
      </c>
      <c r="D25" s="53">
        <f t="shared" si="5"/>
        <v>0</v>
      </c>
      <c r="E25" s="53">
        <f t="shared" si="5"/>
        <v>0</v>
      </c>
      <c r="F25" s="53">
        <f t="shared" si="5"/>
        <v>0</v>
      </c>
      <c r="G25" s="53">
        <f t="shared" si="5"/>
        <v>0</v>
      </c>
      <c r="H25" s="53">
        <f t="shared" si="5"/>
        <v>0</v>
      </c>
      <c r="I25" s="53">
        <f t="shared" si="5"/>
        <v>0</v>
      </c>
      <c r="J25" s="54">
        <f t="shared" si="5"/>
        <v>0</v>
      </c>
      <c r="K25" s="55">
        <f t="shared" si="5"/>
        <v>0</v>
      </c>
      <c r="L25" s="55">
        <f t="shared" si="5"/>
        <v>0</v>
      </c>
      <c r="M25" s="55">
        <f t="shared" si="5"/>
        <v>25661.8</v>
      </c>
      <c r="N25" s="31">
        <f>SUM(B25:M25)</f>
        <v>25661.8</v>
      </c>
    </row>
    <row r="26" spans="1:14" ht="30" x14ac:dyDescent="0.25">
      <c r="A26" s="32" t="s">
        <v>8</v>
      </c>
      <c r="B26" s="33">
        <f t="shared" ref="B26:L26" si="6">+B25*1.21</f>
        <v>0</v>
      </c>
      <c r="C26" s="33">
        <f t="shared" si="6"/>
        <v>0</v>
      </c>
      <c r="D26" s="33">
        <f t="shared" si="6"/>
        <v>0</v>
      </c>
      <c r="E26" s="33">
        <f t="shared" si="6"/>
        <v>0</v>
      </c>
      <c r="F26" s="33">
        <f t="shared" si="6"/>
        <v>0</v>
      </c>
      <c r="G26" s="33">
        <f t="shared" si="6"/>
        <v>0</v>
      </c>
      <c r="H26" s="33">
        <f t="shared" si="6"/>
        <v>0</v>
      </c>
      <c r="I26" s="33">
        <f t="shared" si="6"/>
        <v>0</v>
      </c>
      <c r="J26" s="33">
        <f t="shared" si="6"/>
        <v>0</v>
      </c>
      <c r="K26" s="33">
        <f t="shared" si="6"/>
        <v>0</v>
      </c>
      <c r="L26" s="33">
        <f t="shared" si="6"/>
        <v>0</v>
      </c>
      <c r="M26" s="33">
        <f>+M25*1.21</f>
        <v>31050.777999999998</v>
      </c>
      <c r="N26" s="31">
        <f>SUM(B26:M26)</f>
        <v>31050.777999999998</v>
      </c>
    </row>
    <row r="27" spans="1:14" x14ac:dyDescent="0.25">
      <c r="A27" s="34" t="s">
        <v>9</v>
      </c>
      <c r="B27" s="35"/>
      <c r="C27" s="35"/>
      <c r="D27" s="13"/>
      <c r="E27" s="35"/>
      <c r="F27" s="13"/>
      <c r="G27" s="13"/>
      <c r="H27" s="13"/>
      <c r="I27" s="13"/>
      <c r="J27" s="14"/>
      <c r="K27" s="15"/>
      <c r="L27" s="15"/>
      <c r="M27" s="59">
        <v>4115671025</v>
      </c>
      <c r="N27" s="21"/>
    </row>
    <row r="28" spans="1:14" x14ac:dyDescent="0.25">
      <c r="A28" s="36" t="s">
        <v>10</v>
      </c>
      <c r="B28" s="37">
        <v>41640</v>
      </c>
      <c r="C28" s="37">
        <v>41671</v>
      </c>
      <c r="D28" s="37">
        <v>41699</v>
      </c>
      <c r="E28" s="37">
        <v>41730</v>
      </c>
      <c r="F28" s="37">
        <v>41760</v>
      </c>
      <c r="G28" s="37">
        <v>41791</v>
      </c>
      <c r="H28" s="37">
        <v>41821</v>
      </c>
      <c r="I28" s="37">
        <v>41852</v>
      </c>
      <c r="J28" s="37">
        <v>41883</v>
      </c>
      <c r="K28" s="37">
        <v>41913</v>
      </c>
      <c r="L28" s="37">
        <v>41944</v>
      </c>
      <c r="M28" s="37">
        <v>41974</v>
      </c>
      <c r="N28" s="21"/>
    </row>
    <row r="29" spans="1:14" x14ac:dyDescent="0.25">
      <c r="A29" s="38" t="s">
        <v>11</v>
      </c>
      <c r="B29" s="37">
        <v>41670</v>
      </c>
      <c r="C29" s="37">
        <v>41698</v>
      </c>
      <c r="D29" s="37">
        <v>41729</v>
      </c>
      <c r="E29" s="37">
        <v>41759</v>
      </c>
      <c r="F29" s="37">
        <v>41790</v>
      </c>
      <c r="G29" s="37">
        <v>41820</v>
      </c>
      <c r="H29" s="37">
        <v>41851</v>
      </c>
      <c r="I29" s="37">
        <v>41882</v>
      </c>
      <c r="J29" s="37">
        <v>41912</v>
      </c>
      <c r="K29" s="37">
        <v>41943</v>
      </c>
      <c r="L29" s="37">
        <v>41973</v>
      </c>
      <c r="M29" s="37">
        <v>42004</v>
      </c>
      <c r="N29" s="21"/>
    </row>
    <row r="30" spans="1:14" ht="30.75" thickBot="1" x14ac:dyDescent="0.3">
      <c r="A30" s="39" t="s">
        <v>12</v>
      </c>
      <c r="B30" s="40"/>
      <c r="C30" s="40"/>
      <c r="D30" s="41"/>
      <c r="E30" s="40"/>
      <c r="F30" s="37"/>
      <c r="G30" s="37"/>
      <c r="H30" s="13"/>
      <c r="I30" s="13"/>
      <c r="J30" s="42"/>
      <c r="K30" s="43"/>
      <c r="L30" s="43"/>
      <c r="M30" s="43"/>
      <c r="N30" s="44"/>
    </row>
    <row r="31" spans="1:14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7"/>
    </row>
    <row r="32" spans="1:14" ht="15.75" thickBot="1" x14ac:dyDescent="0.3">
      <c r="A32" s="1" t="s">
        <v>0</v>
      </c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3" t="s">
        <v>1</v>
      </c>
    </row>
    <row r="33" spans="1:14" x14ac:dyDescent="0.25">
      <c r="A33" s="4" t="s">
        <v>2</v>
      </c>
      <c r="B33" s="5">
        <v>41670</v>
      </c>
      <c r="C33" s="5">
        <v>41698</v>
      </c>
      <c r="D33" s="5">
        <v>41729</v>
      </c>
      <c r="E33" s="5">
        <v>41759</v>
      </c>
      <c r="F33" s="6">
        <v>41790</v>
      </c>
      <c r="G33" s="6">
        <v>41820</v>
      </c>
      <c r="H33" s="6">
        <v>41851</v>
      </c>
      <c r="I33" s="7">
        <v>41881</v>
      </c>
      <c r="J33" s="8">
        <v>41912</v>
      </c>
      <c r="K33" s="9">
        <v>41943</v>
      </c>
      <c r="L33" s="9">
        <v>41971</v>
      </c>
      <c r="M33" s="9">
        <v>41996</v>
      </c>
      <c r="N33" s="10">
        <v>2014</v>
      </c>
    </row>
    <row r="34" spans="1:14" x14ac:dyDescent="0.25">
      <c r="A34" s="11" t="s">
        <v>14</v>
      </c>
      <c r="B34" s="12"/>
      <c r="C34" s="12"/>
      <c r="D34" s="12"/>
      <c r="E34" s="12"/>
      <c r="F34" s="13"/>
      <c r="G34" s="13"/>
      <c r="H34" s="13"/>
      <c r="I34" s="13"/>
      <c r="J34" s="14"/>
      <c r="K34" s="15"/>
      <c r="L34" s="15"/>
      <c r="M34" s="15"/>
      <c r="N34" s="16"/>
    </row>
    <row r="35" spans="1:14" ht="15.75" x14ac:dyDescent="0.25">
      <c r="A35" s="17">
        <v>79054416</v>
      </c>
      <c r="B35" s="18">
        <v>191.66399999999999</v>
      </c>
      <c r="C35" s="18">
        <v>199.095</v>
      </c>
      <c r="D35" s="63">
        <v>208.33799999999999</v>
      </c>
      <c r="E35" s="18">
        <v>216.31800000000001</v>
      </c>
      <c r="F35" s="63">
        <v>224.04599999999999</v>
      </c>
      <c r="G35" s="63">
        <v>231.404</v>
      </c>
      <c r="H35" s="63">
        <v>235.45699999999999</v>
      </c>
      <c r="I35" s="63">
        <v>239.33099999999999</v>
      </c>
      <c r="J35" s="64">
        <v>248.631</v>
      </c>
      <c r="K35" s="62">
        <v>257.38200000000001</v>
      </c>
      <c r="L35" s="62">
        <v>266.291</v>
      </c>
      <c r="M35" s="62">
        <v>273.93400000000003</v>
      </c>
      <c r="N35" s="21" t="s">
        <v>4</v>
      </c>
    </row>
    <row r="36" spans="1:14" ht="15.75" x14ac:dyDescent="0.25">
      <c r="A36" s="22" t="s">
        <v>5</v>
      </c>
      <c r="B36" s="23">
        <v>8.6430000000000007</v>
      </c>
      <c r="C36" s="24">
        <f>+C35-B35</f>
        <v>7.4310000000000116</v>
      </c>
      <c r="D36" s="24">
        <f>+D35-C35</f>
        <v>9.242999999999995</v>
      </c>
      <c r="E36" s="24">
        <f t="shared" ref="E36:M36" si="7">+E35-D35</f>
        <v>7.9800000000000182</v>
      </c>
      <c r="F36" s="24">
        <f t="shared" si="7"/>
        <v>7.7279999999999802</v>
      </c>
      <c r="G36" s="24">
        <f t="shared" si="7"/>
        <v>7.3580000000000041</v>
      </c>
      <c r="H36" s="24">
        <f t="shared" si="7"/>
        <v>4.0529999999999973</v>
      </c>
      <c r="I36" s="24">
        <f t="shared" si="7"/>
        <v>3.8739999999999952</v>
      </c>
      <c r="J36" s="24">
        <f t="shared" si="7"/>
        <v>9.3000000000000114</v>
      </c>
      <c r="K36" s="24">
        <f t="shared" si="7"/>
        <v>8.7510000000000048</v>
      </c>
      <c r="L36" s="24">
        <f t="shared" si="7"/>
        <v>8.9089999999999918</v>
      </c>
      <c r="M36" s="24">
        <f t="shared" si="7"/>
        <v>7.6430000000000291</v>
      </c>
      <c r="N36" s="21"/>
    </row>
    <row r="37" spans="1:14" ht="30" x14ac:dyDescent="0.25">
      <c r="A37" s="25" t="s">
        <v>6</v>
      </c>
      <c r="B37" s="26">
        <v>8.6430000000000007</v>
      </c>
      <c r="C37" s="26">
        <v>7.431</v>
      </c>
      <c r="D37" s="27">
        <v>9.2430000000000003</v>
      </c>
      <c r="E37" s="26">
        <v>7.98</v>
      </c>
      <c r="F37" s="27">
        <v>7.7279999999999998</v>
      </c>
      <c r="G37" s="27">
        <v>7.3579999999999997</v>
      </c>
      <c r="H37" s="27">
        <v>4.0529999999999999</v>
      </c>
      <c r="I37" s="27">
        <v>3.8740000000000001</v>
      </c>
      <c r="J37" s="28">
        <v>9.3000000000000007</v>
      </c>
      <c r="K37" s="28">
        <v>8.7509999999999994</v>
      </c>
      <c r="L37" s="28">
        <v>8.9090000000000007</v>
      </c>
      <c r="M37" s="28">
        <v>7.6429999999999998</v>
      </c>
      <c r="N37" s="21">
        <f>SUM(B37:M37)</f>
        <v>90.913000000000011</v>
      </c>
    </row>
    <row r="38" spans="1:14" ht="30" x14ac:dyDescent="0.25">
      <c r="A38" s="29" t="s">
        <v>7</v>
      </c>
      <c r="B38" s="30">
        <f>B36-B37</f>
        <v>0</v>
      </c>
      <c r="C38" s="30">
        <v>0</v>
      </c>
      <c r="D38" s="30">
        <f t="shared" ref="D38:L38" si="8">D36-D37</f>
        <v>0</v>
      </c>
      <c r="E38" s="30">
        <v>0</v>
      </c>
      <c r="F38" s="30">
        <v>0</v>
      </c>
      <c r="G38" s="30">
        <f t="shared" si="8"/>
        <v>0</v>
      </c>
      <c r="H38" s="30">
        <f t="shared" si="8"/>
        <v>0</v>
      </c>
      <c r="I38" s="30">
        <v>0</v>
      </c>
      <c r="J38" s="30">
        <f t="shared" si="8"/>
        <v>0</v>
      </c>
      <c r="K38" s="30">
        <f t="shared" si="8"/>
        <v>0</v>
      </c>
      <c r="L38" s="30">
        <f t="shared" si="8"/>
        <v>0</v>
      </c>
      <c r="M38" s="30">
        <v>0</v>
      </c>
      <c r="N38" s="31">
        <f>SUM(B38:M38)</f>
        <v>0</v>
      </c>
    </row>
    <row r="39" spans="1:14" ht="30" x14ac:dyDescent="0.25">
      <c r="A39" s="46" t="s">
        <v>18</v>
      </c>
      <c r="B39" s="47">
        <v>32537.89</v>
      </c>
      <c r="C39" s="47">
        <v>28043.57</v>
      </c>
      <c r="D39" s="48">
        <v>34762.81</v>
      </c>
      <c r="E39" s="47">
        <v>30079.360000000001</v>
      </c>
      <c r="F39" s="48">
        <v>29144.89</v>
      </c>
      <c r="G39" s="48">
        <v>27772.86</v>
      </c>
      <c r="H39" s="48">
        <v>15517.3</v>
      </c>
      <c r="I39" s="48">
        <v>14853.52</v>
      </c>
      <c r="J39" s="49">
        <v>30449.73</v>
      </c>
      <c r="K39" s="50">
        <v>28995.37</v>
      </c>
      <c r="L39" s="50">
        <v>29413.919999999998</v>
      </c>
      <c r="M39" s="50">
        <v>26060.16</v>
      </c>
      <c r="N39" s="51">
        <f>SUM(B39:M39)</f>
        <v>327631.37999999995</v>
      </c>
    </row>
    <row r="40" spans="1:14" x14ac:dyDescent="0.25">
      <c r="A40" s="52" t="s">
        <v>19</v>
      </c>
      <c r="B40" s="53">
        <f t="shared" ref="B40:M40" si="9">SUM(B39:B39)</f>
        <v>32537.89</v>
      </c>
      <c r="C40" s="53">
        <f t="shared" si="9"/>
        <v>28043.57</v>
      </c>
      <c r="D40" s="53">
        <f t="shared" si="9"/>
        <v>34762.81</v>
      </c>
      <c r="E40" s="53">
        <f t="shared" si="9"/>
        <v>30079.360000000001</v>
      </c>
      <c r="F40" s="53">
        <f t="shared" si="9"/>
        <v>29144.89</v>
      </c>
      <c r="G40" s="53">
        <f t="shared" si="9"/>
        <v>27772.86</v>
      </c>
      <c r="H40" s="53">
        <f t="shared" si="9"/>
        <v>15517.3</v>
      </c>
      <c r="I40" s="53">
        <f t="shared" si="9"/>
        <v>14853.52</v>
      </c>
      <c r="J40" s="54">
        <f t="shared" si="9"/>
        <v>30449.73</v>
      </c>
      <c r="K40" s="55">
        <f t="shared" si="9"/>
        <v>28995.37</v>
      </c>
      <c r="L40" s="55">
        <f t="shared" si="9"/>
        <v>29413.919999999998</v>
      </c>
      <c r="M40" s="55">
        <f t="shared" si="9"/>
        <v>26060.16</v>
      </c>
      <c r="N40" s="31">
        <f>SUM(B40:M40)</f>
        <v>327631.37999999995</v>
      </c>
    </row>
    <row r="41" spans="1:14" ht="30" x14ac:dyDescent="0.25">
      <c r="A41" s="32" t="s">
        <v>8</v>
      </c>
      <c r="B41" s="33">
        <f>+B40*1.21</f>
        <v>39370.846899999997</v>
      </c>
      <c r="C41" s="33">
        <f t="shared" ref="C41:M41" si="10">+C40*1.21</f>
        <v>33932.719700000001</v>
      </c>
      <c r="D41" s="33">
        <f t="shared" si="10"/>
        <v>42063.000099999997</v>
      </c>
      <c r="E41" s="33">
        <f t="shared" si="10"/>
        <v>36396.025600000001</v>
      </c>
      <c r="F41" s="33">
        <f t="shared" si="10"/>
        <v>35265.316899999998</v>
      </c>
      <c r="G41" s="33">
        <f t="shared" si="10"/>
        <v>33605.160600000003</v>
      </c>
      <c r="H41" s="33">
        <f t="shared" si="10"/>
        <v>18775.932999999997</v>
      </c>
      <c r="I41" s="33">
        <f t="shared" si="10"/>
        <v>17972.7592</v>
      </c>
      <c r="J41" s="33">
        <f t="shared" si="10"/>
        <v>36844.173299999995</v>
      </c>
      <c r="K41" s="33">
        <f t="shared" si="10"/>
        <v>35084.397700000001</v>
      </c>
      <c r="L41" s="33">
        <f t="shared" si="10"/>
        <v>35590.843199999996</v>
      </c>
      <c r="M41" s="33">
        <f t="shared" si="10"/>
        <v>31532.793599999997</v>
      </c>
      <c r="N41" s="31">
        <f>SUM(B41:M41)</f>
        <v>396433.96979999996</v>
      </c>
    </row>
    <row r="42" spans="1:14" x14ac:dyDescent="0.25">
      <c r="A42" s="34" t="s">
        <v>9</v>
      </c>
      <c r="B42" s="35">
        <v>4115671024</v>
      </c>
      <c r="C42" s="35">
        <v>4115671034</v>
      </c>
      <c r="D42" s="35">
        <v>4115671044</v>
      </c>
      <c r="E42" s="35">
        <v>4115671054</v>
      </c>
      <c r="F42" s="35">
        <v>4115671064</v>
      </c>
      <c r="G42" s="35">
        <v>4115671074</v>
      </c>
      <c r="H42" s="35">
        <v>4115671084</v>
      </c>
      <c r="I42" s="35">
        <v>4115671094</v>
      </c>
      <c r="J42" s="58">
        <v>4115671104</v>
      </c>
      <c r="K42" s="59">
        <v>4115671114</v>
      </c>
      <c r="L42" s="59">
        <v>4115671124</v>
      </c>
      <c r="M42" s="59">
        <v>4115671015</v>
      </c>
      <c r="N42" s="21"/>
    </row>
    <row r="43" spans="1:14" x14ac:dyDescent="0.25">
      <c r="A43" s="36" t="s">
        <v>10</v>
      </c>
      <c r="B43" s="37">
        <v>41640</v>
      </c>
      <c r="C43" s="37">
        <v>41671</v>
      </c>
      <c r="D43" s="37">
        <v>41699</v>
      </c>
      <c r="E43" s="37">
        <v>41730</v>
      </c>
      <c r="F43" s="37">
        <v>41760</v>
      </c>
      <c r="G43" s="37">
        <v>41791</v>
      </c>
      <c r="H43" s="37">
        <v>41821</v>
      </c>
      <c r="I43" s="37">
        <v>41852</v>
      </c>
      <c r="J43" s="37">
        <v>41883</v>
      </c>
      <c r="K43" s="37">
        <v>41913</v>
      </c>
      <c r="L43" s="37">
        <v>41944</v>
      </c>
      <c r="M43" s="37">
        <v>41974</v>
      </c>
      <c r="N43" s="21"/>
    </row>
    <row r="44" spans="1:14" x14ac:dyDescent="0.25">
      <c r="A44" s="38" t="s">
        <v>11</v>
      </c>
      <c r="B44" s="37">
        <v>41670</v>
      </c>
      <c r="C44" s="37">
        <v>41698</v>
      </c>
      <c r="D44" s="37">
        <v>41729</v>
      </c>
      <c r="E44" s="37">
        <v>41759</v>
      </c>
      <c r="F44" s="37">
        <v>41790</v>
      </c>
      <c r="G44" s="37">
        <v>41820</v>
      </c>
      <c r="H44" s="37">
        <v>41851</v>
      </c>
      <c r="I44" s="37">
        <v>41882</v>
      </c>
      <c r="J44" s="37">
        <v>41912</v>
      </c>
      <c r="K44" s="37">
        <v>41943</v>
      </c>
      <c r="L44" s="37">
        <v>41973</v>
      </c>
      <c r="M44" s="37">
        <v>42004</v>
      </c>
      <c r="N44" s="21"/>
    </row>
    <row r="45" spans="1:14" ht="30.75" thickBot="1" x14ac:dyDescent="0.3">
      <c r="A45" s="39" t="s">
        <v>12</v>
      </c>
      <c r="B45" s="40"/>
      <c r="C45" s="40"/>
      <c r="D45" s="41"/>
      <c r="E45" s="40"/>
      <c r="F45" s="37"/>
      <c r="G45" s="37"/>
      <c r="H45" s="13"/>
      <c r="I45" s="13"/>
      <c r="J45" s="42"/>
      <c r="K45" s="43"/>
      <c r="L45" s="43"/>
      <c r="M45" s="43"/>
      <c r="N45" s="44"/>
    </row>
    <row r="46" spans="1:14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4" workbookViewId="0">
      <selection activeCell="N30" sqref="N30"/>
    </sheetView>
  </sheetViews>
  <sheetFormatPr defaultRowHeight="15" x14ac:dyDescent="0.25"/>
  <cols>
    <col min="1" max="1" width="21.140625" customWidth="1"/>
    <col min="2" max="2" width="15.85546875" customWidth="1"/>
    <col min="3" max="3" width="13.5703125" customWidth="1"/>
    <col min="4" max="4" width="14" customWidth="1"/>
    <col min="5" max="5" width="14.28515625" customWidth="1"/>
    <col min="6" max="6" width="16.7109375" customWidth="1"/>
    <col min="7" max="7" width="14.140625" customWidth="1"/>
    <col min="8" max="8" width="14" customWidth="1"/>
    <col min="9" max="9" width="13.85546875" customWidth="1"/>
    <col min="10" max="10" width="12.5703125" customWidth="1"/>
    <col min="11" max="11" width="15.42578125" customWidth="1"/>
    <col min="12" max="12" width="13.42578125" customWidth="1"/>
    <col min="13" max="13" width="13.7109375" customWidth="1"/>
    <col min="14" max="14" width="11.7109375" customWidth="1"/>
  </cols>
  <sheetData>
    <row r="1" spans="1:14" ht="21" x14ac:dyDescent="0.35">
      <c r="A1" s="45" t="s">
        <v>15</v>
      </c>
      <c r="I1" s="60" t="s">
        <v>17</v>
      </c>
    </row>
    <row r="2" spans="1:14" ht="15.75" thickBot="1" x14ac:dyDescent="0.3">
      <c r="A2" s="1" t="s">
        <v>0</v>
      </c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3" t="s">
        <v>1</v>
      </c>
    </row>
    <row r="3" spans="1:14" x14ac:dyDescent="0.25">
      <c r="A3" s="4" t="s">
        <v>2</v>
      </c>
      <c r="B3" s="5">
        <v>42035</v>
      </c>
      <c r="C3" s="5">
        <v>42063</v>
      </c>
      <c r="D3" s="5">
        <v>42094</v>
      </c>
      <c r="E3" s="5">
        <v>42124</v>
      </c>
      <c r="F3" s="6">
        <v>42155</v>
      </c>
      <c r="G3" s="6">
        <v>42185</v>
      </c>
      <c r="H3" s="6">
        <v>42216</v>
      </c>
      <c r="I3" s="7">
        <v>42246</v>
      </c>
      <c r="J3" s="8">
        <v>42277</v>
      </c>
      <c r="K3" s="9">
        <v>42308</v>
      </c>
      <c r="L3" s="9">
        <v>42336</v>
      </c>
      <c r="M3" s="9">
        <v>42361</v>
      </c>
      <c r="N3" s="10">
        <v>2015</v>
      </c>
    </row>
    <row r="4" spans="1:14" x14ac:dyDescent="0.25">
      <c r="A4" s="11" t="s">
        <v>3</v>
      </c>
      <c r="B4" s="12"/>
      <c r="C4" s="12"/>
      <c r="D4" s="12"/>
      <c r="E4" s="12"/>
      <c r="F4" s="13"/>
      <c r="G4" s="13"/>
      <c r="H4" s="13"/>
      <c r="I4" s="13"/>
      <c r="J4" s="14"/>
      <c r="K4" s="15"/>
      <c r="L4" s="15"/>
      <c r="M4" s="15"/>
      <c r="N4" s="16"/>
    </row>
    <row r="5" spans="1:14" ht="15.75" x14ac:dyDescent="0.25">
      <c r="A5" s="17">
        <v>37107464</v>
      </c>
      <c r="B5" s="18"/>
      <c r="C5" s="18"/>
      <c r="D5" s="63"/>
      <c r="E5" s="18"/>
      <c r="F5" s="63"/>
      <c r="G5" s="63"/>
      <c r="H5" s="63"/>
      <c r="I5" s="63"/>
      <c r="J5" s="64"/>
      <c r="K5" s="62"/>
      <c r="L5" s="62"/>
      <c r="M5" s="62"/>
      <c r="N5" s="21" t="s">
        <v>4</v>
      </c>
    </row>
    <row r="6" spans="1:14" ht="15.75" x14ac:dyDescent="0.25">
      <c r="A6" s="22" t="s">
        <v>5</v>
      </c>
      <c r="B6" s="23"/>
      <c r="C6" s="61">
        <f>+C5-B5</f>
        <v>0</v>
      </c>
      <c r="D6" s="24">
        <f>+D5-C5</f>
        <v>0</v>
      </c>
      <c r="E6" s="24"/>
      <c r="F6" s="24">
        <f t="shared" ref="F6:M6" si="0">+F5-E5</f>
        <v>0</v>
      </c>
      <c r="G6" s="24">
        <f t="shared" si="0"/>
        <v>0</v>
      </c>
      <c r="H6" s="24">
        <f t="shared" si="0"/>
        <v>0</v>
      </c>
      <c r="I6" s="24">
        <f t="shared" si="0"/>
        <v>0</v>
      </c>
      <c r="J6" s="24">
        <f t="shared" si="0"/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1"/>
    </row>
    <row r="7" spans="1:14" ht="30" x14ac:dyDescent="0.25">
      <c r="A7" s="25" t="s">
        <v>6</v>
      </c>
      <c r="B7" s="26">
        <v>4.2729999999999997</v>
      </c>
      <c r="C7" s="26">
        <v>3.3980000000000001</v>
      </c>
      <c r="D7" s="27">
        <v>4.2320000000000002</v>
      </c>
      <c r="E7" s="26">
        <v>7.7910000000000004</v>
      </c>
      <c r="F7" s="26">
        <v>7.5940000000000003</v>
      </c>
      <c r="G7" s="27">
        <v>2.7130000000000001</v>
      </c>
      <c r="H7" s="27">
        <v>0.879</v>
      </c>
      <c r="I7" s="27">
        <v>0.84799999999999998</v>
      </c>
      <c r="J7" s="28">
        <v>3.2450000000000001</v>
      </c>
      <c r="K7" s="28">
        <v>3.3479999999999999</v>
      </c>
      <c r="L7" s="28">
        <v>3.8809999999999998</v>
      </c>
      <c r="M7" s="28">
        <v>3.1560000000000001</v>
      </c>
      <c r="N7" s="21">
        <f>SUM(B7:M7)</f>
        <v>45.357999999999997</v>
      </c>
    </row>
    <row r="8" spans="1:14" ht="30" x14ac:dyDescent="0.25">
      <c r="A8" s="29" t="s">
        <v>7</v>
      </c>
      <c r="B8" s="30">
        <f>B6-B7</f>
        <v>-4.2729999999999997</v>
      </c>
      <c r="C8" s="30">
        <v>0</v>
      </c>
      <c r="D8" s="30">
        <v>4.2320000000000002</v>
      </c>
      <c r="E8" s="30"/>
      <c r="F8" s="30">
        <f>F6-F7</f>
        <v>-7.5940000000000003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f>L6-L7</f>
        <v>-3.8809999999999998</v>
      </c>
      <c r="M8" s="30">
        <v>0</v>
      </c>
      <c r="N8" s="31">
        <f>SUM(B8:M8)</f>
        <v>-11.516</v>
      </c>
    </row>
    <row r="9" spans="1:14" ht="30" x14ac:dyDescent="0.25">
      <c r="A9" s="46" t="s">
        <v>18</v>
      </c>
      <c r="B9" s="47">
        <v>16141.83</v>
      </c>
      <c r="C9" s="47">
        <v>12941.23</v>
      </c>
      <c r="D9" s="48">
        <v>15991.86</v>
      </c>
      <c r="E9" s="47">
        <v>26159.67</v>
      </c>
      <c r="F9" s="47">
        <v>25645.19</v>
      </c>
      <c r="G9" s="48">
        <v>10435.629999999999</v>
      </c>
      <c r="H9" s="48">
        <v>3727.23</v>
      </c>
      <c r="I9" s="48">
        <v>3613.83</v>
      </c>
      <c r="J9" s="49">
        <v>12381.59</v>
      </c>
      <c r="K9" s="50">
        <v>12758.35</v>
      </c>
      <c r="L9" s="50"/>
      <c r="M9" s="50">
        <v>26763.98</v>
      </c>
      <c r="N9" s="51">
        <f>SUM(B9:M9)</f>
        <v>166560.39000000001</v>
      </c>
    </row>
    <row r="10" spans="1:14" x14ac:dyDescent="0.25">
      <c r="A10" s="52" t="s">
        <v>19</v>
      </c>
      <c r="B10" s="53">
        <f>B9</f>
        <v>16141.83</v>
      </c>
      <c r="C10" s="53">
        <f t="shared" ref="C10:M10" si="1">C9</f>
        <v>12941.23</v>
      </c>
      <c r="D10" s="53">
        <f t="shared" si="1"/>
        <v>15991.86</v>
      </c>
      <c r="E10" s="53">
        <f t="shared" si="1"/>
        <v>26159.67</v>
      </c>
      <c r="F10" s="53">
        <f>F9</f>
        <v>25645.19</v>
      </c>
      <c r="G10" s="53">
        <f t="shared" si="1"/>
        <v>10435.629999999999</v>
      </c>
      <c r="H10" s="53">
        <f t="shared" si="1"/>
        <v>3727.23</v>
      </c>
      <c r="I10" s="53">
        <f t="shared" si="1"/>
        <v>3613.83</v>
      </c>
      <c r="J10" s="53">
        <f t="shared" si="1"/>
        <v>12381.59</v>
      </c>
      <c r="K10" s="53">
        <f t="shared" si="1"/>
        <v>12758.35</v>
      </c>
      <c r="L10" s="53">
        <f t="shared" si="1"/>
        <v>0</v>
      </c>
      <c r="M10" s="53">
        <f t="shared" si="1"/>
        <v>26763.98</v>
      </c>
      <c r="N10" s="31">
        <f>SUM(B10:M10)</f>
        <v>166560.39000000001</v>
      </c>
    </row>
    <row r="11" spans="1:14" ht="30" x14ac:dyDescent="0.25">
      <c r="A11" s="32" t="s">
        <v>8</v>
      </c>
      <c r="B11" s="33">
        <f>+B10*1.21</f>
        <v>19531.614300000001</v>
      </c>
      <c r="C11" s="33">
        <f t="shared" ref="C11:M11" si="2">+C10*1.21</f>
        <v>15658.888299999999</v>
      </c>
      <c r="D11" s="33">
        <f t="shared" si="2"/>
        <v>19350.150600000001</v>
      </c>
      <c r="E11" s="33">
        <f t="shared" si="2"/>
        <v>31653.200699999998</v>
      </c>
      <c r="F11" s="33">
        <f>+F10*1.21</f>
        <v>31030.679899999999</v>
      </c>
      <c r="G11" s="33">
        <f t="shared" si="2"/>
        <v>12627.112299999999</v>
      </c>
      <c r="H11" s="33">
        <f t="shared" si="2"/>
        <v>4509.9483</v>
      </c>
      <c r="I11" s="33">
        <f t="shared" si="2"/>
        <v>4372.7343000000001</v>
      </c>
      <c r="J11" s="33">
        <f t="shared" si="2"/>
        <v>14981.723899999999</v>
      </c>
      <c r="K11" s="33">
        <f t="shared" si="2"/>
        <v>15437.603499999999</v>
      </c>
      <c r="L11" s="33">
        <f t="shared" si="2"/>
        <v>0</v>
      </c>
      <c r="M11" s="33">
        <f t="shared" si="2"/>
        <v>32384.415799999999</v>
      </c>
      <c r="N11" s="31">
        <f>SUM(B11:M11)</f>
        <v>201538.07190000001</v>
      </c>
    </row>
    <row r="12" spans="1:14" x14ac:dyDescent="0.25">
      <c r="A12" s="34" t="s">
        <v>9</v>
      </c>
      <c r="B12" s="35">
        <v>11050049151</v>
      </c>
      <c r="C12" s="35">
        <v>11050082066</v>
      </c>
      <c r="D12" s="35">
        <v>11050116107</v>
      </c>
      <c r="E12" s="35">
        <v>11050143000</v>
      </c>
      <c r="F12" s="35">
        <v>11050171118</v>
      </c>
      <c r="G12" s="35">
        <v>11050197891</v>
      </c>
      <c r="H12" s="35">
        <v>11050224277</v>
      </c>
      <c r="I12" s="35">
        <v>11050248763</v>
      </c>
      <c r="J12" s="58">
        <v>110502785</v>
      </c>
      <c r="K12" s="59">
        <v>110503123</v>
      </c>
      <c r="L12" s="59"/>
      <c r="M12" s="59">
        <v>11060006650</v>
      </c>
      <c r="N12" s="21"/>
    </row>
    <row r="13" spans="1:14" x14ac:dyDescent="0.25">
      <c r="A13" s="36" t="s">
        <v>10</v>
      </c>
      <c r="B13" s="37">
        <v>42005</v>
      </c>
      <c r="C13" s="37">
        <v>42036</v>
      </c>
      <c r="D13" s="37">
        <v>42064</v>
      </c>
      <c r="E13" s="37">
        <v>42095</v>
      </c>
      <c r="F13" s="37">
        <v>42125</v>
      </c>
      <c r="G13" s="37">
        <v>42156</v>
      </c>
      <c r="H13" s="37">
        <v>42186</v>
      </c>
      <c r="I13" s="37">
        <v>42217</v>
      </c>
      <c r="J13" s="37">
        <v>42248</v>
      </c>
      <c r="K13" s="37">
        <v>42278</v>
      </c>
      <c r="L13" s="37">
        <v>42309</v>
      </c>
      <c r="M13" s="37">
        <v>42339</v>
      </c>
      <c r="N13" s="21"/>
    </row>
    <row r="14" spans="1:14" x14ac:dyDescent="0.25">
      <c r="A14" s="38" t="s">
        <v>11</v>
      </c>
      <c r="B14" s="37">
        <v>42035</v>
      </c>
      <c r="C14" s="37">
        <v>42063</v>
      </c>
      <c r="D14" s="37">
        <v>42094</v>
      </c>
      <c r="E14" s="37">
        <v>42124</v>
      </c>
      <c r="F14" s="37">
        <v>41790</v>
      </c>
      <c r="G14" s="37">
        <v>42185</v>
      </c>
      <c r="H14" s="37">
        <v>42216</v>
      </c>
      <c r="I14" s="37">
        <v>42247</v>
      </c>
      <c r="J14" s="37">
        <v>42277</v>
      </c>
      <c r="K14" s="37">
        <v>42308</v>
      </c>
      <c r="L14" s="37">
        <v>42338</v>
      </c>
      <c r="M14" s="37">
        <v>42369</v>
      </c>
      <c r="N14" s="21"/>
    </row>
    <row r="15" spans="1:14" ht="30" x14ac:dyDescent="0.25">
      <c r="A15" s="39" t="s">
        <v>12</v>
      </c>
      <c r="B15" s="40"/>
      <c r="C15" s="40"/>
      <c r="D15" s="41"/>
      <c r="E15" s="40"/>
      <c r="F15" s="37"/>
      <c r="G15" s="37"/>
      <c r="H15" s="13"/>
      <c r="I15" s="13"/>
      <c r="J15" s="42"/>
      <c r="K15" s="43"/>
      <c r="L15" s="43"/>
      <c r="M15" s="43"/>
      <c r="N15" s="44"/>
    </row>
    <row r="16" spans="1:14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3" t="s">
        <v>1</v>
      </c>
    </row>
    <row r="17" spans="1:14" ht="15.75" thickBot="1" x14ac:dyDescent="0.3">
      <c r="A17" s="1" t="s">
        <v>0</v>
      </c>
      <c r="B17" s="1"/>
      <c r="C17" s="1"/>
      <c r="D17" s="1"/>
      <c r="E17" s="1"/>
      <c r="F17" s="2"/>
      <c r="G17" s="2"/>
      <c r="H17" s="2"/>
      <c r="I17" s="2"/>
      <c r="J17" s="2"/>
      <c r="K17" s="2"/>
      <c r="L17" s="2"/>
      <c r="M17" s="2"/>
      <c r="N17" s="3" t="s">
        <v>1</v>
      </c>
    </row>
    <row r="18" spans="1:14" x14ac:dyDescent="0.25">
      <c r="A18" s="4" t="s">
        <v>2</v>
      </c>
      <c r="B18" s="5">
        <v>42035</v>
      </c>
      <c r="C18" s="5">
        <v>42063</v>
      </c>
      <c r="D18" s="5">
        <v>42094</v>
      </c>
      <c r="E18" s="5">
        <v>42124</v>
      </c>
      <c r="F18" s="6">
        <v>42155</v>
      </c>
      <c r="G18" s="6">
        <v>42185</v>
      </c>
      <c r="H18" s="6">
        <v>42216</v>
      </c>
      <c r="I18" s="7">
        <v>42246</v>
      </c>
      <c r="J18" s="8">
        <v>42277</v>
      </c>
      <c r="K18" s="9">
        <v>42308</v>
      </c>
      <c r="L18" s="9">
        <v>42336</v>
      </c>
      <c r="M18" s="9">
        <v>42361</v>
      </c>
      <c r="N18" s="10">
        <v>2014</v>
      </c>
    </row>
    <row r="19" spans="1:14" x14ac:dyDescent="0.25">
      <c r="A19" s="11" t="s">
        <v>13</v>
      </c>
      <c r="B19" s="12"/>
      <c r="C19" s="12"/>
      <c r="D19" s="12"/>
      <c r="E19" s="12"/>
      <c r="F19" s="13"/>
      <c r="G19" s="13"/>
      <c r="H19" s="13"/>
      <c r="I19" s="13"/>
      <c r="J19" s="14"/>
      <c r="K19" s="15"/>
      <c r="L19" s="15"/>
      <c r="M19" s="15"/>
      <c r="N19" s="16"/>
    </row>
    <row r="20" spans="1:14" ht="15.75" x14ac:dyDescent="0.25">
      <c r="A20" s="17" t="s">
        <v>16</v>
      </c>
      <c r="B20" s="18"/>
      <c r="C20" s="18"/>
      <c r="D20" s="19"/>
      <c r="E20" s="18"/>
      <c r="F20" s="19"/>
      <c r="G20" s="19"/>
      <c r="H20" s="19"/>
      <c r="I20" s="19"/>
      <c r="J20" s="20"/>
      <c r="K20" s="62"/>
      <c r="L20" s="62"/>
      <c r="M20" s="62"/>
      <c r="N20" s="21" t="s">
        <v>4</v>
      </c>
    </row>
    <row r="21" spans="1:14" ht="15.75" x14ac:dyDescent="0.25">
      <c r="A21" s="22" t="s">
        <v>5</v>
      </c>
      <c r="B21" s="23"/>
      <c r="C21" s="24">
        <f>+C20-B20</f>
        <v>0</v>
      </c>
      <c r="D21" s="24">
        <f>+D20-C20</f>
        <v>0</v>
      </c>
      <c r="E21" s="24">
        <f t="shared" ref="E21:J21" si="3">+E20-D20</f>
        <v>0</v>
      </c>
      <c r="F21" s="24">
        <f t="shared" si="3"/>
        <v>0</v>
      </c>
      <c r="G21" s="24">
        <f t="shared" si="3"/>
        <v>0</v>
      </c>
      <c r="H21" s="24">
        <f t="shared" si="3"/>
        <v>0</v>
      </c>
      <c r="I21" s="24">
        <f t="shared" si="3"/>
        <v>0</v>
      </c>
      <c r="J21" s="24">
        <f t="shared" si="3"/>
        <v>0</v>
      </c>
      <c r="K21" s="24"/>
      <c r="L21" s="24"/>
      <c r="M21" s="24">
        <f>+M20-K20</f>
        <v>0</v>
      </c>
      <c r="N21" s="21"/>
    </row>
    <row r="22" spans="1:14" ht="30" x14ac:dyDescent="0.25">
      <c r="A22" s="25" t="s">
        <v>6</v>
      </c>
      <c r="B22" s="26"/>
      <c r="C22" s="26"/>
      <c r="D22" s="27"/>
      <c r="E22" s="26"/>
      <c r="F22" s="27"/>
      <c r="G22" s="27"/>
      <c r="H22" s="27"/>
      <c r="I22" s="27"/>
      <c r="J22" s="28"/>
      <c r="K22" s="75">
        <f>1.344+20.356</f>
        <v>21.700000000000003</v>
      </c>
      <c r="L22" s="28"/>
      <c r="M22" s="28">
        <v>5.9859999999999998</v>
      </c>
      <c r="N22" s="21">
        <f>SUM(B22:M22)</f>
        <v>27.686000000000003</v>
      </c>
    </row>
    <row r="23" spans="1:14" ht="30" x14ac:dyDescent="0.25">
      <c r="A23" s="29" t="s">
        <v>7</v>
      </c>
      <c r="B23" s="30"/>
      <c r="C23" s="30">
        <f t="shared" ref="C23:L23" si="4">C21-C22</f>
        <v>0</v>
      </c>
      <c r="D23" s="30">
        <f t="shared" si="4"/>
        <v>0</v>
      </c>
      <c r="E23" s="30">
        <f t="shared" si="4"/>
        <v>0</v>
      </c>
      <c r="F23" s="30">
        <f t="shared" si="4"/>
        <v>0</v>
      </c>
      <c r="G23" s="30">
        <f t="shared" si="4"/>
        <v>0</v>
      </c>
      <c r="H23" s="30">
        <f t="shared" si="4"/>
        <v>0</v>
      </c>
      <c r="I23" s="30">
        <f t="shared" si="4"/>
        <v>0</v>
      </c>
      <c r="J23" s="30">
        <f t="shared" si="4"/>
        <v>0</v>
      </c>
      <c r="K23" s="30">
        <f t="shared" si="4"/>
        <v>-21.700000000000003</v>
      </c>
      <c r="L23" s="30">
        <f t="shared" si="4"/>
        <v>0</v>
      </c>
      <c r="M23" s="30">
        <v>0</v>
      </c>
      <c r="N23" s="31">
        <f>SUM(B23:M23)</f>
        <v>-21.700000000000003</v>
      </c>
    </row>
    <row r="24" spans="1:14" ht="30" x14ac:dyDescent="0.25">
      <c r="A24" s="46" t="s">
        <v>18</v>
      </c>
      <c r="B24" s="47"/>
      <c r="C24" s="47"/>
      <c r="D24" s="48"/>
      <c r="E24" s="47"/>
      <c r="F24" s="48"/>
      <c r="G24" s="48"/>
      <c r="H24" s="48"/>
      <c r="I24" s="48"/>
      <c r="J24" s="49"/>
      <c r="K24" s="50">
        <v>82527.539999999994</v>
      </c>
      <c r="L24" s="50"/>
      <c r="M24" s="50">
        <v>22678.58</v>
      </c>
      <c r="N24" s="51">
        <f>SUM(B24:M24)</f>
        <v>105206.12</v>
      </c>
    </row>
    <row r="25" spans="1:14" x14ac:dyDescent="0.25">
      <c r="A25" s="52" t="s">
        <v>19</v>
      </c>
      <c r="B25" s="53">
        <f t="shared" ref="B25:M25" si="5">SUM(B24:B24)</f>
        <v>0</v>
      </c>
      <c r="C25" s="53">
        <f t="shared" si="5"/>
        <v>0</v>
      </c>
      <c r="D25" s="53">
        <f t="shared" si="5"/>
        <v>0</v>
      </c>
      <c r="E25" s="53">
        <f t="shared" si="5"/>
        <v>0</v>
      </c>
      <c r="F25" s="53">
        <f t="shared" si="5"/>
        <v>0</v>
      </c>
      <c r="G25" s="53">
        <f t="shared" si="5"/>
        <v>0</v>
      </c>
      <c r="H25" s="53">
        <f t="shared" si="5"/>
        <v>0</v>
      </c>
      <c r="I25" s="53">
        <f t="shared" si="5"/>
        <v>0</v>
      </c>
      <c r="J25" s="54">
        <f t="shared" si="5"/>
        <v>0</v>
      </c>
      <c r="K25" s="55">
        <f t="shared" si="5"/>
        <v>82527.539999999994</v>
      </c>
      <c r="L25" s="55">
        <f t="shared" si="5"/>
        <v>0</v>
      </c>
      <c r="M25" s="55">
        <f t="shared" si="5"/>
        <v>22678.58</v>
      </c>
      <c r="N25" s="31">
        <f>SUM(B25:M25)</f>
        <v>105206.12</v>
      </c>
    </row>
    <row r="26" spans="1:14" ht="30" x14ac:dyDescent="0.25">
      <c r="A26" s="32" t="s">
        <v>8</v>
      </c>
      <c r="B26" s="33">
        <f t="shared" ref="B26:L26" si="6">+B25*1.21</f>
        <v>0</v>
      </c>
      <c r="C26" s="33">
        <f t="shared" si="6"/>
        <v>0</v>
      </c>
      <c r="D26" s="33">
        <f t="shared" si="6"/>
        <v>0</v>
      </c>
      <c r="E26" s="33">
        <f t="shared" si="6"/>
        <v>0</v>
      </c>
      <c r="F26" s="33">
        <f t="shared" si="6"/>
        <v>0</v>
      </c>
      <c r="G26" s="33">
        <f t="shared" si="6"/>
        <v>0</v>
      </c>
      <c r="H26" s="33">
        <f t="shared" si="6"/>
        <v>0</v>
      </c>
      <c r="I26" s="33">
        <f t="shared" si="6"/>
        <v>0</v>
      </c>
      <c r="J26" s="33">
        <f t="shared" si="6"/>
        <v>0</v>
      </c>
      <c r="K26" s="33">
        <f t="shared" si="6"/>
        <v>99858.323399999994</v>
      </c>
      <c r="L26" s="33">
        <f t="shared" si="6"/>
        <v>0</v>
      </c>
      <c r="M26" s="33">
        <f>+M25*1.21</f>
        <v>27441.0818</v>
      </c>
      <c r="N26" s="31">
        <f>SUM(B26:M26)</f>
        <v>127299.40519999999</v>
      </c>
    </row>
    <row r="27" spans="1:14" x14ac:dyDescent="0.25">
      <c r="A27" s="34" t="s">
        <v>9</v>
      </c>
      <c r="B27" s="35"/>
      <c r="C27" s="35"/>
      <c r="D27" s="13"/>
      <c r="E27" s="35"/>
      <c r="F27" s="13"/>
      <c r="G27" s="13"/>
      <c r="H27" s="13"/>
      <c r="I27" s="13"/>
      <c r="J27" s="14"/>
      <c r="K27" s="15"/>
      <c r="L27" s="15"/>
      <c r="M27" s="59"/>
      <c r="N27" s="21"/>
    </row>
    <row r="28" spans="1:14" x14ac:dyDescent="0.25">
      <c r="A28" s="36" t="s">
        <v>10</v>
      </c>
      <c r="B28" s="37">
        <v>42005</v>
      </c>
      <c r="C28" s="37">
        <v>42036</v>
      </c>
      <c r="D28" s="37">
        <v>42064</v>
      </c>
      <c r="E28" s="37">
        <v>42095</v>
      </c>
      <c r="F28" s="37">
        <v>42125</v>
      </c>
      <c r="G28" s="37">
        <v>42156</v>
      </c>
      <c r="H28" s="37">
        <v>42186</v>
      </c>
      <c r="I28" s="37">
        <v>42217</v>
      </c>
      <c r="J28" s="37">
        <v>42248</v>
      </c>
      <c r="K28" s="37">
        <v>42005</v>
      </c>
      <c r="L28" s="37">
        <v>42309</v>
      </c>
      <c r="M28" s="37">
        <v>42297</v>
      </c>
      <c r="N28" s="21"/>
    </row>
    <row r="29" spans="1:14" x14ac:dyDescent="0.25">
      <c r="A29" s="38" t="s">
        <v>11</v>
      </c>
      <c r="B29" s="37">
        <v>42035</v>
      </c>
      <c r="C29" s="37">
        <v>42063</v>
      </c>
      <c r="D29" s="37">
        <v>42094</v>
      </c>
      <c r="E29" s="37">
        <v>42124</v>
      </c>
      <c r="F29" s="37">
        <v>41790</v>
      </c>
      <c r="G29" s="37">
        <v>42185</v>
      </c>
      <c r="H29" s="37">
        <v>42216</v>
      </c>
      <c r="I29" s="37">
        <v>42247</v>
      </c>
      <c r="J29" s="37">
        <v>42277</v>
      </c>
      <c r="K29" s="37">
        <v>42296</v>
      </c>
      <c r="L29" s="37">
        <v>42338</v>
      </c>
      <c r="M29" s="37">
        <v>42369</v>
      </c>
      <c r="N29" s="21"/>
    </row>
    <row r="30" spans="1:14" ht="30.75" thickBot="1" x14ac:dyDescent="0.3">
      <c r="A30" s="39" t="s">
        <v>12</v>
      </c>
      <c r="B30" s="40"/>
      <c r="C30" s="40"/>
      <c r="D30" s="41"/>
      <c r="E30" s="40"/>
      <c r="F30" s="37"/>
      <c r="G30" s="37"/>
      <c r="H30" s="13"/>
      <c r="I30" s="13"/>
      <c r="J30" s="42"/>
      <c r="K30" s="43">
        <v>42303</v>
      </c>
      <c r="L30" s="43"/>
      <c r="M30" s="43">
        <v>42407</v>
      </c>
      <c r="N30" s="44"/>
    </row>
    <row r="31" spans="1:14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7"/>
    </row>
    <row r="32" spans="1:14" ht="15.75" thickBot="1" x14ac:dyDescent="0.3">
      <c r="A32" s="1" t="s">
        <v>0</v>
      </c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3" t="s">
        <v>1</v>
      </c>
    </row>
    <row r="33" spans="1:14" x14ac:dyDescent="0.25">
      <c r="A33" s="4" t="s">
        <v>2</v>
      </c>
      <c r="B33" s="5">
        <v>42035</v>
      </c>
      <c r="C33" s="5">
        <v>42063</v>
      </c>
      <c r="D33" s="5">
        <v>42094</v>
      </c>
      <c r="E33" s="5">
        <v>42124</v>
      </c>
      <c r="F33" s="6">
        <v>42155</v>
      </c>
      <c r="G33" s="6">
        <v>42185</v>
      </c>
      <c r="H33" s="6">
        <v>42216</v>
      </c>
      <c r="I33" s="7">
        <v>42246</v>
      </c>
      <c r="J33" s="8">
        <v>42277</v>
      </c>
      <c r="K33" s="9">
        <v>42308</v>
      </c>
      <c r="L33" s="9">
        <v>42336</v>
      </c>
      <c r="M33" s="9">
        <v>42361</v>
      </c>
      <c r="N33" s="10">
        <v>2014</v>
      </c>
    </row>
    <row r="34" spans="1:14" x14ac:dyDescent="0.25">
      <c r="A34" s="11" t="s">
        <v>14</v>
      </c>
      <c r="B34" s="12"/>
      <c r="C34" s="12"/>
      <c r="D34" s="12"/>
      <c r="E34" s="12"/>
      <c r="F34" s="13"/>
      <c r="G34" s="13"/>
      <c r="H34" s="13"/>
      <c r="I34" s="13"/>
      <c r="J34" s="14"/>
      <c r="K34" s="15"/>
      <c r="L34" s="15"/>
      <c r="M34" s="15"/>
      <c r="N34" s="16"/>
    </row>
    <row r="35" spans="1:14" ht="15.75" x14ac:dyDescent="0.25">
      <c r="A35" s="17">
        <v>79054416</v>
      </c>
      <c r="B35" s="18"/>
      <c r="C35" s="18"/>
      <c r="D35" s="63"/>
      <c r="E35" s="18"/>
      <c r="F35" s="63"/>
      <c r="G35" s="63"/>
      <c r="H35" s="63"/>
      <c r="I35" s="63"/>
      <c r="J35" s="64"/>
      <c r="K35" s="62"/>
      <c r="L35" s="62"/>
      <c r="M35" s="62"/>
      <c r="N35" s="21" t="s">
        <v>4</v>
      </c>
    </row>
    <row r="36" spans="1:14" ht="15.75" x14ac:dyDescent="0.25">
      <c r="A36" s="22" t="s">
        <v>5</v>
      </c>
      <c r="B36" s="23"/>
      <c r="C36" s="24">
        <f>+C35-B35</f>
        <v>0</v>
      </c>
      <c r="D36" s="24">
        <f>+D35-C35</f>
        <v>0</v>
      </c>
      <c r="E36" s="24">
        <f t="shared" ref="E36:M36" si="7">+E35-D35</f>
        <v>0</v>
      </c>
      <c r="F36" s="24">
        <f t="shared" si="7"/>
        <v>0</v>
      </c>
      <c r="G36" s="24">
        <f t="shared" si="7"/>
        <v>0</v>
      </c>
      <c r="H36" s="24">
        <f t="shared" si="7"/>
        <v>0</v>
      </c>
      <c r="I36" s="24">
        <f t="shared" si="7"/>
        <v>0</v>
      </c>
      <c r="J36" s="24">
        <f t="shared" si="7"/>
        <v>0</v>
      </c>
      <c r="K36" s="24">
        <f t="shared" si="7"/>
        <v>0</v>
      </c>
      <c r="L36" s="24">
        <f t="shared" si="7"/>
        <v>0</v>
      </c>
      <c r="M36" s="24">
        <f t="shared" si="7"/>
        <v>0</v>
      </c>
      <c r="N36" s="21"/>
    </row>
    <row r="37" spans="1:14" ht="30" x14ac:dyDescent="0.25">
      <c r="A37" s="25" t="s">
        <v>6</v>
      </c>
      <c r="B37" s="26">
        <v>8.5359999999999996</v>
      </c>
      <c r="C37" s="26">
        <v>7.1959999999999997</v>
      </c>
      <c r="D37" s="27">
        <v>9.3350000000000009</v>
      </c>
      <c r="E37" s="26">
        <v>3.073</v>
      </c>
      <c r="F37" s="27">
        <v>2.4350000000000001</v>
      </c>
      <c r="G37" s="27">
        <v>7.7789999999999999</v>
      </c>
      <c r="H37" s="27">
        <v>4.7919999999999998</v>
      </c>
      <c r="I37" s="27">
        <v>3.6669999999999998</v>
      </c>
      <c r="J37" s="28">
        <v>8.8420000000000005</v>
      </c>
      <c r="K37" s="28">
        <v>8.31</v>
      </c>
      <c r="L37" s="28">
        <v>8.1969999999999992</v>
      </c>
      <c r="M37" s="28">
        <v>6.3879999999999999</v>
      </c>
      <c r="N37" s="21">
        <f>SUM(B37:M37)</f>
        <v>78.550000000000011</v>
      </c>
    </row>
    <row r="38" spans="1:14" ht="30" x14ac:dyDescent="0.25">
      <c r="A38" s="29" t="s">
        <v>7</v>
      </c>
      <c r="B38" s="30">
        <f>B36-B37</f>
        <v>-8.5359999999999996</v>
      </c>
      <c r="C38" s="30">
        <v>0</v>
      </c>
      <c r="D38" s="30">
        <f t="shared" ref="D38:L38" si="8">D36-D37</f>
        <v>-9.3350000000000009</v>
      </c>
      <c r="E38" s="30">
        <v>0</v>
      </c>
      <c r="F38" s="30">
        <v>2.4350000000000001</v>
      </c>
      <c r="G38" s="30">
        <f t="shared" si="8"/>
        <v>-7.7789999999999999</v>
      </c>
      <c r="H38" s="30">
        <f t="shared" si="8"/>
        <v>-4.7919999999999998</v>
      </c>
      <c r="I38" s="30">
        <v>0</v>
      </c>
      <c r="J38" s="30">
        <f t="shared" si="8"/>
        <v>-8.8420000000000005</v>
      </c>
      <c r="K38" s="30">
        <f t="shared" si="8"/>
        <v>-8.31</v>
      </c>
      <c r="L38" s="30">
        <f t="shared" si="8"/>
        <v>-8.1969999999999992</v>
      </c>
      <c r="M38" s="30">
        <v>0</v>
      </c>
      <c r="N38" s="31">
        <f>SUM(B38:M38)</f>
        <v>-53.356000000000009</v>
      </c>
    </row>
    <row r="39" spans="1:14" ht="30" x14ac:dyDescent="0.25">
      <c r="A39" s="46" t="s">
        <v>18</v>
      </c>
      <c r="B39" s="47">
        <v>28105.27</v>
      </c>
      <c r="C39" s="47">
        <v>24605.78</v>
      </c>
      <c r="D39" s="48">
        <v>30191.919999999998</v>
      </c>
      <c r="E39" s="47">
        <v>11752.46</v>
      </c>
      <c r="F39" s="48">
        <v>9418.77</v>
      </c>
      <c r="G39" s="48">
        <v>26128.35</v>
      </c>
      <c r="H39" s="48">
        <v>18327.59</v>
      </c>
      <c r="I39" s="48">
        <v>15389.61</v>
      </c>
      <c r="J39" s="49">
        <v>28904.42</v>
      </c>
      <c r="K39" s="50">
        <v>27515.06</v>
      </c>
      <c r="L39" s="50">
        <v>27219.97</v>
      </c>
      <c r="M39" s="50">
        <v>22495.64</v>
      </c>
      <c r="N39" s="51">
        <f>SUM(B39:M39)</f>
        <v>270054.83999999997</v>
      </c>
    </row>
    <row r="40" spans="1:14" x14ac:dyDescent="0.25">
      <c r="A40" s="52" t="s">
        <v>19</v>
      </c>
      <c r="B40" s="53">
        <f t="shared" ref="B40:M40" si="9">SUM(B39:B39)</f>
        <v>28105.27</v>
      </c>
      <c r="C40" s="53">
        <f t="shared" si="9"/>
        <v>24605.78</v>
      </c>
      <c r="D40" s="53">
        <f t="shared" si="9"/>
        <v>30191.919999999998</v>
      </c>
      <c r="E40" s="53">
        <f t="shared" si="9"/>
        <v>11752.46</v>
      </c>
      <c r="F40" s="53">
        <f t="shared" si="9"/>
        <v>9418.77</v>
      </c>
      <c r="G40" s="53">
        <f t="shared" si="9"/>
        <v>26128.35</v>
      </c>
      <c r="H40" s="53">
        <f t="shared" si="9"/>
        <v>18327.59</v>
      </c>
      <c r="I40" s="53">
        <f t="shared" si="9"/>
        <v>15389.61</v>
      </c>
      <c r="J40" s="54">
        <f t="shared" si="9"/>
        <v>28904.42</v>
      </c>
      <c r="K40" s="55">
        <f t="shared" si="9"/>
        <v>27515.06</v>
      </c>
      <c r="L40" s="55">
        <f t="shared" si="9"/>
        <v>27219.97</v>
      </c>
      <c r="M40" s="55">
        <f t="shared" si="9"/>
        <v>22495.64</v>
      </c>
      <c r="N40" s="31">
        <f>SUM(B40:M40)</f>
        <v>270054.83999999997</v>
      </c>
    </row>
    <row r="41" spans="1:14" ht="30" x14ac:dyDescent="0.25">
      <c r="A41" s="32" t="s">
        <v>8</v>
      </c>
      <c r="B41" s="33">
        <f>+B40*1.21</f>
        <v>34007.376700000001</v>
      </c>
      <c r="C41" s="33">
        <f t="shared" ref="C41:M41" si="10">+C40*1.21</f>
        <v>29772.993799999997</v>
      </c>
      <c r="D41" s="33">
        <f t="shared" si="10"/>
        <v>36532.2232</v>
      </c>
      <c r="E41" s="33">
        <f t="shared" si="10"/>
        <v>14220.476599999998</v>
      </c>
      <c r="F41" s="33">
        <f t="shared" si="10"/>
        <v>11396.7117</v>
      </c>
      <c r="G41" s="33">
        <f t="shared" si="10"/>
        <v>31615.303499999998</v>
      </c>
      <c r="H41" s="33">
        <f t="shared" si="10"/>
        <v>22176.383900000001</v>
      </c>
      <c r="I41" s="33">
        <f t="shared" si="10"/>
        <v>18621.428100000001</v>
      </c>
      <c r="J41" s="33">
        <f t="shared" si="10"/>
        <v>34974.3482</v>
      </c>
      <c r="K41" s="33">
        <f t="shared" si="10"/>
        <v>33293.222600000001</v>
      </c>
      <c r="L41" s="33">
        <f t="shared" si="10"/>
        <v>32936.163699999997</v>
      </c>
      <c r="M41" s="33">
        <f t="shared" si="10"/>
        <v>27219.724399999999</v>
      </c>
      <c r="N41" s="31">
        <f>SUM(B41:M41)</f>
        <v>326766.35639999999</v>
      </c>
    </row>
    <row r="42" spans="1:14" x14ac:dyDescent="0.25">
      <c r="A42" s="34" t="s">
        <v>9</v>
      </c>
      <c r="B42" s="65">
        <v>110500449150</v>
      </c>
      <c r="C42" s="35">
        <v>11050082065</v>
      </c>
      <c r="D42" s="35">
        <v>11050116106</v>
      </c>
      <c r="E42" s="35">
        <v>11050143001</v>
      </c>
      <c r="F42" s="35">
        <v>11050171119</v>
      </c>
      <c r="G42" s="35">
        <v>11050197890</v>
      </c>
      <c r="H42" s="35">
        <v>11050224276</v>
      </c>
      <c r="I42" s="35">
        <v>11050248762</v>
      </c>
      <c r="J42" s="58"/>
      <c r="K42" s="59">
        <v>11050312339</v>
      </c>
      <c r="L42" s="59">
        <v>11050342036</v>
      </c>
      <c r="M42" s="59">
        <v>11060006649</v>
      </c>
      <c r="N42" s="21"/>
    </row>
    <row r="43" spans="1:14" x14ac:dyDescent="0.25">
      <c r="A43" s="36" t="s">
        <v>10</v>
      </c>
      <c r="B43" s="37">
        <v>42005</v>
      </c>
      <c r="C43" s="37">
        <v>42036</v>
      </c>
      <c r="D43" s="37">
        <v>42064</v>
      </c>
      <c r="E43" s="37">
        <v>42095</v>
      </c>
      <c r="F43" s="37">
        <v>42125</v>
      </c>
      <c r="G43" s="37">
        <v>42156</v>
      </c>
      <c r="H43" s="37">
        <v>42186</v>
      </c>
      <c r="I43" s="37">
        <v>42217</v>
      </c>
      <c r="J43" s="37">
        <v>42248</v>
      </c>
      <c r="K43" s="37">
        <v>42278</v>
      </c>
      <c r="L43" s="37">
        <v>42309</v>
      </c>
      <c r="M43" s="37">
        <v>42339</v>
      </c>
      <c r="N43" s="21"/>
    </row>
    <row r="44" spans="1:14" x14ac:dyDescent="0.25">
      <c r="A44" s="38" t="s">
        <v>11</v>
      </c>
      <c r="B44" s="37">
        <v>42035</v>
      </c>
      <c r="C44" s="37">
        <v>42063</v>
      </c>
      <c r="D44" s="37">
        <v>42094</v>
      </c>
      <c r="E44" s="37">
        <v>42124</v>
      </c>
      <c r="F44" s="37">
        <v>41790</v>
      </c>
      <c r="G44" s="37">
        <v>42185</v>
      </c>
      <c r="H44" s="37">
        <v>42216</v>
      </c>
      <c r="I44" s="37">
        <v>42247</v>
      </c>
      <c r="J44" s="37">
        <v>42277</v>
      </c>
      <c r="K44" s="37">
        <v>42308</v>
      </c>
      <c r="L44" s="37">
        <v>42338</v>
      </c>
      <c r="M44" s="37">
        <v>42369</v>
      </c>
      <c r="N44" s="21"/>
    </row>
    <row r="45" spans="1:14" ht="30.75" thickBot="1" x14ac:dyDescent="0.3">
      <c r="A45" s="39" t="s">
        <v>12</v>
      </c>
      <c r="B45" s="40"/>
      <c r="C45" s="40"/>
      <c r="D45" s="41"/>
      <c r="E45" s="40"/>
      <c r="F45" s="37"/>
      <c r="G45" s="37"/>
      <c r="H45" s="13"/>
      <c r="I45" s="13"/>
      <c r="J45" s="42"/>
      <c r="K45" s="43"/>
      <c r="L45" s="43"/>
      <c r="M45" s="43"/>
      <c r="N45" s="44"/>
    </row>
    <row r="46" spans="1:14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</row>
  </sheetData>
  <pageMargins left="0.7" right="0.7" top="0.78740157499999996" bottom="0.78740157499999996" header="0.3" footer="0.3"/>
  <pageSetup paperSize="9" scale="5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opLeftCell="A20" workbookViewId="0">
      <selection sqref="A1:N46"/>
    </sheetView>
  </sheetViews>
  <sheetFormatPr defaultRowHeight="15" x14ac:dyDescent="0.25"/>
  <cols>
    <col min="1" max="1" width="21.140625" customWidth="1"/>
    <col min="2" max="2" width="15.85546875" customWidth="1"/>
    <col min="3" max="3" width="13.5703125" customWidth="1"/>
    <col min="4" max="4" width="14" customWidth="1"/>
    <col min="5" max="5" width="14.28515625" customWidth="1"/>
    <col min="6" max="6" width="16.7109375" customWidth="1"/>
    <col min="7" max="7" width="14.140625" customWidth="1"/>
    <col min="8" max="8" width="14" customWidth="1"/>
    <col min="9" max="9" width="13.85546875" customWidth="1"/>
    <col min="10" max="10" width="14" customWidth="1"/>
    <col min="11" max="11" width="14.5703125" customWidth="1"/>
    <col min="12" max="12" width="14.85546875" customWidth="1"/>
    <col min="13" max="13" width="13.7109375" customWidth="1"/>
    <col min="14" max="14" width="11.7109375" customWidth="1"/>
    <col min="15" max="15" width="11.7109375" style="78" customWidth="1"/>
    <col min="16" max="16" width="12.28515625" customWidth="1"/>
    <col min="17" max="17" width="18.5703125" customWidth="1"/>
    <col min="18" max="18" width="16" customWidth="1"/>
    <col min="19" max="19" width="17" customWidth="1"/>
    <col min="20" max="20" width="16.28515625" customWidth="1"/>
    <col min="22" max="23" width="15.85546875" customWidth="1"/>
    <col min="24" max="24" width="15.7109375" customWidth="1"/>
    <col min="26" max="26" width="15.85546875" customWidth="1"/>
    <col min="27" max="27" width="23.140625" customWidth="1"/>
  </cols>
  <sheetData>
    <row r="1" spans="1:15" ht="21" x14ac:dyDescent="0.35">
      <c r="A1" s="45" t="s">
        <v>15</v>
      </c>
      <c r="I1" s="60" t="s">
        <v>17</v>
      </c>
    </row>
    <row r="2" spans="1:15" ht="15.75" thickBot="1" x14ac:dyDescent="0.3">
      <c r="A2" s="1" t="s">
        <v>0</v>
      </c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3" t="s">
        <v>1</v>
      </c>
      <c r="O2" s="79"/>
    </row>
    <row r="3" spans="1:15" x14ac:dyDescent="0.25">
      <c r="A3" s="4" t="s">
        <v>2</v>
      </c>
      <c r="B3" s="5">
        <v>42400</v>
      </c>
      <c r="C3" s="5">
        <v>42428</v>
      </c>
      <c r="D3" s="5">
        <v>42460</v>
      </c>
      <c r="E3" s="5">
        <v>42490</v>
      </c>
      <c r="F3" s="6">
        <v>42521</v>
      </c>
      <c r="G3" s="6">
        <v>42551</v>
      </c>
      <c r="H3" s="6">
        <v>42582</v>
      </c>
      <c r="I3" s="7">
        <v>42612</v>
      </c>
      <c r="J3" s="8">
        <v>42643</v>
      </c>
      <c r="K3" s="9">
        <v>42674</v>
      </c>
      <c r="L3" s="9">
        <v>42702</v>
      </c>
      <c r="M3" s="9">
        <v>42727</v>
      </c>
      <c r="N3" s="10">
        <v>2016</v>
      </c>
      <c r="O3" s="80"/>
    </row>
    <row r="4" spans="1:15" x14ac:dyDescent="0.25">
      <c r="A4" s="11" t="s">
        <v>3</v>
      </c>
      <c r="B4" s="12"/>
      <c r="C4" s="12"/>
      <c r="D4" s="12"/>
      <c r="E4" s="12"/>
      <c r="F4" s="13"/>
      <c r="G4" s="13"/>
      <c r="H4" s="13"/>
      <c r="I4" s="13"/>
      <c r="J4" s="14"/>
      <c r="K4" s="15"/>
      <c r="L4" s="15"/>
      <c r="M4" s="15"/>
      <c r="N4" s="16"/>
      <c r="O4" s="81"/>
    </row>
    <row r="5" spans="1:15" ht="15.75" x14ac:dyDescent="0.25">
      <c r="A5" s="17">
        <v>37107464</v>
      </c>
      <c r="B5" s="18"/>
      <c r="C5" s="18"/>
      <c r="D5" s="63"/>
      <c r="E5" s="18"/>
      <c r="F5" s="63"/>
      <c r="G5" s="63"/>
      <c r="H5" s="63"/>
      <c r="I5" s="63"/>
      <c r="J5" s="64"/>
      <c r="K5" s="62"/>
      <c r="L5" s="62"/>
      <c r="M5" s="62"/>
      <c r="N5" s="21" t="s">
        <v>4</v>
      </c>
      <c r="O5" s="82"/>
    </row>
    <row r="6" spans="1:15" ht="15.75" x14ac:dyDescent="0.25">
      <c r="A6" s="22" t="s">
        <v>5</v>
      </c>
      <c r="B6" s="23"/>
      <c r="C6" s="61">
        <f>+C5-B5</f>
        <v>0</v>
      </c>
      <c r="D6" s="24">
        <f>+D5-C5</f>
        <v>0</v>
      </c>
      <c r="E6" s="24"/>
      <c r="F6" s="24">
        <f t="shared" ref="F6:M6" si="0">+F5-E5</f>
        <v>0</v>
      </c>
      <c r="G6" s="24">
        <f t="shared" si="0"/>
        <v>0</v>
      </c>
      <c r="H6" s="24">
        <f t="shared" si="0"/>
        <v>0</v>
      </c>
      <c r="I6" s="24">
        <f t="shared" si="0"/>
        <v>0</v>
      </c>
      <c r="J6" s="24">
        <f t="shared" si="0"/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1"/>
      <c r="O6" s="82"/>
    </row>
    <row r="7" spans="1:15" ht="30" x14ac:dyDescent="0.25">
      <c r="A7" s="25" t="s">
        <v>6</v>
      </c>
      <c r="B7" s="26">
        <v>3.9529999999999998</v>
      </c>
      <c r="C7" s="26">
        <v>3.3519999999999999</v>
      </c>
      <c r="D7" s="27">
        <v>3.6909999999999998</v>
      </c>
      <c r="E7" s="26">
        <v>3.2309999999999999</v>
      </c>
      <c r="F7" s="26">
        <v>3.258</v>
      </c>
      <c r="G7" s="27">
        <v>2.83</v>
      </c>
      <c r="H7" s="27">
        <v>1.115</v>
      </c>
      <c r="I7" s="27">
        <v>0.89100000000000001</v>
      </c>
      <c r="J7" s="28">
        <v>3.6349999999999998</v>
      </c>
      <c r="K7" s="28">
        <v>3.7610000000000001</v>
      </c>
      <c r="L7" s="76">
        <v>4.2629999999999999</v>
      </c>
      <c r="M7" s="28">
        <v>3.7919999999999998</v>
      </c>
      <c r="N7" s="21">
        <f>SUM(B7:M7)</f>
        <v>37.771999999999998</v>
      </c>
      <c r="O7" s="82"/>
    </row>
    <row r="8" spans="1:15" ht="30" x14ac:dyDescent="0.25">
      <c r="A8" s="29" t="s">
        <v>7</v>
      </c>
      <c r="B8" s="30">
        <f>B6-B7</f>
        <v>-3.9529999999999998</v>
      </c>
      <c r="C8" s="30">
        <v>0</v>
      </c>
      <c r="D8" s="30"/>
      <c r="E8" s="30"/>
      <c r="F8" s="30">
        <f>F6-F7</f>
        <v>-3.258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f>L6-L7</f>
        <v>-4.2629999999999999</v>
      </c>
      <c r="M8" s="30">
        <v>0</v>
      </c>
      <c r="N8" s="31">
        <f>SUM(B8:M8)</f>
        <v>-11.474</v>
      </c>
      <c r="O8" s="82"/>
    </row>
    <row r="9" spans="1:15" ht="30" x14ac:dyDescent="0.25">
      <c r="A9" s="46" t="s">
        <v>18</v>
      </c>
      <c r="B9" s="47">
        <v>14936.08</v>
      </c>
      <c r="C9" s="47">
        <v>12752.15</v>
      </c>
      <c r="D9" s="48">
        <v>13984.02</v>
      </c>
      <c r="E9" s="47">
        <v>12312.46</v>
      </c>
      <c r="F9" s="47">
        <v>12410.57</v>
      </c>
      <c r="G9" s="48">
        <v>10855.29</v>
      </c>
      <c r="H9" s="48">
        <v>4623.3</v>
      </c>
      <c r="I9" s="48">
        <v>3809.33</v>
      </c>
      <c r="J9" s="49">
        <v>13780.53</v>
      </c>
      <c r="K9" s="50">
        <v>14238.39</v>
      </c>
      <c r="L9" s="50">
        <v>16062.56</v>
      </c>
      <c r="M9" s="50">
        <v>14351.02</v>
      </c>
      <c r="N9" s="51">
        <f>SUM(B9:M9)</f>
        <v>144115.70000000001</v>
      </c>
      <c r="O9" s="83"/>
    </row>
    <row r="10" spans="1:15" x14ac:dyDescent="0.25">
      <c r="A10" s="52" t="s">
        <v>19</v>
      </c>
      <c r="B10" s="53">
        <f>B9</f>
        <v>14936.08</v>
      </c>
      <c r="C10" s="53">
        <f t="shared" ref="C10:M10" si="1">C9</f>
        <v>12752.15</v>
      </c>
      <c r="D10" s="53">
        <f t="shared" si="1"/>
        <v>13984.02</v>
      </c>
      <c r="E10" s="53">
        <f t="shared" si="1"/>
        <v>12312.46</v>
      </c>
      <c r="F10" s="53">
        <f>F9</f>
        <v>12410.57</v>
      </c>
      <c r="G10" s="53">
        <f t="shared" si="1"/>
        <v>10855.29</v>
      </c>
      <c r="H10" s="53">
        <f t="shared" si="1"/>
        <v>4623.3</v>
      </c>
      <c r="I10" s="53">
        <f t="shared" si="1"/>
        <v>3809.33</v>
      </c>
      <c r="J10" s="53">
        <f t="shared" si="1"/>
        <v>13780.53</v>
      </c>
      <c r="K10" s="53">
        <f t="shared" si="1"/>
        <v>14238.39</v>
      </c>
      <c r="L10" s="53">
        <f t="shared" si="1"/>
        <v>16062.56</v>
      </c>
      <c r="M10" s="53">
        <f t="shared" si="1"/>
        <v>14351.02</v>
      </c>
      <c r="N10" s="31">
        <f>SUM(B10:M10)</f>
        <v>144115.70000000001</v>
      </c>
      <c r="O10" s="82"/>
    </row>
    <row r="11" spans="1:15" ht="30" x14ac:dyDescent="0.25">
      <c r="A11" s="32" t="s">
        <v>8</v>
      </c>
      <c r="B11" s="33">
        <f>+B10*1.21</f>
        <v>18072.656800000001</v>
      </c>
      <c r="C11" s="33">
        <f t="shared" ref="C11:M11" si="2">+C10*1.21</f>
        <v>15430.101499999999</v>
      </c>
      <c r="D11" s="33">
        <f t="shared" si="2"/>
        <v>16920.664199999999</v>
      </c>
      <c r="E11" s="33">
        <f t="shared" si="2"/>
        <v>14898.076599999999</v>
      </c>
      <c r="F11" s="33">
        <f>+F10*1.21</f>
        <v>15016.789699999999</v>
      </c>
      <c r="G11" s="33">
        <f t="shared" si="2"/>
        <v>13134.900900000001</v>
      </c>
      <c r="H11" s="33">
        <f t="shared" si="2"/>
        <v>5594.1930000000002</v>
      </c>
      <c r="I11" s="33">
        <f t="shared" si="2"/>
        <v>4609.2892999999995</v>
      </c>
      <c r="J11" s="33">
        <f t="shared" si="2"/>
        <v>16674.441299999999</v>
      </c>
      <c r="K11" s="33">
        <f t="shared" si="2"/>
        <v>17228.4519</v>
      </c>
      <c r="L11" s="33">
        <f t="shared" si="2"/>
        <v>19435.6976</v>
      </c>
      <c r="M11" s="33">
        <f t="shared" si="2"/>
        <v>17364.734199999999</v>
      </c>
      <c r="N11" s="31">
        <f>SUM(B11:M11)</f>
        <v>174379.99700000003</v>
      </c>
      <c r="O11" s="82"/>
    </row>
    <row r="12" spans="1:15" x14ac:dyDescent="0.25">
      <c r="A12" s="34" t="s">
        <v>9</v>
      </c>
      <c r="B12" s="35">
        <v>11060054057</v>
      </c>
      <c r="C12" s="35">
        <v>11060081719</v>
      </c>
      <c r="D12" s="35">
        <v>11060109722</v>
      </c>
      <c r="E12" s="35">
        <v>11060132670</v>
      </c>
      <c r="F12" s="35">
        <v>11060165331</v>
      </c>
      <c r="G12" s="35">
        <v>11060190823</v>
      </c>
      <c r="H12" s="35">
        <v>11060214081</v>
      </c>
      <c r="I12" s="35">
        <v>11060240964</v>
      </c>
      <c r="J12" s="58">
        <v>11060272745</v>
      </c>
      <c r="K12" s="59">
        <v>11060298023</v>
      </c>
      <c r="L12" s="59">
        <v>11060328379</v>
      </c>
      <c r="M12" s="59">
        <v>11070002674</v>
      </c>
      <c r="N12" s="21"/>
      <c r="O12" s="82"/>
    </row>
    <row r="13" spans="1:15" x14ac:dyDescent="0.25">
      <c r="A13" s="36" t="s">
        <v>10</v>
      </c>
      <c r="B13" s="37">
        <v>42370</v>
      </c>
      <c r="C13" s="37">
        <v>42401</v>
      </c>
      <c r="D13" s="37">
        <v>42430</v>
      </c>
      <c r="E13" s="37">
        <v>42461</v>
      </c>
      <c r="F13" s="37">
        <v>42491</v>
      </c>
      <c r="G13" s="37">
        <v>42522</v>
      </c>
      <c r="H13" s="37">
        <v>42552</v>
      </c>
      <c r="I13" s="37">
        <v>42583</v>
      </c>
      <c r="J13" s="37">
        <v>42614</v>
      </c>
      <c r="K13" s="37">
        <v>42644</v>
      </c>
      <c r="L13" s="37">
        <v>42675</v>
      </c>
      <c r="M13" s="37">
        <v>42705</v>
      </c>
      <c r="N13" s="21"/>
      <c r="O13" s="82"/>
    </row>
    <row r="14" spans="1:15" x14ac:dyDescent="0.25">
      <c r="A14" s="38" t="s">
        <v>11</v>
      </c>
      <c r="B14" s="37">
        <v>42400</v>
      </c>
      <c r="C14" s="37">
        <v>42428</v>
      </c>
      <c r="D14" s="37">
        <v>42460</v>
      </c>
      <c r="E14" s="37">
        <v>42490</v>
      </c>
      <c r="F14" s="37">
        <v>42521</v>
      </c>
      <c r="G14" s="37">
        <v>42551</v>
      </c>
      <c r="H14" s="37">
        <v>42582</v>
      </c>
      <c r="I14" s="37">
        <v>42613</v>
      </c>
      <c r="J14" s="37">
        <v>42643</v>
      </c>
      <c r="K14" s="37">
        <v>42674</v>
      </c>
      <c r="L14" s="37">
        <v>42704</v>
      </c>
      <c r="M14" s="37">
        <v>42735</v>
      </c>
      <c r="N14" s="21"/>
      <c r="O14" s="82"/>
    </row>
    <row r="15" spans="1:15" ht="30" x14ac:dyDescent="0.25">
      <c r="A15" s="39" t="s">
        <v>12</v>
      </c>
      <c r="B15" s="40"/>
      <c r="C15" s="40"/>
      <c r="D15" s="41"/>
      <c r="E15" s="40"/>
      <c r="F15" s="37"/>
      <c r="G15" s="37"/>
      <c r="H15" s="13"/>
      <c r="I15" s="13"/>
      <c r="J15" s="42"/>
      <c r="K15" s="43"/>
      <c r="L15" s="43"/>
      <c r="M15" s="43"/>
      <c r="N15" s="44"/>
    </row>
    <row r="16" spans="1:15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3" t="s">
        <v>1</v>
      </c>
      <c r="O16" s="79"/>
    </row>
    <row r="17" spans="1:27" ht="15.75" thickBot="1" x14ac:dyDescent="0.3">
      <c r="A17" s="1" t="s">
        <v>0</v>
      </c>
      <c r="B17" s="1"/>
      <c r="C17" s="1"/>
      <c r="D17" s="1"/>
      <c r="E17" s="1"/>
      <c r="F17" s="2"/>
      <c r="G17" s="2"/>
      <c r="H17" s="2"/>
      <c r="I17" s="2"/>
      <c r="J17" s="2"/>
      <c r="K17" s="2"/>
      <c r="L17" s="2"/>
      <c r="M17" s="2"/>
      <c r="N17" s="3" t="s">
        <v>1</v>
      </c>
      <c r="O17" s="79"/>
    </row>
    <row r="18" spans="1:27" x14ac:dyDescent="0.25">
      <c r="A18" s="4" t="s">
        <v>2</v>
      </c>
      <c r="B18" s="5">
        <v>42400</v>
      </c>
      <c r="C18" s="5">
        <v>42428</v>
      </c>
      <c r="D18" s="5">
        <v>42460</v>
      </c>
      <c r="E18" s="5">
        <v>42490</v>
      </c>
      <c r="F18" s="6">
        <v>42521</v>
      </c>
      <c r="G18" s="6">
        <v>42551</v>
      </c>
      <c r="H18" s="6">
        <v>42582</v>
      </c>
      <c r="I18" s="7">
        <v>42612</v>
      </c>
      <c r="J18" s="8">
        <v>42643</v>
      </c>
      <c r="K18" s="9">
        <v>42674</v>
      </c>
      <c r="L18" s="9">
        <v>42702</v>
      </c>
      <c r="M18" s="9">
        <v>42727</v>
      </c>
      <c r="N18" s="10">
        <v>2016</v>
      </c>
      <c r="O18" s="80"/>
    </row>
    <row r="19" spans="1:27" x14ac:dyDescent="0.25">
      <c r="A19" s="11" t="s">
        <v>13</v>
      </c>
      <c r="B19" s="12"/>
      <c r="C19" s="12"/>
      <c r="D19" s="12"/>
      <c r="E19" s="12"/>
      <c r="F19" s="13"/>
      <c r="G19" s="13"/>
      <c r="H19" s="13"/>
      <c r="I19" s="13"/>
      <c r="J19" s="14"/>
      <c r="K19" s="15"/>
      <c r="L19" s="15"/>
      <c r="M19" s="15"/>
      <c r="N19" s="16"/>
      <c r="O19" s="81"/>
    </row>
    <row r="20" spans="1:27" ht="15.75" x14ac:dyDescent="0.25">
      <c r="A20" s="17" t="s">
        <v>16</v>
      </c>
      <c r="B20" s="18"/>
      <c r="C20" s="18"/>
      <c r="D20" s="19"/>
      <c r="E20" s="18"/>
      <c r="F20" s="19"/>
      <c r="G20" s="19"/>
      <c r="H20" s="19"/>
      <c r="I20" s="19"/>
      <c r="J20" s="20"/>
      <c r="K20" s="62"/>
      <c r="L20" s="62"/>
      <c r="M20" s="62"/>
      <c r="N20" s="21" t="s">
        <v>4</v>
      </c>
      <c r="O20" s="82"/>
    </row>
    <row r="21" spans="1:27" ht="15.75" x14ac:dyDescent="0.25">
      <c r="A21" s="22" t="s">
        <v>5</v>
      </c>
      <c r="B21" s="23"/>
      <c r="C21" s="24">
        <f>+C20-B20</f>
        <v>0</v>
      </c>
      <c r="D21" s="24">
        <f>+D20-C20</f>
        <v>0</v>
      </c>
      <c r="E21" s="24">
        <f t="shared" ref="E21:J21" si="3">+E20-D20</f>
        <v>0</v>
      </c>
      <c r="F21" s="24">
        <f t="shared" si="3"/>
        <v>0</v>
      </c>
      <c r="G21" s="24">
        <f t="shared" si="3"/>
        <v>0</v>
      </c>
      <c r="H21" s="24">
        <f t="shared" si="3"/>
        <v>0</v>
      </c>
      <c r="I21" s="24">
        <f t="shared" si="3"/>
        <v>0</v>
      </c>
      <c r="J21" s="24">
        <f t="shared" si="3"/>
        <v>0</v>
      </c>
      <c r="K21" s="24"/>
      <c r="L21" s="24"/>
      <c r="M21" s="24">
        <f>+M20-K20</f>
        <v>0</v>
      </c>
      <c r="N21" s="21"/>
      <c r="O21" s="82"/>
      <c r="Q21" s="86" t="s">
        <v>22</v>
      </c>
      <c r="R21" s="87" t="s">
        <v>23</v>
      </c>
      <c r="S21" s="87" t="s">
        <v>24</v>
      </c>
      <c r="T21" s="88" t="s">
        <v>20</v>
      </c>
      <c r="U21" s="48"/>
      <c r="V21" s="87" t="s">
        <v>28</v>
      </c>
      <c r="W21" s="87" t="s">
        <v>29</v>
      </c>
      <c r="X21" s="87" t="s">
        <v>21</v>
      </c>
      <c r="Z21" s="89" t="s">
        <v>30</v>
      </c>
      <c r="AA21" s="89" t="s">
        <v>31</v>
      </c>
    </row>
    <row r="22" spans="1:27" ht="30" x14ac:dyDescent="0.25">
      <c r="A22" s="25" t="s">
        <v>6</v>
      </c>
      <c r="B22" s="26"/>
      <c r="C22" s="26"/>
      <c r="D22" s="27"/>
      <c r="E22" s="26">
        <v>8.407</v>
      </c>
      <c r="F22" s="27">
        <v>5.1779999999999999</v>
      </c>
      <c r="G22" s="27">
        <v>2.0219999999999998</v>
      </c>
      <c r="H22" s="27">
        <v>1.3819999999999999</v>
      </c>
      <c r="I22" s="27">
        <v>1.2090000000000001</v>
      </c>
      <c r="J22" s="28">
        <v>3.194</v>
      </c>
      <c r="K22" s="75">
        <f>2.109+0.595</f>
        <v>2.7039999999999997</v>
      </c>
      <c r="L22" s="28">
        <v>2.5859999999999999</v>
      </c>
      <c r="M22" s="28">
        <f>1.949+0.768</f>
        <v>2.7170000000000001</v>
      </c>
      <c r="N22" s="21">
        <f>SUM(B22:M22)</f>
        <v>29.398999999999997</v>
      </c>
      <c r="O22" s="82"/>
      <c r="P22" s="84" t="s">
        <v>25</v>
      </c>
      <c r="Q22" s="48">
        <f>SUM(E22:J22)</f>
        <v>21.391999999999999</v>
      </c>
      <c r="R22" s="48">
        <f>23.501-Q22</f>
        <v>2.1090000000000018</v>
      </c>
      <c r="S22" s="48">
        <v>0.59499999999999997</v>
      </c>
      <c r="T22" s="48">
        <f>SUM(R22:S22)</f>
        <v>2.7040000000000015</v>
      </c>
      <c r="U22" s="48"/>
      <c r="V22" s="48">
        <v>1.9490000000000001</v>
      </c>
      <c r="W22" s="48">
        <v>0.76800000000000002</v>
      </c>
      <c r="X22" s="48">
        <f>SUM(V22:W22)</f>
        <v>2.7170000000000001</v>
      </c>
      <c r="Z22" s="48">
        <v>5.8979999999999997</v>
      </c>
      <c r="AA22" s="48">
        <f>Z22-V22-L22-S22</f>
        <v>0.76800000000000002</v>
      </c>
    </row>
    <row r="23" spans="1:27" ht="30" x14ac:dyDescent="0.25">
      <c r="A23" s="29" t="s">
        <v>7</v>
      </c>
      <c r="B23" s="30"/>
      <c r="C23" s="30">
        <f t="shared" ref="C23:L23" si="4">C21-C22</f>
        <v>0</v>
      </c>
      <c r="D23" s="30">
        <f t="shared" si="4"/>
        <v>0</v>
      </c>
      <c r="E23" s="30">
        <f t="shared" si="4"/>
        <v>-8.407</v>
      </c>
      <c r="F23" s="30">
        <f t="shared" si="4"/>
        <v>-5.1779999999999999</v>
      </c>
      <c r="G23" s="30">
        <f t="shared" si="4"/>
        <v>-2.0219999999999998</v>
      </c>
      <c r="H23" s="30">
        <f t="shared" si="4"/>
        <v>-1.3819999999999999</v>
      </c>
      <c r="I23" s="30">
        <f t="shared" si="4"/>
        <v>-1.2090000000000001</v>
      </c>
      <c r="J23" s="30">
        <f t="shared" si="4"/>
        <v>-3.194</v>
      </c>
      <c r="K23" s="30">
        <f t="shared" si="4"/>
        <v>-2.7039999999999997</v>
      </c>
      <c r="L23" s="30">
        <f t="shared" si="4"/>
        <v>-2.5859999999999999</v>
      </c>
      <c r="M23" s="30">
        <v>0</v>
      </c>
      <c r="N23" s="31">
        <f>SUM(B23:M23)</f>
        <v>-26.681999999999999</v>
      </c>
      <c r="O23" s="82"/>
      <c r="Q23" s="48"/>
      <c r="R23" s="48"/>
      <c r="S23" s="48"/>
      <c r="T23" s="48"/>
      <c r="U23" s="48"/>
      <c r="V23" s="48"/>
      <c r="W23" s="48"/>
      <c r="X23" s="48"/>
      <c r="Z23" s="48"/>
      <c r="AA23" s="48"/>
    </row>
    <row r="24" spans="1:27" ht="30" x14ac:dyDescent="0.25">
      <c r="A24" s="46" t="s">
        <v>18</v>
      </c>
      <c r="B24" s="47"/>
      <c r="C24" s="47"/>
      <c r="D24" s="48"/>
      <c r="E24" s="47">
        <v>32023.85</v>
      </c>
      <c r="F24" s="48">
        <v>19184.5</v>
      </c>
      <c r="G24" s="48">
        <v>7716.16</v>
      </c>
      <c r="H24" s="48">
        <v>5378.62</v>
      </c>
      <c r="I24" s="48">
        <v>4761.87</v>
      </c>
      <c r="J24" s="49">
        <v>11986.9</v>
      </c>
      <c r="K24" s="50">
        <f>7236.38+2292.91</f>
        <v>9529.2900000000009</v>
      </c>
      <c r="L24" s="50">
        <v>9765.6299999999992</v>
      </c>
      <c r="M24" s="50">
        <f>7343.9+2897.85</f>
        <v>10241.75</v>
      </c>
      <c r="N24" s="51">
        <f>SUM(B24:M24)</f>
        <v>110588.57</v>
      </c>
      <c r="O24" s="83"/>
      <c r="P24" t="s">
        <v>26</v>
      </c>
      <c r="Q24" s="48">
        <f>SUM(E24:J24)</f>
        <v>81051.899999999994</v>
      </c>
      <c r="R24" s="48">
        <f>88288.28-Q24</f>
        <v>7236.3800000000047</v>
      </c>
      <c r="S24" s="48">
        <v>2292.91</v>
      </c>
      <c r="T24" s="48">
        <f>SUM(R24:S24)</f>
        <v>9529.2900000000045</v>
      </c>
      <c r="U24" s="48"/>
      <c r="V24" s="48">
        <v>7343.9</v>
      </c>
      <c r="W24" s="48">
        <v>2897.85</v>
      </c>
      <c r="X24" s="48">
        <f t="shared" ref="X24:X26" si="5">SUM(V24:W24)</f>
        <v>10241.75</v>
      </c>
      <c r="Z24" s="48">
        <v>22300.29</v>
      </c>
      <c r="AA24" s="48">
        <f>Z24-V24-L24-S24</f>
        <v>2897.8500000000022</v>
      </c>
    </row>
    <row r="25" spans="1:27" x14ac:dyDescent="0.25">
      <c r="A25" s="52" t="s">
        <v>19</v>
      </c>
      <c r="B25" s="53">
        <f t="shared" ref="B25:M25" si="6">SUM(B24:B24)</f>
        <v>0</v>
      </c>
      <c r="C25" s="53">
        <f t="shared" si="6"/>
        <v>0</v>
      </c>
      <c r="D25" s="53">
        <f t="shared" si="6"/>
        <v>0</v>
      </c>
      <c r="E25" s="53">
        <f t="shared" si="6"/>
        <v>32023.85</v>
      </c>
      <c r="F25" s="53">
        <f t="shared" si="6"/>
        <v>19184.5</v>
      </c>
      <c r="G25" s="53">
        <f t="shared" si="6"/>
        <v>7716.16</v>
      </c>
      <c r="H25" s="53">
        <f t="shared" si="6"/>
        <v>5378.62</v>
      </c>
      <c r="I25" s="53">
        <f t="shared" si="6"/>
        <v>4761.87</v>
      </c>
      <c r="J25" s="54">
        <f t="shared" si="6"/>
        <v>11986.9</v>
      </c>
      <c r="K25" s="55">
        <f t="shared" si="6"/>
        <v>9529.2900000000009</v>
      </c>
      <c r="L25" s="55">
        <f t="shared" si="6"/>
        <v>9765.6299999999992</v>
      </c>
      <c r="M25" s="55">
        <f t="shared" si="6"/>
        <v>10241.75</v>
      </c>
      <c r="N25" s="31">
        <f>SUM(B25:M25)</f>
        <v>110588.57</v>
      </c>
      <c r="O25" s="82"/>
      <c r="Q25" s="48"/>
      <c r="R25" s="48"/>
      <c r="S25" s="48"/>
      <c r="T25" s="48"/>
      <c r="U25" s="48"/>
      <c r="V25" s="48"/>
      <c r="W25" s="48"/>
      <c r="X25" s="48"/>
      <c r="Z25" s="48"/>
      <c r="AA25" s="48"/>
    </row>
    <row r="26" spans="1:27" ht="30" x14ac:dyDescent="0.25">
      <c r="A26" s="32" t="s">
        <v>8</v>
      </c>
      <c r="B26" s="33">
        <f t="shared" ref="B26:L26" si="7">+B25*1.21</f>
        <v>0</v>
      </c>
      <c r="C26" s="33">
        <f t="shared" si="7"/>
        <v>0</v>
      </c>
      <c r="D26" s="33">
        <f t="shared" si="7"/>
        <v>0</v>
      </c>
      <c r="E26" s="33">
        <f t="shared" si="7"/>
        <v>38748.858499999995</v>
      </c>
      <c r="F26" s="33">
        <f t="shared" si="7"/>
        <v>23213.244999999999</v>
      </c>
      <c r="G26" s="33">
        <f t="shared" si="7"/>
        <v>9336.5535999999993</v>
      </c>
      <c r="H26" s="33">
        <f t="shared" si="7"/>
        <v>6508.1301999999996</v>
      </c>
      <c r="I26" s="33">
        <f t="shared" si="7"/>
        <v>5761.8626999999997</v>
      </c>
      <c r="J26" s="33">
        <f t="shared" si="7"/>
        <v>14504.148999999999</v>
      </c>
      <c r="K26" s="33">
        <f t="shared" si="7"/>
        <v>11530.440900000001</v>
      </c>
      <c r="L26" s="33">
        <f t="shared" si="7"/>
        <v>11816.412299999998</v>
      </c>
      <c r="M26" s="33">
        <f>+M25*1.21</f>
        <v>12392.5175</v>
      </c>
      <c r="N26" s="31">
        <f>SUM(B26:M26)</f>
        <v>133812.1697</v>
      </c>
      <c r="O26" s="82"/>
      <c r="P26" t="s">
        <v>27</v>
      </c>
      <c r="Q26" s="85">
        <f>SUM(E26:J26)</f>
        <v>98072.798999999999</v>
      </c>
      <c r="R26" s="85">
        <f>106828.82-Q26</f>
        <v>8756.0210000000079</v>
      </c>
      <c r="S26" s="48">
        <v>2774.42</v>
      </c>
      <c r="T26" s="85">
        <f>SUM(R26:S26)</f>
        <v>11530.441000000008</v>
      </c>
      <c r="U26" s="48"/>
      <c r="V26" s="48">
        <v>8886.1200000000008</v>
      </c>
      <c r="W26" s="48">
        <v>3506.4</v>
      </c>
      <c r="X26" s="48">
        <f t="shared" si="5"/>
        <v>12392.52</v>
      </c>
      <c r="Z26" s="48">
        <v>26983.35</v>
      </c>
      <c r="AA26" s="85">
        <f>Z26-V26-L26-S26</f>
        <v>3506.3976999999977</v>
      </c>
    </row>
    <row r="27" spans="1:27" x14ac:dyDescent="0.25">
      <c r="A27" s="34" t="s">
        <v>9</v>
      </c>
      <c r="B27" s="35"/>
      <c r="C27" s="35"/>
      <c r="D27" s="13"/>
      <c r="E27" s="13">
        <v>11060132671</v>
      </c>
      <c r="F27" s="13">
        <v>11060155913</v>
      </c>
      <c r="G27" s="13">
        <v>11060185395</v>
      </c>
      <c r="H27" s="13">
        <v>11060209734</v>
      </c>
      <c r="I27" s="13">
        <v>11060232057</v>
      </c>
      <c r="J27" s="14">
        <v>11060262700</v>
      </c>
      <c r="K27" s="15"/>
      <c r="L27" s="15">
        <v>11060321819</v>
      </c>
      <c r="M27" s="59"/>
      <c r="N27" s="21"/>
      <c r="O27" s="82"/>
    </row>
    <row r="28" spans="1:27" x14ac:dyDescent="0.25">
      <c r="A28" s="36" t="s">
        <v>10</v>
      </c>
      <c r="B28" s="37"/>
      <c r="C28" s="37"/>
      <c r="D28" s="37"/>
      <c r="E28" s="37">
        <v>42370</v>
      </c>
      <c r="F28" s="37">
        <v>42491</v>
      </c>
      <c r="G28" s="37">
        <v>42522</v>
      </c>
      <c r="H28" s="37">
        <v>42552</v>
      </c>
      <c r="I28" s="37">
        <v>42582</v>
      </c>
      <c r="J28" s="37">
        <v>42613</v>
      </c>
      <c r="K28" s="37">
        <v>42644</v>
      </c>
      <c r="L28" s="37">
        <v>42675</v>
      </c>
      <c r="M28" s="37">
        <v>42705</v>
      </c>
      <c r="N28" s="21"/>
      <c r="O28" s="82"/>
      <c r="Q28" s="87" t="s">
        <v>34</v>
      </c>
    </row>
    <row r="29" spans="1:27" x14ac:dyDescent="0.25">
      <c r="A29" s="38" t="s">
        <v>11</v>
      </c>
      <c r="B29" s="37"/>
      <c r="C29" s="37"/>
      <c r="D29" s="37"/>
      <c r="E29" s="37">
        <v>42490</v>
      </c>
      <c r="F29" s="37">
        <v>42521</v>
      </c>
      <c r="G29" s="37">
        <v>42551</v>
      </c>
      <c r="H29" s="37">
        <v>42581</v>
      </c>
      <c r="I29" s="37">
        <v>42612</v>
      </c>
      <c r="J29" s="37">
        <v>42643</v>
      </c>
      <c r="K29" s="37">
        <v>42674</v>
      </c>
      <c r="L29" s="37">
        <v>42704</v>
      </c>
      <c r="M29" s="37">
        <v>42735</v>
      </c>
      <c r="N29" s="21"/>
      <c r="O29" s="82"/>
      <c r="P29" t="s">
        <v>32</v>
      </c>
      <c r="Q29" s="48">
        <v>23.501000000000001</v>
      </c>
    </row>
    <row r="30" spans="1:27" ht="30.75" thickBot="1" x14ac:dyDescent="0.3">
      <c r="A30" s="39" t="s">
        <v>12</v>
      </c>
      <c r="B30" s="40"/>
      <c r="C30" s="40"/>
      <c r="D30" s="41"/>
      <c r="E30" s="40"/>
      <c r="F30" s="37"/>
      <c r="G30" s="37"/>
      <c r="H30" s="13"/>
      <c r="I30" s="13"/>
      <c r="J30" s="42"/>
      <c r="K30" s="43">
        <v>42303</v>
      </c>
      <c r="L30" s="43"/>
      <c r="M30" s="43"/>
      <c r="N30" s="44"/>
      <c r="P30" t="s">
        <v>33</v>
      </c>
      <c r="Q30" s="48">
        <f>84733.33+3554.95</f>
        <v>88288.28</v>
      </c>
    </row>
    <row r="31" spans="1:27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7"/>
      <c r="O31" s="80"/>
      <c r="P31" t="s">
        <v>27</v>
      </c>
      <c r="Q31" s="48">
        <v>106828.82</v>
      </c>
    </row>
    <row r="32" spans="1:27" ht="15.75" thickBot="1" x14ac:dyDescent="0.3">
      <c r="A32" s="1" t="s">
        <v>0</v>
      </c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3" t="s">
        <v>1</v>
      </c>
      <c r="O32" s="79"/>
    </row>
    <row r="33" spans="1:23" x14ac:dyDescent="0.25">
      <c r="A33" s="4" t="s">
        <v>2</v>
      </c>
      <c r="B33" s="5">
        <v>42400</v>
      </c>
      <c r="C33" s="5">
        <v>42428</v>
      </c>
      <c r="D33" s="5">
        <v>42460</v>
      </c>
      <c r="E33" s="5">
        <v>42490</v>
      </c>
      <c r="F33" s="6">
        <v>42521</v>
      </c>
      <c r="G33" s="6">
        <v>42551</v>
      </c>
      <c r="H33" s="6">
        <v>42582</v>
      </c>
      <c r="I33" s="7">
        <v>42612</v>
      </c>
      <c r="J33" s="8">
        <v>42643</v>
      </c>
      <c r="K33" s="9">
        <v>42674</v>
      </c>
      <c r="L33" s="9">
        <v>42702</v>
      </c>
      <c r="M33" s="9">
        <v>42727</v>
      </c>
      <c r="N33" s="10">
        <v>2016</v>
      </c>
      <c r="O33" s="80"/>
      <c r="S33" s="78"/>
    </row>
    <row r="34" spans="1:23" x14ac:dyDescent="0.25">
      <c r="A34" s="11" t="s">
        <v>14</v>
      </c>
      <c r="B34" s="12"/>
      <c r="C34" s="12"/>
      <c r="D34" s="12"/>
      <c r="E34" s="12"/>
      <c r="F34" s="13"/>
      <c r="G34" s="13"/>
      <c r="H34" s="13"/>
      <c r="I34" s="13"/>
      <c r="J34" s="14"/>
      <c r="K34" s="15"/>
      <c r="L34" s="15"/>
      <c r="M34" s="15"/>
      <c r="N34" s="16"/>
      <c r="O34" s="81"/>
      <c r="S34" s="78"/>
    </row>
    <row r="35" spans="1:23" ht="15.75" x14ac:dyDescent="0.25">
      <c r="A35" s="17">
        <v>79054416</v>
      </c>
      <c r="B35" s="18"/>
      <c r="C35" s="18"/>
      <c r="D35" s="63"/>
      <c r="E35" s="18"/>
      <c r="F35" s="63"/>
      <c r="G35" s="63"/>
      <c r="H35" s="63"/>
      <c r="I35" s="63"/>
      <c r="J35" s="64"/>
      <c r="K35" s="62"/>
      <c r="L35" s="62"/>
      <c r="M35" s="62"/>
      <c r="N35" s="21" t="s">
        <v>4</v>
      </c>
      <c r="O35" s="82"/>
      <c r="S35" s="78"/>
      <c r="W35" s="77"/>
    </row>
    <row r="36" spans="1:23" ht="15.75" x14ac:dyDescent="0.25">
      <c r="A36" s="22" t="s">
        <v>5</v>
      </c>
      <c r="B36" s="23"/>
      <c r="C36" s="24">
        <f>+C35-B35</f>
        <v>0</v>
      </c>
      <c r="D36" s="24">
        <f>+D35-C35</f>
        <v>0</v>
      </c>
      <c r="E36" s="24">
        <f t="shared" ref="E36:M36" si="8">+E35-D35</f>
        <v>0</v>
      </c>
      <c r="F36" s="24">
        <f t="shared" si="8"/>
        <v>0</v>
      </c>
      <c r="G36" s="24">
        <f t="shared" si="8"/>
        <v>0</v>
      </c>
      <c r="H36" s="24">
        <f t="shared" si="8"/>
        <v>0</v>
      </c>
      <c r="I36" s="24">
        <f t="shared" si="8"/>
        <v>0</v>
      </c>
      <c r="J36" s="24">
        <f t="shared" si="8"/>
        <v>0</v>
      </c>
      <c r="K36" s="24">
        <f t="shared" si="8"/>
        <v>0</v>
      </c>
      <c r="L36" s="24">
        <f t="shared" si="8"/>
        <v>0</v>
      </c>
      <c r="M36" s="24">
        <f t="shared" si="8"/>
        <v>0</v>
      </c>
      <c r="N36" s="21"/>
      <c r="O36" s="82"/>
      <c r="S36" s="78"/>
    </row>
    <row r="37" spans="1:23" ht="30" x14ac:dyDescent="0.25">
      <c r="A37" s="25" t="s">
        <v>6</v>
      </c>
      <c r="B37" s="26">
        <v>8.1189999999999998</v>
      </c>
      <c r="C37" s="26">
        <v>6.6929999999999996</v>
      </c>
      <c r="D37" s="27">
        <v>7.6070000000000002</v>
      </c>
      <c r="E37" s="26">
        <v>7.21</v>
      </c>
      <c r="F37" s="27">
        <v>7.657</v>
      </c>
      <c r="G37" s="27">
        <v>7.2789999999999999</v>
      </c>
      <c r="H37" s="27">
        <v>1.6459999999999999</v>
      </c>
      <c r="I37" s="27">
        <v>1.1779999999999999</v>
      </c>
      <c r="J37" s="28">
        <v>3.47</v>
      </c>
      <c r="K37" s="28">
        <v>6.484</v>
      </c>
      <c r="L37" s="28">
        <v>11.254</v>
      </c>
      <c r="M37" s="28">
        <v>7.407</v>
      </c>
      <c r="N37" s="21">
        <f>SUM(B37:M37)</f>
        <v>76.003999999999991</v>
      </c>
      <c r="O37" s="82"/>
      <c r="S37" s="90"/>
      <c r="T37" s="77"/>
    </row>
    <row r="38" spans="1:23" ht="30" x14ac:dyDescent="0.25">
      <c r="A38" s="29" t="s">
        <v>7</v>
      </c>
      <c r="B38" s="30">
        <f>B36-B37</f>
        <v>-8.1189999999999998</v>
      </c>
      <c r="C38" s="30">
        <v>0</v>
      </c>
      <c r="D38" s="30">
        <f t="shared" ref="D38:L38" si="9">D36-D37</f>
        <v>-7.6070000000000002</v>
      </c>
      <c r="E38" s="30">
        <v>0</v>
      </c>
      <c r="F38" s="30"/>
      <c r="G38" s="30">
        <f t="shared" si="9"/>
        <v>-7.2789999999999999</v>
      </c>
      <c r="H38" s="30">
        <f t="shared" si="9"/>
        <v>-1.6459999999999999</v>
      </c>
      <c r="I38" s="30">
        <v>0</v>
      </c>
      <c r="J38" s="30">
        <f t="shared" si="9"/>
        <v>-3.47</v>
      </c>
      <c r="K38" s="30">
        <f t="shared" si="9"/>
        <v>-6.484</v>
      </c>
      <c r="L38" s="30">
        <f t="shared" si="9"/>
        <v>-11.254</v>
      </c>
      <c r="M38" s="30">
        <v>0</v>
      </c>
      <c r="N38" s="31">
        <f>SUM(B38:M38)</f>
        <v>-45.858999999999995</v>
      </c>
      <c r="O38" s="82"/>
      <c r="S38" s="78"/>
    </row>
    <row r="39" spans="1:23" ht="30" x14ac:dyDescent="0.25">
      <c r="A39" s="46" t="s">
        <v>18</v>
      </c>
      <c r="B39" s="47">
        <v>26231.4</v>
      </c>
      <c r="C39" s="47">
        <v>22595.200000000001</v>
      </c>
      <c r="D39" s="48">
        <v>24925.83</v>
      </c>
      <c r="E39" s="47">
        <v>23913.5</v>
      </c>
      <c r="F39" s="48">
        <v>25053.32</v>
      </c>
      <c r="G39" s="48">
        <v>24089.46</v>
      </c>
      <c r="H39" s="48">
        <v>9725.74</v>
      </c>
      <c r="I39" s="48">
        <v>8532.39</v>
      </c>
      <c r="J39" s="49">
        <v>14376.8</v>
      </c>
      <c r="K39" s="50">
        <v>22062.26</v>
      </c>
      <c r="L39" s="50">
        <v>34225.39</v>
      </c>
      <c r="M39" s="50">
        <v>24415.85</v>
      </c>
      <c r="N39" s="51">
        <f>SUM(B39:M39)</f>
        <v>260147.13999999998</v>
      </c>
      <c r="O39" s="83"/>
    </row>
    <row r="40" spans="1:23" x14ac:dyDescent="0.25">
      <c r="A40" s="52" t="s">
        <v>19</v>
      </c>
      <c r="B40" s="53">
        <f t="shared" ref="B40:M40" si="10">SUM(B39:B39)</f>
        <v>26231.4</v>
      </c>
      <c r="C40" s="53">
        <f t="shared" si="10"/>
        <v>22595.200000000001</v>
      </c>
      <c r="D40" s="53">
        <f t="shared" si="10"/>
        <v>24925.83</v>
      </c>
      <c r="E40" s="53">
        <f t="shared" si="10"/>
        <v>23913.5</v>
      </c>
      <c r="F40" s="53">
        <f t="shared" si="10"/>
        <v>25053.32</v>
      </c>
      <c r="G40" s="53">
        <f t="shared" si="10"/>
        <v>24089.46</v>
      </c>
      <c r="H40" s="53">
        <f t="shared" si="10"/>
        <v>9725.74</v>
      </c>
      <c r="I40" s="53">
        <f t="shared" si="10"/>
        <v>8532.39</v>
      </c>
      <c r="J40" s="54">
        <f t="shared" si="10"/>
        <v>14376.8</v>
      </c>
      <c r="K40" s="55">
        <f t="shared" si="10"/>
        <v>22062.26</v>
      </c>
      <c r="L40" s="55">
        <f t="shared" si="10"/>
        <v>34225.39</v>
      </c>
      <c r="M40" s="55">
        <f t="shared" si="10"/>
        <v>24415.85</v>
      </c>
      <c r="N40" s="31">
        <f>SUM(B40:M40)</f>
        <v>260147.13999999998</v>
      </c>
      <c r="O40" s="82"/>
    </row>
    <row r="41" spans="1:23" ht="30" x14ac:dyDescent="0.25">
      <c r="A41" s="32" t="s">
        <v>8</v>
      </c>
      <c r="B41" s="33">
        <f>+B40*1.21</f>
        <v>31739.994000000002</v>
      </c>
      <c r="C41" s="33">
        <f t="shared" ref="C41:M41" si="11">+C40*1.21</f>
        <v>27340.191999999999</v>
      </c>
      <c r="D41" s="33">
        <f t="shared" si="11"/>
        <v>30160.254300000001</v>
      </c>
      <c r="E41" s="33">
        <f t="shared" si="11"/>
        <v>28935.334999999999</v>
      </c>
      <c r="F41" s="33">
        <f t="shared" si="11"/>
        <v>30314.517199999998</v>
      </c>
      <c r="G41" s="33">
        <f t="shared" si="11"/>
        <v>29148.246599999999</v>
      </c>
      <c r="H41" s="33">
        <f t="shared" si="11"/>
        <v>11768.145399999999</v>
      </c>
      <c r="I41" s="33">
        <f t="shared" si="11"/>
        <v>10324.1919</v>
      </c>
      <c r="J41" s="33">
        <f t="shared" si="11"/>
        <v>17395.928</v>
      </c>
      <c r="K41" s="33">
        <f t="shared" si="11"/>
        <v>26695.334599999998</v>
      </c>
      <c r="L41" s="33">
        <f t="shared" si="11"/>
        <v>41412.721899999997</v>
      </c>
      <c r="M41" s="33">
        <f t="shared" si="11"/>
        <v>29543.178499999998</v>
      </c>
      <c r="N41" s="31">
        <f>SUM(B41:M41)</f>
        <v>314778.03940000001</v>
      </c>
      <c r="O41" s="82"/>
    </row>
    <row r="42" spans="1:23" x14ac:dyDescent="0.25">
      <c r="A42" s="34" t="s">
        <v>9</v>
      </c>
      <c r="B42" s="67">
        <v>11060054057</v>
      </c>
      <c r="C42" s="68">
        <v>11060081719</v>
      </c>
      <c r="D42" s="68">
        <v>11060109722</v>
      </c>
      <c r="E42" s="68">
        <v>11060132670</v>
      </c>
      <c r="F42" s="68">
        <v>11060165331</v>
      </c>
      <c r="G42" s="68">
        <v>11060190823</v>
      </c>
      <c r="H42" s="68">
        <v>11060214081</v>
      </c>
      <c r="I42" s="68">
        <v>11060240964</v>
      </c>
      <c r="J42" s="69">
        <v>11060272745</v>
      </c>
      <c r="K42" s="70">
        <v>11060298023</v>
      </c>
      <c r="L42" s="70">
        <v>11060328379</v>
      </c>
      <c r="M42" s="70">
        <v>11070002674</v>
      </c>
      <c r="N42" s="21"/>
      <c r="O42" s="82"/>
    </row>
    <row r="43" spans="1:23" x14ac:dyDescent="0.25">
      <c r="A43" s="36" t="s">
        <v>10</v>
      </c>
      <c r="B43" s="37">
        <v>42370</v>
      </c>
      <c r="C43" s="37">
        <v>42401</v>
      </c>
      <c r="D43" s="37">
        <v>42430</v>
      </c>
      <c r="E43" s="37">
        <v>42461</v>
      </c>
      <c r="F43" s="37">
        <v>42491</v>
      </c>
      <c r="G43" s="37">
        <v>42522</v>
      </c>
      <c r="H43" s="37">
        <v>42552</v>
      </c>
      <c r="I43" s="37">
        <v>42583</v>
      </c>
      <c r="J43" s="37">
        <v>42614</v>
      </c>
      <c r="K43" s="37">
        <v>42644</v>
      </c>
      <c r="L43" s="37">
        <v>42675</v>
      </c>
      <c r="M43" s="37">
        <v>42705</v>
      </c>
      <c r="N43" s="66"/>
      <c r="O43" s="82"/>
    </row>
    <row r="44" spans="1:23" x14ac:dyDescent="0.25">
      <c r="A44" s="38" t="s">
        <v>11</v>
      </c>
      <c r="B44" s="71">
        <v>42400</v>
      </c>
      <c r="C44" s="71">
        <v>42428</v>
      </c>
      <c r="D44" s="71">
        <v>42460</v>
      </c>
      <c r="E44" s="71">
        <v>42490</v>
      </c>
      <c r="F44" s="71">
        <v>42521</v>
      </c>
      <c r="G44" s="71">
        <v>42551</v>
      </c>
      <c r="H44" s="71">
        <v>42582</v>
      </c>
      <c r="I44" s="72">
        <v>42612</v>
      </c>
      <c r="J44" s="73">
        <v>42643</v>
      </c>
      <c r="K44" s="74">
        <v>42674</v>
      </c>
      <c r="L44" s="74">
        <v>42702</v>
      </c>
      <c r="M44" s="74">
        <v>42727</v>
      </c>
      <c r="N44" s="21"/>
      <c r="O44" s="82"/>
    </row>
    <row r="45" spans="1:23" ht="30.75" thickBot="1" x14ac:dyDescent="0.3">
      <c r="A45" s="39" t="s">
        <v>12</v>
      </c>
      <c r="B45" s="40"/>
      <c r="C45" s="40"/>
      <c r="D45" s="41"/>
      <c r="E45" s="40"/>
      <c r="F45" s="37"/>
      <c r="G45" s="37"/>
      <c r="H45" s="13"/>
      <c r="I45" s="13"/>
      <c r="J45" s="42"/>
      <c r="K45" s="43"/>
      <c r="L45" s="43"/>
      <c r="M45" s="43"/>
      <c r="N45" s="44"/>
    </row>
    <row r="46" spans="1:23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  <c r="O46" s="80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topLeftCell="A31" workbookViewId="0">
      <selection activeCell="E13" sqref="E13"/>
    </sheetView>
  </sheetViews>
  <sheetFormatPr defaultRowHeight="15" x14ac:dyDescent="0.25"/>
  <cols>
    <col min="1" max="1" width="23.140625" customWidth="1"/>
    <col min="2" max="2" width="15.5703125" customWidth="1"/>
    <col min="3" max="3" width="15.28515625" customWidth="1"/>
    <col min="4" max="4" width="15.85546875" customWidth="1"/>
    <col min="5" max="5" width="15.140625" customWidth="1"/>
    <col min="6" max="6" width="13.85546875" customWidth="1"/>
    <col min="7" max="7" width="16.85546875" customWidth="1"/>
    <col min="8" max="8" width="14" customWidth="1"/>
    <col min="9" max="9" width="13.7109375" customWidth="1"/>
    <col min="10" max="10" width="14.140625" customWidth="1"/>
    <col min="11" max="12" width="14.28515625" customWidth="1"/>
    <col min="13" max="13" width="18.140625" customWidth="1"/>
    <col min="14" max="14" width="19" customWidth="1"/>
  </cols>
  <sheetData>
    <row r="1" spans="1:14" ht="21" x14ac:dyDescent="0.35">
      <c r="A1" s="45" t="s">
        <v>15</v>
      </c>
      <c r="I1" s="60" t="s">
        <v>17</v>
      </c>
    </row>
    <row r="2" spans="1:14" ht="15.75" thickBot="1" x14ac:dyDescent="0.3">
      <c r="A2" s="1" t="s">
        <v>0</v>
      </c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3" t="s">
        <v>1</v>
      </c>
    </row>
    <row r="3" spans="1:14" x14ac:dyDescent="0.25">
      <c r="A3" s="4" t="s">
        <v>2</v>
      </c>
      <c r="B3" s="5">
        <v>42766</v>
      </c>
      <c r="C3" s="5">
        <v>42794</v>
      </c>
      <c r="D3" s="5">
        <v>42825</v>
      </c>
      <c r="E3" s="5">
        <v>42855</v>
      </c>
      <c r="F3" s="6">
        <v>42886</v>
      </c>
      <c r="G3" s="6">
        <v>42916</v>
      </c>
      <c r="H3" s="6">
        <v>42947</v>
      </c>
      <c r="I3" s="7">
        <v>42977</v>
      </c>
      <c r="J3" s="8">
        <v>43008</v>
      </c>
      <c r="K3" s="9">
        <v>43039</v>
      </c>
      <c r="L3" s="9">
        <v>43067</v>
      </c>
      <c r="M3" s="9">
        <v>43092</v>
      </c>
      <c r="N3" s="10">
        <v>2017</v>
      </c>
    </row>
    <row r="4" spans="1:14" x14ac:dyDescent="0.25">
      <c r="A4" s="11" t="s">
        <v>3</v>
      </c>
      <c r="B4" s="12"/>
      <c r="C4" s="12"/>
      <c r="D4" s="12"/>
      <c r="E4" s="12"/>
      <c r="F4" s="13"/>
      <c r="G4" s="13"/>
      <c r="H4" s="13"/>
      <c r="I4" s="13"/>
      <c r="J4" s="14"/>
      <c r="K4" s="15"/>
      <c r="L4" s="15"/>
      <c r="M4" s="15"/>
      <c r="N4" s="16"/>
    </row>
    <row r="5" spans="1:14" ht="15.75" x14ac:dyDescent="0.25">
      <c r="A5" s="17">
        <v>37107464</v>
      </c>
      <c r="B5" s="18"/>
      <c r="C5" s="18"/>
      <c r="D5" s="63"/>
      <c r="E5" s="18"/>
      <c r="F5" s="63"/>
      <c r="G5" s="63"/>
      <c r="H5" s="63"/>
      <c r="I5" s="63"/>
      <c r="J5" s="64"/>
      <c r="K5" s="62"/>
      <c r="L5" s="62"/>
      <c r="M5" s="62"/>
      <c r="N5" s="21" t="s">
        <v>4</v>
      </c>
    </row>
    <row r="6" spans="1:14" ht="15.75" x14ac:dyDescent="0.25">
      <c r="A6" s="22" t="s">
        <v>5</v>
      </c>
      <c r="B6" s="23"/>
      <c r="C6" s="61">
        <f>+C5-B5</f>
        <v>0</v>
      </c>
      <c r="D6" s="24">
        <f>+D5-C5</f>
        <v>0</v>
      </c>
      <c r="E6" s="24"/>
      <c r="F6" s="24">
        <f t="shared" ref="F6:M6" si="0">+F5-E5</f>
        <v>0</v>
      </c>
      <c r="G6" s="24">
        <f t="shared" si="0"/>
        <v>0</v>
      </c>
      <c r="H6" s="24">
        <f t="shared" si="0"/>
        <v>0</v>
      </c>
      <c r="I6" s="24">
        <f t="shared" si="0"/>
        <v>0</v>
      </c>
      <c r="J6" s="24">
        <f t="shared" si="0"/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1"/>
    </row>
    <row r="7" spans="1:14" ht="30" x14ac:dyDescent="0.25">
      <c r="A7" s="25" t="s">
        <v>6</v>
      </c>
      <c r="B7" s="26">
        <v>4.798</v>
      </c>
      <c r="C7" s="26">
        <v>4.0229999999999997</v>
      </c>
      <c r="D7" s="27"/>
      <c r="E7" s="26"/>
      <c r="F7" s="26"/>
      <c r="G7" s="27"/>
      <c r="H7" s="27"/>
      <c r="I7" s="27"/>
      <c r="J7" s="28"/>
      <c r="K7" s="28"/>
      <c r="L7" s="76"/>
      <c r="M7" s="28"/>
      <c r="N7" s="21">
        <f>SUM(B7:M7)</f>
        <v>8.8209999999999997</v>
      </c>
    </row>
    <row r="8" spans="1:14" ht="30" x14ac:dyDescent="0.25">
      <c r="A8" s="29" t="s">
        <v>7</v>
      </c>
      <c r="B8" s="30">
        <f>B6-B7</f>
        <v>-4.798</v>
      </c>
      <c r="C8" s="30">
        <v>0</v>
      </c>
      <c r="D8" s="30"/>
      <c r="E8" s="30"/>
      <c r="F8" s="30">
        <f>F6-F7</f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f>L6-L7</f>
        <v>0</v>
      </c>
      <c r="M8" s="30">
        <v>0</v>
      </c>
      <c r="N8" s="31">
        <f>SUM(B8:M8)</f>
        <v>-4.798</v>
      </c>
    </row>
    <row r="9" spans="1:14" x14ac:dyDescent="0.25">
      <c r="A9" s="46" t="s">
        <v>18</v>
      </c>
      <c r="B9" s="47">
        <v>16598.71</v>
      </c>
      <c r="C9" s="47">
        <v>14008.69</v>
      </c>
      <c r="D9" s="48"/>
      <c r="E9" s="47"/>
      <c r="F9" s="47"/>
      <c r="G9" s="48"/>
      <c r="H9" s="48"/>
      <c r="I9" s="48"/>
      <c r="J9" s="49"/>
      <c r="K9" s="50"/>
      <c r="L9" s="50"/>
      <c r="M9" s="50"/>
      <c r="N9" s="51">
        <f>SUM(B9:M9)</f>
        <v>30607.4</v>
      </c>
    </row>
    <row r="10" spans="1:14" ht="60" x14ac:dyDescent="0.25">
      <c r="A10" s="52" t="s">
        <v>19</v>
      </c>
      <c r="B10" s="53">
        <f>B9</f>
        <v>16598.71</v>
      </c>
      <c r="C10" s="53">
        <f t="shared" ref="C10:M10" si="1">C9</f>
        <v>14008.69</v>
      </c>
      <c r="D10" s="53">
        <f t="shared" si="1"/>
        <v>0</v>
      </c>
      <c r="E10" s="53">
        <f t="shared" si="1"/>
        <v>0</v>
      </c>
      <c r="F10" s="53">
        <f>F9</f>
        <v>0</v>
      </c>
      <c r="G10" s="53">
        <f t="shared" si="1"/>
        <v>0</v>
      </c>
      <c r="H10" s="53">
        <f t="shared" si="1"/>
        <v>0</v>
      </c>
      <c r="I10" s="53">
        <f t="shared" si="1"/>
        <v>0</v>
      </c>
      <c r="J10" s="53">
        <f t="shared" si="1"/>
        <v>0</v>
      </c>
      <c r="K10" s="53">
        <f t="shared" si="1"/>
        <v>0</v>
      </c>
      <c r="L10" s="53">
        <f t="shared" si="1"/>
        <v>0</v>
      </c>
      <c r="M10" s="53">
        <f t="shared" si="1"/>
        <v>0</v>
      </c>
      <c r="N10" s="31">
        <f>SUM(B10:M10)</f>
        <v>30607.4</v>
      </c>
    </row>
    <row r="11" spans="1:14" ht="30" x14ac:dyDescent="0.25">
      <c r="A11" s="32" t="s">
        <v>8</v>
      </c>
      <c r="B11" s="33">
        <f>+B10*1.21</f>
        <v>20084.4391</v>
      </c>
      <c r="C11" s="33">
        <f t="shared" ref="C11:M11" si="2">+C10*1.21</f>
        <v>16950.514899999998</v>
      </c>
      <c r="D11" s="33">
        <f t="shared" si="2"/>
        <v>0</v>
      </c>
      <c r="E11" s="33">
        <f t="shared" si="2"/>
        <v>0</v>
      </c>
      <c r="F11" s="33">
        <f>+F10*1.21</f>
        <v>0</v>
      </c>
      <c r="G11" s="33">
        <f t="shared" si="2"/>
        <v>0</v>
      </c>
      <c r="H11" s="33">
        <f t="shared" si="2"/>
        <v>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1">
        <f>SUM(B11:M11)</f>
        <v>37034.953999999998</v>
      </c>
    </row>
    <row r="12" spans="1:14" x14ac:dyDescent="0.25">
      <c r="A12" s="34" t="s">
        <v>9</v>
      </c>
      <c r="B12" s="35">
        <v>11070045125</v>
      </c>
      <c r="C12" s="35">
        <v>11070072722</v>
      </c>
      <c r="D12" s="35"/>
      <c r="E12" s="35"/>
      <c r="F12" s="35"/>
      <c r="G12" s="35"/>
      <c r="H12" s="35"/>
      <c r="I12" s="35"/>
      <c r="J12" s="58"/>
      <c r="K12" s="59"/>
      <c r="L12" s="59"/>
      <c r="M12" s="59"/>
      <c r="N12" s="21"/>
    </row>
    <row r="13" spans="1:14" x14ac:dyDescent="0.25">
      <c r="A13" s="36" t="s">
        <v>10</v>
      </c>
      <c r="B13" s="37">
        <v>42736</v>
      </c>
      <c r="C13" s="37">
        <v>42767</v>
      </c>
      <c r="D13" s="37">
        <v>42795</v>
      </c>
      <c r="E13" s="37">
        <v>42826</v>
      </c>
      <c r="F13" s="37">
        <v>42856</v>
      </c>
      <c r="G13" s="37">
        <v>42887</v>
      </c>
      <c r="H13" s="37">
        <v>42917</v>
      </c>
      <c r="I13" s="37">
        <v>42948</v>
      </c>
      <c r="J13" s="37">
        <v>42979</v>
      </c>
      <c r="K13" s="37">
        <v>43009</v>
      </c>
      <c r="L13" s="37">
        <v>43040</v>
      </c>
      <c r="M13" s="37">
        <v>43070</v>
      </c>
      <c r="N13" s="21"/>
    </row>
    <row r="14" spans="1:14" x14ac:dyDescent="0.25">
      <c r="A14" s="38" t="s">
        <v>11</v>
      </c>
      <c r="B14" s="37">
        <v>42766</v>
      </c>
      <c r="C14" s="37">
        <v>42794</v>
      </c>
      <c r="D14" s="37">
        <v>42825</v>
      </c>
      <c r="E14" s="37">
        <v>42855</v>
      </c>
      <c r="F14" s="37">
        <v>42886</v>
      </c>
      <c r="G14" s="37">
        <v>42916</v>
      </c>
      <c r="H14" s="37">
        <v>42947</v>
      </c>
      <c r="I14" s="37">
        <v>42978</v>
      </c>
      <c r="J14" s="37">
        <v>43008</v>
      </c>
      <c r="K14" s="37">
        <v>43039</v>
      </c>
      <c r="L14" s="37">
        <v>43069</v>
      </c>
      <c r="M14" s="37">
        <v>43100</v>
      </c>
      <c r="N14" s="21"/>
    </row>
    <row r="15" spans="1:14" ht="45" x14ac:dyDescent="0.25">
      <c r="A15" s="39" t="s">
        <v>12</v>
      </c>
      <c r="B15" s="40"/>
      <c r="C15" s="40"/>
      <c r="D15" s="41"/>
      <c r="E15" s="40"/>
      <c r="F15" s="37"/>
      <c r="G15" s="37"/>
      <c r="H15" s="13"/>
      <c r="I15" s="13"/>
      <c r="J15" s="42"/>
      <c r="K15" s="43"/>
      <c r="L15" s="43"/>
      <c r="M15" s="43"/>
      <c r="N15" s="44"/>
    </row>
    <row r="16" spans="1:14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3" t="s">
        <v>1</v>
      </c>
    </row>
    <row r="17" spans="1:14" ht="15.75" thickBot="1" x14ac:dyDescent="0.3">
      <c r="A17" s="1" t="s">
        <v>0</v>
      </c>
      <c r="B17" s="1"/>
      <c r="C17" s="1"/>
      <c r="D17" s="1"/>
      <c r="E17" s="1"/>
      <c r="F17" s="2"/>
      <c r="G17" s="2"/>
      <c r="H17" s="2"/>
      <c r="I17" s="2"/>
      <c r="J17" s="2"/>
      <c r="K17" s="2"/>
      <c r="L17" s="2"/>
      <c r="M17" s="2"/>
      <c r="N17" s="3" t="s">
        <v>1</v>
      </c>
    </row>
    <row r="18" spans="1:14" x14ac:dyDescent="0.25">
      <c r="A18" s="4" t="s">
        <v>2</v>
      </c>
      <c r="B18" s="5">
        <v>42766</v>
      </c>
      <c r="C18" s="5">
        <v>42794</v>
      </c>
      <c r="D18" s="5">
        <v>42825</v>
      </c>
      <c r="E18" s="5">
        <v>42855</v>
      </c>
      <c r="F18" s="6">
        <v>42886</v>
      </c>
      <c r="G18" s="6">
        <v>42916</v>
      </c>
      <c r="H18" s="6">
        <v>42947</v>
      </c>
      <c r="I18" s="7">
        <v>42977</v>
      </c>
      <c r="J18" s="8">
        <v>43008</v>
      </c>
      <c r="K18" s="9">
        <v>43039</v>
      </c>
      <c r="L18" s="9">
        <v>43067</v>
      </c>
      <c r="M18" s="9">
        <v>43092</v>
      </c>
      <c r="N18" s="10">
        <v>2017</v>
      </c>
    </row>
    <row r="19" spans="1:14" x14ac:dyDescent="0.25">
      <c r="A19" s="11" t="s">
        <v>13</v>
      </c>
      <c r="B19" s="12"/>
      <c r="C19" s="12"/>
      <c r="D19" s="12"/>
      <c r="E19" s="12"/>
      <c r="F19" s="13"/>
      <c r="G19" s="13"/>
      <c r="H19" s="13"/>
      <c r="I19" s="13"/>
      <c r="J19" s="14"/>
      <c r="K19" s="15"/>
      <c r="L19" s="15"/>
      <c r="M19" s="15"/>
      <c r="N19" s="16"/>
    </row>
    <row r="20" spans="1:14" ht="15.75" x14ac:dyDescent="0.25">
      <c r="A20" s="17" t="s">
        <v>16</v>
      </c>
      <c r="B20" s="18"/>
      <c r="C20" s="18"/>
      <c r="D20" s="19"/>
      <c r="E20" s="18"/>
      <c r="F20" s="19"/>
      <c r="G20" s="19"/>
      <c r="H20" s="19"/>
      <c r="I20" s="19"/>
      <c r="J20" s="20"/>
      <c r="K20" s="62"/>
      <c r="L20" s="62"/>
      <c r="M20" s="62"/>
      <c r="N20" s="21" t="s">
        <v>4</v>
      </c>
    </row>
    <row r="21" spans="1:14" ht="15.75" x14ac:dyDescent="0.25">
      <c r="A21" s="22" t="s">
        <v>5</v>
      </c>
      <c r="B21" s="23"/>
      <c r="C21" s="24">
        <f>+C20-B20</f>
        <v>0</v>
      </c>
      <c r="D21" s="24">
        <f>+D20-C20</f>
        <v>0</v>
      </c>
      <c r="E21" s="24">
        <f t="shared" ref="E21:J21" si="3">+E20-D20</f>
        <v>0</v>
      </c>
      <c r="F21" s="24">
        <f t="shared" si="3"/>
        <v>0</v>
      </c>
      <c r="G21" s="24">
        <f t="shared" si="3"/>
        <v>0</v>
      </c>
      <c r="H21" s="24">
        <f t="shared" si="3"/>
        <v>0</v>
      </c>
      <c r="I21" s="24">
        <f t="shared" si="3"/>
        <v>0</v>
      </c>
      <c r="J21" s="24">
        <f t="shared" si="3"/>
        <v>0</v>
      </c>
      <c r="K21" s="24"/>
      <c r="L21" s="24"/>
      <c r="M21" s="24">
        <f>+M20-K20</f>
        <v>0</v>
      </c>
      <c r="N21" s="21"/>
    </row>
    <row r="22" spans="1:14" ht="30" x14ac:dyDescent="0.25">
      <c r="A22" s="25" t="s">
        <v>6</v>
      </c>
      <c r="B22" s="26">
        <v>1.988</v>
      </c>
      <c r="C22" s="26">
        <v>2.3050000000000002</v>
      </c>
      <c r="D22" s="27"/>
      <c r="E22" s="26"/>
      <c r="F22" s="27"/>
      <c r="G22" s="27"/>
      <c r="H22" s="27"/>
      <c r="I22" s="27"/>
      <c r="J22" s="28"/>
      <c r="K22" s="75"/>
      <c r="L22" s="28"/>
      <c r="M22" s="28"/>
      <c r="N22" s="21">
        <f>SUM(B22:M22)</f>
        <v>4.2930000000000001</v>
      </c>
    </row>
    <row r="23" spans="1:14" ht="30" x14ac:dyDescent="0.25">
      <c r="A23" s="29" t="s">
        <v>7</v>
      </c>
      <c r="B23" s="30"/>
      <c r="C23" s="30">
        <f t="shared" ref="C23:L23" si="4">C21-C22</f>
        <v>-2.3050000000000002</v>
      </c>
      <c r="D23" s="30">
        <f t="shared" si="4"/>
        <v>0</v>
      </c>
      <c r="E23" s="30">
        <f t="shared" si="4"/>
        <v>0</v>
      </c>
      <c r="F23" s="30">
        <f t="shared" si="4"/>
        <v>0</v>
      </c>
      <c r="G23" s="30">
        <f t="shared" si="4"/>
        <v>0</v>
      </c>
      <c r="H23" s="30">
        <f t="shared" si="4"/>
        <v>0</v>
      </c>
      <c r="I23" s="30">
        <f t="shared" si="4"/>
        <v>0</v>
      </c>
      <c r="J23" s="30">
        <f t="shared" si="4"/>
        <v>0</v>
      </c>
      <c r="K23" s="30">
        <f t="shared" si="4"/>
        <v>0</v>
      </c>
      <c r="L23" s="30">
        <f t="shared" si="4"/>
        <v>0</v>
      </c>
      <c r="M23" s="30">
        <v>0</v>
      </c>
      <c r="N23" s="31">
        <f>SUM(B23:M23)</f>
        <v>-2.3050000000000002</v>
      </c>
    </row>
    <row r="24" spans="1:14" x14ac:dyDescent="0.25">
      <c r="A24" s="46" t="s">
        <v>18</v>
      </c>
      <c r="B24" s="47">
        <v>7006.76</v>
      </c>
      <c r="C24" s="47">
        <v>8066.17</v>
      </c>
      <c r="D24" s="48"/>
      <c r="E24" s="47"/>
      <c r="F24" s="48"/>
      <c r="G24" s="48"/>
      <c r="H24" s="48"/>
      <c r="I24" s="48"/>
      <c r="J24" s="49"/>
      <c r="K24" s="50"/>
      <c r="L24" s="50"/>
      <c r="M24" s="50"/>
      <c r="N24" s="51">
        <f>SUM(B24:M24)</f>
        <v>15072.93</v>
      </c>
    </row>
    <row r="25" spans="1:14" x14ac:dyDescent="0.25">
      <c r="A25" s="52" t="s">
        <v>19</v>
      </c>
      <c r="B25" s="53">
        <f t="shared" ref="B25:M25" si="5">SUM(B24:B24)</f>
        <v>7006.76</v>
      </c>
      <c r="C25" s="53">
        <f t="shared" si="5"/>
        <v>8066.17</v>
      </c>
      <c r="D25" s="53">
        <f t="shared" si="5"/>
        <v>0</v>
      </c>
      <c r="E25" s="53">
        <f t="shared" si="5"/>
        <v>0</v>
      </c>
      <c r="F25" s="53">
        <f t="shared" si="5"/>
        <v>0</v>
      </c>
      <c r="G25" s="53">
        <f t="shared" si="5"/>
        <v>0</v>
      </c>
      <c r="H25" s="53">
        <f t="shared" si="5"/>
        <v>0</v>
      </c>
      <c r="I25" s="53">
        <f t="shared" si="5"/>
        <v>0</v>
      </c>
      <c r="J25" s="54">
        <f t="shared" si="5"/>
        <v>0</v>
      </c>
      <c r="K25" s="55">
        <f t="shared" si="5"/>
        <v>0</v>
      </c>
      <c r="L25" s="55">
        <f t="shared" si="5"/>
        <v>0</v>
      </c>
      <c r="M25" s="55">
        <f t="shared" si="5"/>
        <v>0</v>
      </c>
      <c r="N25" s="31">
        <f>SUM(B25:M25)</f>
        <v>15072.93</v>
      </c>
    </row>
    <row r="26" spans="1:14" ht="30" x14ac:dyDescent="0.25">
      <c r="A26" s="32" t="s">
        <v>8</v>
      </c>
      <c r="B26" s="33">
        <f t="shared" ref="B26:L26" si="6">+B25*1.21</f>
        <v>8478.1795999999995</v>
      </c>
      <c r="C26" s="33">
        <f t="shared" si="6"/>
        <v>9760.0656999999992</v>
      </c>
      <c r="D26" s="33">
        <f t="shared" si="6"/>
        <v>0</v>
      </c>
      <c r="E26" s="33">
        <f t="shared" si="6"/>
        <v>0</v>
      </c>
      <c r="F26" s="33">
        <f t="shared" si="6"/>
        <v>0</v>
      </c>
      <c r="G26" s="33">
        <f t="shared" si="6"/>
        <v>0</v>
      </c>
      <c r="H26" s="33">
        <f t="shared" si="6"/>
        <v>0</v>
      </c>
      <c r="I26" s="33">
        <f t="shared" si="6"/>
        <v>0</v>
      </c>
      <c r="J26" s="33">
        <f t="shared" si="6"/>
        <v>0</v>
      </c>
      <c r="K26" s="33">
        <f t="shared" si="6"/>
        <v>0</v>
      </c>
      <c r="L26" s="33">
        <f t="shared" si="6"/>
        <v>0</v>
      </c>
      <c r="M26" s="33">
        <f>+M25*1.21</f>
        <v>0</v>
      </c>
      <c r="N26" s="31">
        <f>SUM(B26:M26)</f>
        <v>18238.245299999999</v>
      </c>
    </row>
    <row r="27" spans="1:14" x14ac:dyDescent="0.25">
      <c r="A27" s="34" t="s">
        <v>9</v>
      </c>
      <c r="B27" s="35">
        <v>11070032890</v>
      </c>
      <c r="C27" s="35">
        <v>11070064814</v>
      </c>
      <c r="D27" s="13"/>
      <c r="E27" s="13"/>
      <c r="F27" s="13"/>
      <c r="G27" s="13"/>
      <c r="H27" s="13"/>
      <c r="I27" s="13"/>
      <c r="J27" s="14"/>
      <c r="K27" s="15"/>
      <c r="L27" s="15"/>
      <c r="M27" s="59"/>
      <c r="N27" s="21"/>
    </row>
    <row r="28" spans="1:14" x14ac:dyDescent="0.25">
      <c r="A28" s="36" t="s">
        <v>10</v>
      </c>
      <c r="B28" s="37">
        <v>42736</v>
      </c>
      <c r="C28" s="37">
        <v>42767</v>
      </c>
      <c r="D28" s="37"/>
      <c r="E28" s="37">
        <v>42826</v>
      </c>
      <c r="F28" s="37">
        <v>42856</v>
      </c>
      <c r="G28" s="37">
        <v>42887</v>
      </c>
      <c r="H28" s="37">
        <v>42917</v>
      </c>
      <c r="I28" s="37">
        <v>42947</v>
      </c>
      <c r="J28" s="37">
        <v>42978</v>
      </c>
      <c r="K28" s="37">
        <v>43009</v>
      </c>
      <c r="L28" s="37">
        <v>43040</v>
      </c>
      <c r="M28" s="37">
        <v>43070</v>
      </c>
      <c r="N28" s="21"/>
    </row>
    <row r="29" spans="1:14" x14ac:dyDescent="0.25">
      <c r="A29" s="38" t="s">
        <v>11</v>
      </c>
      <c r="B29" s="37">
        <v>42766</v>
      </c>
      <c r="C29" s="37">
        <v>42794</v>
      </c>
      <c r="D29" s="37"/>
      <c r="E29" s="37">
        <v>42855</v>
      </c>
      <c r="F29" s="37">
        <v>42886</v>
      </c>
      <c r="G29" s="37">
        <v>42916</v>
      </c>
      <c r="H29" s="37">
        <v>42946</v>
      </c>
      <c r="I29" s="37">
        <v>42977</v>
      </c>
      <c r="J29" s="37">
        <v>43008</v>
      </c>
      <c r="K29" s="37">
        <v>43039</v>
      </c>
      <c r="L29" s="37">
        <v>43069</v>
      </c>
      <c r="M29" s="37">
        <v>43100</v>
      </c>
      <c r="N29" s="21"/>
    </row>
    <row r="30" spans="1:14" ht="15.75" thickBot="1" x14ac:dyDescent="0.3">
      <c r="A30" s="39" t="s">
        <v>12</v>
      </c>
      <c r="B30" s="40"/>
      <c r="C30" s="40"/>
      <c r="D30" s="41"/>
      <c r="E30" s="40"/>
      <c r="F30" s="37"/>
      <c r="G30" s="37"/>
      <c r="H30" s="13"/>
      <c r="I30" s="13"/>
      <c r="J30" s="42"/>
      <c r="K30" s="43">
        <v>42303</v>
      </c>
      <c r="L30" s="43"/>
      <c r="M30" s="43"/>
      <c r="N30" s="44"/>
    </row>
    <row r="31" spans="1:14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7"/>
    </row>
    <row r="32" spans="1:14" ht="15.75" thickBot="1" x14ac:dyDescent="0.3">
      <c r="A32" s="1" t="s">
        <v>0</v>
      </c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3" t="s">
        <v>1</v>
      </c>
    </row>
    <row r="33" spans="1:14" x14ac:dyDescent="0.25">
      <c r="A33" s="4" t="s">
        <v>2</v>
      </c>
      <c r="B33" s="5">
        <v>42766</v>
      </c>
      <c r="C33" s="5">
        <v>42794</v>
      </c>
      <c r="D33" s="5">
        <v>42825</v>
      </c>
      <c r="E33" s="5">
        <v>42855</v>
      </c>
      <c r="F33" s="6">
        <v>42886</v>
      </c>
      <c r="G33" s="6">
        <v>42916</v>
      </c>
      <c r="H33" s="6">
        <v>42947</v>
      </c>
      <c r="I33" s="7">
        <v>42977</v>
      </c>
      <c r="J33" s="8">
        <v>43008</v>
      </c>
      <c r="K33" s="9">
        <v>43039</v>
      </c>
      <c r="L33" s="9">
        <v>43067</v>
      </c>
      <c r="M33" s="9">
        <v>43092</v>
      </c>
      <c r="N33" s="10">
        <v>2017</v>
      </c>
    </row>
    <row r="34" spans="1:14" x14ac:dyDescent="0.25">
      <c r="A34" s="11" t="s">
        <v>14</v>
      </c>
      <c r="B34" s="12"/>
      <c r="C34" s="12"/>
      <c r="D34" s="12"/>
      <c r="E34" s="12"/>
      <c r="F34" s="13"/>
      <c r="G34" s="13"/>
      <c r="H34" s="13"/>
      <c r="I34" s="13"/>
      <c r="J34" s="14"/>
      <c r="K34" s="15"/>
      <c r="L34" s="15"/>
      <c r="M34" s="15"/>
      <c r="N34" s="16"/>
    </row>
    <row r="35" spans="1:14" ht="15.75" x14ac:dyDescent="0.25">
      <c r="A35" s="17">
        <v>79054416</v>
      </c>
      <c r="B35" s="18"/>
      <c r="C35" s="18"/>
      <c r="D35" s="63"/>
      <c r="E35" s="18"/>
      <c r="F35" s="63"/>
      <c r="G35" s="63"/>
      <c r="H35" s="63"/>
      <c r="I35" s="63"/>
      <c r="J35" s="64"/>
      <c r="K35" s="62"/>
      <c r="L35" s="62"/>
      <c r="M35" s="62"/>
      <c r="N35" s="21" t="s">
        <v>4</v>
      </c>
    </row>
    <row r="36" spans="1:14" ht="15.75" x14ac:dyDescent="0.25">
      <c r="A36" s="22" t="s">
        <v>5</v>
      </c>
      <c r="B36" s="23"/>
      <c r="C36" s="24">
        <f>+C35-B35</f>
        <v>0</v>
      </c>
      <c r="D36" s="24">
        <f>+D35-C35</f>
        <v>0</v>
      </c>
      <c r="E36" s="24">
        <f t="shared" ref="E36:M36" si="7">+E35-D35</f>
        <v>0</v>
      </c>
      <c r="F36" s="24">
        <f t="shared" si="7"/>
        <v>0</v>
      </c>
      <c r="G36" s="24">
        <f t="shared" si="7"/>
        <v>0</v>
      </c>
      <c r="H36" s="24">
        <f t="shared" si="7"/>
        <v>0</v>
      </c>
      <c r="I36" s="24">
        <f t="shared" si="7"/>
        <v>0</v>
      </c>
      <c r="J36" s="24">
        <f t="shared" si="7"/>
        <v>0</v>
      </c>
      <c r="K36" s="24">
        <f t="shared" si="7"/>
        <v>0</v>
      </c>
      <c r="L36" s="24">
        <f t="shared" si="7"/>
        <v>0</v>
      </c>
      <c r="M36" s="24">
        <f t="shared" si="7"/>
        <v>0</v>
      </c>
      <c r="N36" s="21"/>
    </row>
    <row r="37" spans="1:14" ht="30" x14ac:dyDescent="0.25">
      <c r="A37" s="25" t="s">
        <v>6</v>
      </c>
      <c r="B37" s="26">
        <v>10.927</v>
      </c>
      <c r="C37" s="26">
        <v>9.3629999999999995</v>
      </c>
      <c r="D37" s="27"/>
      <c r="E37" s="26"/>
      <c r="F37" s="27"/>
      <c r="G37" s="27"/>
      <c r="H37" s="27"/>
      <c r="I37" s="27"/>
      <c r="J37" s="28"/>
      <c r="K37" s="28"/>
      <c r="L37" s="28"/>
      <c r="M37" s="28"/>
      <c r="N37" s="21">
        <f>SUM(B37:M37)</f>
        <v>20.29</v>
      </c>
    </row>
    <row r="38" spans="1:14" ht="30" x14ac:dyDescent="0.25">
      <c r="A38" s="29" t="s">
        <v>7</v>
      </c>
      <c r="B38" s="30">
        <f>B36-B37</f>
        <v>-10.927</v>
      </c>
      <c r="C38" s="30">
        <v>0</v>
      </c>
      <c r="D38" s="30">
        <f t="shared" ref="D38:L38" si="8">D36-D37</f>
        <v>0</v>
      </c>
      <c r="E38" s="30">
        <v>0</v>
      </c>
      <c r="F38" s="30"/>
      <c r="G38" s="30">
        <f t="shared" si="8"/>
        <v>0</v>
      </c>
      <c r="H38" s="30">
        <f t="shared" si="8"/>
        <v>0</v>
      </c>
      <c r="I38" s="30">
        <v>0</v>
      </c>
      <c r="J38" s="30">
        <f t="shared" si="8"/>
        <v>0</v>
      </c>
      <c r="K38" s="30">
        <f t="shared" si="8"/>
        <v>0</v>
      </c>
      <c r="L38" s="30">
        <f t="shared" si="8"/>
        <v>0</v>
      </c>
      <c r="M38" s="30">
        <v>0</v>
      </c>
      <c r="N38" s="31">
        <f>SUM(B38:M38)</f>
        <v>-10.927</v>
      </c>
    </row>
    <row r="39" spans="1:14" x14ac:dyDescent="0.25">
      <c r="A39" s="46" t="s">
        <v>18</v>
      </c>
      <c r="B39" s="47">
        <v>30287.11</v>
      </c>
      <c r="C39" s="47">
        <v>28259.26</v>
      </c>
      <c r="D39" s="48"/>
      <c r="E39" s="47"/>
      <c r="F39" s="48"/>
      <c r="G39" s="48"/>
      <c r="H39" s="48"/>
      <c r="I39" s="48"/>
      <c r="J39" s="49"/>
      <c r="K39" s="50"/>
      <c r="L39" s="50"/>
      <c r="M39" s="50"/>
      <c r="N39" s="51">
        <f>SUM(B39:M39)</f>
        <v>58546.369999999995</v>
      </c>
    </row>
    <row r="40" spans="1:14" x14ac:dyDescent="0.25">
      <c r="A40" s="52" t="s">
        <v>19</v>
      </c>
      <c r="B40" s="53">
        <f t="shared" ref="B40:M40" si="9">SUM(B39:B39)</f>
        <v>30287.11</v>
      </c>
      <c r="C40" s="53">
        <f t="shared" si="9"/>
        <v>28259.26</v>
      </c>
      <c r="D40" s="53">
        <f t="shared" si="9"/>
        <v>0</v>
      </c>
      <c r="E40" s="53">
        <f t="shared" si="9"/>
        <v>0</v>
      </c>
      <c r="F40" s="53">
        <f t="shared" si="9"/>
        <v>0</v>
      </c>
      <c r="G40" s="53">
        <f t="shared" si="9"/>
        <v>0</v>
      </c>
      <c r="H40" s="53">
        <f t="shared" si="9"/>
        <v>0</v>
      </c>
      <c r="I40" s="53">
        <f t="shared" si="9"/>
        <v>0</v>
      </c>
      <c r="J40" s="54">
        <f t="shared" si="9"/>
        <v>0</v>
      </c>
      <c r="K40" s="55">
        <f t="shared" si="9"/>
        <v>0</v>
      </c>
      <c r="L40" s="55">
        <f t="shared" si="9"/>
        <v>0</v>
      </c>
      <c r="M40" s="55">
        <f t="shared" si="9"/>
        <v>0</v>
      </c>
      <c r="N40" s="31">
        <f>SUM(B40:M40)</f>
        <v>58546.369999999995</v>
      </c>
    </row>
    <row r="41" spans="1:14" ht="30" x14ac:dyDescent="0.25">
      <c r="A41" s="32" t="s">
        <v>8</v>
      </c>
      <c r="B41" s="33">
        <f>+B40*1.21</f>
        <v>36647.403100000003</v>
      </c>
      <c r="C41" s="33">
        <f t="shared" ref="C41:M41" si="10">+C40*1.21</f>
        <v>34193.704599999997</v>
      </c>
      <c r="D41" s="33">
        <f t="shared" si="10"/>
        <v>0</v>
      </c>
      <c r="E41" s="33">
        <f t="shared" si="10"/>
        <v>0</v>
      </c>
      <c r="F41" s="33">
        <f t="shared" si="10"/>
        <v>0</v>
      </c>
      <c r="G41" s="33">
        <f t="shared" si="10"/>
        <v>0</v>
      </c>
      <c r="H41" s="33">
        <f t="shared" si="10"/>
        <v>0</v>
      </c>
      <c r="I41" s="33">
        <f t="shared" si="10"/>
        <v>0</v>
      </c>
      <c r="J41" s="33">
        <f t="shared" si="10"/>
        <v>0</v>
      </c>
      <c r="K41" s="33">
        <f t="shared" si="10"/>
        <v>0</v>
      </c>
      <c r="L41" s="33">
        <f t="shared" si="10"/>
        <v>0</v>
      </c>
      <c r="M41" s="33">
        <f t="shared" si="10"/>
        <v>0</v>
      </c>
      <c r="N41" s="31">
        <f>SUM(B41:M41)</f>
        <v>70841.107699999993</v>
      </c>
    </row>
    <row r="42" spans="1:14" x14ac:dyDescent="0.25">
      <c r="A42" s="34" t="s">
        <v>9</v>
      </c>
      <c r="B42" s="67">
        <v>11070045125</v>
      </c>
      <c r="C42" s="68">
        <v>11070072722</v>
      </c>
      <c r="D42" s="68"/>
      <c r="E42" s="68"/>
      <c r="F42" s="68"/>
      <c r="G42" s="68"/>
      <c r="H42" s="68"/>
      <c r="I42" s="68"/>
      <c r="J42" s="69"/>
      <c r="K42" s="70"/>
      <c r="L42" s="70"/>
      <c r="M42" s="70"/>
      <c r="N42" s="21"/>
    </row>
    <row r="43" spans="1:14" x14ac:dyDescent="0.25">
      <c r="A43" s="36" t="s">
        <v>10</v>
      </c>
      <c r="B43" s="37">
        <v>42736</v>
      </c>
      <c r="C43" s="37">
        <v>42767</v>
      </c>
      <c r="D43" s="37">
        <v>42795</v>
      </c>
      <c r="E43" s="37">
        <v>42826</v>
      </c>
      <c r="F43" s="37">
        <v>42856</v>
      </c>
      <c r="G43" s="37">
        <v>42887</v>
      </c>
      <c r="H43" s="37">
        <v>42917</v>
      </c>
      <c r="I43" s="37">
        <v>42948</v>
      </c>
      <c r="J43" s="37">
        <v>42979</v>
      </c>
      <c r="K43" s="37">
        <v>43009</v>
      </c>
      <c r="L43" s="37">
        <v>43040</v>
      </c>
      <c r="M43" s="37">
        <v>43070</v>
      </c>
      <c r="N43" s="66"/>
    </row>
    <row r="44" spans="1:14" x14ac:dyDescent="0.25">
      <c r="A44" s="38" t="s">
        <v>11</v>
      </c>
      <c r="B44" s="71">
        <v>42766</v>
      </c>
      <c r="C44" s="71">
        <v>42794</v>
      </c>
      <c r="D44" s="71">
        <v>42825</v>
      </c>
      <c r="E44" s="71">
        <v>42855</v>
      </c>
      <c r="F44" s="71">
        <v>42886</v>
      </c>
      <c r="G44" s="71">
        <v>42916</v>
      </c>
      <c r="H44" s="71">
        <v>42947</v>
      </c>
      <c r="I44" s="72">
        <v>42977</v>
      </c>
      <c r="J44" s="73">
        <v>43008</v>
      </c>
      <c r="K44" s="74">
        <v>43039</v>
      </c>
      <c r="L44" s="74">
        <v>43067</v>
      </c>
      <c r="M44" s="74">
        <v>43092</v>
      </c>
      <c r="N44" s="21"/>
    </row>
    <row r="45" spans="1:14" ht="15.75" thickBot="1" x14ac:dyDescent="0.3">
      <c r="A45" s="39" t="s">
        <v>12</v>
      </c>
      <c r="B45" s="40"/>
      <c r="C45" s="40"/>
      <c r="D45" s="41"/>
      <c r="E45" s="40"/>
      <c r="F45" s="37"/>
      <c r="G45" s="37"/>
      <c r="H45" s="13"/>
      <c r="I45" s="13"/>
      <c r="J45" s="42"/>
      <c r="K45" s="43"/>
      <c r="L45" s="43"/>
      <c r="M45" s="43"/>
      <c r="N45" s="44"/>
    </row>
    <row r="46" spans="1:14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2014</vt:lpstr>
      <vt:lpstr>2015</vt:lpstr>
      <vt:lpstr>2016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2016-03-08T09:55:48Z</cp:lastPrinted>
  <dcterms:created xsi:type="dcterms:W3CDTF">2015-03-12T08:05:12Z</dcterms:created>
  <dcterms:modified xsi:type="dcterms:W3CDTF">2017-03-22T08:51:18Z</dcterms:modified>
</cp:coreProperties>
</file>