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01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8800" windowHeight="12210" activeTab="2"/>
  </bookViews>
  <sheets>
    <sheet name="Rekapitulace stavby" sheetId="1" r:id="rId1"/>
    <sheet name="ZT - Zdravotně technické ..." sheetId="2" r:id="rId2"/>
    <sheet name="ÚT - Vytápění" sheetId="3" r:id="rId3"/>
    <sheet name="Pokyny pro vyplnění" sheetId="4" r:id="rId4"/>
  </sheets>
  <definedNames>
    <definedName name="_xlnm._FilterDatabase" localSheetId="2" hidden="1">'ÚT - Vytápění'!$C$83:$K$169</definedName>
    <definedName name="_xlnm._FilterDatabase" localSheetId="1" hidden="1">'ZT - Zdravotně technické ...'!$C$86:$K$228</definedName>
    <definedName name="_xlnm.Print_Titles" localSheetId="0">'Rekapitulace stavby'!$49:$49</definedName>
    <definedName name="_xlnm.Print_Titles" localSheetId="2">'ÚT - Vytápění'!$83:$83</definedName>
    <definedName name="_xlnm.Print_Titles" localSheetId="1">'ZT - Zdravotně technické ...'!$86:$86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2">'ÚT - Vytápění'!$C$4:$J$36,'ÚT - Vytápění'!$C$42:$J$65,'ÚT - Vytápění'!$C$71:$K$169</definedName>
    <definedName name="_xlnm.Print_Area" localSheetId="1">'ZT - Zdravotně technické ...'!$C$4:$J$36,'ZT - Zdravotně technické ...'!$C$42:$J$68,'ZT - Zdravotně technické ...'!$C$74:$K$228</definedName>
  </definedNames>
  <calcPr calcId="162913"/>
</workbook>
</file>

<file path=xl/calcChain.xml><?xml version="1.0" encoding="utf-8"?>
<calcChain xmlns="http://schemas.openxmlformats.org/spreadsheetml/2006/main">
  <c r="AY53" i="1" l="1"/>
  <c r="AX53" i="1"/>
  <c r="BI169" i="3"/>
  <c r="BH169" i="3"/>
  <c r="BG169" i="3"/>
  <c r="BF169" i="3"/>
  <c r="T169" i="3"/>
  <c r="R169" i="3"/>
  <c r="P169" i="3"/>
  <c r="BK169" i="3"/>
  <c r="J169" i="3"/>
  <c r="BE169" i="3"/>
  <c r="BI167" i="3"/>
  <c r="BH167" i="3"/>
  <c r="BG167" i="3"/>
  <c r="BF167" i="3"/>
  <c r="T167" i="3"/>
  <c r="R167" i="3"/>
  <c r="P167" i="3"/>
  <c r="BK167" i="3"/>
  <c r="J167" i="3"/>
  <c r="BE167" i="3"/>
  <c r="BI166" i="3"/>
  <c r="BH166" i="3"/>
  <c r="BG166" i="3"/>
  <c r="BF166" i="3"/>
  <c r="T166" i="3"/>
  <c r="R166" i="3"/>
  <c r="P166" i="3"/>
  <c r="BK166" i="3"/>
  <c r="J166" i="3"/>
  <c r="BE166" i="3"/>
  <c r="BI165" i="3"/>
  <c r="BH165" i="3"/>
  <c r="BG165" i="3"/>
  <c r="BF165" i="3"/>
  <c r="T165" i="3"/>
  <c r="R165" i="3"/>
  <c r="P165" i="3"/>
  <c r="BK165" i="3"/>
  <c r="J165" i="3"/>
  <c r="BE165" i="3" s="1"/>
  <c r="BI164" i="3"/>
  <c r="BH164" i="3"/>
  <c r="BG164" i="3"/>
  <c r="BF164" i="3"/>
  <c r="T164" i="3"/>
  <c r="R164" i="3"/>
  <c r="R161" i="3" s="1"/>
  <c r="P164" i="3"/>
  <c r="BK164" i="3"/>
  <c r="J164" i="3"/>
  <c r="BE164" i="3"/>
  <c r="BI163" i="3"/>
  <c r="BH163" i="3"/>
  <c r="BG163" i="3"/>
  <c r="BF163" i="3"/>
  <c r="T163" i="3"/>
  <c r="R163" i="3"/>
  <c r="P163" i="3"/>
  <c r="BK163" i="3"/>
  <c r="BK161" i="3" s="1"/>
  <c r="J161" i="3" s="1"/>
  <c r="J64" i="3" s="1"/>
  <c r="J163" i="3"/>
  <c r="BE163" i="3"/>
  <c r="BI162" i="3"/>
  <c r="BH162" i="3"/>
  <c r="BG162" i="3"/>
  <c r="BF162" i="3"/>
  <c r="T162" i="3"/>
  <c r="T161" i="3"/>
  <c r="R162" i="3"/>
  <c r="P162" i="3"/>
  <c r="P161" i="3" s="1"/>
  <c r="BK162" i="3"/>
  <c r="J162" i="3"/>
  <c r="BE162" i="3" s="1"/>
  <c r="BI160" i="3"/>
  <c r="BH160" i="3"/>
  <c r="BG160" i="3"/>
  <c r="BF160" i="3"/>
  <c r="T160" i="3"/>
  <c r="R160" i="3"/>
  <c r="P160" i="3"/>
  <c r="BK160" i="3"/>
  <c r="J160" i="3"/>
  <c r="BE160" i="3"/>
  <c r="BI158" i="3"/>
  <c r="BH158" i="3"/>
  <c r="BG158" i="3"/>
  <c r="BF158" i="3"/>
  <c r="T158" i="3"/>
  <c r="R158" i="3"/>
  <c r="P158" i="3"/>
  <c r="BK158" i="3"/>
  <c r="J158" i="3"/>
  <c r="BE158" i="3"/>
  <c r="BI157" i="3"/>
  <c r="BH157" i="3"/>
  <c r="BG157" i="3"/>
  <c r="BF157" i="3"/>
  <c r="T157" i="3"/>
  <c r="R157" i="3"/>
  <c r="P157" i="3"/>
  <c r="BK157" i="3"/>
  <c r="J157" i="3"/>
  <c r="BE157" i="3" s="1"/>
  <c r="BI156" i="3"/>
  <c r="BH156" i="3"/>
  <c r="BG156" i="3"/>
  <c r="BF156" i="3"/>
  <c r="T156" i="3"/>
  <c r="R156" i="3"/>
  <c r="P156" i="3"/>
  <c r="BK156" i="3"/>
  <c r="J156" i="3"/>
  <c r="BE156" i="3"/>
  <c r="BI155" i="3"/>
  <c r="BH155" i="3"/>
  <c r="BG155" i="3"/>
  <c r="BF155" i="3"/>
  <c r="T155" i="3"/>
  <c r="R155" i="3"/>
  <c r="P155" i="3"/>
  <c r="BK155" i="3"/>
  <c r="J155" i="3"/>
  <c r="BE155" i="3"/>
  <c r="BI154" i="3"/>
  <c r="BH154" i="3"/>
  <c r="BG154" i="3"/>
  <c r="BF154" i="3"/>
  <c r="T154" i="3"/>
  <c r="R154" i="3"/>
  <c r="P154" i="3"/>
  <c r="BK154" i="3"/>
  <c r="J154" i="3"/>
  <c r="BE154" i="3" s="1"/>
  <c r="BI153" i="3"/>
  <c r="BH153" i="3"/>
  <c r="BG153" i="3"/>
  <c r="BF153" i="3"/>
  <c r="T153" i="3"/>
  <c r="R153" i="3"/>
  <c r="P153" i="3"/>
  <c r="BK153" i="3"/>
  <c r="J153" i="3"/>
  <c r="BE153" i="3"/>
  <c r="BI152" i="3"/>
  <c r="BH152" i="3"/>
  <c r="BG152" i="3"/>
  <c r="BF152" i="3"/>
  <c r="T152" i="3"/>
  <c r="R152" i="3"/>
  <c r="P152" i="3"/>
  <c r="P145" i="3" s="1"/>
  <c r="BK152" i="3"/>
  <c r="J152" i="3"/>
  <c r="BE152" i="3"/>
  <c r="BI151" i="3"/>
  <c r="BH151" i="3"/>
  <c r="BG151" i="3"/>
  <c r="BF151" i="3"/>
  <c r="T151" i="3"/>
  <c r="R151" i="3"/>
  <c r="P151" i="3"/>
  <c r="BK151" i="3"/>
  <c r="J151" i="3"/>
  <c r="BE151" i="3" s="1"/>
  <c r="BI150" i="3"/>
  <c r="BH150" i="3"/>
  <c r="BG150" i="3"/>
  <c r="BF150" i="3"/>
  <c r="T150" i="3"/>
  <c r="R150" i="3"/>
  <c r="P150" i="3"/>
  <c r="BK150" i="3"/>
  <c r="J150" i="3"/>
  <c r="BE150" i="3"/>
  <c r="BI149" i="3"/>
  <c r="BH149" i="3"/>
  <c r="BG149" i="3"/>
  <c r="BF149" i="3"/>
  <c r="T149" i="3"/>
  <c r="R149" i="3"/>
  <c r="P149" i="3"/>
  <c r="BK149" i="3"/>
  <c r="J149" i="3"/>
  <c r="BE149" i="3"/>
  <c r="BI148" i="3"/>
  <c r="BH148" i="3"/>
  <c r="BG148" i="3"/>
  <c r="BF148" i="3"/>
  <c r="T148" i="3"/>
  <c r="R148" i="3"/>
  <c r="P148" i="3"/>
  <c r="BK148" i="3"/>
  <c r="J148" i="3"/>
  <c r="BE148" i="3" s="1"/>
  <c r="BI147" i="3"/>
  <c r="BH147" i="3"/>
  <c r="BG147" i="3"/>
  <c r="BF147" i="3"/>
  <c r="T147" i="3"/>
  <c r="T145" i="3" s="1"/>
  <c r="R147" i="3"/>
  <c r="P147" i="3"/>
  <c r="BK147" i="3"/>
  <c r="J147" i="3"/>
  <c r="BE147" i="3"/>
  <c r="BI146" i="3"/>
  <c r="BH146" i="3"/>
  <c r="BG146" i="3"/>
  <c r="BF146" i="3"/>
  <c r="T146" i="3"/>
  <c r="R146" i="3"/>
  <c r="R145" i="3" s="1"/>
  <c r="P146" i="3"/>
  <c r="BK146" i="3"/>
  <c r="BK145" i="3"/>
  <c r="J145" i="3" s="1"/>
  <c r="J63" i="3" s="1"/>
  <c r="J146" i="3"/>
  <c r="BE146" i="3"/>
  <c r="BI144" i="3"/>
  <c r="BH144" i="3"/>
  <c r="BG144" i="3"/>
  <c r="BF144" i="3"/>
  <c r="T144" i="3"/>
  <c r="R144" i="3"/>
  <c r="P144" i="3"/>
  <c r="BK144" i="3"/>
  <c r="J144" i="3"/>
  <c r="BE144" i="3" s="1"/>
  <c r="BI143" i="3"/>
  <c r="BH143" i="3"/>
  <c r="BG143" i="3"/>
  <c r="BF143" i="3"/>
  <c r="T143" i="3"/>
  <c r="R143" i="3"/>
  <c r="P143" i="3"/>
  <c r="BK143" i="3"/>
  <c r="J143" i="3"/>
  <c r="BE143" i="3"/>
  <c r="BI142" i="3"/>
  <c r="BH142" i="3"/>
  <c r="BG142" i="3"/>
  <c r="BF142" i="3"/>
  <c r="T142" i="3"/>
  <c r="R142" i="3"/>
  <c r="P142" i="3"/>
  <c r="BK142" i="3"/>
  <c r="J142" i="3"/>
  <c r="BE142" i="3"/>
  <c r="BI141" i="3"/>
  <c r="BH141" i="3"/>
  <c r="BG141" i="3"/>
  <c r="BF141" i="3"/>
  <c r="T141" i="3"/>
  <c r="R141" i="3"/>
  <c r="P141" i="3"/>
  <c r="BK141" i="3"/>
  <c r="J141" i="3"/>
  <c r="BE141" i="3"/>
  <c r="BI140" i="3"/>
  <c r="BH140" i="3"/>
  <c r="BG140" i="3"/>
  <c r="BF140" i="3"/>
  <c r="T140" i="3"/>
  <c r="R140" i="3"/>
  <c r="P140" i="3"/>
  <c r="BK140" i="3"/>
  <c r="J140" i="3"/>
  <c r="BE140" i="3"/>
  <c r="BI139" i="3"/>
  <c r="BH139" i="3"/>
  <c r="BG139" i="3"/>
  <c r="BF139" i="3"/>
  <c r="T139" i="3"/>
  <c r="R139" i="3"/>
  <c r="P139" i="3"/>
  <c r="BK139" i="3"/>
  <c r="J139" i="3"/>
  <c r="BE139" i="3"/>
  <c r="BI138" i="3"/>
  <c r="BH138" i="3"/>
  <c r="BG138" i="3"/>
  <c r="BF138" i="3"/>
  <c r="T138" i="3"/>
  <c r="R138" i="3"/>
  <c r="P138" i="3"/>
  <c r="BK138" i="3"/>
  <c r="J138" i="3"/>
  <c r="BE138" i="3" s="1"/>
  <c r="BI137" i="3"/>
  <c r="BH137" i="3"/>
  <c r="BG137" i="3"/>
  <c r="BF137" i="3"/>
  <c r="T137" i="3"/>
  <c r="R137" i="3"/>
  <c r="P137" i="3"/>
  <c r="BK137" i="3"/>
  <c r="J137" i="3"/>
  <c r="BE137" i="3"/>
  <c r="BI136" i="3"/>
  <c r="BH136" i="3"/>
  <c r="BG136" i="3"/>
  <c r="BF136" i="3"/>
  <c r="T136" i="3"/>
  <c r="R136" i="3"/>
  <c r="P136" i="3"/>
  <c r="BK136" i="3"/>
  <c r="J136" i="3"/>
  <c r="BE136" i="3"/>
  <c r="BI135" i="3"/>
  <c r="BH135" i="3"/>
  <c r="BG135" i="3"/>
  <c r="BF135" i="3"/>
  <c r="T135" i="3"/>
  <c r="R135" i="3"/>
  <c r="P135" i="3"/>
  <c r="BK135" i="3"/>
  <c r="J135" i="3"/>
  <c r="BE135" i="3"/>
  <c r="BI134" i="3"/>
  <c r="BH134" i="3"/>
  <c r="BG134" i="3"/>
  <c r="BF134" i="3"/>
  <c r="T134" i="3"/>
  <c r="R134" i="3"/>
  <c r="P134" i="3"/>
  <c r="BK134" i="3"/>
  <c r="J134" i="3"/>
  <c r="BE134" i="3"/>
  <c r="BI133" i="3"/>
  <c r="BH133" i="3"/>
  <c r="BG133" i="3"/>
  <c r="BF133" i="3"/>
  <c r="T133" i="3"/>
  <c r="R133" i="3"/>
  <c r="P133" i="3"/>
  <c r="BK133" i="3"/>
  <c r="J133" i="3"/>
  <c r="BE133" i="3"/>
  <c r="BI132" i="3"/>
  <c r="BH132" i="3"/>
  <c r="BG132" i="3"/>
  <c r="BF132" i="3"/>
  <c r="T132" i="3"/>
  <c r="R132" i="3"/>
  <c r="P132" i="3"/>
  <c r="BK132" i="3"/>
  <c r="J132" i="3"/>
  <c r="BE132" i="3" s="1"/>
  <c r="BI131" i="3"/>
  <c r="BH131" i="3"/>
  <c r="BG131" i="3"/>
  <c r="BF131" i="3"/>
  <c r="T131" i="3"/>
  <c r="R131" i="3"/>
  <c r="P131" i="3"/>
  <c r="BK131" i="3"/>
  <c r="J131" i="3"/>
  <c r="BE131" i="3"/>
  <c r="BI130" i="3"/>
  <c r="BH130" i="3"/>
  <c r="BG130" i="3"/>
  <c r="BF130" i="3"/>
  <c r="T130" i="3"/>
  <c r="R130" i="3"/>
  <c r="P130" i="3"/>
  <c r="BK130" i="3"/>
  <c r="J130" i="3"/>
  <c r="BE130" i="3"/>
  <c r="BI129" i="3"/>
  <c r="BH129" i="3"/>
  <c r="BG129" i="3"/>
  <c r="BF129" i="3"/>
  <c r="T129" i="3"/>
  <c r="R129" i="3"/>
  <c r="P129" i="3"/>
  <c r="BK129" i="3"/>
  <c r="J129" i="3"/>
  <c r="BE129" i="3"/>
  <c r="BI128" i="3"/>
  <c r="BH128" i="3"/>
  <c r="BG128" i="3"/>
  <c r="BF128" i="3"/>
  <c r="T128" i="3"/>
  <c r="R128" i="3"/>
  <c r="P128" i="3"/>
  <c r="BK128" i="3"/>
  <c r="BK126" i="3" s="1"/>
  <c r="J126" i="3" s="1"/>
  <c r="J62" i="3" s="1"/>
  <c r="J128" i="3"/>
  <c r="BE128" i="3"/>
  <c r="BI127" i="3"/>
  <c r="BH127" i="3"/>
  <c r="BG127" i="3"/>
  <c r="BF127" i="3"/>
  <c r="T127" i="3"/>
  <c r="T126" i="3"/>
  <c r="R127" i="3"/>
  <c r="R126" i="3" s="1"/>
  <c r="P127" i="3"/>
  <c r="P126" i="3"/>
  <c r="BK127" i="3"/>
  <c r="J127" i="3"/>
  <c r="BE127" i="3" s="1"/>
  <c r="BI125" i="3"/>
  <c r="BH125" i="3"/>
  <c r="BG125" i="3"/>
  <c r="BF125" i="3"/>
  <c r="T125" i="3"/>
  <c r="R125" i="3"/>
  <c r="P125" i="3"/>
  <c r="BK125" i="3"/>
  <c r="J125" i="3"/>
  <c r="BE125" i="3"/>
  <c r="BI124" i="3"/>
  <c r="BH124" i="3"/>
  <c r="BG124" i="3"/>
  <c r="BF124" i="3"/>
  <c r="T124" i="3"/>
  <c r="R124" i="3"/>
  <c r="P124" i="3"/>
  <c r="BK124" i="3"/>
  <c r="J124" i="3"/>
  <c r="BE124" i="3"/>
  <c r="BI123" i="3"/>
  <c r="BH123" i="3"/>
  <c r="BG123" i="3"/>
  <c r="BF123" i="3"/>
  <c r="T123" i="3"/>
  <c r="R123" i="3"/>
  <c r="R117" i="3" s="1"/>
  <c r="P123" i="3"/>
  <c r="BK123" i="3"/>
  <c r="J123" i="3"/>
  <c r="BE123" i="3"/>
  <c r="BI122" i="3"/>
  <c r="BH122" i="3"/>
  <c r="BG122" i="3"/>
  <c r="BF122" i="3"/>
  <c r="T122" i="3"/>
  <c r="R122" i="3"/>
  <c r="P122" i="3"/>
  <c r="BK122" i="3"/>
  <c r="BK117" i="3" s="1"/>
  <c r="J117" i="3" s="1"/>
  <c r="J61" i="3" s="1"/>
  <c r="J122" i="3"/>
  <c r="BE122" i="3" s="1"/>
  <c r="BI121" i="3"/>
  <c r="BH121" i="3"/>
  <c r="BG121" i="3"/>
  <c r="BF121" i="3"/>
  <c r="T121" i="3"/>
  <c r="R121" i="3"/>
  <c r="P121" i="3"/>
  <c r="BK121" i="3"/>
  <c r="J121" i="3"/>
  <c r="BE121" i="3"/>
  <c r="BI120" i="3"/>
  <c r="BH120" i="3"/>
  <c r="BG120" i="3"/>
  <c r="BF120" i="3"/>
  <c r="T120" i="3"/>
  <c r="R120" i="3"/>
  <c r="P120" i="3"/>
  <c r="P117" i="3" s="1"/>
  <c r="BK120" i="3"/>
  <c r="J120" i="3"/>
  <c r="BE120" i="3"/>
  <c r="BI119" i="3"/>
  <c r="BH119" i="3"/>
  <c r="BG119" i="3"/>
  <c r="BF119" i="3"/>
  <c r="T119" i="3"/>
  <c r="R119" i="3"/>
  <c r="P119" i="3"/>
  <c r="BK119" i="3"/>
  <c r="J119" i="3"/>
  <c r="BE119" i="3"/>
  <c r="BI118" i="3"/>
  <c r="BH118" i="3"/>
  <c r="BG118" i="3"/>
  <c r="BF118" i="3"/>
  <c r="T118" i="3"/>
  <c r="T117" i="3" s="1"/>
  <c r="R118" i="3"/>
  <c r="P118" i="3"/>
  <c r="BK118" i="3"/>
  <c r="J118" i="3"/>
  <c r="BE118" i="3" s="1"/>
  <c r="BI116" i="3"/>
  <c r="BH116" i="3"/>
  <c r="BG116" i="3"/>
  <c r="BF116" i="3"/>
  <c r="T116" i="3"/>
  <c r="R116" i="3"/>
  <c r="P116" i="3"/>
  <c r="BK116" i="3"/>
  <c r="J116" i="3"/>
  <c r="BE116" i="3"/>
  <c r="BI115" i="3"/>
  <c r="BH115" i="3"/>
  <c r="BG115" i="3"/>
  <c r="BF115" i="3"/>
  <c r="T115" i="3"/>
  <c r="R115" i="3"/>
  <c r="P115" i="3"/>
  <c r="BK115" i="3"/>
  <c r="J115" i="3"/>
  <c r="BE115" i="3"/>
  <c r="BI114" i="3"/>
  <c r="BH114" i="3"/>
  <c r="BG114" i="3"/>
  <c r="BF114" i="3"/>
  <c r="T114" i="3"/>
  <c r="R114" i="3"/>
  <c r="P114" i="3"/>
  <c r="BK114" i="3"/>
  <c r="J114" i="3"/>
  <c r="BE114" i="3"/>
  <c r="BI113" i="3"/>
  <c r="BH113" i="3"/>
  <c r="BG113" i="3"/>
  <c r="BF113" i="3"/>
  <c r="T113" i="3"/>
  <c r="R113" i="3"/>
  <c r="P113" i="3"/>
  <c r="BK113" i="3"/>
  <c r="J113" i="3"/>
  <c r="BE113" i="3"/>
  <c r="BI112" i="3"/>
  <c r="BH112" i="3"/>
  <c r="BG112" i="3"/>
  <c r="BF112" i="3"/>
  <c r="T112" i="3"/>
  <c r="R112" i="3"/>
  <c r="P112" i="3"/>
  <c r="BK112" i="3"/>
  <c r="J112" i="3"/>
  <c r="BE112" i="3" s="1"/>
  <c r="BI111" i="3"/>
  <c r="BH111" i="3"/>
  <c r="BG111" i="3"/>
  <c r="BF111" i="3"/>
  <c r="T111" i="3"/>
  <c r="R111" i="3"/>
  <c r="P111" i="3"/>
  <c r="BK111" i="3"/>
  <c r="J111" i="3"/>
  <c r="BE111" i="3"/>
  <c r="BI110" i="3"/>
  <c r="BH110" i="3"/>
  <c r="BG110" i="3"/>
  <c r="BF110" i="3"/>
  <c r="T110" i="3"/>
  <c r="R110" i="3"/>
  <c r="P110" i="3"/>
  <c r="BK110" i="3"/>
  <c r="J110" i="3"/>
  <c r="BE110" i="3"/>
  <c r="BI109" i="3"/>
  <c r="BH109" i="3"/>
  <c r="BG109" i="3"/>
  <c r="BF109" i="3"/>
  <c r="T109" i="3"/>
  <c r="R109" i="3"/>
  <c r="P109" i="3"/>
  <c r="BK109" i="3"/>
  <c r="J109" i="3"/>
  <c r="BE109" i="3"/>
  <c r="BI108" i="3"/>
  <c r="BH108" i="3"/>
  <c r="BG108" i="3"/>
  <c r="BF108" i="3"/>
  <c r="T108" i="3"/>
  <c r="R108" i="3"/>
  <c r="P108" i="3"/>
  <c r="BK108" i="3"/>
  <c r="J108" i="3"/>
  <c r="BE108" i="3"/>
  <c r="BI107" i="3"/>
  <c r="BH107" i="3"/>
  <c r="BG107" i="3"/>
  <c r="BF107" i="3"/>
  <c r="T107" i="3"/>
  <c r="R107" i="3"/>
  <c r="R101" i="3" s="1"/>
  <c r="P107" i="3"/>
  <c r="BK107" i="3"/>
  <c r="J107" i="3"/>
  <c r="BE107" i="3"/>
  <c r="BI106" i="3"/>
  <c r="BH106" i="3"/>
  <c r="BG106" i="3"/>
  <c r="BF106" i="3"/>
  <c r="T106" i="3"/>
  <c r="R106" i="3"/>
  <c r="P106" i="3"/>
  <c r="BK106" i="3"/>
  <c r="BK101" i="3" s="1"/>
  <c r="J101" i="3" s="1"/>
  <c r="J60" i="3" s="1"/>
  <c r="J106" i="3"/>
  <c r="BE106" i="3" s="1"/>
  <c r="BI105" i="3"/>
  <c r="BH105" i="3"/>
  <c r="BG105" i="3"/>
  <c r="BF105" i="3"/>
  <c r="T105" i="3"/>
  <c r="R105" i="3"/>
  <c r="P105" i="3"/>
  <c r="BK105" i="3"/>
  <c r="J105" i="3"/>
  <c r="BE105" i="3"/>
  <c r="BI104" i="3"/>
  <c r="BH104" i="3"/>
  <c r="BG104" i="3"/>
  <c r="BF104" i="3"/>
  <c r="T104" i="3"/>
  <c r="R104" i="3"/>
  <c r="P104" i="3"/>
  <c r="P101" i="3" s="1"/>
  <c r="BK104" i="3"/>
  <c r="J104" i="3"/>
  <c r="BE104" i="3"/>
  <c r="BI103" i="3"/>
  <c r="BH103" i="3"/>
  <c r="BG103" i="3"/>
  <c r="BF103" i="3"/>
  <c r="T103" i="3"/>
  <c r="R103" i="3"/>
  <c r="P103" i="3"/>
  <c r="BK103" i="3"/>
  <c r="J103" i="3"/>
  <c r="BE103" i="3"/>
  <c r="BI102" i="3"/>
  <c r="BH102" i="3"/>
  <c r="BG102" i="3"/>
  <c r="BF102" i="3"/>
  <c r="T102" i="3"/>
  <c r="T101" i="3" s="1"/>
  <c r="R102" i="3"/>
  <c r="P102" i="3"/>
  <c r="BK102" i="3"/>
  <c r="J102" i="3"/>
  <c r="BE102" i="3" s="1"/>
  <c r="BI100" i="3"/>
  <c r="BH100" i="3"/>
  <c r="BG100" i="3"/>
  <c r="BF100" i="3"/>
  <c r="T100" i="3"/>
  <c r="R100" i="3"/>
  <c r="P100" i="3"/>
  <c r="BK100" i="3"/>
  <c r="J100" i="3"/>
  <c r="BE100" i="3"/>
  <c r="BI99" i="3"/>
  <c r="BH99" i="3"/>
  <c r="BG99" i="3"/>
  <c r="BF99" i="3"/>
  <c r="T99" i="3"/>
  <c r="R99" i="3"/>
  <c r="P99" i="3"/>
  <c r="BK99" i="3"/>
  <c r="J99" i="3"/>
  <c r="BE99" i="3"/>
  <c r="BI98" i="3"/>
  <c r="BH98" i="3"/>
  <c r="BG98" i="3"/>
  <c r="BF98" i="3"/>
  <c r="T98" i="3"/>
  <c r="R98" i="3"/>
  <c r="P98" i="3"/>
  <c r="BK98" i="3"/>
  <c r="BK96" i="3" s="1"/>
  <c r="J96" i="3" s="1"/>
  <c r="J59" i="3" s="1"/>
  <c r="J98" i="3"/>
  <c r="BE98" i="3"/>
  <c r="BI97" i="3"/>
  <c r="BH97" i="3"/>
  <c r="BG97" i="3"/>
  <c r="BF97" i="3"/>
  <c r="T97" i="3"/>
  <c r="T96" i="3"/>
  <c r="R97" i="3"/>
  <c r="R96" i="3" s="1"/>
  <c r="P97" i="3"/>
  <c r="P96" i="3"/>
  <c r="BK97" i="3"/>
  <c r="J97" i="3"/>
  <c r="BE97" i="3" s="1"/>
  <c r="BI95" i="3"/>
  <c r="BH95" i="3"/>
  <c r="BG95" i="3"/>
  <c r="BF95" i="3"/>
  <c r="T95" i="3"/>
  <c r="R95" i="3"/>
  <c r="P95" i="3"/>
  <c r="BK95" i="3"/>
  <c r="J95" i="3"/>
  <c r="BE95" i="3"/>
  <c r="BI94" i="3"/>
  <c r="BH94" i="3"/>
  <c r="BG94" i="3"/>
  <c r="BF94" i="3"/>
  <c r="T94" i="3"/>
  <c r="R94" i="3"/>
  <c r="P94" i="3"/>
  <c r="BK94" i="3"/>
  <c r="J94" i="3"/>
  <c r="BE94" i="3"/>
  <c r="BI93" i="3"/>
  <c r="BH93" i="3"/>
  <c r="BG93" i="3"/>
  <c r="BF93" i="3"/>
  <c r="T93" i="3"/>
  <c r="R93" i="3"/>
  <c r="P93" i="3"/>
  <c r="BK93" i="3"/>
  <c r="J93" i="3"/>
  <c r="BE93" i="3"/>
  <c r="BI92" i="3"/>
  <c r="BH92" i="3"/>
  <c r="BG92" i="3"/>
  <c r="BF92" i="3"/>
  <c r="T92" i="3"/>
  <c r="R92" i="3"/>
  <c r="P92" i="3"/>
  <c r="BK92" i="3"/>
  <c r="J92" i="3"/>
  <c r="BE92" i="3" s="1"/>
  <c r="BI91" i="3"/>
  <c r="BH91" i="3"/>
  <c r="BG91" i="3"/>
  <c r="BF91" i="3"/>
  <c r="T91" i="3"/>
  <c r="R91" i="3"/>
  <c r="P91" i="3"/>
  <c r="BK91" i="3"/>
  <c r="J91" i="3"/>
  <c r="BE91" i="3"/>
  <c r="BI90" i="3"/>
  <c r="BH90" i="3"/>
  <c r="BG90" i="3"/>
  <c r="BF90" i="3"/>
  <c r="T90" i="3"/>
  <c r="R90" i="3"/>
  <c r="P90" i="3"/>
  <c r="BK90" i="3"/>
  <c r="J90" i="3"/>
  <c r="BE90" i="3"/>
  <c r="BI89" i="3"/>
  <c r="BH89" i="3"/>
  <c r="BG89" i="3"/>
  <c r="BF89" i="3"/>
  <c r="T89" i="3"/>
  <c r="R89" i="3"/>
  <c r="P89" i="3"/>
  <c r="BK89" i="3"/>
  <c r="J89" i="3"/>
  <c r="BE89" i="3"/>
  <c r="BI88" i="3"/>
  <c r="BH88" i="3"/>
  <c r="BG88" i="3"/>
  <c r="BF88" i="3"/>
  <c r="T88" i="3"/>
  <c r="R88" i="3"/>
  <c r="P88" i="3"/>
  <c r="P86" i="3" s="1"/>
  <c r="BK88" i="3"/>
  <c r="J88" i="3"/>
  <c r="BE88" i="3"/>
  <c r="BI87" i="3"/>
  <c r="F34" i="3"/>
  <c r="BD53" i="1" s="1"/>
  <c r="BH87" i="3"/>
  <c r="F33" i="3" s="1"/>
  <c r="BC53" i="1" s="1"/>
  <c r="BG87" i="3"/>
  <c r="F32" i="3" s="1"/>
  <c r="BB53" i="1" s="1"/>
  <c r="BF87" i="3"/>
  <c r="J31" i="3" s="1"/>
  <c r="AW53" i="1" s="1"/>
  <c r="T87" i="3"/>
  <c r="T86" i="3"/>
  <c r="R87" i="3"/>
  <c r="R86" i="3" s="1"/>
  <c r="P87" i="3"/>
  <c r="BK87" i="3"/>
  <c r="BK86" i="3" s="1"/>
  <c r="J87" i="3"/>
  <c r="BE87" i="3" s="1"/>
  <c r="J80" i="3"/>
  <c r="F78" i="3"/>
  <c r="E76" i="3"/>
  <c r="J51" i="3"/>
  <c r="F49" i="3"/>
  <c r="E47" i="3"/>
  <c r="J18" i="3"/>
  <c r="E18" i="3"/>
  <c r="F81" i="3" s="1"/>
  <c r="J17" i="3"/>
  <c r="J15" i="3"/>
  <c r="E15" i="3"/>
  <c r="F80" i="3" s="1"/>
  <c r="F51" i="3"/>
  <c r="J14" i="3"/>
  <c r="J12" i="3"/>
  <c r="J49" i="3" s="1"/>
  <c r="J78" i="3"/>
  <c r="E7" i="3"/>
  <c r="E74" i="3" s="1"/>
  <c r="AY52" i="1"/>
  <c r="AX52" i="1"/>
  <c r="BI228" i="2"/>
  <c r="BH228" i="2"/>
  <c r="BG228" i="2"/>
  <c r="BF228" i="2"/>
  <c r="T228" i="2"/>
  <c r="R228" i="2"/>
  <c r="P228" i="2"/>
  <c r="BK228" i="2"/>
  <c r="J228" i="2"/>
  <c r="BE228" i="2" s="1"/>
  <c r="BI226" i="2"/>
  <c r="BH226" i="2"/>
  <c r="BG226" i="2"/>
  <c r="BF226" i="2"/>
  <c r="T226" i="2"/>
  <c r="R226" i="2"/>
  <c r="P226" i="2"/>
  <c r="BK226" i="2"/>
  <c r="J226" i="2"/>
  <c r="BE226" i="2"/>
  <c r="BI225" i="2"/>
  <c r="BH225" i="2"/>
  <c r="BG225" i="2"/>
  <c r="BF225" i="2"/>
  <c r="T225" i="2"/>
  <c r="R225" i="2"/>
  <c r="P225" i="2"/>
  <c r="BK225" i="2"/>
  <c r="J225" i="2"/>
  <c r="BE225" i="2"/>
  <c r="BI224" i="2"/>
  <c r="BH224" i="2"/>
  <c r="BG224" i="2"/>
  <c r="BF224" i="2"/>
  <c r="T224" i="2"/>
  <c r="R224" i="2"/>
  <c r="P224" i="2"/>
  <c r="BK224" i="2"/>
  <c r="J224" i="2"/>
  <c r="BE224" i="2"/>
  <c r="BI223" i="2"/>
  <c r="BH223" i="2"/>
  <c r="BG223" i="2"/>
  <c r="BF223" i="2"/>
  <c r="T223" i="2"/>
  <c r="R223" i="2"/>
  <c r="P223" i="2"/>
  <c r="BK223" i="2"/>
  <c r="J223" i="2"/>
  <c r="BE223" i="2" s="1"/>
  <c r="BI222" i="2"/>
  <c r="BH222" i="2"/>
  <c r="BG222" i="2"/>
  <c r="BF222" i="2"/>
  <c r="T222" i="2"/>
  <c r="R222" i="2"/>
  <c r="P222" i="2"/>
  <c r="BK222" i="2"/>
  <c r="J222" i="2"/>
  <c r="BE222" i="2"/>
  <c r="BI221" i="2"/>
  <c r="BH221" i="2"/>
  <c r="BG221" i="2"/>
  <c r="BF221" i="2"/>
  <c r="T221" i="2"/>
  <c r="R221" i="2"/>
  <c r="P221" i="2"/>
  <c r="BK221" i="2"/>
  <c r="J221" i="2"/>
  <c r="BE221" i="2" s="1"/>
  <c r="BI220" i="2"/>
  <c r="BH220" i="2"/>
  <c r="BG220" i="2"/>
  <c r="BF220" i="2"/>
  <c r="T220" i="2"/>
  <c r="R220" i="2"/>
  <c r="P220" i="2"/>
  <c r="BK220" i="2"/>
  <c r="J220" i="2"/>
  <c r="BE220" i="2"/>
  <c r="BI219" i="2"/>
  <c r="BH219" i="2"/>
  <c r="BG219" i="2"/>
  <c r="BF219" i="2"/>
  <c r="T219" i="2"/>
  <c r="R219" i="2"/>
  <c r="P219" i="2"/>
  <c r="BK219" i="2"/>
  <c r="J219" i="2"/>
  <c r="BE219" i="2"/>
  <c r="BI218" i="2"/>
  <c r="BH218" i="2"/>
  <c r="BG218" i="2"/>
  <c r="BF218" i="2"/>
  <c r="T218" i="2"/>
  <c r="R218" i="2"/>
  <c r="P218" i="2"/>
  <c r="BK218" i="2"/>
  <c r="J218" i="2"/>
  <c r="BE218" i="2"/>
  <c r="BI217" i="2"/>
  <c r="BH217" i="2"/>
  <c r="BG217" i="2"/>
  <c r="BF217" i="2"/>
  <c r="T217" i="2"/>
  <c r="R217" i="2"/>
  <c r="P217" i="2"/>
  <c r="BK217" i="2"/>
  <c r="J217" i="2"/>
  <c r="BE217" i="2" s="1"/>
  <c r="BI216" i="2"/>
  <c r="BH216" i="2"/>
  <c r="BG216" i="2"/>
  <c r="BF216" i="2"/>
  <c r="T216" i="2"/>
  <c r="R216" i="2"/>
  <c r="R213" i="2" s="1"/>
  <c r="P216" i="2"/>
  <c r="BK216" i="2"/>
  <c r="J216" i="2"/>
  <c r="BE216" i="2"/>
  <c r="BI215" i="2"/>
  <c r="BH215" i="2"/>
  <c r="BG215" i="2"/>
  <c r="BF215" i="2"/>
  <c r="T215" i="2"/>
  <c r="R215" i="2"/>
  <c r="P215" i="2"/>
  <c r="BK215" i="2"/>
  <c r="J215" i="2"/>
  <c r="BE215" i="2" s="1"/>
  <c r="BI214" i="2"/>
  <c r="BH214" i="2"/>
  <c r="BG214" i="2"/>
  <c r="BF214" i="2"/>
  <c r="T214" i="2"/>
  <c r="T213" i="2"/>
  <c r="R214" i="2"/>
  <c r="P214" i="2"/>
  <c r="P213" i="2"/>
  <c r="BK214" i="2"/>
  <c r="BK213" i="2" s="1"/>
  <c r="J213" i="2" s="1"/>
  <c r="J67" i="2" s="1"/>
  <c r="J214" i="2"/>
  <c r="BE214" i="2" s="1"/>
  <c r="BI212" i="2"/>
  <c r="BH212" i="2"/>
  <c r="BG212" i="2"/>
  <c r="BF212" i="2"/>
  <c r="T212" i="2"/>
  <c r="R212" i="2"/>
  <c r="P212" i="2"/>
  <c r="BK212" i="2"/>
  <c r="J212" i="2"/>
  <c r="BE212" i="2"/>
  <c r="BI211" i="2"/>
  <c r="BH211" i="2"/>
  <c r="BG211" i="2"/>
  <c r="BF211" i="2"/>
  <c r="T211" i="2"/>
  <c r="R211" i="2"/>
  <c r="P211" i="2"/>
  <c r="BK211" i="2"/>
  <c r="J211" i="2"/>
  <c r="BE211" i="2" s="1"/>
  <c r="BI210" i="2"/>
  <c r="BH210" i="2"/>
  <c r="BG210" i="2"/>
  <c r="BF210" i="2"/>
  <c r="T210" i="2"/>
  <c r="R210" i="2"/>
  <c r="P210" i="2"/>
  <c r="BK210" i="2"/>
  <c r="J210" i="2"/>
  <c r="BE210" i="2"/>
  <c r="BI209" i="2"/>
  <c r="BH209" i="2"/>
  <c r="BG209" i="2"/>
  <c r="BF209" i="2"/>
  <c r="T209" i="2"/>
  <c r="R209" i="2"/>
  <c r="P209" i="2"/>
  <c r="BK209" i="2"/>
  <c r="J209" i="2"/>
  <c r="BE209" i="2"/>
  <c r="BI208" i="2"/>
  <c r="BH208" i="2"/>
  <c r="BG208" i="2"/>
  <c r="BF208" i="2"/>
  <c r="T208" i="2"/>
  <c r="R208" i="2"/>
  <c r="P208" i="2"/>
  <c r="BK208" i="2"/>
  <c r="J208" i="2"/>
  <c r="BE208" i="2"/>
  <c r="BI207" i="2"/>
  <c r="BH207" i="2"/>
  <c r="BG207" i="2"/>
  <c r="BF207" i="2"/>
  <c r="T207" i="2"/>
  <c r="R207" i="2"/>
  <c r="P207" i="2"/>
  <c r="BK207" i="2"/>
  <c r="J207" i="2"/>
  <c r="BE207" i="2"/>
  <c r="BI206" i="2"/>
  <c r="BH206" i="2"/>
  <c r="BG206" i="2"/>
  <c r="BF206" i="2"/>
  <c r="T206" i="2"/>
  <c r="R206" i="2"/>
  <c r="R203" i="2" s="1"/>
  <c r="P206" i="2"/>
  <c r="BK206" i="2"/>
  <c r="J206" i="2"/>
  <c r="BE206" i="2"/>
  <c r="BI205" i="2"/>
  <c r="BH205" i="2"/>
  <c r="BG205" i="2"/>
  <c r="BF205" i="2"/>
  <c r="T205" i="2"/>
  <c r="R205" i="2"/>
  <c r="P205" i="2"/>
  <c r="BK205" i="2"/>
  <c r="J205" i="2"/>
  <c r="BE205" i="2" s="1"/>
  <c r="BI204" i="2"/>
  <c r="BH204" i="2"/>
  <c r="BG204" i="2"/>
  <c r="BF204" i="2"/>
  <c r="T204" i="2"/>
  <c r="T203" i="2"/>
  <c r="R204" i="2"/>
  <c r="P204" i="2"/>
  <c r="P203" i="2"/>
  <c r="BK204" i="2"/>
  <c r="BK203" i="2" s="1"/>
  <c r="J203" i="2" s="1"/>
  <c r="J66" i="2" s="1"/>
  <c r="J204" i="2"/>
  <c r="BE204" i="2" s="1"/>
  <c r="BI201" i="2"/>
  <c r="BH201" i="2"/>
  <c r="BG201" i="2"/>
  <c r="BF201" i="2"/>
  <c r="T201" i="2"/>
  <c r="T200" i="2"/>
  <c r="R201" i="2"/>
  <c r="R200" i="2" s="1"/>
  <c r="P201" i="2"/>
  <c r="P200" i="2"/>
  <c r="BK201" i="2"/>
  <c r="BK200" i="2" s="1"/>
  <c r="J200" i="2" s="1"/>
  <c r="J65" i="2" s="1"/>
  <c r="J201" i="2"/>
  <c r="BE201" i="2" s="1"/>
  <c r="BI199" i="2"/>
  <c r="BH199" i="2"/>
  <c r="BG199" i="2"/>
  <c r="BF199" i="2"/>
  <c r="T199" i="2"/>
  <c r="R199" i="2"/>
  <c r="P199" i="2"/>
  <c r="BK199" i="2"/>
  <c r="J199" i="2"/>
  <c r="BE199" i="2"/>
  <c r="BI198" i="2"/>
  <c r="BH198" i="2"/>
  <c r="BG198" i="2"/>
  <c r="BF198" i="2"/>
  <c r="T198" i="2"/>
  <c r="T197" i="2" s="1"/>
  <c r="R198" i="2"/>
  <c r="R197" i="2"/>
  <c r="P198" i="2"/>
  <c r="P197" i="2" s="1"/>
  <c r="BK198" i="2"/>
  <c r="BK197" i="2"/>
  <c r="J197" i="2" s="1"/>
  <c r="J64" i="2" s="1"/>
  <c r="J198" i="2"/>
  <c r="BE198" i="2" s="1"/>
  <c r="BI196" i="2"/>
  <c r="BH196" i="2"/>
  <c r="BG196" i="2"/>
  <c r="BF196" i="2"/>
  <c r="T196" i="2"/>
  <c r="R196" i="2"/>
  <c r="P196" i="2"/>
  <c r="BK196" i="2"/>
  <c r="J196" i="2"/>
  <c r="BE196" i="2"/>
  <c r="BI195" i="2"/>
  <c r="BH195" i="2"/>
  <c r="BG195" i="2"/>
  <c r="BF195" i="2"/>
  <c r="T195" i="2"/>
  <c r="R195" i="2"/>
  <c r="P195" i="2"/>
  <c r="BK195" i="2"/>
  <c r="J195" i="2"/>
  <c r="BE195" i="2"/>
  <c r="BI194" i="2"/>
  <c r="BH194" i="2"/>
  <c r="BG194" i="2"/>
  <c r="BF194" i="2"/>
  <c r="T194" i="2"/>
  <c r="R194" i="2"/>
  <c r="P194" i="2"/>
  <c r="BK194" i="2"/>
  <c r="J194" i="2"/>
  <c r="BE194" i="2"/>
  <c r="BI193" i="2"/>
  <c r="BH193" i="2"/>
  <c r="BG193" i="2"/>
  <c r="BF193" i="2"/>
  <c r="T193" i="2"/>
  <c r="R193" i="2"/>
  <c r="P193" i="2"/>
  <c r="BK193" i="2"/>
  <c r="J193" i="2"/>
  <c r="BE193" i="2"/>
  <c r="BI192" i="2"/>
  <c r="BH192" i="2"/>
  <c r="BG192" i="2"/>
  <c r="BF192" i="2"/>
  <c r="T192" i="2"/>
  <c r="R192" i="2"/>
  <c r="P192" i="2"/>
  <c r="BK192" i="2"/>
  <c r="J192" i="2"/>
  <c r="BE192" i="2" s="1"/>
  <c r="BI191" i="2"/>
  <c r="BH191" i="2"/>
  <c r="BG191" i="2"/>
  <c r="BF191" i="2"/>
  <c r="T191" i="2"/>
  <c r="R191" i="2"/>
  <c r="P191" i="2"/>
  <c r="BK191" i="2"/>
  <c r="J191" i="2"/>
  <c r="BE191" i="2"/>
  <c r="BI190" i="2"/>
  <c r="BH190" i="2"/>
  <c r="BG190" i="2"/>
  <c r="BF190" i="2"/>
  <c r="T190" i="2"/>
  <c r="R190" i="2"/>
  <c r="P190" i="2"/>
  <c r="BK190" i="2"/>
  <c r="J190" i="2"/>
  <c r="BE190" i="2"/>
  <c r="BI189" i="2"/>
  <c r="BH189" i="2"/>
  <c r="BG189" i="2"/>
  <c r="BF189" i="2"/>
  <c r="T189" i="2"/>
  <c r="R189" i="2"/>
  <c r="P189" i="2"/>
  <c r="BK189" i="2"/>
  <c r="J189" i="2"/>
  <c r="BE189" i="2"/>
  <c r="BI188" i="2"/>
  <c r="BH188" i="2"/>
  <c r="BG188" i="2"/>
  <c r="BF188" i="2"/>
  <c r="T188" i="2"/>
  <c r="R188" i="2"/>
  <c r="P188" i="2"/>
  <c r="BK188" i="2"/>
  <c r="J188" i="2"/>
  <c r="BE188" i="2"/>
  <c r="BI187" i="2"/>
  <c r="BH187" i="2"/>
  <c r="BG187" i="2"/>
  <c r="BF187" i="2"/>
  <c r="T187" i="2"/>
  <c r="R187" i="2"/>
  <c r="P187" i="2"/>
  <c r="BK187" i="2"/>
  <c r="J187" i="2"/>
  <c r="BE187" i="2"/>
  <c r="BI186" i="2"/>
  <c r="BH186" i="2"/>
  <c r="BG186" i="2"/>
  <c r="BF186" i="2"/>
  <c r="T186" i="2"/>
  <c r="R186" i="2"/>
  <c r="P186" i="2"/>
  <c r="BK186" i="2"/>
  <c r="J186" i="2"/>
  <c r="BE186" i="2" s="1"/>
  <c r="BI185" i="2"/>
  <c r="BH185" i="2"/>
  <c r="BG185" i="2"/>
  <c r="BF185" i="2"/>
  <c r="T185" i="2"/>
  <c r="R185" i="2"/>
  <c r="P185" i="2"/>
  <c r="BK185" i="2"/>
  <c r="J185" i="2"/>
  <c r="BE185" i="2"/>
  <c r="BI184" i="2"/>
  <c r="BH184" i="2"/>
  <c r="BG184" i="2"/>
  <c r="BF184" i="2"/>
  <c r="T184" i="2"/>
  <c r="R184" i="2"/>
  <c r="P184" i="2"/>
  <c r="BK184" i="2"/>
  <c r="J184" i="2"/>
  <c r="BE184" i="2"/>
  <c r="BI183" i="2"/>
  <c r="BH183" i="2"/>
  <c r="BG183" i="2"/>
  <c r="BF183" i="2"/>
  <c r="T183" i="2"/>
  <c r="R183" i="2"/>
  <c r="P183" i="2"/>
  <c r="BK183" i="2"/>
  <c r="J183" i="2"/>
  <c r="BE183" i="2"/>
  <c r="BI182" i="2"/>
  <c r="BH182" i="2"/>
  <c r="BG182" i="2"/>
  <c r="BF182" i="2"/>
  <c r="T182" i="2"/>
  <c r="R182" i="2"/>
  <c r="P182" i="2"/>
  <c r="BK182" i="2"/>
  <c r="J182" i="2"/>
  <c r="BE182" i="2"/>
  <c r="BI181" i="2"/>
  <c r="BH181" i="2"/>
  <c r="BG181" i="2"/>
  <c r="BF181" i="2"/>
  <c r="T181" i="2"/>
  <c r="R181" i="2"/>
  <c r="P181" i="2"/>
  <c r="BK181" i="2"/>
  <c r="J181" i="2"/>
  <c r="BE181" i="2"/>
  <c r="BI180" i="2"/>
  <c r="BH180" i="2"/>
  <c r="BG180" i="2"/>
  <c r="BF180" i="2"/>
  <c r="T180" i="2"/>
  <c r="R180" i="2"/>
  <c r="P180" i="2"/>
  <c r="BK180" i="2"/>
  <c r="J180" i="2"/>
  <c r="BE180" i="2" s="1"/>
  <c r="BI179" i="2"/>
  <c r="BH179" i="2"/>
  <c r="BG179" i="2"/>
  <c r="BF179" i="2"/>
  <c r="T179" i="2"/>
  <c r="R179" i="2"/>
  <c r="P179" i="2"/>
  <c r="BK179" i="2"/>
  <c r="J179" i="2"/>
  <c r="BE179" i="2"/>
  <c r="BI178" i="2"/>
  <c r="BH178" i="2"/>
  <c r="BG178" i="2"/>
  <c r="BF178" i="2"/>
  <c r="T178" i="2"/>
  <c r="R178" i="2"/>
  <c r="P178" i="2"/>
  <c r="BK178" i="2"/>
  <c r="J178" i="2"/>
  <c r="BE178" i="2"/>
  <c r="BI177" i="2"/>
  <c r="BH177" i="2"/>
  <c r="BG177" i="2"/>
  <c r="BF177" i="2"/>
  <c r="T177" i="2"/>
  <c r="R177" i="2"/>
  <c r="P177" i="2"/>
  <c r="BK177" i="2"/>
  <c r="J177" i="2"/>
  <c r="BE177" i="2"/>
  <c r="BI175" i="2"/>
  <c r="BH175" i="2"/>
  <c r="BG175" i="2"/>
  <c r="BF175" i="2"/>
  <c r="T175" i="2"/>
  <c r="R175" i="2"/>
  <c r="P175" i="2"/>
  <c r="BK175" i="2"/>
  <c r="BK173" i="2" s="1"/>
  <c r="J173" i="2" s="1"/>
  <c r="J63" i="2" s="1"/>
  <c r="J175" i="2"/>
  <c r="BE175" i="2"/>
  <c r="BI174" i="2"/>
  <c r="BH174" i="2"/>
  <c r="BG174" i="2"/>
  <c r="BF174" i="2"/>
  <c r="T174" i="2"/>
  <c r="T173" i="2"/>
  <c r="R174" i="2"/>
  <c r="R173" i="2" s="1"/>
  <c r="P174" i="2"/>
  <c r="P173" i="2"/>
  <c r="BK174" i="2"/>
  <c r="J174" i="2"/>
  <c r="BE174" i="2" s="1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R171" i="2"/>
  <c r="P171" i="2"/>
  <c r="BK171" i="2"/>
  <c r="J171" i="2"/>
  <c r="BE171" i="2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 s="1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R167" i="2"/>
  <c r="P167" i="2"/>
  <c r="BK167" i="2"/>
  <c r="J167" i="2"/>
  <c r="BE167" i="2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J165" i="2"/>
  <c r="BE165" i="2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BK148" i="2" s="1"/>
  <c r="J148" i="2" s="1"/>
  <c r="J62" i="2" s="1"/>
  <c r="J153" i="2"/>
  <c r="BE153" i="2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R148" i="2" s="1"/>
  <c r="P151" i="2"/>
  <c r="BK151" i="2"/>
  <c r="J151" i="2"/>
  <c r="BE151" i="2" s="1"/>
  <c r="BI150" i="2"/>
  <c r="BH150" i="2"/>
  <c r="BG150" i="2"/>
  <c r="BF150" i="2"/>
  <c r="T150" i="2"/>
  <c r="T148" i="2" s="1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P148" i="2"/>
  <c r="BK149" i="2"/>
  <c r="J149" i="2"/>
  <c r="BE149" i="2"/>
  <c r="BI147" i="2"/>
  <c r="BH147" i="2"/>
  <c r="BG147" i="2"/>
  <c r="BF147" i="2"/>
  <c r="T147" i="2"/>
  <c r="R147" i="2"/>
  <c r="P147" i="2"/>
  <c r="BK147" i="2"/>
  <c r="J147" i="2"/>
  <c r="BE147" i="2" s="1"/>
  <c r="BI146" i="2"/>
  <c r="BH146" i="2"/>
  <c r="BG146" i="2"/>
  <c r="BF146" i="2"/>
  <c r="T146" i="2"/>
  <c r="R146" i="2"/>
  <c r="P146" i="2"/>
  <c r="BK146" i="2"/>
  <c r="J146" i="2"/>
  <c r="BE146" i="2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 s="1"/>
  <c r="BI132" i="2"/>
  <c r="BH132" i="2"/>
  <c r="BG132" i="2"/>
  <c r="BF132" i="2"/>
  <c r="T132" i="2"/>
  <c r="R132" i="2"/>
  <c r="P132" i="2"/>
  <c r="BK132" i="2"/>
  <c r="BK128" i="2" s="1"/>
  <c r="J128" i="2" s="1"/>
  <c r="J61" i="2" s="1"/>
  <c r="J132" i="2"/>
  <c r="BE132" i="2"/>
  <c r="BI131" i="2"/>
  <c r="BH131" i="2"/>
  <c r="BG131" i="2"/>
  <c r="BF131" i="2"/>
  <c r="T131" i="2"/>
  <c r="R131" i="2"/>
  <c r="P131" i="2"/>
  <c r="P128" i="2" s="1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T128" i="2" s="1"/>
  <c r="R129" i="2"/>
  <c r="R128" i="2"/>
  <c r="P129" i="2"/>
  <c r="BK129" i="2"/>
  <c r="J129" i="2"/>
  <c r="BE129" i="2" s="1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R126" i="2"/>
  <c r="P126" i="2"/>
  <c r="BK126" i="2"/>
  <c r="J126" i="2"/>
  <c r="BE126" i="2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R124" i="2"/>
  <c r="P124" i="2"/>
  <c r="BK124" i="2"/>
  <c r="J124" i="2"/>
  <c r="BE124" i="2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T122" i="2"/>
  <c r="R122" i="2"/>
  <c r="P122" i="2"/>
  <c r="BK122" i="2"/>
  <c r="J122" i="2"/>
  <c r="BE122" i="2"/>
  <c r="BI121" i="2"/>
  <c r="BH121" i="2"/>
  <c r="BG121" i="2"/>
  <c r="BF121" i="2"/>
  <c r="T121" i="2"/>
  <c r="R121" i="2"/>
  <c r="P121" i="2"/>
  <c r="BK121" i="2"/>
  <c r="J121" i="2"/>
  <c r="BE121" i="2"/>
  <c r="BI120" i="2"/>
  <c r="BH120" i="2"/>
  <c r="BG120" i="2"/>
  <c r="BF120" i="2"/>
  <c r="T120" i="2"/>
  <c r="R120" i="2"/>
  <c r="P120" i="2"/>
  <c r="BK120" i="2"/>
  <c r="J120" i="2"/>
  <c r="BE120" i="2"/>
  <c r="BI119" i="2"/>
  <c r="BH119" i="2"/>
  <c r="BG119" i="2"/>
  <c r="BF119" i="2"/>
  <c r="T119" i="2"/>
  <c r="R119" i="2"/>
  <c r="P119" i="2"/>
  <c r="BK119" i="2"/>
  <c r="J119" i="2"/>
  <c r="BE119" i="2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BF114" i="2"/>
  <c r="T114" i="2"/>
  <c r="R114" i="2"/>
  <c r="R111" i="2" s="1"/>
  <c r="P114" i="2"/>
  <c r="BK114" i="2"/>
  <c r="J114" i="2"/>
  <c r="BE114" i="2"/>
  <c r="BI113" i="2"/>
  <c r="BH113" i="2"/>
  <c r="BG113" i="2"/>
  <c r="BF113" i="2"/>
  <c r="T113" i="2"/>
  <c r="R113" i="2"/>
  <c r="P113" i="2"/>
  <c r="P111" i="2" s="1"/>
  <c r="P110" i="2" s="1"/>
  <c r="BK113" i="2"/>
  <c r="BK111" i="2" s="1"/>
  <c r="J113" i="2"/>
  <c r="BE113" i="2"/>
  <c r="BI112" i="2"/>
  <c r="BH112" i="2"/>
  <c r="BG112" i="2"/>
  <c r="BF112" i="2"/>
  <c r="T112" i="2"/>
  <c r="T111" i="2"/>
  <c r="R112" i="2"/>
  <c r="P112" i="2"/>
  <c r="BK112" i="2"/>
  <c r="J112" i="2"/>
  <c r="BE112" i="2" s="1"/>
  <c r="BI109" i="2"/>
  <c r="BH109" i="2"/>
  <c r="BG109" i="2"/>
  <c r="BF109" i="2"/>
  <c r="T109" i="2"/>
  <c r="R109" i="2"/>
  <c r="P109" i="2"/>
  <c r="BK109" i="2"/>
  <c r="J109" i="2"/>
  <c r="BE109" i="2" s="1"/>
  <c r="BI107" i="2"/>
  <c r="BH107" i="2"/>
  <c r="BG107" i="2"/>
  <c r="BF107" i="2"/>
  <c r="T107" i="2"/>
  <c r="R107" i="2"/>
  <c r="P107" i="2"/>
  <c r="BK107" i="2"/>
  <c r="J107" i="2"/>
  <c r="BE107" i="2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P89" i="2" s="1"/>
  <c r="P88" i="2" s="1"/>
  <c r="BK102" i="2"/>
  <c r="J102" i="2"/>
  <c r="BE102" i="2"/>
  <c r="BI99" i="2"/>
  <c r="BH99" i="2"/>
  <c r="BG99" i="2"/>
  <c r="BF99" i="2"/>
  <c r="T99" i="2"/>
  <c r="R99" i="2"/>
  <c r="P99" i="2"/>
  <c r="BK99" i="2"/>
  <c r="J99" i="2"/>
  <c r="BE99" i="2" s="1"/>
  <c r="BI96" i="2"/>
  <c r="BH96" i="2"/>
  <c r="F33" i="2" s="1"/>
  <c r="BC52" i="1" s="1"/>
  <c r="BG96" i="2"/>
  <c r="BF96" i="2"/>
  <c r="T96" i="2"/>
  <c r="R96" i="2"/>
  <c r="R89" i="2" s="1"/>
  <c r="R88" i="2" s="1"/>
  <c r="P96" i="2"/>
  <c r="BK96" i="2"/>
  <c r="J96" i="2"/>
  <c r="BE96" i="2"/>
  <c r="BI93" i="2"/>
  <c r="BH93" i="2"/>
  <c r="BG93" i="2"/>
  <c r="F32" i="2" s="1"/>
  <c r="BB52" i="1" s="1"/>
  <c r="BB51" i="1" s="1"/>
  <c r="BF93" i="2"/>
  <c r="F31" i="2" s="1"/>
  <c r="BA52" i="1" s="1"/>
  <c r="T93" i="2"/>
  <c r="R93" i="2"/>
  <c r="P93" i="2"/>
  <c r="BK93" i="2"/>
  <c r="BK89" i="2" s="1"/>
  <c r="J93" i="2"/>
  <c r="BE93" i="2"/>
  <c r="BI90" i="2"/>
  <c r="F34" i="2"/>
  <c r="BD52" i="1" s="1"/>
  <c r="BH90" i="2"/>
  <c r="BG90" i="2"/>
  <c r="BF90" i="2"/>
  <c r="T90" i="2"/>
  <c r="T89" i="2" s="1"/>
  <c r="T88" i="2" s="1"/>
  <c r="R90" i="2"/>
  <c r="P90" i="2"/>
  <c r="BK90" i="2"/>
  <c r="J90" i="2"/>
  <c r="BE90" i="2" s="1"/>
  <c r="J83" i="2"/>
  <c r="F81" i="2"/>
  <c r="E79" i="2"/>
  <c r="J51" i="2"/>
  <c r="F49" i="2"/>
  <c r="E47" i="2"/>
  <c r="J18" i="2"/>
  <c r="E18" i="2"/>
  <c r="F84" i="2" s="1"/>
  <c r="J17" i="2"/>
  <c r="J15" i="2"/>
  <c r="E15" i="2"/>
  <c r="F83" i="2"/>
  <c r="F51" i="2"/>
  <c r="J14" i="2"/>
  <c r="J12" i="2"/>
  <c r="J81" i="2" s="1"/>
  <c r="E7" i="2"/>
  <c r="E77" i="2" s="1"/>
  <c r="AS51" i="1"/>
  <c r="L47" i="1"/>
  <c r="AM46" i="1"/>
  <c r="L46" i="1"/>
  <c r="AM44" i="1"/>
  <c r="L44" i="1"/>
  <c r="L42" i="1"/>
  <c r="L41" i="1"/>
  <c r="J30" i="3" l="1"/>
  <c r="AV53" i="1" s="1"/>
  <c r="AT53" i="1" s="1"/>
  <c r="F30" i="3"/>
  <c r="AZ53" i="1" s="1"/>
  <c r="J30" i="2"/>
  <c r="AV52" i="1" s="1"/>
  <c r="F30" i="2"/>
  <c r="AZ52" i="1" s="1"/>
  <c r="AZ51" i="1" s="1"/>
  <c r="BK88" i="2"/>
  <c r="J89" i="2"/>
  <c r="J58" i="2" s="1"/>
  <c r="BK110" i="2"/>
  <c r="J110" i="2" s="1"/>
  <c r="J59" i="2" s="1"/>
  <c r="J111" i="2"/>
  <c r="J60" i="2" s="1"/>
  <c r="R110" i="2"/>
  <c r="R87" i="2" s="1"/>
  <c r="BK85" i="3"/>
  <c r="J86" i="3"/>
  <c r="J58" i="3" s="1"/>
  <c r="P85" i="3"/>
  <c r="P84" i="3" s="1"/>
  <c r="AU53" i="1" s="1"/>
  <c r="R85" i="3"/>
  <c r="R84" i="3" s="1"/>
  <c r="W28" i="1"/>
  <c r="AX51" i="1"/>
  <c r="T85" i="3"/>
  <c r="T84" i="3" s="1"/>
  <c r="P87" i="2"/>
  <c r="AU52" i="1" s="1"/>
  <c r="AU51" i="1" s="1"/>
  <c r="T110" i="2"/>
  <c r="T87" i="2" s="1"/>
  <c r="BC51" i="1"/>
  <c r="BD51" i="1"/>
  <c r="W30" i="1" s="1"/>
  <c r="E45" i="2"/>
  <c r="F52" i="2"/>
  <c r="J31" i="2"/>
  <c r="AW52" i="1" s="1"/>
  <c r="F31" i="3"/>
  <c r="BA53" i="1" s="1"/>
  <c r="BA51" i="1" s="1"/>
  <c r="J49" i="2"/>
  <c r="E45" i="3"/>
  <c r="F52" i="3"/>
  <c r="W27" i="1" l="1"/>
  <c r="AW51" i="1"/>
  <c r="AK27" i="1" s="1"/>
  <c r="W29" i="1"/>
  <c r="AY51" i="1"/>
  <c r="J85" i="3"/>
  <c r="J57" i="3" s="1"/>
  <c r="BK84" i="3"/>
  <c r="J84" i="3" s="1"/>
  <c r="J88" i="2"/>
  <c r="J57" i="2" s="1"/>
  <c r="BK87" i="2"/>
  <c r="J87" i="2" s="1"/>
  <c r="AV51" i="1"/>
  <c r="W26" i="1"/>
  <c r="AT52" i="1"/>
  <c r="AT51" i="1" l="1"/>
  <c r="AK26" i="1"/>
  <c r="J56" i="3"/>
  <c r="J27" i="3"/>
  <c r="J56" i="2"/>
  <c r="J27" i="2"/>
  <c r="AG52" i="1" l="1"/>
  <c r="J36" i="2"/>
  <c r="J36" i="3"/>
  <c r="AG53" i="1"/>
  <c r="AN53" i="1" s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<sst xmlns="http://schemas.openxmlformats.org/spreadsheetml/2006/main" count="3925" uniqueCount="1044">
  <si>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</si>
  <si>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</si>
  <si>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</si>
  <si>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</si>
  <si>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</si>
  <si>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</si>
  <si>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</si>
  <si>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{1646138d-5be0-4ed0-80f8-2c639e92fe05}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</si>
  <si>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</si>
  <si>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</si>
  <si>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</si>
  <si>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</si>
  <si>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</si>
  <si>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</si>
  <si>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</si>
  <si>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</si>
  <si>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16/115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</si>
  <si>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</si>
  <si>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</si>
  <si>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vodoléčby</t>
  </si>
  <si>
    <t>0,1</t>
  </si>
  <si>
    <t>KSO:</t>
  </si>
  <si>
    <t/>
  </si>
  <si>
    <t>CC-CZ:</t>
  </si>
  <si>
    <t>1</t>
  </si>
  <si>
    <t>Místo:</t>
  </si>
  <si>
    <t>Brandýs nad Orlicí</t>
  </si>
  <si>
    <t>Datum:</t>
  </si>
  <si>
    <t>13.10.2017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</si>
  <si>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</si>
  <si>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</si>
  <si>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</si>
  <si>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</si>
  <si>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</si>
  <si>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</si>
  <si>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</si>
  <si>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</si>
  <si>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</si>
  <si>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 Michal Pátek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</si>
  <si>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</si>
  <si>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</si>
  <si>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</si>
  <si>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</si>
  <si>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</si>
  <si>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</si>
  <si>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</si>
  <si>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</si>
  <si>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</si>
  <si>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</si>
  <si>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</si>
  <si>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</si>
  <si>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</si>
  <si>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</si>
  <si>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</si>
  <si>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</si>
  <si>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</si>
  <si>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</si>
  <si>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</si>
  <si>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</si>
  <si>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</si>
  <si>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</si>
  <si>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</si>
  <si>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</si>
  <si>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</si>
  <si>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</si>
  <si>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</si>
  <si>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</si>
  <si>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</si>
  <si>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</si>
  <si>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</si>
  <si>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</si>
  <si>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</si>
  <si>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</si>
  <si>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</si>
  <si>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</si>
  <si>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</si>
  <si>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</si>
  <si>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</si>
  <si>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</si>
  <si>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</si>
  <si>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ZT</t>
  </si>
  <si>
    <t>Zdravotně technické instalace</t>
  </si>
  <si>
    <t>STA</t>
  </si>
  <si>
    <t>{9ddfea04-a7f8-4490-8243-4a018cc4704a}</t>
  </si>
  <si>
    <t>2</t>
  </si>
  <si>
    <t>ÚT</t>
  </si>
  <si>
    <t>Vytápění</t>
  </si>
  <si>
    <t>{8b0ef5c0-d586-4cd7-a404-986a0128a866}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</si>
  <si>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</si>
  <si>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</si>
  <si>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</si>
  <si>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</si>
  <si>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</si>
  <si>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</si>
  <si>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</si>
  <si>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ZT - Zdravotně technické instalace</t>
  </si>
  <si>
    <t>Ing. Michal Pátek</t>
  </si>
  <si>
    <t>REKAPITULACE ČLENĚNÍ SOUPISU PRACÍ</t>
  </si>
  <si>
    <t>Kód dílu - Popis</t>
  </si>
  <si>
    <t>Cena celkem [CZK]</t>
  </si>
  <si>
    <t>Náklady soupisu celkem</t>
  </si>
  <si>
    <t>-1</t>
  </si>
  <si>
    <t>HSV -       HSV</t>
  </si>
  <si>
    <t xml:space="preserve">    1 -       Zemní práce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</si>
  <si>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</si>
  <si>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</si>
  <si>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</si>
  <si>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</si>
  <si>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</si>
  <si>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</si>
  <si>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</si>
  <si>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 xml:space="preserve">    798 - Demontáže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</si>
  <si>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</si>
  <si>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</si>
  <si>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</si>
  <si>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</si>
  <si>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</si>
  <si>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</si>
  <si>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</si>
  <si>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</si>
  <si>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</si>
  <si>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</si>
  <si>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</si>
  <si>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</si>
  <si>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</si>
  <si>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</si>
  <si>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</si>
  <si>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</si>
  <si>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 xml:space="preserve">      HSV</t>
  </si>
  <si>
    <t>ROZPOCET</t>
  </si>
  <si>
    <t xml:space="preserve">      Zemní práce</t>
  </si>
  <si>
    <t>K</t>
  </si>
  <si>
    <t>132202201</t>
  </si>
  <si>
    <t>Hloubení rýh š přes 600 do 2000 mm ručním nebo pneum nářadím v soudržných horninách tř. 3</t>
  </si>
  <si>
    <t>m3</t>
  </si>
  <si>
    <t>4</t>
  </si>
  <si>
    <t>-696620707</t>
  </si>
  <si>
    <t>VV</t>
  </si>
  <si>
    <t>"Objem výkopu* 60% z třídy horniny"</t>
  </si>
  <si>
    <t>23,3*0,6</t>
  </si>
  <si>
    <t>132202209</t>
  </si>
  <si>
    <t>Příplatek za lepivost u hloubení rýh š do 2000 mm ručním nebo pneum nářadím v hornině tř. 3</t>
  </si>
  <si>
    <t>-1849597008</t>
  </si>
  <si>
    <t>"Objem výkopu * 60% z třídy horniny * 20% příplatek"</t>
  </si>
  <si>
    <t>23,3*0,6*0,2</t>
  </si>
  <si>
    <t>3</t>
  </si>
  <si>
    <t>132302201</t>
  </si>
  <si>
    <t>Hloubení rýh š přes 600 do 2000 mm ručním nebo pneum nářadím v soudržných horninách tř. 4</t>
  </si>
  <si>
    <t>86861984</t>
  </si>
  <si>
    <t>"Objem výkopu* 40% z třídy horniny"</t>
  </si>
  <si>
    <t>23,3*0,4</t>
  </si>
  <si>
    <t>132302209</t>
  </si>
  <si>
    <t>Příplatek za lepivost u hloubení rýh š do 2000 mm ručním nebo pneum nářadím v hornině tř. 4</t>
  </si>
  <si>
    <t>1076469893</t>
  </si>
  <si>
    <t>"Objem výkopu* 40% z třídy horniny * 20% příplatek"</t>
  </si>
  <si>
    <t>23,3*0,4*0,2</t>
  </si>
  <si>
    <t>5</t>
  </si>
  <si>
    <t>162701105</t>
  </si>
  <si>
    <t>Vodorovné přemístění výkopku z hor.1-4 do 10000 m</t>
  </si>
  <si>
    <t>2101490186</t>
  </si>
  <si>
    <t>6</t>
  </si>
  <si>
    <t>171201211</t>
  </si>
  <si>
    <t>Poplatek za uložení odpadu ze sypaniny na skládce (skládkovné)</t>
  </si>
  <si>
    <t>t</t>
  </si>
  <si>
    <t>700416852</t>
  </si>
  <si>
    <t>"viz.položka:Vodorovné přemístění výkopku z hor.1-4 do 10000 m * hmotnost 1,8 t/m"18,3*1,8</t>
  </si>
  <si>
    <t>7</t>
  </si>
  <si>
    <t>174101101</t>
  </si>
  <si>
    <t>Zásyp jam, rýh, šachet se zhutněním</t>
  </si>
  <si>
    <t>-459888555</t>
  </si>
  <si>
    <t>8</t>
  </si>
  <si>
    <t>175101101</t>
  </si>
  <si>
    <t>Obsyp potrubí bez prohození sypaniny</t>
  </si>
  <si>
    <t>-913514794</t>
  </si>
  <si>
    <t>9</t>
  </si>
  <si>
    <t>M</t>
  </si>
  <si>
    <t>583373020</t>
  </si>
  <si>
    <t>štěrkopísek frakce 0-16</t>
  </si>
  <si>
    <t>-1566383146</t>
  </si>
  <si>
    <t>"viz.položka: Obsyp potrubí bez prohození sypaniny * hmotnost 1,8 t/m3"13,3*1,8</t>
  </si>
  <si>
    <t>R-hutnicizkousky</t>
  </si>
  <si>
    <t>Hutnicí zkoušky</t>
  </si>
  <si>
    <t>kus</t>
  </si>
  <si>
    <t>-1133151303</t>
  </si>
  <si>
    <t>PSV</t>
  </si>
  <si>
    <t>Práce a dodávky PSV</t>
  </si>
  <si>
    <t>713</t>
  </si>
  <si>
    <t>Izolace tepelné</t>
  </si>
  <si>
    <t>11</t>
  </si>
  <si>
    <t>713463211</t>
  </si>
  <si>
    <t>Montáž izolace tepelné potrubí a ohybů tvarovkami nebo deskami potrubními pouzdry s povrchovou úpravou hliníkovou fólií (izolační materiál ve specifikaci) přelepenými samolepící hliníkovou páskou potrubí D do 50 mm jednovrstvá</t>
  </si>
  <si>
    <t>m</t>
  </si>
  <si>
    <t>CS ÚRS 2016 01</t>
  </si>
  <si>
    <t>16</t>
  </si>
  <si>
    <t>-1961348396</t>
  </si>
  <si>
    <t>12</t>
  </si>
  <si>
    <t>631548030</t>
  </si>
  <si>
    <t>pouzdro izolační potrubní ohebné s jednostrannou Al fólií max. 400/100 °C 28/20 mm</t>
  </si>
  <si>
    <t>CS ÚRS 2016 02</t>
  </si>
  <si>
    <t>32</t>
  </si>
  <si>
    <t>-1520323004</t>
  </si>
  <si>
    <t>13</t>
  </si>
  <si>
    <t>631548040</t>
  </si>
  <si>
    <t>pouzdro izolační potrubní ohebné s jednostrannou Al fólií max. 400/100 °C 35/20 mm</t>
  </si>
  <si>
    <t>2092978007</t>
  </si>
  <si>
    <t>14</t>
  </si>
  <si>
    <t>631548050</t>
  </si>
  <si>
    <t>pouzdro izolační potrubní ohebné s jednostrannou Al fólií max. 400/100 °C 42/20 mm</t>
  </si>
  <si>
    <t>-1745931664</t>
  </si>
  <si>
    <t>631548080</t>
  </si>
  <si>
    <t>pouzdro izolační potrubní ohebné s jednostrannou Al fólií max. 400/100 °C 60/20 mm</t>
  </si>
  <si>
    <t>-323186199</t>
  </si>
  <si>
    <t>631548360</t>
  </si>
  <si>
    <t>pouzdro izolační potrubní ohebné s jednostrannou Al fólií max. 400/100 °C 22/30 mm</t>
  </si>
  <si>
    <t>-303114883</t>
  </si>
  <si>
    <t>17</t>
  </si>
  <si>
    <t>631548370</t>
  </si>
  <si>
    <t>pouzdro izolační potrubní ohebné s jednostrannou Al fólií max. 400/100 °C 28/30 mm</t>
  </si>
  <si>
    <t>1828804852</t>
  </si>
  <si>
    <t>18</t>
  </si>
  <si>
    <t>631548380</t>
  </si>
  <si>
    <t>pouzdro izolační potrubní ohebné s jednostrannou Al fólií max. 400/100 °C 35/30 mm</t>
  </si>
  <si>
    <t>1201451035</t>
  </si>
  <si>
    <t>19</t>
  </si>
  <si>
    <t>631548630</t>
  </si>
  <si>
    <t>pouzdro izolační potrubní ohebné s jednostrannou Al fólií max. 400/100 °C 42/40 mm</t>
  </si>
  <si>
    <t>1812197528</t>
  </si>
  <si>
    <t>20</t>
  </si>
  <si>
    <t>631548660</t>
  </si>
  <si>
    <t>pouzdro izolační potrubní ohebné s jednostrannou Al fólií max. 400/100 °C 60/40 mm</t>
  </si>
  <si>
    <t>CS ÚRS 2017 02</t>
  </si>
  <si>
    <t>-1974651211</t>
  </si>
  <si>
    <t>722181231</t>
  </si>
  <si>
    <t>Ochrana potrubí termoizolačními trubicemi z pěnového polyetylenu PE přilepenými v příčných a podélných spojích, tloušťky izolace přes 9 do 13 mm, vnitřního průměru izolace DN do 22 mm</t>
  </si>
  <si>
    <t>753867063</t>
  </si>
  <si>
    <t>22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</si>
  <si>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</si>
  <si>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</si>
  <si>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1366592571</t>
  </si>
  <si>
    <t>23</t>
  </si>
  <si>
    <t>722181233</t>
  </si>
  <si>
    <t>Ochrana potrubí termoizolačními trubicemi z pěnového polyetylenu PE přilepenými v příčných a podélných spojích, tloušťky izolace přes 9 do 13 mm, vnitřního průměru izolace DN přes 45 do 63 mm</t>
  </si>
  <si>
    <t>287372882</t>
  </si>
  <si>
    <t>24</t>
  </si>
  <si>
    <t>722181241</t>
  </si>
  <si>
    <t>Ochrana potrubí tepelně izolačními trubicemi z pěnového polyetylenu PE přilepenými v příčných a podélných spojích, tloušťky izolace přes 15 do 20 mm, vnitřního průměru izolace DN do 22 mm</t>
  </si>
  <si>
    <t>-249338184</t>
  </si>
  <si>
    <t>25</t>
  </si>
  <si>
    <t>722181242</t>
  </si>
  <si>
    <t>Ochrana potrubí tepelně izolačními trubicemi z pěnového polyetylenu PE přilepenými v příčných a podélných spojích, tloušťky izolace přes 15 do 20 mm, vnitřního průměru izolace DN přes 22 do 42 mm</t>
  </si>
  <si>
    <t>1319386681</t>
  </si>
  <si>
    <t>26</t>
  </si>
  <si>
    <t>998713102</t>
  </si>
  <si>
    <t>Přesun hmot pro izolace tepelné stanovený z hmotnosti přesunovaného materiálu vodorovná dopravní vzdálenost do 50 m v objektech výšky přes 6 m do 12 m</t>
  </si>
  <si>
    <t>2048904695</t>
  </si>
  <si>
    <t>721</t>
  </si>
  <si>
    <t>Zdravotechnika - vnitřní kanalizace</t>
  </si>
  <si>
    <t>27</t>
  </si>
  <si>
    <t>721100911</t>
  </si>
  <si>
    <t>Opravy potrubí hrdlového zazátkování hrdla kanalizačního potrubí</t>
  </si>
  <si>
    <t>288612151</t>
  </si>
  <si>
    <t>28</t>
  </si>
  <si>
    <t>721171906</t>
  </si>
  <si>
    <t>Opravy odpadního potrubí plastového vsazení odbočky do potrubí DN 125</t>
  </si>
  <si>
    <t>-119441742</t>
  </si>
  <si>
    <t>29</t>
  </si>
  <si>
    <t>721174043</t>
  </si>
  <si>
    <t>Potrubí z plastových trub HT Systém (polypropylenové PPs) připojovací DN 50</t>
  </si>
  <si>
    <t>CS ÚRS 2015 02</t>
  </si>
  <si>
    <t>-1673705293</t>
  </si>
  <si>
    <t>30</t>
  </si>
  <si>
    <t>721174044</t>
  </si>
  <si>
    <t>Potrubí z plastových trub polypropylenové [HT systém] připojovací DN 70</t>
  </si>
  <si>
    <t>-632792463</t>
  </si>
  <si>
    <t>31</t>
  </si>
  <si>
    <t>721194105</t>
  </si>
  <si>
    <t>Vyměření přípojek na potrubí vyvedení a upevnění odpadních výpustek DN 50</t>
  </si>
  <si>
    <t>1982797861</t>
  </si>
  <si>
    <t>721194109</t>
  </si>
  <si>
    <t>Vyměření přípojek na potrubí vyvedení a upevnění odpadních výpustek DN 100</t>
  </si>
  <si>
    <t>373997110</t>
  </si>
  <si>
    <t>33</t>
  </si>
  <si>
    <t>721211911</t>
  </si>
  <si>
    <t>Podlahové vpusti montáž podlahových vpustí DN 40/50</t>
  </si>
  <si>
    <t>-852876758</t>
  </si>
  <si>
    <t>34</t>
  </si>
  <si>
    <t>551617090.1</t>
  </si>
  <si>
    <t>uzávěrka zápachová podlahová mini samočisticí DN40/50</t>
  </si>
  <si>
    <t>-1696994585</t>
  </si>
  <si>
    <t>35</t>
  </si>
  <si>
    <t>721212114.1</t>
  </si>
  <si>
    <t>Odtokové sprchové žlaby se zápachovou uzávěrkou a krycím roštem délky 1000 mm</t>
  </si>
  <si>
    <t>-84029826</t>
  </si>
  <si>
    <t>36</t>
  </si>
  <si>
    <t>721173401</t>
  </si>
  <si>
    <t>Potrubí z plastových trub KG Systém (SN4) svodné (ležaté) DN 100</t>
  </si>
  <si>
    <t>125871396</t>
  </si>
  <si>
    <t>37</t>
  </si>
  <si>
    <t>721173402</t>
  </si>
  <si>
    <t>Potrubí z plastových trub KG Systém (SN4) svodné (ležaté) DN 125</t>
  </si>
  <si>
    <t>26183896</t>
  </si>
  <si>
    <t>38</t>
  </si>
  <si>
    <t>721274122</t>
  </si>
  <si>
    <t>Ventily přivzdušňovací odpadních potrubí vnitřní DN 75</t>
  </si>
  <si>
    <t>1514395457</t>
  </si>
  <si>
    <t>P</t>
  </si>
  <si>
    <t>Poznámka k položce:
Ventil bude osazen, pokud nebude možnost propojit na stávající větrací potrubí.</t>
  </si>
  <si>
    <t>39</t>
  </si>
  <si>
    <t>R721 02</t>
  </si>
  <si>
    <t>Čistící tvarovka HT 110</t>
  </si>
  <si>
    <t>64</t>
  </si>
  <si>
    <t>-1380101933</t>
  </si>
  <si>
    <t>40</t>
  </si>
  <si>
    <t>R721 05</t>
  </si>
  <si>
    <t>Vodní zápachová uzávěrka pro odvod kondenzátu - HL138</t>
  </si>
  <si>
    <t>1993051736</t>
  </si>
  <si>
    <t>41</t>
  </si>
  <si>
    <t>R721 08</t>
  </si>
  <si>
    <t xml:space="preserve">Odvodňovací žlab s roštěm, vč.montáže </t>
  </si>
  <si>
    <t>882439267</t>
  </si>
  <si>
    <t>0,222222222222222*4,5 'Přepočtené koeficientem množství</t>
  </si>
  <si>
    <t>42</t>
  </si>
  <si>
    <t>721290112</t>
  </si>
  <si>
    <t>Zkouška těsnosti kanalizace v objektech vodou DN 150 nebo DN 200</t>
  </si>
  <si>
    <t>-753908922</t>
  </si>
  <si>
    <t>43</t>
  </si>
  <si>
    <t>998721102</t>
  </si>
  <si>
    <t>Přesun hmot pro vnitřní kanalizace stanovený z hmotnosti přesunovaného materiálu vodorovná dopravní vzdálenost do 50 m v objektech výšky přes 6 do 12 m</t>
  </si>
  <si>
    <t>-976964317</t>
  </si>
  <si>
    <t>722</t>
  </si>
  <si>
    <t>Zdravotechnika - vnitřní vodovod</t>
  </si>
  <si>
    <t>44</t>
  </si>
  <si>
    <t>722131933</t>
  </si>
  <si>
    <t>Opravy vodovodního potrubí z ocelových trubek pozinkovaných závitových propojení dosavadního potrubí DN 25</t>
  </si>
  <si>
    <t>-1329821734</t>
  </si>
  <si>
    <t>45</t>
  </si>
  <si>
    <t>722131936</t>
  </si>
  <si>
    <t>Opravy vodovodního potrubí z ocelových trubek pozinkovaných závitových propojení dosavadního potrubí DN 50</t>
  </si>
  <si>
    <t>1382921828</t>
  </si>
  <si>
    <t>46</t>
  </si>
  <si>
    <t>722174002</t>
  </si>
  <si>
    <t>Potrubí z plastových trubek z polypropylenu (PPR) svařovaných polyfuzně PN 16 (SDR 7,4) D 20 x 2,8</t>
  </si>
  <si>
    <t>-708590551</t>
  </si>
  <si>
    <t>47</t>
  </si>
  <si>
    <t>722174003</t>
  </si>
  <si>
    <t>Potrubí z plastových trubek z polypropylenu (PPR) svařovaných polyfuzně PN 16 (SDR 7,4) D 25 x 3,5</t>
  </si>
  <si>
    <t>2081987572</t>
  </si>
  <si>
    <t>48</t>
  </si>
  <si>
    <t>722174004</t>
  </si>
  <si>
    <t>Potrubí z plastových trubek z polypropylenu (PPR) svařovaných polyfuzně PN 16 (SDR 7,4) D 32 x 4,4</t>
  </si>
  <si>
    <t>1232923585</t>
  </si>
  <si>
    <t>49</t>
  </si>
  <si>
    <t>722174005</t>
  </si>
  <si>
    <t>Potrubí z plastových trubek z polypropylenu (PPR) svařovaných polyfuzně PN 16 (SDR 7,4) D 40 x 5,5</t>
  </si>
  <si>
    <t>920741761</t>
  </si>
  <si>
    <t>50</t>
  </si>
  <si>
    <t>722174007</t>
  </si>
  <si>
    <t>Potrubí z plastových trubek z polypropylenu (PPR) svařovaných polyfuzně PN 16 (SDR 7,4) D 63 x 8,6</t>
  </si>
  <si>
    <t>-1440311226</t>
  </si>
  <si>
    <t>51</t>
  </si>
  <si>
    <t>722190401</t>
  </si>
  <si>
    <t>Zřízení přípojek na potrubí vyvedení a upevnění výpustek do DN 25</t>
  </si>
  <si>
    <t>1082921727</t>
  </si>
  <si>
    <t>52</t>
  </si>
  <si>
    <t>722220111</t>
  </si>
  <si>
    <t>Armatury s jedním závitem nástěnky pro výtokový ventil G 1/2</t>
  </si>
  <si>
    <t>-1877705990</t>
  </si>
  <si>
    <t>53</t>
  </si>
  <si>
    <t>722220121</t>
  </si>
  <si>
    <t>Armatury s jedním závitem nástěnky pro baterii G 1/2</t>
  </si>
  <si>
    <t>pár</t>
  </si>
  <si>
    <t>1105472188</t>
  </si>
  <si>
    <t>54</t>
  </si>
  <si>
    <t>722220231</t>
  </si>
  <si>
    <t>Armatury s jedním závitem přechodové tvarovky PPR, PN 20 (SDR 6) s kovovým závitem vnitřním přechodky dGK D 20 x G 1/2</t>
  </si>
  <si>
    <t>-1036463031</t>
  </si>
  <si>
    <t>55</t>
  </si>
  <si>
    <t>722220233</t>
  </si>
  <si>
    <t>Armatury s jedním závitem přechodové tvarovky PPR, PN 20 (SDR 6) s kovovým závitem vnitřním přechodky dGK D 32 x G 1</t>
  </si>
  <si>
    <t>113466784</t>
  </si>
  <si>
    <t>56</t>
  </si>
  <si>
    <t>722220236</t>
  </si>
  <si>
    <t>Armatury s jedním závitem přechodové tvarovky PPR, PN 20 (SDR 6) s kovovým závitem vnitřním přechodky dGK D 63 x G 2</t>
  </si>
  <si>
    <t>-483671959</t>
  </si>
  <si>
    <t>57</t>
  </si>
  <si>
    <t>722239101</t>
  </si>
  <si>
    <t>Armatury se dvěma závity montáž vodovodních armatur se dvěma závity ostatních typů G 1/2</t>
  </si>
  <si>
    <t>-1838123453</t>
  </si>
  <si>
    <t>58</t>
  </si>
  <si>
    <t>R722 01</t>
  </si>
  <si>
    <t>Automatický termostatický vyvažovací ventil DN 15, PN 10, max 85°C</t>
  </si>
  <si>
    <t>1139187421</t>
  </si>
  <si>
    <t>59</t>
  </si>
  <si>
    <t>722240123</t>
  </si>
  <si>
    <t>Armatury z plastických hmot kohouty (PPR) kulové DN 25</t>
  </si>
  <si>
    <t>1362208803</t>
  </si>
  <si>
    <t>60</t>
  </si>
  <si>
    <t>722240124</t>
  </si>
  <si>
    <t>Armatury z plastických hmot kohouty (PPR) kulové DN 32</t>
  </si>
  <si>
    <t>1666381157</t>
  </si>
  <si>
    <t>61</t>
  </si>
  <si>
    <t>722240124.1</t>
  </si>
  <si>
    <t>1307966444</t>
  </si>
  <si>
    <t>62</t>
  </si>
  <si>
    <t>722240125</t>
  </si>
  <si>
    <t>Armatury z plastických hmot kohouty (PPR) kulové DN 40</t>
  </si>
  <si>
    <t>-1366868069</t>
  </si>
  <si>
    <t>63</t>
  </si>
  <si>
    <t>722240127</t>
  </si>
  <si>
    <t>Armatury z plastických hmot kohouty (PPR) kulové DN 63</t>
  </si>
  <si>
    <t>1036617290</t>
  </si>
  <si>
    <t>R722 06</t>
  </si>
  <si>
    <t>had G3/8" oplétaná s převlečnými maticemi dl.0,3 m, vč. montáže</t>
  </si>
  <si>
    <t>266539039</t>
  </si>
  <si>
    <t>65</t>
  </si>
  <si>
    <t>722290226</t>
  </si>
  <si>
    <t>Zkoušky, proplach a desinfekce vodovodního potrubí zkoušky těsnosti vodovodního potrubí závitového do DN 50</t>
  </si>
  <si>
    <t>1204664293</t>
  </si>
  <si>
    <t>66</t>
  </si>
  <si>
    <t>722290234</t>
  </si>
  <si>
    <t>Zkoušky, proplach a desinfekce vodovodního potrubí proplach a desinfekce vodovodního potrubí do DN 80</t>
  </si>
  <si>
    <t>-984757174</t>
  </si>
  <si>
    <t>67</t>
  </si>
  <si>
    <t>998722102</t>
  </si>
  <si>
    <t>Přesun hmot pro vnitřní vodovod stanovený z hmotnosti přesunovaného materiálu vodorovná dopravní vzdálenost do 50 m v objektech výšky přes 6 do 12 m</t>
  </si>
  <si>
    <t>-346101129</t>
  </si>
  <si>
    <t>725</t>
  </si>
  <si>
    <t>Zdravotechnika - zařizovací předměty</t>
  </si>
  <si>
    <t>68</t>
  </si>
  <si>
    <t>725119121</t>
  </si>
  <si>
    <t>Zařízení záchodů montáž klozetových mís standardních</t>
  </si>
  <si>
    <t>-1704854979</t>
  </si>
  <si>
    <t>69</t>
  </si>
  <si>
    <t>642360110</t>
  </si>
  <si>
    <t xml:space="preserve">klozet keramický závěsný hluboké splachování bílý_x000D_
</t>
  </si>
  <si>
    <t>20243843</t>
  </si>
  <si>
    <t>Poznámka k položce:
Pro tělesně postižené, šířka 360 mm, výška 380 mm, délka 700 mm.</t>
  </si>
  <si>
    <t>70</t>
  </si>
  <si>
    <t>551673990</t>
  </si>
  <si>
    <t>sedátko klozetové duroplastové bílé</t>
  </si>
  <si>
    <t>955148915</t>
  </si>
  <si>
    <t>113</t>
  </si>
  <si>
    <t>552817940.1</t>
  </si>
  <si>
    <t>tlačítko pro ovládání WC zepředu, plast, dvě množství vody, 24,6 x 16,4 cm</t>
  </si>
  <si>
    <t>-591916025</t>
  </si>
  <si>
    <t>71</t>
  </si>
  <si>
    <t>725219102</t>
  </si>
  <si>
    <t>Umyvadla montáž umyvadel ostatních typů na šrouby do zdiva</t>
  </si>
  <si>
    <t>soubor</t>
  </si>
  <si>
    <t>-878346471</t>
  </si>
  <si>
    <t>73</t>
  </si>
  <si>
    <t>642110060</t>
  </si>
  <si>
    <t>umyvadlo keramické závěsné bílé 600x450x170 mm</t>
  </si>
  <si>
    <t>-935003051</t>
  </si>
  <si>
    <t>74</t>
  </si>
  <si>
    <t>725339111</t>
  </si>
  <si>
    <t>Výlevky montáž výlevky</t>
  </si>
  <si>
    <t>-265436924</t>
  </si>
  <si>
    <t>75</t>
  </si>
  <si>
    <t>642711010</t>
  </si>
  <si>
    <t>Výlevky keramické typ MIRA 5104.6 se sklopnou plastovou mřížkou, rozměr 425 x 500 x 450 mm bílá</t>
  </si>
  <si>
    <t>234758754</t>
  </si>
  <si>
    <t>76</t>
  </si>
  <si>
    <t>642862510</t>
  </si>
  <si>
    <t>mřížka plastová sklopná k výlevce</t>
  </si>
  <si>
    <t>1240177649</t>
  </si>
  <si>
    <t>77</t>
  </si>
  <si>
    <t>725819401</t>
  </si>
  <si>
    <t>Ventily montáž ventilů ostatních typů rohových s připojovací trubičkou G 1/2</t>
  </si>
  <si>
    <t>163320714</t>
  </si>
  <si>
    <t>78</t>
  </si>
  <si>
    <t>551410400</t>
  </si>
  <si>
    <t>ventil rohový mosazný DN 15 1/2"</t>
  </si>
  <si>
    <t>329393547</t>
  </si>
  <si>
    <t>79</t>
  </si>
  <si>
    <t>725829101</t>
  </si>
  <si>
    <t>Baterie dřezové montáž ostatních typů nástěnných pákových nebo klasických</t>
  </si>
  <si>
    <t>850380479</t>
  </si>
  <si>
    <t>80</t>
  </si>
  <si>
    <t>551456110</t>
  </si>
  <si>
    <t>baterie umyvadlová nástěnná páková s otoč.ram.,s prodlouž.pákou(lékařská) 150mm chrom</t>
  </si>
  <si>
    <t>978830633</t>
  </si>
  <si>
    <t>81</t>
  </si>
  <si>
    <t>725829131</t>
  </si>
  <si>
    <t>Baterie umyvadlové montáž ostatních typů stojánkových G 1/2</t>
  </si>
  <si>
    <t>-142150281</t>
  </si>
  <si>
    <t>82</t>
  </si>
  <si>
    <t>551456910</t>
  </si>
  <si>
    <t>baterie umyvadlová stojánková páková výtok 100 mm s tlačným uzávěrem odpadu 5/4" chrom</t>
  </si>
  <si>
    <t>543667792</t>
  </si>
  <si>
    <t>114</t>
  </si>
  <si>
    <t>725849413.1</t>
  </si>
  <si>
    <t>Baterie sprchové montáž nástěnných baterií termostatických</t>
  </si>
  <si>
    <t>-2136927779</t>
  </si>
  <si>
    <t>115</t>
  </si>
  <si>
    <t>551455410.1</t>
  </si>
  <si>
    <t>baterie sprchová podomítková termostatická podomítkové těleso v krabici z tvrzeného plastu</t>
  </si>
  <si>
    <t>2045162539</t>
  </si>
  <si>
    <t>116</t>
  </si>
  <si>
    <t>551455480.1</t>
  </si>
  <si>
    <t>sprchový set s talíř.sprchou (výkyvná),ruční sprcha a mýdelník d=238mm chrom</t>
  </si>
  <si>
    <t>-959904107</t>
  </si>
  <si>
    <t>83</t>
  </si>
  <si>
    <t>725869101</t>
  </si>
  <si>
    <t>Zápachové uzávěrky zařizovacích předmětů montáž zápachových uzávěrek umyvadlových do DN 40</t>
  </si>
  <si>
    <t>-222220020</t>
  </si>
  <si>
    <t>84</t>
  </si>
  <si>
    <t>551613220</t>
  </si>
  <si>
    <t>uzávěrka zápachová umyvadlová s krycí růžicí odtoku DN 40</t>
  </si>
  <si>
    <t>-585819078</t>
  </si>
  <si>
    <t>85</t>
  </si>
  <si>
    <t>725980123.1</t>
  </si>
  <si>
    <t>Dvířka 30/30</t>
  </si>
  <si>
    <t>-73730585</t>
  </si>
  <si>
    <t>86</t>
  </si>
  <si>
    <t>998725103</t>
  </si>
  <si>
    <t>Přesun hmot pro zařizovací předměty stanovený z hmotnosti přesunovaného materiálu vodorovná dopravní vzdálenost do 50 m v objektech výšky přes 12 do 24 m</t>
  </si>
  <si>
    <t>-7780550</t>
  </si>
  <si>
    <t>726</t>
  </si>
  <si>
    <t>Zdravotechnika - předstěnové instalace</t>
  </si>
  <si>
    <t>87</t>
  </si>
  <si>
    <t>726131041</t>
  </si>
  <si>
    <t>Předstěnové instalační systémy do lehkých stěn [GEBERIT] s kovovou konstrukcí pro závěsné klozety ovládání zepředu, stavební výšky 1120 mm</t>
  </si>
  <si>
    <t>-431340831</t>
  </si>
  <si>
    <t>88</t>
  </si>
  <si>
    <t>998726113</t>
  </si>
  <si>
    <t>Přesun hmot pro instalační prefabrikáty stanovený z hmotnosti přesunovaného materiálu vodorovná dopravní vzdálenost do 50 m v objektech výšky přes 12 m do 24 m</t>
  </si>
  <si>
    <t>1563556376</t>
  </si>
  <si>
    <t>732</t>
  </si>
  <si>
    <t>Ústřední vytápění - strojovny</t>
  </si>
  <si>
    <t>89</t>
  </si>
  <si>
    <t>732211123.1</t>
  </si>
  <si>
    <t>Nepřímotopné zásobníkové ohřívače TUV stacionární s jedním teplosměnným výměníkem PN 1,0 MPa/1,6 MPa, t = 95 st.C/110 st.C objem zásobníku / v.pl. m2 výměníku 485 l / 1,90 m2 [OKC 500 NTR/1 MPa]</t>
  </si>
  <si>
    <t>-1722062498</t>
  </si>
  <si>
    <t>Poznámka k položce:
Výška 1961 mm, průměr 700 mm</t>
  </si>
  <si>
    <t>798</t>
  </si>
  <si>
    <t>Demontáže</t>
  </si>
  <si>
    <t>90</t>
  </si>
  <si>
    <t>722130803</t>
  </si>
  <si>
    <t>Demontáž potrubí z ocelových trubek pozinkovaných závitových přes 40 do DN 50</t>
  </si>
  <si>
    <t>-2135257903</t>
  </si>
  <si>
    <t>91</t>
  </si>
  <si>
    <t>725210821</t>
  </si>
  <si>
    <t>Demontáž umyvadel bez výtokových armatur umyvadel</t>
  </si>
  <si>
    <t>-1989949544</t>
  </si>
  <si>
    <t>92</t>
  </si>
  <si>
    <t>725220851</t>
  </si>
  <si>
    <t>Demontáž van akrylátových</t>
  </si>
  <si>
    <t>-85939480</t>
  </si>
  <si>
    <t>93</t>
  </si>
  <si>
    <t>725330820</t>
  </si>
  <si>
    <t>Demontáž výlevek bez výtokových armatur a bez nádrže a splachovacího potrubí diturvitových</t>
  </si>
  <si>
    <t>-317856142</t>
  </si>
  <si>
    <t>94</t>
  </si>
  <si>
    <t>725820801</t>
  </si>
  <si>
    <t>Demontáž baterií nástěnných do G 3/4</t>
  </si>
  <si>
    <t>CS ÚRS 2017 01</t>
  </si>
  <si>
    <t>-1101504596</t>
  </si>
  <si>
    <t>95</t>
  </si>
  <si>
    <t>725820802</t>
  </si>
  <si>
    <t>Demontáž baterií stojánkových do 1 otvoru</t>
  </si>
  <si>
    <t>-562277005</t>
  </si>
  <si>
    <t>96</t>
  </si>
  <si>
    <t>725860811</t>
  </si>
  <si>
    <t>Demontáž zápachových uzávěrek pro zařizovací předměty jednoduchých</t>
  </si>
  <si>
    <t>469845490</t>
  </si>
  <si>
    <t>97</t>
  </si>
  <si>
    <t>733890801.1</t>
  </si>
  <si>
    <t>Vnitrostaveništní přemístění vybouraných (demontovaných) hmot rozvodů potrubí vodorovně do 100 m v objektech výšky do 6 m</t>
  </si>
  <si>
    <t>721434953</t>
  </si>
  <si>
    <t>98</t>
  </si>
  <si>
    <t>R798 01</t>
  </si>
  <si>
    <t>Demontáž vířivkové vany</t>
  </si>
  <si>
    <t>-329665056</t>
  </si>
  <si>
    <t>OST</t>
  </si>
  <si>
    <t>Ostatní</t>
  </si>
  <si>
    <t>99</t>
  </si>
  <si>
    <t>971033241</t>
  </si>
  <si>
    <t>Vybourání otvorů ve zdivu cihelném pl do 0,0225 m2 na MVC nebo MV tl do 300 mm</t>
  </si>
  <si>
    <t>-916410637</t>
  </si>
  <si>
    <t>971033261</t>
  </si>
  <si>
    <t>Vybourání otvorů ve zdivu základovém nebo nadzákladovém z cihel, tvárnic, příčkovek z cihel pálených na maltu vápennou nebo vápenocementovou plochy do 0,0225 m2, tl. do 600 mm</t>
  </si>
  <si>
    <t>-468289510</t>
  </si>
  <si>
    <t>101</t>
  </si>
  <si>
    <t>974031155</t>
  </si>
  <si>
    <t>Vysekání rýh ve zdivu cihelném na maltu vápennou nebo vápenocementovou do hl. 100 mm a šířky do 200 mm</t>
  </si>
  <si>
    <t>864122471</t>
  </si>
  <si>
    <t>102</t>
  </si>
  <si>
    <t>977312113.1</t>
  </si>
  <si>
    <t>Řezání stávajících betonových mazanin s vyztužením hloubky přes 100 do 150 mm</t>
  </si>
  <si>
    <t>m2</t>
  </si>
  <si>
    <t>-214279681</t>
  </si>
  <si>
    <t>103</t>
  </si>
  <si>
    <t>273313511</t>
  </si>
  <si>
    <t>Základy z betonu prostého desky z betonu kamenem neprokládaného tř. C 12/15</t>
  </si>
  <si>
    <t>-626191318</t>
  </si>
  <si>
    <t>104</t>
  </si>
  <si>
    <t>R973 01</t>
  </si>
  <si>
    <t>Drobné stavební přípomoce - hrubé zahození vysekaných drážek a vybouraných prostupů maltou</t>
  </si>
  <si>
    <t>-915052503</t>
  </si>
  <si>
    <t>105</t>
  </si>
  <si>
    <t>R973 02</t>
  </si>
  <si>
    <t>Drobné stavební přípomoce - zazdění vybouraných prostupů</t>
  </si>
  <si>
    <t>2082612615</t>
  </si>
  <si>
    <t>106</t>
  </si>
  <si>
    <t>R973 03</t>
  </si>
  <si>
    <t>Požární ucpávka - kovové potrubí s nehořlavou izolací, vnější průměr 100 mm</t>
  </si>
  <si>
    <t>1220730974</t>
  </si>
  <si>
    <t>107</t>
  </si>
  <si>
    <t>R973 04</t>
  </si>
  <si>
    <t>Požární ucpávka - kovové potrubí s nehořlavou izolací, vnější průměr 120 mm</t>
  </si>
  <si>
    <t>-1081748864</t>
  </si>
  <si>
    <t>108</t>
  </si>
  <si>
    <t>R973 05</t>
  </si>
  <si>
    <t>Požární ucpávka - kovové potrubí s nehořlavou izolací, vnější průměr 200 mm</t>
  </si>
  <si>
    <t>-224695519</t>
  </si>
  <si>
    <t>109</t>
  </si>
  <si>
    <t>R973 06</t>
  </si>
  <si>
    <t>-1313882222</t>
  </si>
  <si>
    <t>110</t>
  </si>
  <si>
    <t>R973 07</t>
  </si>
  <si>
    <t>Vybetonování stavebního otvoru včetně protipožární stěrky, plocha do 0,2 m2</t>
  </si>
  <si>
    <t>-938857940</t>
  </si>
  <si>
    <t>111</t>
  </si>
  <si>
    <t>R973 08</t>
  </si>
  <si>
    <t>Jednotka pro čerpání kondenzátu 230V, 75W</t>
  </si>
  <si>
    <t>-1370061262</t>
  </si>
  <si>
    <t>Poznámka k položce:
Rozměry ((šxvxd) 165x180x260 mm</t>
  </si>
  <si>
    <t>112</t>
  </si>
  <si>
    <t>997013111</t>
  </si>
  <si>
    <t>Vnitrostaveništní doprava suti a vybouraných hmot pro budovy v do 6 m s použitím mechanizace</t>
  </si>
  <si>
    <t>309468076</t>
  </si>
  <si>
    <t>ÚT - Vytápění</t>
  </si>
  <si>
    <t>PSV -      PSV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</si>
  <si>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</si>
  <si>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</si>
  <si>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</si>
  <si>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</si>
  <si>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OST - Ostatní</t>
  </si>
  <si>
    <t xml:space="preserve">     PSV</t>
  </si>
  <si>
    <t>713410811</t>
  </si>
  <si>
    <t>Odstranění tepelné izolace potrubí a ohybů pásy nebo rohožemi bez povrchové úpravy ovinutými kolem potrubí a staženými ocelovým drátem potrubí, tloušťka izolace do 50 mm</t>
  </si>
  <si>
    <t>-420257654</t>
  </si>
  <si>
    <t>713463131</t>
  </si>
  <si>
    <t>Montáž izolace tepelné potrubí potrubními pouzdry bez úpravy slepenými 1x tl izolace do 25 mm</t>
  </si>
  <si>
    <t>-1101339482</t>
  </si>
  <si>
    <t>283771060</t>
  </si>
  <si>
    <t>Pouzdro potrubní izolační z PE  pr. 18, tl. 20 mm</t>
  </si>
  <si>
    <t>561779005</t>
  </si>
  <si>
    <t>283770450</t>
  </si>
  <si>
    <t>Pouzdro potrubní izolační z PE  pr. 22, tl. 20 mm</t>
  </si>
  <si>
    <t>-900036967</t>
  </si>
  <si>
    <t>283770480</t>
  </si>
  <si>
    <t>Pouzdro potrubní izolační z PE  pr. 28, tl. 20 mm</t>
  </si>
  <si>
    <t>276456689</t>
  </si>
  <si>
    <t>283770550</t>
  </si>
  <si>
    <t>izolace tepelná potrubí z pěnového polyetylenu 35 x 20 mm</t>
  </si>
  <si>
    <t>-1985009505</t>
  </si>
  <si>
    <t>Montáž izolace tepelné potrubí potrubními pouzdry s Al fólií staženými Al páskou 1x D do 50 mm</t>
  </si>
  <si>
    <t>-1860106911</t>
  </si>
  <si>
    <t>631545730</t>
  </si>
  <si>
    <t>Pouzdro potrubní izolační s Al folií pro potrubí DN 32, tl.40 mm</t>
  </si>
  <si>
    <t>-1943296169</t>
  </si>
  <si>
    <t>Přesun hmot tonážní pro izolace tepelné v objektech v do 12 m</t>
  </si>
  <si>
    <t>-664691661</t>
  </si>
  <si>
    <t>731</t>
  </si>
  <si>
    <t>Ústřední vytápění - kotelny</t>
  </si>
  <si>
    <t>R731 01</t>
  </si>
  <si>
    <t>Komplexní vyzkoušení zařízení a funkční zkouška systému</t>
  </si>
  <si>
    <t>1104464471</t>
  </si>
  <si>
    <t>R731 02</t>
  </si>
  <si>
    <t>Zaškolení obsluhy</t>
  </si>
  <si>
    <t>943175178</t>
  </si>
  <si>
    <t>R731 03</t>
  </si>
  <si>
    <t>Pomocné konstrukce, konzoly, závěsy vč. objímek a montáže</t>
  </si>
  <si>
    <t>-1786159997</t>
  </si>
  <si>
    <t>998731101</t>
  </si>
  <si>
    <t>Přesun hmot tonážní pro kotelny v objektech v do 6 m</t>
  </si>
  <si>
    <t>901002131</t>
  </si>
  <si>
    <t>732110811</t>
  </si>
  <si>
    <t>Demontáž těles rozdělovačů a sběračů do DN 100</t>
  </si>
  <si>
    <t>660282077</t>
  </si>
  <si>
    <t>732199100</t>
  </si>
  <si>
    <t>Montáž orientačních štítků</t>
  </si>
  <si>
    <t>-669531732</t>
  </si>
  <si>
    <t>732420811</t>
  </si>
  <si>
    <t>Demontáž čerpadel oběhových spirálních (do potrubí) DN 25</t>
  </si>
  <si>
    <t>-368098374</t>
  </si>
  <si>
    <t>732420812</t>
  </si>
  <si>
    <t>Demontáž čerpadel oběhových spirálních (do potrubí) DN 40</t>
  </si>
  <si>
    <t>-1504656672</t>
  </si>
  <si>
    <t>732429215</t>
  </si>
  <si>
    <t>Montáž čerpadla oběhového mokroběžného závitového DN 32</t>
  </si>
  <si>
    <t>-1381405326</t>
  </si>
  <si>
    <t>426113000.1</t>
  </si>
  <si>
    <t>Čerpadlo oběhové teplovodní DN 32, Q=4,0 m3/h, H=7,0 m, 230 V, 151 W, 1,22 A, PN 10, 110°C</t>
  </si>
  <si>
    <t>-142174076</t>
  </si>
  <si>
    <t>R732 02</t>
  </si>
  <si>
    <t>Demontáž stávajícího HVDT do DN 50</t>
  </si>
  <si>
    <t>-833774928</t>
  </si>
  <si>
    <t>R732 03</t>
  </si>
  <si>
    <t>Připojení výměníku VZT</t>
  </si>
  <si>
    <t>512</t>
  </si>
  <si>
    <t>-929272134</t>
  </si>
  <si>
    <t>R732 04</t>
  </si>
  <si>
    <t>Nastavení vyvažovacích ventilů, vyvážení průtoků</t>
  </si>
  <si>
    <t>-1609164505</t>
  </si>
  <si>
    <t>R732 05</t>
  </si>
  <si>
    <t>Nastavení křivek oběhových čerpadel</t>
  </si>
  <si>
    <t>-830465158</t>
  </si>
  <si>
    <t>R732 06</t>
  </si>
  <si>
    <t>Napuštění systému upravenou vodou a odvzdušnění</t>
  </si>
  <si>
    <t>-921312236</t>
  </si>
  <si>
    <t>R732 07</t>
  </si>
  <si>
    <t>Topná zkouška</t>
  </si>
  <si>
    <t>h</t>
  </si>
  <si>
    <t>-147003675</t>
  </si>
  <si>
    <t>R732 08</t>
  </si>
  <si>
    <t>Uvedení do provozu a zaškolení obsluhy</t>
  </si>
  <si>
    <t>773956897</t>
  </si>
  <si>
    <t>732890801</t>
  </si>
  <si>
    <t>Vnitrostaveništní přemístění vybouraných (demontovaných) hmot strojoven vodorovně do 100 m v objektech výšky do 6 m</t>
  </si>
  <si>
    <t>1866259095</t>
  </si>
  <si>
    <t>998732101</t>
  </si>
  <si>
    <t>Přesun hmot pro strojovny stanovený z hmotnosti přesunovaného materiálu vodorovná dopravní vzdálenost do 50 m v objektech výšky do 6 m</t>
  </si>
  <si>
    <t>484427986</t>
  </si>
  <si>
    <t>733</t>
  </si>
  <si>
    <t>Ústřední vytápění - rozvodné potrubí</t>
  </si>
  <si>
    <t>733110806</t>
  </si>
  <si>
    <t>Demontáž potrubí z trubek ocelových závitových DN přes 15 do 32</t>
  </si>
  <si>
    <t>2025442091</t>
  </si>
  <si>
    <t>733222303</t>
  </si>
  <si>
    <t>Potrubí měděné polotvrdé spojované lisováním 18x1,0 mm</t>
  </si>
  <si>
    <t>-404896509</t>
  </si>
  <si>
    <t>733222304</t>
  </si>
  <si>
    <t>Potrubí měděné polotvrdé spojované lisováním 22x1,0 mm</t>
  </si>
  <si>
    <t>-1907532472</t>
  </si>
  <si>
    <t>733222305</t>
  </si>
  <si>
    <t>Potrubí měděné polotvrdé spojované lisováním 28x1,0 mm</t>
  </si>
  <si>
    <t>1824680122</t>
  </si>
  <si>
    <t>733222306</t>
  </si>
  <si>
    <t>Potrubí měděné polotvrdé spojované lisováním 35x1,5 mm</t>
  </si>
  <si>
    <t>589865619</t>
  </si>
  <si>
    <t>733291101</t>
  </si>
  <si>
    <t>Zkouška těsnosti potrubí měděné do D 35x1,5</t>
  </si>
  <si>
    <t>-1866960534</t>
  </si>
  <si>
    <t>R733 01</t>
  </si>
  <si>
    <t>Propojení na stávající potrubí DN 32 včetně přechodky CU/ocel</t>
  </si>
  <si>
    <t>-495102832</t>
  </si>
  <si>
    <t>733890801</t>
  </si>
  <si>
    <t>1828395698</t>
  </si>
  <si>
    <t>734</t>
  </si>
  <si>
    <t>Ústřední vytápění - armatury</t>
  </si>
  <si>
    <t>734200822</t>
  </si>
  <si>
    <t>Demontáž armatur závitových se dvěma závity přes 1/2 do G 1</t>
  </si>
  <si>
    <t>-1522169296</t>
  </si>
  <si>
    <t>734200823</t>
  </si>
  <si>
    <t>Demontáž armatur závitových se dvěma závity přes 1 do G 6/4</t>
  </si>
  <si>
    <t>712676906</t>
  </si>
  <si>
    <t>734200832</t>
  </si>
  <si>
    <t>Demontáž armatur závitových se třemi závity přes 1/2 do G 1</t>
  </si>
  <si>
    <t>1025465991</t>
  </si>
  <si>
    <t>734209103</t>
  </si>
  <si>
    <t>Montáž armatury závitové s jedním závitem G 1/2</t>
  </si>
  <si>
    <t>-1770126338</t>
  </si>
  <si>
    <t>551142100</t>
  </si>
  <si>
    <t>Kohout kulový s vypouštěním DN 15, PN 10, 100°C</t>
  </si>
  <si>
    <t>1825016130</t>
  </si>
  <si>
    <t>551212890</t>
  </si>
  <si>
    <t>Ventil automatický odvzdušňovací, svislý + zpětný ventil, mosaz DN 15</t>
  </si>
  <si>
    <t>389235787</t>
  </si>
  <si>
    <t>734209113</t>
  </si>
  <si>
    <t>Montáž armatury závitové s dvěma závity G 1/2</t>
  </si>
  <si>
    <t>719492243</t>
  </si>
  <si>
    <t>R734 01</t>
  </si>
  <si>
    <t>345440639</t>
  </si>
  <si>
    <t>734209114</t>
  </si>
  <si>
    <t>Montáž armatury závitové s dvěma závity G 3/4</t>
  </si>
  <si>
    <t>-1794964721</t>
  </si>
  <si>
    <t>551141460</t>
  </si>
  <si>
    <t>Kohout kulový DN 20, PN 10, 100°C, plnoprůtokový</t>
  </si>
  <si>
    <t>808173351</t>
  </si>
  <si>
    <t>R734 02</t>
  </si>
  <si>
    <t>Regulátor diferenčního tlaku DN 20, PN 16, dp 5-30 kPa včetně měřících vsuvek a kapiláry délky 1 m a kulového uzávěru DN 20 s jímkou</t>
  </si>
  <si>
    <t>-442774813</t>
  </si>
  <si>
    <t>734209115</t>
  </si>
  <si>
    <t>Montáž armatury závitové s dvěma závity G 1</t>
  </si>
  <si>
    <t>1036430257</t>
  </si>
  <si>
    <t>R734 03</t>
  </si>
  <si>
    <t>Regulátor diferenčního tlaku DN 25, PN 16, dp 5-30 kPa včetně měřících vsuvek a kapiláry délky 1 m a kulového uzávěru DN 20 s jímkou</t>
  </si>
  <si>
    <t>973279338</t>
  </si>
  <si>
    <t>734411103</t>
  </si>
  <si>
    <t>Teploměr technický s pevným stonkem a jímkou zadní připojení průměr 63 mm délky 100 mm</t>
  </si>
  <si>
    <t>-419681856</t>
  </si>
  <si>
    <t>734494213</t>
  </si>
  <si>
    <t>Návarek s trubkovým závitem G 1/2</t>
  </si>
  <si>
    <t>-489874848</t>
  </si>
  <si>
    <t>734890801</t>
  </si>
  <si>
    <t>Vnitrostaveništní přemístění vybouraných (demontovaných) hmot armatur vodorovně do 100 m v objektech výšky do 6 m</t>
  </si>
  <si>
    <t>703159826</t>
  </si>
  <si>
    <t>998734102</t>
  </si>
  <si>
    <t>Přesun hmot tonážní pro armatury v objektech v do 12 m</t>
  </si>
  <si>
    <t>-1872769250</t>
  </si>
  <si>
    <t>998733102</t>
  </si>
  <si>
    <t>Přesun hmot tonážní pro rozvody potrubí v objektech v do 12 m</t>
  </si>
  <si>
    <t>-2082327293</t>
  </si>
  <si>
    <t>735</t>
  </si>
  <si>
    <t>Ústřední vytápění - otopná tělesa</t>
  </si>
  <si>
    <t>735511008</t>
  </si>
  <si>
    <t>Trubkové teplovodní podlahové vytápění polyethylen PE-Xa [REHAU] rozvodné potrubí systémová deska výšky 50 mm [Varionova 30-2]</t>
  </si>
  <si>
    <t>615477752</t>
  </si>
  <si>
    <t>735511010</t>
  </si>
  <si>
    <t>Trubkové teplovodní podlahové vytápění polyethylen PE-Xa [REHAU] rozvodné potrubí 17x2 mm [Rautherm S], systémová deska rozteč potrubí 150 mm</t>
  </si>
  <si>
    <t>-467732204</t>
  </si>
  <si>
    <t>735511062</t>
  </si>
  <si>
    <t>Okrajový izolační pruh, výška 100 mm, tl. 10 mm</t>
  </si>
  <si>
    <t>1756763006</t>
  </si>
  <si>
    <t>735511063</t>
  </si>
  <si>
    <t>Ochranná trubka</t>
  </si>
  <si>
    <t>-1416336314</t>
  </si>
  <si>
    <t>735511064</t>
  </si>
  <si>
    <t>PE dilatační pás s patkou, výška 80 mm, tl. 10 mm</t>
  </si>
  <si>
    <t>-719720900</t>
  </si>
  <si>
    <t>735511084</t>
  </si>
  <si>
    <t>Rozdělovač pro pět topných okruhů včetně regulačních ventilů a průtokoměrů</t>
  </si>
  <si>
    <t>1481104091</t>
  </si>
  <si>
    <t>735511103</t>
  </si>
  <si>
    <t>Skříňka rozdělovače pod omítku, 750x725x110 mm</t>
  </si>
  <si>
    <t>661341188</t>
  </si>
  <si>
    <t>735511135</t>
  </si>
  <si>
    <t>Připojovací šroubení rozdělovače</t>
  </si>
  <si>
    <t>970851189</t>
  </si>
  <si>
    <t>735511141</t>
  </si>
  <si>
    <t>Trubkové teplovodní podlahové vytápění polyethylen PE-Xa [REHAU] rozvodné potrubí ostatní prvky regulační zařízení termostat [TRN 20]</t>
  </si>
  <si>
    <t>119628343</t>
  </si>
  <si>
    <t>735511143</t>
  </si>
  <si>
    <t>Trubkové teplovodní podlahové vytápění polyethylen PE-Xa [REHAU] rozvodné potrubí ostatní prvky regulační zařízení pohon [ZV 200]</t>
  </si>
  <si>
    <t>-1564282155</t>
  </si>
  <si>
    <t>R735 01</t>
  </si>
  <si>
    <t>Hydraulické vyvážení podlahových smyček</t>
  </si>
  <si>
    <t>588261860</t>
  </si>
  <si>
    <t>R735 02</t>
  </si>
  <si>
    <t>Zkouška těsnosti</t>
  </si>
  <si>
    <t>1117484044</t>
  </si>
  <si>
    <t>R735 03</t>
  </si>
  <si>
    <t>Mísící sada podlahového vytápění s oběhovým čerpadlem DN 25, Q=0,60 m3/h, H=2,0 m</t>
  </si>
  <si>
    <t>-990294712</t>
  </si>
  <si>
    <t>Poznámka k položce:
Součástí je regulátor s kapilárním čidlem, regulační ventil DN 20, záložní termostat pro kontrolu teploty, připojovací armatura s odvzdušňovacím ventilem a teploměrem, napouštěcí a vypouštěcí kohout.</t>
  </si>
  <si>
    <t>998735102</t>
  </si>
  <si>
    <t>Přesun hmot tonážní pro otopná tělesa v objektech v do 12 m</t>
  </si>
  <si>
    <t>-935577457</t>
  </si>
  <si>
    <t>-1866386857</t>
  </si>
  <si>
    <t>Vysekání drážky 100x100 mm</t>
  </si>
  <si>
    <t>-1710886029</t>
  </si>
  <si>
    <t>Vysekání niky pro skříň podlahového vytápění</t>
  </si>
  <si>
    <t>1585863979</t>
  </si>
  <si>
    <t>72</t>
  </si>
  <si>
    <t>-1070158199</t>
  </si>
  <si>
    <t>-1653262429</t>
  </si>
  <si>
    <t>Požární ucpávka - kovové potrubí s nehořlavou izolací, vnější průměr 80 mm</t>
  </si>
  <si>
    <t>1452923230</t>
  </si>
  <si>
    <t>Poznámka k položce:
Přibetonování v instalačních šachtách je dodávkou stavební části.</t>
  </si>
  <si>
    <t>1523657830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</si>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</sst>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b/>
      <sz val="16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i/>
      <sz val="7"/>
      <color rgb="FF969696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7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left" vertical="center"/>
    </xf>
    <xf numFmtId="0" fontId="11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3" fillId="3" borderId="0" xfId="1" applyFill="1"/>
    <xf numFmtId="0" fontId="0" fillId="3" borderId="0" xfId="0" applyFill="1"/>
    <xf numFmtId="0" fontId="10" fillId="3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29" fillId="3" borderId="0" xfId="1" applyFont="1" applyFill="1" applyAlignment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4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4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2" borderId="1" xfId="0" applyFont="1" applyFill="1" applyBorder="1" applyAlignment="1" applyProtection="1">
      <alignment horizontal="left" vertical="center"/>
      <protection locked="0"/>
    </xf>
    <xf numFmtId="0" fontId="39" fillId="2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9" fillId="3" borderId="0" xfId="1" applyFont="1" applyFill="1" applyAlignment="1">
      <alignment vertical="center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workbookViewId="0">
      <pane ySplit="1" topLeftCell="A64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 x14ac:dyDescent="0.3">
      <c r="AR2" s="355"/>
      <c r="AS2" s="355"/>
      <c r="AT2" s="355"/>
      <c r="AU2" s="355"/>
      <c r="AV2" s="355"/>
      <c r="AW2" s="355"/>
      <c r="AX2" s="355"/>
      <c r="AY2" s="355"/>
      <c r="AZ2" s="355"/>
      <c r="BA2" s="355"/>
      <c r="BB2" s="355"/>
      <c r="BC2" s="355"/>
      <c r="BD2" s="355"/>
      <c r="BE2" s="355"/>
      <c r="BS2" s="22" t="s">
        <v>8</v>
      </c>
      <c r="BT2" s="22" t="s">
        <v>9</v>
      </c>
    </row>
    <row r="3" spans="1:74" ht="6.95" customHeight="1" x14ac:dyDescent="0.3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 x14ac:dyDescent="0.3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 x14ac:dyDescent="0.3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20" t="s">
        <v>16</v>
      </c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1"/>
      <c r="AL5" s="321"/>
      <c r="AM5" s="321"/>
      <c r="AN5" s="321"/>
      <c r="AO5" s="321"/>
      <c r="AP5" s="27"/>
      <c r="AQ5" s="29"/>
      <c r="BE5" s="318" t="s">
        <v>17</v>
      </c>
      <c r="BS5" s="22" t="s">
        <v>8</v>
      </c>
    </row>
    <row r="6" spans="1:74" ht="36.950000000000003" customHeight="1" x14ac:dyDescent="0.3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22" t="s">
        <v>19</v>
      </c>
      <c r="L6" s="321"/>
      <c r="M6" s="321"/>
      <c r="N6" s="321"/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1"/>
      <c r="Z6" s="321"/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321"/>
      <c r="AL6" s="321"/>
      <c r="AM6" s="321"/>
      <c r="AN6" s="321"/>
      <c r="AO6" s="321"/>
      <c r="AP6" s="27"/>
      <c r="AQ6" s="29"/>
      <c r="BE6" s="319"/>
      <c r="BS6" s="22" t="s">
        <v>20</v>
      </c>
    </row>
    <row r="7" spans="1:74" ht="14.45" customHeight="1" x14ac:dyDescent="0.3">
      <c r="B7" s="26"/>
      <c r="C7" s="27"/>
      <c r="D7" s="35" t="s">
        <v>21</v>
      </c>
      <c r="E7" s="27"/>
      <c r="F7" s="27"/>
      <c r="G7" s="27"/>
      <c r="H7" s="27"/>
      <c r="I7" s="27"/>
      <c r="J7" s="27"/>
      <c r="K7" s="33" t="s">
        <v>22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23</v>
      </c>
      <c r="AL7" s="27"/>
      <c r="AM7" s="27"/>
      <c r="AN7" s="33" t="s">
        <v>22</v>
      </c>
      <c r="AO7" s="27"/>
      <c r="AP7" s="27"/>
      <c r="AQ7" s="29"/>
      <c r="BE7" s="319"/>
      <c r="BS7" s="22" t="s">
        <v>24</v>
      </c>
    </row>
    <row r="8" spans="1:74" ht="14.45" customHeight="1" x14ac:dyDescent="0.3">
      <c r="B8" s="26"/>
      <c r="C8" s="27"/>
      <c r="D8" s="35" t="s">
        <v>25</v>
      </c>
      <c r="E8" s="27"/>
      <c r="F8" s="27"/>
      <c r="G8" s="27"/>
      <c r="H8" s="27"/>
      <c r="I8" s="27"/>
      <c r="J8" s="27"/>
      <c r="K8" s="33" t="s">
        <v>26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27</v>
      </c>
      <c r="AL8" s="27"/>
      <c r="AM8" s="27"/>
      <c r="AN8" s="36" t="s">
        <v>28</v>
      </c>
      <c r="AO8" s="27"/>
      <c r="AP8" s="27"/>
      <c r="AQ8" s="29"/>
      <c r="BE8" s="319"/>
      <c r="BS8" s="22" t="s">
        <v>29</v>
      </c>
    </row>
    <row r="9" spans="1:74" ht="14.45" customHeight="1" x14ac:dyDescent="0.3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19"/>
      <c r="BS9" s="22" t="s">
        <v>30</v>
      </c>
    </row>
    <row r="10" spans="1:74" ht="14.45" customHeight="1" x14ac:dyDescent="0.3">
      <c r="B10" s="26"/>
      <c r="C10" s="27"/>
      <c r="D10" s="35" t="s">
        <v>31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32</v>
      </c>
      <c r="AL10" s="27"/>
      <c r="AM10" s="27"/>
      <c r="AN10" s="33" t="s">
        <v>22</v>
      </c>
      <c r="AO10" s="27"/>
      <c r="AP10" s="27"/>
      <c r="AQ10" s="29"/>
      <c r="BE10" s="319"/>
      <c r="BS10" s="22" t="s">
        <v>20</v>
      </c>
    </row>
    <row r="11" spans="1:74" ht="18.399999999999999" customHeight="1" x14ac:dyDescent="0.3">
      <c r="B11" s="26"/>
      <c r="C11" s="27"/>
      <c r="D11" s="27"/>
      <c r="E11" s="33" t="s">
        <v>33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34</v>
      </c>
      <c r="AL11" s="27"/>
      <c r="AM11" s="27"/>
      <c r="AN11" s="33" t="s">
        <v>22</v>
      </c>
      <c r="AO11" s="27"/>
      <c r="AP11" s="27"/>
      <c r="AQ11" s="29"/>
      <c r="BE11" s="319"/>
      <c r="BS11" s="22" t="s">
        <v>20</v>
      </c>
    </row>
    <row r="12" spans="1:74" ht="6.95" customHeight="1" x14ac:dyDescent="0.3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19"/>
      <c r="BS12" s="22" t="s">
        <v>20</v>
      </c>
    </row>
    <row r="13" spans="1:74" ht="14.45" customHeight="1" x14ac:dyDescent="0.3">
      <c r="B13" s="26"/>
      <c r="C13" s="27"/>
      <c r="D13" s="35" t="s">
        <v>35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32</v>
      </c>
      <c r="AL13" s="27"/>
      <c r="AM13" s="27"/>
      <c r="AN13" s="37" t="s">
        <v>36</v>
      </c>
      <c r="AO13" s="27"/>
      <c r="AP13" s="27"/>
      <c r="AQ13" s="29"/>
      <c r="BE13" s="319"/>
      <c r="BS13" s="22" t="s">
        <v>20</v>
      </c>
    </row>
    <row r="14" spans="1:74" x14ac:dyDescent="0.3">
      <c r="B14" s="26"/>
      <c r="C14" s="27"/>
      <c r="D14" s="27"/>
      <c r="E14" s="323" t="s">
        <v>36</v>
      </c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324"/>
      <c r="Z14" s="324"/>
      <c r="AA14" s="324"/>
      <c r="AB14" s="324"/>
      <c r="AC14" s="324"/>
      <c r="AD14" s="324"/>
      <c r="AE14" s="324"/>
      <c r="AF14" s="324"/>
      <c r="AG14" s="324"/>
      <c r="AH14" s="324"/>
      <c r="AI14" s="324"/>
      <c r="AJ14" s="324"/>
      <c r="AK14" s="35" t="s">
        <v>34</v>
      </c>
      <c r="AL14" s="27"/>
      <c r="AM14" s="27"/>
      <c r="AN14" s="37" t="s">
        <v>36</v>
      </c>
      <c r="AO14" s="27"/>
      <c r="AP14" s="27"/>
      <c r="AQ14" s="29"/>
      <c r="BE14" s="319"/>
      <c r="BS14" s="22" t="s">
        <v>20</v>
      </c>
    </row>
    <row r="15" spans="1:74" ht="6.95" customHeight="1" x14ac:dyDescent="0.3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19"/>
      <c r="BS15" s="22" t="s">
        <v>6</v>
      </c>
    </row>
    <row r="16" spans="1:74" ht="14.45" customHeight="1" x14ac:dyDescent="0.3">
      <c r="B16" s="26"/>
      <c r="C16" s="27"/>
      <c r="D16" s="35" t="s">
        <v>37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32</v>
      </c>
      <c r="AL16" s="27"/>
      <c r="AM16" s="27"/>
      <c r="AN16" s="33" t="s">
        <v>22</v>
      </c>
      <c r="AO16" s="27"/>
      <c r="AP16" s="27"/>
      <c r="AQ16" s="29"/>
      <c r="BE16" s="319"/>
      <c r="BS16" s="22" t="s">
        <v>6</v>
      </c>
    </row>
    <row r="17" spans="2:71" ht="18.399999999999999" customHeight="1" x14ac:dyDescent="0.3">
      <c r="B17" s="26"/>
      <c r="C17" s="27"/>
      <c r="D17" s="27"/>
      <c r="E17" s="33" t="s">
        <v>38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34</v>
      </c>
      <c r="AL17" s="27"/>
      <c r="AM17" s="27"/>
      <c r="AN17" s="33" t="s">
        <v>22</v>
      </c>
      <c r="AO17" s="27"/>
      <c r="AP17" s="27"/>
      <c r="AQ17" s="29"/>
      <c r="BE17" s="319"/>
      <c r="BS17" s="22" t="s">
        <v>39</v>
      </c>
    </row>
    <row r="18" spans="2:71" ht="6.95" customHeight="1" x14ac:dyDescent="0.3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19"/>
      <c r="BS18" s="22" t="s">
        <v>8</v>
      </c>
    </row>
    <row r="19" spans="2:71" ht="14.45" customHeight="1" x14ac:dyDescent="0.3">
      <c r="B19" s="26"/>
      <c r="C19" s="27"/>
      <c r="D19" s="35" t="s">
        <v>40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19"/>
      <c r="BS19" s="22" t="s">
        <v>8</v>
      </c>
    </row>
    <row r="20" spans="2:71" ht="16.5" customHeight="1" x14ac:dyDescent="0.3">
      <c r="B20" s="26"/>
      <c r="C20" s="27"/>
      <c r="D20" s="27"/>
      <c r="E20" s="325" t="s">
        <v>22</v>
      </c>
      <c r="F20" s="325"/>
      <c r="G20" s="325"/>
      <c r="H20" s="325"/>
      <c r="I20" s="325"/>
      <c r="J20" s="325"/>
      <c r="K20" s="325"/>
      <c r="L20" s="325"/>
      <c r="M20" s="325"/>
      <c r="N20" s="325"/>
      <c r="O20" s="325"/>
      <c r="P20" s="325"/>
      <c r="Q20" s="325"/>
      <c r="R20" s="325"/>
      <c r="S20" s="325"/>
      <c r="T20" s="325"/>
      <c r="U20" s="325"/>
      <c r="V20" s="325"/>
      <c r="W20" s="325"/>
      <c r="X20" s="325"/>
      <c r="Y20" s="325"/>
      <c r="Z20" s="325"/>
      <c r="AA20" s="325"/>
      <c r="AB20" s="325"/>
      <c r="AC20" s="325"/>
      <c r="AD20" s="325"/>
      <c r="AE20" s="325"/>
      <c r="AF20" s="325"/>
      <c r="AG20" s="325"/>
      <c r="AH20" s="325"/>
      <c r="AI20" s="325"/>
      <c r="AJ20" s="325"/>
      <c r="AK20" s="325"/>
      <c r="AL20" s="325"/>
      <c r="AM20" s="325"/>
      <c r="AN20" s="325"/>
      <c r="AO20" s="27"/>
      <c r="AP20" s="27"/>
      <c r="AQ20" s="29"/>
      <c r="BE20" s="319"/>
      <c r="BS20" s="22" t="s">
        <v>6</v>
      </c>
    </row>
    <row r="21" spans="2:71" ht="6.95" customHeight="1" x14ac:dyDescent="0.3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19"/>
    </row>
    <row r="22" spans="2:71" ht="6.95" customHeight="1" x14ac:dyDescent="0.3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19"/>
    </row>
    <row r="23" spans="2:71" s="1" customFormat="1" ht="25.9" customHeight="1" x14ac:dyDescent="0.3">
      <c r="B23" s="39"/>
      <c r="C23" s="40"/>
      <c r="D23" s="41" t="s">
        <v>41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26">
        <f>ROUND(AG51,2)</f>
        <v>0</v>
      </c>
      <c r="AL23" s="327"/>
      <c r="AM23" s="327"/>
      <c r="AN23" s="327"/>
      <c r="AO23" s="327"/>
      <c r="AP23" s="40"/>
      <c r="AQ23" s="43"/>
      <c r="BE23" s="319"/>
    </row>
    <row r="24" spans="2:71" s="1" customFormat="1" ht="6.95" customHeight="1" x14ac:dyDescent="0.3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19"/>
    </row>
    <row r="25" spans="2:71" s="1" customFormat="1" ht="13.5" x14ac:dyDescent="0.3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28" t="s">
        <v>42</v>
      </c>
      <c r="M25" s="328"/>
      <c r="N25" s="328"/>
      <c r="O25" s="328"/>
      <c r="P25" s="40"/>
      <c r="Q25" s="40"/>
      <c r="R25" s="40"/>
      <c r="S25" s="40"/>
      <c r="T25" s="40"/>
      <c r="U25" s="40"/>
      <c r="V25" s="40"/>
      <c r="W25" s="328" t="s">
        <v>43</v>
      </c>
      <c r="X25" s="328"/>
      <c r="Y25" s="328"/>
      <c r="Z25" s="328"/>
      <c r="AA25" s="328"/>
      <c r="AB25" s="328"/>
      <c r="AC25" s="328"/>
      <c r="AD25" s="328"/>
      <c r="AE25" s="328"/>
      <c r="AF25" s="40"/>
      <c r="AG25" s="40"/>
      <c r="AH25" s="40"/>
      <c r="AI25" s="40"/>
      <c r="AJ25" s="40"/>
      <c r="AK25" s="328" t="s">
        <v>44</v>
      </c>
      <c r="AL25" s="328"/>
      <c r="AM25" s="328"/>
      <c r="AN25" s="328"/>
      <c r="AO25" s="328"/>
      <c r="AP25" s="40"/>
      <c r="AQ25" s="43"/>
      <c r="BE25" s="319"/>
    </row>
    <row r="26" spans="2:71" s="2" customFormat="1" ht="14.45" customHeight="1" x14ac:dyDescent="0.3">
      <c r="B26" s="45"/>
      <c r="C26" s="46"/>
      <c r="D26" s="47" t="s">
        <v>45</v>
      </c>
      <c r="E26" s="46"/>
      <c r="F26" s="47" t="s">
        <v>46</v>
      </c>
      <c r="G26" s="46"/>
      <c r="H26" s="46"/>
      <c r="I26" s="46"/>
      <c r="J26" s="46"/>
      <c r="K26" s="46"/>
      <c r="L26" s="329">
        <v>0.21</v>
      </c>
      <c r="M26" s="330"/>
      <c r="N26" s="330"/>
      <c r="O26" s="330"/>
      <c r="P26" s="46"/>
      <c r="Q26" s="46"/>
      <c r="R26" s="46"/>
      <c r="S26" s="46"/>
      <c r="T26" s="46"/>
      <c r="U26" s="46"/>
      <c r="V26" s="46"/>
      <c r="W26" s="331">
        <f>ROUND(AZ51,2)</f>
        <v>0</v>
      </c>
      <c r="X26" s="330"/>
      <c r="Y26" s="330"/>
      <c r="Z26" s="330"/>
      <c r="AA26" s="330"/>
      <c r="AB26" s="330"/>
      <c r="AC26" s="330"/>
      <c r="AD26" s="330"/>
      <c r="AE26" s="330"/>
      <c r="AF26" s="46"/>
      <c r="AG26" s="46"/>
      <c r="AH26" s="46"/>
      <c r="AI26" s="46"/>
      <c r="AJ26" s="46"/>
      <c r="AK26" s="331">
        <f>ROUND(AV51,2)</f>
        <v>0</v>
      </c>
      <c r="AL26" s="330"/>
      <c r="AM26" s="330"/>
      <c r="AN26" s="330"/>
      <c r="AO26" s="330"/>
      <c r="AP26" s="46"/>
      <c r="AQ26" s="48"/>
      <c r="BE26" s="319"/>
    </row>
    <row r="27" spans="2:71" s="2" customFormat="1" ht="14.45" customHeight="1" x14ac:dyDescent="0.3">
      <c r="B27" s="45"/>
      <c r="C27" s="46"/>
      <c r="D27" s="46"/>
      <c r="E27" s="46"/>
      <c r="F27" s="47" t="s">
        <v>47</v>
      </c>
      <c r="G27" s="46"/>
      <c r="H27" s="46"/>
      <c r="I27" s="46"/>
      <c r="J27" s="46"/>
      <c r="K27" s="46"/>
      <c r="L27" s="329">
        <v>0.15</v>
      </c>
      <c r="M27" s="330"/>
      <c r="N27" s="330"/>
      <c r="O27" s="330"/>
      <c r="P27" s="46"/>
      <c r="Q27" s="46"/>
      <c r="R27" s="46"/>
      <c r="S27" s="46"/>
      <c r="T27" s="46"/>
      <c r="U27" s="46"/>
      <c r="V27" s="46"/>
      <c r="W27" s="331">
        <f>ROUND(BA51,2)</f>
        <v>0</v>
      </c>
      <c r="X27" s="330"/>
      <c r="Y27" s="330"/>
      <c r="Z27" s="330"/>
      <c r="AA27" s="330"/>
      <c r="AB27" s="330"/>
      <c r="AC27" s="330"/>
      <c r="AD27" s="330"/>
      <c r="AE27" s="330"/>
      <c r="AF27" s="46"/>
      <c r="AG27" s="46"/>
      <c r="AH27" s="46"/>
      <c r="AI27" s="46"/>
      <c r="AJ27" s="46"/>
      <c r="AK27" s="331">
        <f>ROUND(AW51,2)</f>
        <v>0</v>
      </c>
      <c r="AL27" s="330"/>
      <c r="AM27" s="330"/>
      <c r="AN27" s="330"/>
      <c r="AO27" s="330"/>
      <c r="AP27" s="46"/>
      <c r="AQ27" s="48"/>
      <c r="BE27" s="319"/>
    </row>
    <row r="28" spans="2:71" s="2" customFormat="1" ht="14.45" hidden="1" customHeight="1" x14ac:dyDescent="0.3">
      <c r="B28" s="45"/>
      <c r="C28" s="46"/>
      <c r="D28" s="46"/>
      <c r="E28" s="46"/>
      <c r="F28" s="47" t="s">
        <v>48</v>
      </c>
      <c r="G28" s="46"/>
      <c r="H28" s="46"/>
      <c r="I28" s="46"/>
      <c r="J28" s="46"/>
      <c r="K28" s="46"/>
      <c r="L28" s="329">
        <v>0.21</v>
      </c>
      <c r="M28" s="330"/>
      <c r="N28" s="330"/>
      <c r="O28" s="330"/>
      <c r="P28" s="46"/>
      <c r="Q28" s="46"/>
      <c r="R28" s="46"/>
      <c r="S28" s="46"/>
      <c r="T28" s="46"/>
      <c r="U28" s="46"/>
      <c r="V28" s="46"/>
      <c r="W28" s="331">
        <f>ROUND(BB51,2)</f>
        <v>0</v>
      </c>
      <c r="X28" s="330"/>
      <c r="Y28" s="330"/>
      <c r="Z28" s="330"/>
      <c r="AA28" s="330"/>
      <c r="AB28" s="330"/>
      <c r="AC28" s="330"/>
      <c r="AD28" s="330"/>
      <c r="AE28" s="330"/>
      <c r="AF28" s="46"/>
      <c r="AG28" s="46"/>
      <c r="AH28" s="46"/>
      <c r="AI28" s="46"/>
      <c r="AJ28" s="46"/>
      <c r="AK28" s="331">
        <v>0</v>
      </c>
      <c r="AL28" s="330"/>
      <c r="AM28" s="330"/>
      <c r="AN28" s="330"/>
      <c r="AO28" s="330"/>
      <c r="AP28" s="46"/>
      <c r="AQ28" s="48"/>
      <c r="BE28" s="319"/>
    </row>
    <row r="29" spans="2:71" s="2" customFormat="1" ht="14.45" hidden="1" customHeight="1" x14ac:dyDescent="0.3">
      <c r="B29" s="45"/>
      <c r="C29" s="46"/>
      <c r="D29" s="46"/>
      <c r="E29" s="46"/>
      <c r="F29" s="47" t="s">
        <v>49</v>
      </c>
      <c r="G29" s="46"/>
      <c r="H29" s="46"/>
      <c r="I29" s="46"/>
      <c r="J29" s="46"/>
      <c r="K29" s="46"/>
      <c r="L29" s="329">
        <v>0.15</v>
      </c>
      <c r="M29" s="330"/>
      <c r="N29" s="330"/>
      <c r="O29" s="330"/>
      <c r="P29" s="46"/>
      <c r="Q29" s="46"/>
      <c r="R29" s="46"/>
      <c r="S29" s="46"/>
      <c r="T29" s="46"/>
      <c r="U29" s="46"/>
      <c r="V29" s="46"/>
      <c r="W29" s="331">
        <f>ROUND(BC51,2)</f>
        <v>0</v>
      </c>
      <c r="X29" s="330"/>
      <c r="Y29" s="330"/>
      <c r="Z29" s="330"/>
      <c r="AA29" s="330"/>
      <c r="AB29" s="330"/>
      <c r="AC29" s="330"/>
      <c r="AD29" s="330"/>
      <c r="AE29" s="330"/>
      <c r="AF29" s="46"/>
      <c r="AG29" s="46"/>
      <c r="AH29" s="46"/>
      <c r="AI29" s="46"/>
      <c r="AJ29" s="46"/>
      <c r="AK29" s="331">
        <v>0</v>
      </c>
      <c r="AL29" s="330"/>
      <c r="AM29" s="330"/>
      <c r="AN29" s="330"/>
      <c r="AO29" s="330"/>
      <c r="AP29" s="46"/>
      <c r="AQ29" s="48"/>
      <c r="BE29" s="319"/>
    </row>
    <row r="30" spans="2:71" s="2" customFormat="1" ht="14.45" hidden="1" customHeight="1" x14ac:dyDescent="0.3">
      <c r="B30" s="45"/>
      <c r="C30" s="46"/>
      <c r="D30" s="46"/>
      <c r="E30" s="46"/>
      <c r="F30" s="47" t="s">
        <v>50</v>
      </c>
      <c r="G30" s="46"/>
      <c r="H30" s="46"/>
      <c r="I30" s="46"/>
      <c r="J30" s="46"/>
      <c r="K30" s="46"/>
      <c r="L30" s="329">
        <v>0</v>
      </c>
      <c r="M30" s="330"/>
      <c r="N30" s="330"/>
      <c r="O30" s="330"/>
      <c r="P30" s="46"/>
      <c r="Q30" s="46"/>
      <c r="R30" s="46"/>
      <c r="S30" s="46"/>
      <c r="T30" s="46"/>
      <c r="U30" s="46"/>
      <c r="V30" s="46"/>
      <c r="W30" s="331">
        <f>ROUND(BD51,2)</f>
        <v>0</v>
      </c>
      <c r="X30" s="330"/>
      <c r="Y30" s="330"/>
      <c r="Z30" s="330"/>
      <c r="AA30" s="330"/>
      <c r="AB30" s="330"/>
      <c r="AC30" s="330"/>
      <c r="AD30" s="330"/>
      <c r="AE30" s="330"/>
      <c r="AF30" s="46"/>
      <c r="AG30" s="46"/>
      <c r="AH30" s="46"/>
      <c r="AI30" s="46"/>
      <c r="AJ30" s="46"/>
      <c r="AK30" s="331">
        <v>0</v>
      </c>
      <c r="AL30" s="330"/>
      <c r="AM30" s="330"/>
      <c r="AN30" s="330"/>
      <c r="AO30" s="330"/>
      <c r="AP30" s="46"/>
      <c r="AQ30" s="48"/>
      <c r="BE30" s="319"/>
    </row>
    <row r="31" spans="2:71" s="1" customFormat="1" ht="6.95" customHeight="1" x14ac:dyDescent="0.3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19"/>
    </row>
    <row r="32" spans="2:71" s="1" customFormat="1" ht="25.9" customHeight="1" x14ac:dyDescent="0.3">
      <c r="B32" s="39"/>
      <c r="C32" s="49"/>
      <c r="D32" s="50" t="s">
        <v>51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52</v>
      </c>
      <c r="U32" s="51"/>
      <c r="V32" s="51"/>
      <c r="W32" s="51"/>
      <c r="X32" s="332" t="s">
        <v>53</v>
      </c>
      <c r="Y32" s="333"/>
      <c r="Z32" s="333"/>
      <c r="AA32" s="333"/>
      <c r="AB32" s="333"/>
      <c r="AC32" s="51"/>
      <c r="AD32" s="51"/>
      <c r="AE32" s="51"/>
      <c r="AF32" s="51"/>
      <c r="AG32" s="51"/>
      <c r="AH32" s="51"/>
      <c r="AI32" s="51"/>
      <c r="AJ32" s="51"/>
      <c r="AK32" s="334">
        <f>SUM(AK23:AK30)</f>
        <v>0</v>
      </c>
      <c r="AL32" s="333"/>
      <c r="AM32" s="333"/>
      <c r="AN32" s="333"/>
      <c r="AO32" s="335"/>
      <c r="AP32" s="49"/>
      <c r="AQ32" s="53"/>
      <c r="BE32" s="319"/>
    </row>
    <row r="33" spans="2:56" s="1" customFormat="1" ht="6.95" customHeight="1" x14ac:dyDescent="0.3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 x14ac:dyDescent="0.3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 x14ac:dyDescent="0.3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 x14ac:dyDescent="0.3">
      <c r="B39" s="39"/>
      <c r="C39" s="60" t="s">
        <v>54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 x14ac:dyDescent="0.3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 x14ac:dyDescent="0.3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16/115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 x14ac:dyDescent="0.3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36" t="str">
        <f>K6</f>
        <v>Stavební úpravy vodoléčby</v>
      </c>
      <c r="M42" s="337"/>
      <c r="N42" s="337"/>
      <c r="O42" s="337"/>
      <c r="P42" s="337"/>
      <c r="Q42" s="337"/>
      <c r="R42" s="337"/>
      <c r="S42" s="337"/>
      <c r="T42" s="337"/>
      <c r="U42" s="337"/>
      <c r="V42" s="337"/>
      <c r="W42" s="337"/>
      <c r="X42" s="337"/>
      <c r="Y42" s="337"/>
      <c r="Z42" s="337"/>
      <c r="AA42" s="337"/>
      <c r="AB42" s="337"/>
      <c r="AC42" s="337"/>
      <c r="AD42" s="337"/>
      <c r="AE42" s="337"/>
      <c r="AF42" s="337"/>
      <c r="AG42" s="337"/>
      <c r="AH42" s="337"/>
      <c r="AI42" s="337"/>
      <c r="AJ42" s="337"/>
      <c r="AK42" s="337"/>
      <c r="AL42" s="337"/>
      <c r="AM42" s="337"/>
      <c r="AN42" s="337"/>
      <c r="AO42" s="337"/>
      <c r="AP42" s="68"/>
      <c r="AQ42" s="68"/>
      <c r="AR42" s="69"/>
    </row>
    <row r="43" spans="2:56" s="1" customFormat="1" ht="6.95" customHeight="1" x14ac:dyDescent="0.3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 x14ac:dyDescent="0.3">
      <c r="B44" s="39"/>
      <c r="C44" s="63" t="s">
        <v>25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Brandýs nad Orlicí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27</v>
      </c>
      <c r="AJ44" s="61"/>
      <c r="AK44" s="61"/>
      <c r="AL44" s="61"/>
      <c r="AM44" s="338" t="str">
        <f>IF(AN8= "","",AN8)</f>
        <v>13.10.2017</v>
      </c>
      <c r="AN44" s="338"/>
      <c r="AO44" s="61"/>
      <c r="AP44" s="61"/>
      <c r="AQ44" s="61"/>
      <c r="AR44" s="59"/>
    </row>
    <row r="45" spans="2:56" s="1" customFormat="1" ht="6.95" customHeight="1" x14ac:dyDescent="0.3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 x14ac:dyDescent="0.3">
      <c r="B46" s="39"/>
      <c r="C46" s="63" t="s">
        <v>31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 xml:space="preserve"> 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37</v>
      </c>
      <c r="AJ46" s="61"/>
      <c r="AK46" s="61"/>
      <c r="AL46" s="61"/>
      <c r="AM46" s="339" t="str">
        <f>IF(E17="","",E17)</f>
        <v>Ing Michal Pátek</v>
      </c>
      <c r="AN46" s="339"/>
      <c r="AO46" s="339"/>
      <c r="AP46" s="339"/>
      <c r="AQ46" s="61"/>
      <c r="AR46" s="59"/>
      <c r="AS46" s="340" t="s">
        <v>55</v>
      </c>
      <c r="AT46" s="341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 x14ac:dyDescent="0.3">
      <c r="B47" s="39"/>
      <c r="C47" s="63" t="s">
        <v>35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42"/>
      <c r="AT47" s="343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 x14ac:dyDescent="0.3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44"/>
      <c r="AT48" s="345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 x14ac:dyDescent="0.3">
      <c r="B49" s="39"/>
      <c r="C49" s="346" t="s">
        <v>56</v>
      </c>
      <c r="D49" s="347"/>
      <c r="E49" s="347"/>
      <c r="F49" s="347"/>
      <c r="G49" s="347"/>
      <c r="H49" s="77"/>
      <c r="I49" s="348" t="s">
        <v>57</v>
      </c>
      <c r="J49" s="347"/>
      <c r="K49" s="347"/>
      <c r="L49" s="347"/>
      <c r="M49" s="347"/>
      <c r="N49" s="347"/>
      <c r="O49" s="347"/>
      <c r="P49" s="347"/>
      <c r="Q49" s="347"/>
      <c r="R49" s="347"/>
      <c r="S49" s="347"/>
      <c r="T49" s="347"/>
      <c r="U49" s="347"/>
      <c r="V49" s="347"/>
      <c r="W49" s="347"/>
      <c r="X49" s="347"/>
      <c r="Y49" s="347"/>
      <c r="Z49" s="347"/>
      <c r="AA49" s="347"/>
      <c r="AB49" s="347"/>
      <c r="AC49" s="347"/>
      <c r="AD49" s="347"/>
      <c r="AE49" s="347"/>
      <c r="AF49" s="347"/>
      <c r="AG49" s="349" t="s">
        <v>58</v>
      </c>
      <c r="AH49" s="347"/>
      <c r="AI49" s="347"/>
      <c r="AJ49" s="347"/>
      <c r="AK49" s="347"/>
      <c r="AL49" s="347"/>
      <c r="AM49" s="347"/>
      <c r="AN49" s="348" t="s">
        <v>59</v>
      </c>
      <c r="AO49" s="347"/>
      <c r="AP49" s="347"/>
      <c r="AQ49" s="78" t="s">
        <v>60</v>
      </c>
      <c r="AR49" s="59"/>
      <c r="AS49" s="79" t="s">
        <v>61</v>
      </c>
      <c r="AT49" s="80" t="s">
        <v>62</v>
      </c>
      <c r="AU49" s="80" t="s">
        <v>63</v>
      </c>
      <c r="AV49" s="80" t="s">
        <v>64</v>
      </c>
      <c r="AW49" s="80" t="s">
        <v>65</v>
      </c>
      <c r="AX49" s="80" t="s">
        <v>66</v>
      </c>
      <c r="AY49" s="80" t="s">
        <v>67</v>
      </c>
      <c r="AZ49" s="80" t="s">
        <v>68</v>
      </c>
      <c r="BA49" s="80" t="s">
        <v>69</v>
      </c>
      <c r="BB49" s="80" t="s">
        <v>70</v>
      </c>
      <c r="BC49" s="80" t="s">
        <v>71</v>
      </c>
      <c r="BD49" s="81" t="s">
        <v>72</v>
      </c>
    </row>
    <row r="50" spans="1:91" s="1" customFormat="1" ht="10.9" customHeight="1" x14ac:dyDescent="0.3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 x14ac:dyDescent="0.3">
      <c r="B51" s="66"/>
      <c r="C51" s="85" t="s">
        <v>73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53">
        <f>ROUND(SUM(AG52:AG53),2)</f>
        <v>0</v>
      </c>
      <c r="AH51" s="353"/>
      <c r="AI51" s="353"/>
      <c r="AJ51" s="353"/>
      <c r="AK51" s="353"/>
      <c r="AL51" s="353"/>
      <c r="AM51" s="353"/>
      <c r="AN51" s="354">
        <f>SUM(AG51,AT51)</f>
        <v>0</v>
      </c>
      <c r="AO51" s="354"/>
      <c r="AP51" s="354"/>
      <c r="AQ51" s="87" t="s">
        <v>22</v>
      </c>
      <c r="AR51" s="69"/>
      <c r="AS51" s="88">
        <f>ROUND(SUM(AS52:AS53),2)</f>
        <v>0</v>
      </c>
      <c r="AT51" s="89">
        <f>ROUND(SUM(AV51:AW51),2)</f>
        <v>0</v>
      </c>
      <c r="AU51" s="90">
        <f>ROUND(SUM(AU52:AU53),5)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ROUND(SUM(AZ52:AZ53),2)</f>
        <v>0</v>
      </c>
      <c r="BA51" s="89">
        <f>ROUND(SUM(BA52:BA53),2)</f>
        <v>0</v>
      </c>
      <c r="BB51" s="89">
        <f>ROUND(SUM(BB52:BB53),2)</f>
        <v>0</v>
      </c>
      <c r="BC51" s="89">
        <f>ROUND(SUM(BC52:BC53),2)</f>
        <v>0</v>
      </c>
      <c r="BD51" s="91">
        <f>ROUND(SUM(BD52:BD53),2)</f>
        <v>0</v>
      </c>
      <c r="BS51" s="92" t="s">
        <v>74</v>
      </c>
      <c r="BT51" s="92" t="s">
        <v>75</v>
      </c>
      <c r="BU51" s="93" t="s">
        <v>76</v>
      </c>
      <c r="BV51" s="92" t="s">
        <v>77</v>
      </c>
      <c r="BW51" s="92" t="s">
        <v>7</v>
      </c>
      <c r="BX51" s="92" t="s">
        <v>78</v>
      </c>
      <c r="CL51" s="92" t="s">
        <v>22</v>
      </c>
    </row>
    <row r="52" spans="1:91" s="5" customFormat="1" ht="16.5" customHeight="1" x14ac:dyDescent="0.3">
      <c r="A52" s="94" t="s">
        <v>79</v>
      </c>
      <c r="B52" s="95"/>
      <c r="C52" s="96"/>
      <c r="D52" s="352" t="s">
        <v>80</v>
      </c>
      <c r="E52" s="352"/>
      <c r="F52" s="352"/>
      <c r="G52" s="352"/>
      <c r="H52" s="352"/>
      <c r="I52" s="97"/>
      <c r="J52" s="352" t="s">
        <v>81</v>
      </c>
      <c r="K52" s="352"/>
      <c r="L52" s="352"/>
      <c r="M52" s="352"/>
      <c r="N52" s="352"/>
      <c r="O52" s="352"/>
      <c r="P52" s="352"/>
      <c r="Q52" s="352"/>
      <c r="R52" s="352"/>
      <c r="S52" s="352"/>
      <c r="T52" s="352"/>
      <c r="U52" s="352"/>
      <c r="V52" s="352"/>
      <c r="W52" s="352"/>
      <c r="X52" s="352"/>
      <c r="Y52" s="352"/>
      <c r="Z52" s="352"/>
      <c r="AA52" s="352"/>
      <c r="AB52" s="352"/>
      <c r="AC52" s="352"/>
      <c r="AD52" s="352"/>
      <c r="AE52" s="352"/>
      <c r="AF52" s="352"/>
      <c r="AG52" s="350">
        <f>'ZT - Zdravotně technické ...'!J27</f>
        <v>0</v>
      </c>
      <c r="AH52" s="351"/>
      <c r="AI52" s="351"/>
      <c r="AJ52" s="351"/>
      <c r="AK52" s="351"/>
      <c r="AL52" s="351"/>
      <c r="AM52" s="351"/>
      <c r="AN52" s="350">
        <f>SUM(AG52,AT52)</f>
        <v>0</v>
      </c>
      <c r="AO52" s="351"/>
      <c r="AP52" s="351"/>
      <c r="AQ52" s="98" t="s">
        <v>82</v>
      </c>
      <c r="AR52" s="99"/>
      <c r="AS52" s="100">
        <v>0</v>
      </c>
      <c r="AT52" s="101">
        <f>ROUND(SUM(AV52:AW52),2)</f>
        <v>0</v>
      </c>
      <c r="AU52" s="102">
        <f>'ZT - Zdravotně technické ...'!P87</f>
        <v>0</v>
      </c>
      <c r="AV52" s="101">
        <f>'ZT - Zdravotně technické ...'!J30</f>
        <v>0</v>
      </c>
      <c r="AW52" s="101">
        <f>'ZT - Zdravotně technické ...'!J31</f>
        <v>0</v>
      </c>
      <c r="AX52" s="101">
        <f>'ZT - Zdravotně technické ...'!J32</f>
        <v>0</v>
      </c>
      <c r="AY52" s="101">
        <f>'ZT - Zdravotně technické ...'!J33</f>
        <v>0</v>
      </c>
      <c r="AZ52" s="101">
        <f>'ZT - Zdravotně technické ...'!F30</f>
        <v>0</v>
      </c>
      <c r="BA52" s="101">
        <f>'ZT - Zdravotně technické ...'!F31</f>
        <v>0</v>
      </c>
      <c r="BB52" s="101">
        <f>'ZT - Zdravotně technické ...'!F32</f>
        <v>0</v>
      </c>
      <c r="BC52" s="101">
        <f>'ZT - Zdravotně technické ...'!F33</f>
        <v>0</v>
      </c>
      <c r="BD52" s="103">
        <f>'ZT - Zdravotně technické ...'!F34</f>
        <v>0</v>
      </c>
      <c r="BT52" s="104" t="s">
        <v>24</v>
      </c>
      <c r="BV52" s="104" t="s">
        <v>77</v>
      </c>
      <c r="BW52" s="104" t="s">
        <v>83</v>
      </c>
      <c r="BX52" s="104" t="s">
        <v>7</v>
      </c>
      <c r="CL52" s="104" t="s">
        <v>22</v>
      </c>
      <c r="CM52" s="104" t="s">
        <v>84</v>
      </c>
    </row>
    <row r="53" spans="1:91" s="5" customFormat="1" ht="16.5" customHeight="1" x14ac:dyDescent="0.3">
      <c r="A53" s="94" t="s">
        <v>79</v>
      </c>
      <c r="B53" s="95"/>
      <c r="C53" s="96"/>
      <c r="D53" s="352" t="s">
        <v>85</v>
      </c>
      <c r="E53" s="352"/>
      <c r="F53" s="352"/>
      <c r="G53" s="352"/>
      <c r="H53" s="352"/>
      <c r="I53" s="97"/>
      <c r="J53" s="352" t="s">
        <v>86</v>
      </c>
      <c r="K53" s="352"/>
      <c r="L53" s="352"/>
      <c r="M53" s="352"/>
      <c r="N53" s="352"/>
      <c r="O53" s="352"/>
      <c r="P53" s="352"/>
      <c r="Q53" s="352"/>
      <c r="R53" s="352"/>
      <c r="S53" s="352"/>
      <c r="T53" s="352"/>
      <c r="U53" s="352"/>
      <c r="V53" s="352"/>
      <c r="W53" s="352"/>
      <c r="X53" s="352"/>
      <c r="Y53" s="352"/>
      <c r="Z53" s="352"/>
      <c r="AA53" s="352"/>
      <c r="AB53" s="352"/>
      <c r="AC53" s="352"/>
      <c r="AD53" s="352"/>
      <c r="AE53" s="352"/>
      <c r="AF53" s="352"/>
      <c r="AG53" s="350">
        <f>'ÚT - Vytápění'!J27</f>
        <v>0</v>
      </c>
      <c r="AH53" s="351"/>
      <c r="AI53" s="351"/>
      <c r="AJ53" s="351"/>
      <c r="AK53" s="351"/>
      <c r="AL53" s="351"/>
      <c r="AM53" s="351"/>
      <c r="AN53" s="350">
        <f>SUM(AG53,AT53)</f>
        <v>0</v>
      </c>
      <c r="AO53" s="351"/>
      <c r="AP53" s="351"/>
      <c r="AQ53" s="98" t="s">
        <v>82</v>
      </c>
      <c r="AR53" s="99"/>
      <c r="AS53" s="105">
        <v>0</v>
      </c>
      <c r="AT53" s="106">
        <f>ROUND(SUM(AV53:AW53),2)</f>
        <v>0</v>
      </c>
      <c r="AU53" s="107">
        <f>'ÚT - Vytápění'!P84</f>
        <v>0</v>
      </c>
      <c r="AV53" s="106">
        <f>'ÚT - Vytápění'!J30</f>
        <v>0</v>
      </c>
      <c r="AW53" s="106">
        <f>'ÚT - Vytápění'!J31</f>
        <v>0</v>
      </c>
      <c r="AX53" s="106">
        <f>'ÚT - Vytápění'!J32</f>
        <v>0</v>
      </c>
      <c r="AY53" s="106">
        <f>'ÚT - Vytápění'!J33</f>
        <v>0</v>
      </c>
      <c r="AZ53" s="106">
        <f>'ÚT - Vytápění'!F30</f>
        <v>0</v>
      </c>
      <c r="BA53" s="106">
        <f>'ÚT - Vytápění'!F31</f>
        <v>0</v>
      </c>
      <c r="BB53" s="106">
        <f>'ÚT - Vytápění'!F32</f>
        <v>0</v>
      </c>
      <c r="BC53" s="106">
        <f>'ÚT - Vytápění'!F33</f>
        <v>0</v>
      </c>
      <c r="BD53" s="108">
        <f>'ÚT - Vytápění'!F34</f>
        <v>0</v>
      </c>
      <c r="BT53" s="104" t="s">
        <v>24</v>
      </c>
      <c r="BV53" s="104" t="s">
        <v>77</v>
      </c>
      <c r="BW53" s="104" t="s">
        <v>87</v>
      </c>
      <c r="BX53" s="104" t="s">
        <v>7</v>
      </c>
      <c r="CL53" s="104" t="s">
        <v>22</v>
      </c>
      <c r="CM53" s="104" t="s">
        <v>84</v>
      </c>
    </row>
    <row r="54" spans="1:91" s="1" customFormat="1" ht="30" customHeight="1" x14ac:dyDescent="0.3">
      <c r="B54" s="39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59"/>
    </row>
    <row r="55" spans="1:91" s="1" customFormat="1" ht="6.95" customHeight="1" x14ac:dyDescent="0.3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9"/>
    </row>
  </sheetData>
  <sheetProtection algorithmName="SHA-512" hashValue="TShIsJQLiBYQWPcnNnnf+7gx9HGgWUUUDbMc50z2S4GStHlNEU6JZfzNtMf87pWSFwWLkQe/neF6D5BfyjXSBA==" saltValue="hvg8l4xdac1EyYO6YX/s3z0ZpcVouJWKDqTlj4gvWwbvoahrRnyqGJz7QqWSKO8KwhLnYqCKpqfjZqvEi/4Zig==" spinCount="100000" sheet="1" objects="1" scenarios="1" formatColumns="0" formatRows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ZT - Zdravotně technické ...'!C2" display="/"/>
    <hyperlink ref="A53" location="'ÚT - Vytápění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29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9"/>
      <c r="B1" s="110"/>
      <c r="C1" s="110"/>
      <c r="D1" s="111" t="s">
        <v>1</v>
      </c>
      <c r="E1" s="110"/>
      <c r="F1" s="112" t="s">
        <v>88</v>
      </c>
      <c r="G1" s="364" t="s">
        <v>89</v>
      </c>
      <c r="H1" s="364"/>
      <c r="I1" s="113"/>
      <c r="J1" s="112" t="s">
        <v>90</v>
      </c>
      <c r="K1" s="111" t="s">
        <v>91</v>
      </c>
      <c r="L1" s="112" t="s">
        <v>92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 x14ac:dyDescent="0.3"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AT2" s="22" t="s">
        <v>83</v>
      </c>
    </row>
    <row r="3" spans="1:70" ht="6.95" customHeight="1" x14ac:dyDescent="0.3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84</v>
      </c>
    </row>
    <row r="4" spans="1:70" ht="36.950000000000003" customHeight="1" x14ac:dyDescent="0.3">
      <c r="B4" s="26"/>
      <c r="C4" s="27"/>
      <c r="D4" s="28" t="s">
        <v>93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 x14ac:dyDescent="0.3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x14ac:dyDescent="0.3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 x14ac:dyDescent="0.3">
      <c r="B7" s="26"/>
      <c r="C7" s="27"/>
      <c r="D7" s="27"/>
      <c r="E7" s="356" t="str">
        <f>'Rekapitulace stavby'!K6</f>
        <v>Stavební úpravy vodoléčby</v>
      </c>
      <c r="F7" s="357"/>
      <c r="G7" s="357"/>
      <c r="H7" s="357"/>
      <c r="I7" s="115"/>
      <c r="J7" s="27"/>
      <c r="K7" s="29"/>
    </row>
    <row r="8" spans="1:70" s="1" customFormat="1" x14ac:dyDescent="0.3">
      <c r="B8" s="39"/>
      <c r="C8" s="40"/>
      <c r="D8" s="35" t="s">
        <v>94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 x14ac:dyDescent="0.3">
      <c r="B9" s="39"/>
      <c r="C9" s="40"/>
      <c r="D9" s="40"/>
      <c r="E9" s="358" t="s">
        <v>95</v>
      </c>
      <c r="F9" s="359"/>
      <c r="G9" s="359"/>
      <c r="H9" s="359"/>
      <c r="I9" s="116"/>
      <c r="J9" s="40"/>
      <c r="K9" s="43"/>
    </row>
    <row r="10" spans="1:70" s="1" customFormat="1" ht="13.5" x14ac:dyDescent="0.3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 x14ac:dyDescent="0.3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 x14ac:dyDescent="0.3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13.10.2017</v>
      </c>
      <c r="K12" s="43"/>
    </row>
    <row r="13" spans="1:70" s="1" customFormat="1" ht="10.9" customHeight="1" x14ac:dyDescent="0.3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 x14ac:dyDescent="0.3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 x14ac:dyDescent="0.3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34</v>
      </c>
      <c r="J15" s="33" t="str">
        <f>IF('Rekapitulace stavby'!AN11="","",'Rekapitulace stavby'!AN11)</f>
        <v/>
      </c>
      <c r="K15" s="43"/>
    </row>
    <row r="16" spans="1:70" s="1" customFormat="1" ht="6.95" customHeight="1" x14ac:dyDescent="0.3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 x14ac:dyDescent="0.3">
      <c r="B17" s="39"/>
      <c r="C17" s="40"/>
      <c r="D17" s="35" t="s">
        <v>35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 x14ac:dyDescent="0.3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34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 x14ac:dyDescent="0.3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 x14ac:dyDescent="0.3">
      <c r="B20" s="39"/>
      <c r="C20" s="40"/>
      <c r="D20" s="35" t="s">
        <v>37</v>
      </c>
      <c r="E20" s="40"/>
      <c r="F20" s="40"/>
      <c r="G20" s="40"/>
      <c r="H20" s="40"/>
      <c r="I20" s="117" t="s">
        <v>32</v>
      </c>
      <c r="J20" s="33" t="s">
        <v>22</v>
      </c>
      <c r="K20" s="43"/>
    </row>
    <row r="21" spans="2:11" s="1" customFormat="1" ht="18" customHeight="1" x14ac:dyDescent="0.3">
      <c r="B21" s="39"/>
      <c r="C21" s="40"/>
      <c r="D21" s="40"/>
      <c r="E21" s="33" t="s">
        <v>96</v>
      </c>
      <c r="F21" s="40"/>
      <c r="G21" s="40"/>
      <c r="H21" s="40"/>
      <c r="I21" s="117" t="s">
        <v>34</v>
      </c>
      <c r="J21" s="33" t="s">
        <v>22</v>
      </c>
      <c r="K21" s="43"/>
    </row>
    <row r="22" spans="2:11" s="1" customFormat="1" ht="6.95" customHeight="1" x14ac:dyDescent="0.3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 x14ac:dyDescent="0.3">
      <c r="B23" s="39"/>
      <c r="C23" s="40"/>
      <c r="D23" s="35" t="s">
        <v>40</v>
      </c>
      <c r="E23" s="40"/>
      <c r="F23" s="40"/>
      <c r="G23" s="40"/>
      <c r="H23" s="40"/>
      <c r="I23" s="116"/>
      <c r="J23" s="40"/>
      <c r="K23" s="43"/>
    </row>
    <row r="24" spans="2:11" s="6" customFormat="1" ht="16.5" customHeight="1" x14ac:dyDescent="0.3">
      <c r="B24" s="119"/>
      <c r="C24" s="120"/>
      <c r="D24" s="120"/>
      <c r="E24" s="325" t="s">
        <v>22</v>
      </c>
      <c r="F24" s="325"/>
      <c r="G24" s="325"/>
      <c r="H24" s="325"/>
      <c r="I24" s="121"/>
      <c r="J24" s="120"/>
      <c r="K24" s="122"/>
    </row>
    <row r="25" spans="2:11" s="1" customFormat="1" ht="6.95" customHeight="1" x14ac:dyDescent="0.3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 x14ac:dyDescent="0.3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 x14ac:dyDescent="0.3">
      <c r="B27" s="39"/>
      <c r="C27" s="40"/>
      <c r="D27" s="125" t="s">
        <v>41</v>
      </c>
      <c r="E27" s="40"/>
      <c r="F27" s="40"/>
      <c r="G27" s="40"/>
      <c r="H27" s="40"/>
      <c r="I27" s="116"/>
      <c r="J27" s="126">
        <f>ROUND(J87,2)</f>
        <v>0</v>
      </c>
      <c r="K27" s="43"/>
    </row>
    <row r="28" spans="2:11" s="1" customFormat="1" ht="6.95" customHeight="1" x14ac:dyDescent="0.3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 x14ac:dyDescent="0.3">
      <c r="B29" s="39"/>
      <c r="C29" s="40"/>
      <c r="D29" s="40"/>
      <c r="E29" s="40"/>
      <c r="F29" s="44" t="s">
        <v>43</v>
      </c>
      <c r="G29" s="40"/>
      <c r="H29" s="40"/>
      <c r="I29" s="127" t="s">
        <v>42</v>
      </c>
      <c r="J29" s="44" t="s">
        <v>44</v>
      </c>
      <c r="K29" s="43"/>
    </row>
    <row r="30" spans="2:11" s="1" customFormat="1" ht="14.45" customHeight="1" x14ac:dyDescent="0.3">
      <c r="B30" s="39"/>
      <c r="C30" s="40"/>
      <c r="D30" s="47" t="s">
        <v>45</v>
      </c>
      <c r="E30" s="47" t="s">
        <v>46</v>
      </c>
      <c r="F30" s="128">
        <f>ROUND(SUM(BE87:BE228), 2)</f>
        <v>0</v>
      </c>
      <c r="G30" s="40"/>
      <c r="H30" s="40"/>
      <c r="I30" s="129">
        <v>0.21</v>
      </c>
      <c r="J30" s="128">
        <f>ROUND(ROUND((SUM(BE87:BE228)), 2)*I30, 2)</f>
        <v>0</v>
      </c>
      <c r="K30" s="43"/>
    </row>
    <row r="31" spans="2:11" s="1" customFormat="1" ht="14.45" customHeight="1" x14ac:dyDescent="0.3">
      <c r="B31" s="39"/>
      <c r="C31" s="40"/>
      <c r="D31" s="40"/>
      <c r="E31" s="47" t="s">
        <v>47</v>
      </c>
      <c r="F31" s="128">
        <f>ROUND(SUM(BF87:BF228), 2)</f>
        <v>0</v>
      </c>
      <c r="G31" s="40"/>
      <c r="H31" s="40"/>
      <c r="I31" s="129">
        <v>0.15</v>
      </c>
      <c r="J31" s="128">
        <f>ROUND(ROUND((SUM(BF87:BF228)), 2)*I31, 2)</f>
        <v>0</v>
      </c>
      <c r="K31" s="43"/>
    </row>
    <row r="32" spans="2:11" s="1" customFormat="1" ht="14.45" hidden="1" customHeight="1" x14ac:dyDescent="0.3">
      <c r="B32" s="39"/>
      <c r="C32" s="40"/>
      <c r="D32" s="40"/>
      <c r="E32" s="47" t="s">
        <v>48</v>
      </c>
      <c r="F32" s="128">
        <f>ROUND(SUM(BG87:BG228),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 x14ac:dyDescent="0.3">
      <c r="B33" s="39"/>
      <c r="C33" s="40"/>
      <c r="D33" s="40"/>
      <c r="E33" s="47" t="s">
        <v>49</v>
      </c>
      <c r="F33" s="128">
        <f>ROUND(SUM(BH87:BH228),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 x14ac:dyDescent="0.3">
      <c r="B34" s="39"/>
      <c r="C34" s="40"/>
      <c r="D34" s="40"/>
      <c r="E34" s="47" t="s">
        <v>50</v>
      </c>
      <c r="F34" s="128">
        <f>ROUND(SUM(BI87:BI228),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 x14ac:dyDescent="0.3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 x14ac:dyDescent="0.3">
      <c r="B36" s="39"/>
      <c r="C36" s="130"/>
      <c r="D36" s="131" t="s">
        <v>51</v>
      </c>
      <c r="E36" s="77"/>
      <c r="F36" s="77"/>
      <c r="G36" s="132" t="s">
        <v>52</v>
      </c>
      <c r="H36" s="133" t="s">
        <v>53</v>
      </c>
      <c r="I36" s="134"/>
      <c r="J36" s="135">
        <f>SUM(J27:J34)</f>
        <v>0</v>
      </c>
      <c r="K36" s="136"/>
    </row>
    <row r="37" spans="2:11" s="1" customFormat="1" ht="14.45" customHeight="1" x14ac:dyDescent="0.3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 x14ac:dyDescent="0.3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 x14ac:dyDescent="0.3">
      <c r="B42" s="39"/>
      <c r="C42" s="28" t="s">
        <v>97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 x14ac:dyDescent="0.3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 x14ac:dyDescent="0.3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 x14ac:dyDescent="0.3">
      <c r="B45" s="39"/>
      <c r="C45" s="40"/>
      <c r="D45" s="40"/>
      <c r="E45" s="356" t="str">
        <f>E7</f>
        <v>Stavební úpravy vodoléčby</v>
      </c>
      <c r="F45" s="357"/>
      <c r="G45" s="357"/>
      <c r="H45" s="357"/>
      <c r="I45" s="116"/>
      <c r="J45" s="40"/>
      <c r="K45" s="43"/>
    </row>
    <row r="46" spans="2:11" s="1" customFormat="1" ht="14.45" customHeight="1" x14ac:dyDescent="0.3">
      <c r="B46" s="39"/>
      <c r="C46" s="35" t="s">
        <v>94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 x14ac:dyDescent="0.3">
      <c r="B47" s="39"/>
      <c r="C47" s="40"/>
      <c r="D47" s="40"/>
      <c r="E47" s="358" t="str">
        <f>E9</f>
        <v>ZT - Zdravotně technické instalace</v>
      </c>
      <c r="F47" s="359"/>
      <c r="G47" s="359"/>
      <c r="H47" s="359"/>
      <c r="I47" s="116"/>
      <c r="J47" s="40"/>
      <c r="K47" s="43"/>
    </row>
    <row r="48" spans="2:11" s="1" customFormat="1" ht="6.95" customHeight="1" x14ac:dyDescent="0.3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 x14ac:dyDescent="0.3">
      <c r="B49" s="39"/>
      <c r="C49" s="35" t="s">
        <v>25</v>
      </c>
      <c r="D49" s="40"/>
      <c r="E49" s="40"/>
      <c r="F49" s="33" t="str">
        <f>F12</f>
        <v>Brandýs nad Orlicí</v>
      </c>
      <c r="G49" s="40"/>
      <c r="H49" s="40"/>
      <c r="I49" s="117" t="s">
        <v>27</v>
      </c>
      <c r="J49" s="118" t="str">
        <f>IF(J12="","",J12)</f>
        <v>13.10.2017</v>
      </c>
      <c r="K49" s="43"/>
    </row>
    <row r="50" spans="2:47" s="1" customFormat="1" ht="6.95" customHeight="1" x14ac:dyDescent="0.3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x14ac:dyDescent="0.3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37</v>
      </c>
      <c r="J51" s="325" t="str">
        <f>E21</f>
        <v>Ing. Michal Pátek</v>
      </c>
      <c r="K51" s="43"/>
    </row>
    <row r="52" spans="2:47" s="1" customFormat="1" ht="14.45" customHeight="1" x14ac:dyDescent="0.3">
      <c r="B52" s="39"/>
      <c r="C52" s="35" t="s">
        <v>35</v>
      </c>
      <c r="D52" s="40"/>
      <c r="E52" s="40"/>
      <c r="F52" s="33" t="str">
        <f>IF(E18="","",E18)</f>
        <v/>
      </c>
      <c r="G52" s="40"/>
      <c r="H52" s="40"/>
      <c r="I52" s="116"/>
      <c r="J52" s="360"/>
      <c r="K52" s="43"/>
    </row>
    <row r="53" spans="2:47" s="1" customFormat="1" ht="10.35" customHeight="1" x14ac:dyDescent="0.3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 x14ac:dyDescent="0.3">
      <c r="B54" s="39"/>
      <c r="C54" s="142" t="s">
        <v>98</v>
      </c>
      <c r="D54" s="130"/>
      <c r="E54" s="130"/>
      <c r="F54" s="130"/>
      <c r="G54" s="130"/>
      <c r="H54" s="130"/>
      <c r="I54" s="143"/>
      <c r="J54" s="144" t="s">
        <v>99</v>
      </c>
      <c r="K54" s="145"/>
    </row>
    <row r="55" spans="2:47" s="1" customFormat="1" ht="10.35" customHeight="1" x14ac:dyDescent="0.3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 x14ac:dyDescent="0.3">
      <c r="B56" s="39"/>
      <c r="C56" s="146" t="s">
        <v>100</v>
      </c>
      <c r="D56" s="40"/>
      <c r="E56" s="40"/>
      <c r="F56" s="40"/>
      <c r="G56" s="40"/>
      <c r="H56" s="40"/>
      <c r="I56" s="116"/>
      <c r="J56" s="126">
        <f>J87</f>
        <v>0</v>
      </c>
      <c r="K56" s="43"/>
      <c r="AU56" s="22" t="s">
        <v>101</v>
      </c>
    </row>
    <row r="57" spans="2:47" s="7" customFormat="1" ht="24.95" customHeight="1" x14ac:dyDescent="0.3">
      <c r="B57" s="147"/>
      <c r="C57" s="148"/>
      <c r="D57" s="149" t="s">
        <v>102</v>
      </c>
      <c r="E57" s="150"/>
      <c r="F57" s="150"/>
      <c r="G57" s="150"/>
      <c r="H57" s="150"/>
      <c r="I57" s="151"/>
      <c r="J57" s="152">
        <f>J88</f>
        <v>0</v>
      </c>
      <c r="K57" s="153"/>
    </row>
    <row r="58" spans="2:47" s="8" customFormat="1" ht="19.899999999999999" customHeight="1" x14ac:dyDescent="0.3">
      <c r="B58" s="154"/>
      <c r="C58" s="155"/>
      <c r="D58" s="156" t="s">
        <v>103</v>
      </c>
      <c r="E58" s="157"/>
      <c r="F58" s="157"/>
      <c r="G58" s="157"/>
      <c r="H58" s="157"/>
      <c r="I58" s="158"/>
      <c r="J58" s="159">
        <f>J89</f>
        <v>0</v>
      </c>
      <c r="K58" s="160"/>
    </row>
    <row r="59" spans="2:47" s="7" customFormat="1" ht="24.95" customHeight="1" x14ac:dyDescent="0.3">
      <c r="B59" s="147"/>
      <c r="C59" s="148"/>
      <c r="D59" s="149" t="s">
        <v>104</v>
      </c>
      <c r="E59" s="150"/>
      <c r="F59" s="150"/>
      <c r="G59" s="150"/>
      <c r="H59" s="150"/>
      <c r="I59" s="151"/>
      <c r="J59" s="152">
        <f>J110</f>
        <v>0</v>
      </c>
      <c r="K59" s="153"/>
    </row>
    <row r="60" spans="2:47" s="8" customFormat="1" ht="19.899999999999999" customHeight="1" x14ac:dyDescent="0.3">
      <c r="B60" s="154"/>
      <c r="C60" s="155"/>
      <c r="D60" s="156" t="s">
        <v>105</v>
      </c>
      <c r="E60" s="157"/>
      <c r="F60" s="157"/>
      <c r="G60" s="157"/>
      <c r="H60" s="157"/>
      <c r="I60" s="158"/>
      <c r="J60" s="159">
        <f>J111</f>
        <v>0</v>
      </c>
      <c r="K60" s="160"/>
    </row>
    <row r="61" spans="2:47" s="8" customFormat="1" ht="19.899999999999999" customHeight="1" x14ac:dyDescent="0.3">
      <c r="B61" s="154"/>
      <c r="C61" s="155"/>
      <c r="D61" s="156" t="s">
        <v>106</v>
      </c>
      <c r="E61" s="157"/>
      <c r="F61" s="157"/>
      <c r="G61" s="157"/>
      <c r="H61" s="157"/>
      <c r="I61" s="158"/>
      <c r="J61" s="159">
        <f>J128</f>
        <v>0</v>
      </c>
      <c r="K61" s="160"/>
    </row>
    <row r="62" spans="2:47" s="8" customFormat="1" ht="19.899999999999999" customHeight="1" x14ac:dyDescent="0.3">
      <c r="B62" s="154"/>
      <c r="C62" s="155"/>
      <c r="D62" s="156" t="s">
        <v>107</v>
      </c>
      <c r="E62" s="157"/>
      <c r="F62" s="157"/>
      <c r="G62" s="157"/>
      <c r="H62" s="157"/>
      <c r="I62" s="158"/>
      <c r="J62" s="159">
        <f>J148</f>
        <v>0</v>
      </c>
      <c r="K62" s="160"/>
    </row>
    <row r="63" spans="2:47" s="8" customFormat="1" ht="19.899999999999999" customHeight="1" x14ac:dyDescent="0.3">
      <c r="B63" s="154"/>
      <c r="C63" s="155"/>
      <c r="D63" s="156" t="s">
        <v>108</v>
      </c>
      <c r="E63" s="157"/>
      <c r="F63" s="157"/>
      <c r="G63" s="157"/>
      <c r="H63" s="157"/>
      <c r="I63" s="158"/>
      <c r="J63" s="159">
        <f>J173</f>
        <v>0</v>
      </c>
      <c r="K63" s="160"/>
    </row>
    <row r="64" spans="2:47" s="8" customFormat="1" ht="19.899999999999999" customHeight="1" x14ac:dyDescent="0.3">
      <c r="B64" s="154"/>
      <c r="C64" s="155"/>
      <c r="D64" s="156" t="s">
        <v>109</v>
      </c>
      <c r="E64" s="157"/>
      <c r="F64" s="157"/>
      <c r="G64" s="157"/>
      <c r="H64" s="157"/>
      <c r="I64" s="158"/>
      <c r="J64" s="159">
        <f>J197</f>
        <v>0</v>
      </c>
      <c r="K64" s="160"/>
    </row>
    <row r="65" spans="2:12" s="8" customFormat="1" ht="19.899999999999999" customHeight="1" x14ac:dyDescent="0.3">
      <c r="B65" s="154"/>
      <c r="C65" s="155"/>
      <c r="D65" s="156" t="s">
        <v>110</v>
      </c>
      <c r="E65" s="157"/>
      <c r="F65" s="157"/>
      <c r="G65" s="157"/>
      <c r="H65" s="157"/>
      <c r="I65" s="158"/>
      <c r="J65" s="159">
        <f>J200</f>
        <v>0</v>
      </c>
      <c r="K65" s="160"/>
    </row>
    <row r="66" spans="2:12" s="8" customFormat="1" ht="19.899999999999999" customHeight="1" x14ac:dyDescent="0.3">
      <c r="B66" s="154"/>
      <c r="C66" s="155"/>
      <c r="D66" s="156" t="s">
        <v>111</v>
      </c>
      <c r="E66" s="157"/>
      <c r="F66" s="157"/>
      <c r="G66" s="157"/>
      <c r="H66" s="157"/>
      <c r="I66" s="158"/>
      <c r="J66" s="159">
        <f>J203</f>
        <v>0</v>
      </c>
      <c r="K66" s="160"/>
    </row>
    <row r="67" spans="2:12" s="7" customFormat="1" ht="24.95" customHeight="1" x14ac:dyDescent="0.3">
      <c r="B67" s="147"/>
      <c r="C67" s="148"/>
      <c r="D67" s="149" t="s">
        <v>112</v>
      </c>
      <c r="E67" s="150"/>
      <c r="F67" s="150"/>
      <c r="G67" s="150"/>
      <c r="H67" s="150"/>
      <c r="I67" s="151"/>
      <c r="J67" s="152">
        <f>J213</f>
        <v>0</v>
      </c>
      <c r="K67" s="153"/>
    </row>
    <row r="68" spans="2:12" s="1" customFormat="1" ht="21.75" customHeight="1" x14ac:dyDescent="0.3">
      <c r="B68" s="39"/>
      <c r="C68" s="40"/>
      <c r="D68" s="40"/>
      <c r="E68" s="40"/>
      <c r="F68" s="40"/>
      <c r="G68" s="40"/>
      <c r="H68" s="40"/>
      <c r="I68" s="116"/>
      <c r="J68" s="40"/>
      <c r="K68" s="43"/>
    </row>
    <row r="69" spans="2:12" s="1" customFormat="1" ht="6.95" customHeight="1" x14ac:dyDescent="0.3">
      <c r="B69" s="54"/>
      <c r="C69" s="55"/>
      <c r="D69" s="55"/>
      <c r="E69" s="55"/>
      <c r="F69" s="55"/>
      <c r="G69" s="55"/>
      <c r="H69" s="55"/>
      <c r="I69" s="137"/>
      <c r="J69" s="55"/>
      <c r="K69" s="56"/>
    </row>
    <row r="73" spans="2:12" s="1" customFormat="1" ht="6.95" customHeight="1" x14ac:dyDescent="0.3">
      <c r="B73" s="57"/>
      <c r="C73" s="58"/>
      <c r="D73" s="58"/>
      <c r="E73" s="58"/>
      <c r="F73" s="58"/>
      <c r="G73" s="58"/>
      <c r="H73" s="58"/>
      <c r="I73" s="140"/>
      <c r="J73" s="58"/>
      <c r="K73" s="58"/>
      <c r="L73" s="59"/>
    </row>
    <row r="74" spans="2:12" s="1" customFormat="1" ht="36.950000000000003" customHeight="1" x14ac:dyDescent="0.3">
      <c r="B74" s="39"/>
      <c r="C74" s="60" t="s">
        <v>113</v>
      </c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6.95" customHeight="1" x14ac:dyDescent="0.3">
      <c r="B75" s="39"/>
      <c r="C75" s="61"/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14.45" customHeight="1" x14ac:dyDescent="0.3">
      <c r="B76" s="39"/>
      <c r="C76" s="63" t="s">
        <v>18</v>
      </c>
      <c r="D76" s="61"/>
      <c r="E76" s="61"/>
      <c r="F76" s="61"/>
      <c r="G76" s="61"/>
      <c r="H76" s="61"/>
      <c r="I76" s="161"/>
      <c r="J76" s="61"/>
      <c r="K76" s="61"/>
      <c r="L76" s="59"/>
    </row>
    <row r="77" spans="2:12" s="1" customFormat="1" ht="16.5" customHeight="1" x14ac:dyDescent="0.3">
      <c r="B77" s="39"/>
      <c r="C77" s="61"/>
      <c r="D77" s="61"/>
      <c r="E77" s="361" t="str">
        <f>E7</f>
        <v>Stavební úpravy vodoléčby</v>
      </c>
      <c r="F77" s="362"/>
      <c r="G77" s="362"/>
      <c r="H77" s="362"/>
      <c r="I77" s="161"/>
      <c r="J77" s="61"/>
      <c r="K77" s="61"/>
      <c r="L77" s="59"/>
    </row>
    <row r="78" spans="2:12" s="1" customFormat="1" ht="14.45" customHeight="1" x14ac:dyDescent="0.3">
      <c r="B78" s="39"/>
      <c r="C78" s="63" t="s">
        <v>94</v>
      </c>
      <c r="D78" s="61"/>
      <c r="E78" s="61"/>
      <c r="F78" s="61"/>
      <c r="G78" s="61"/>
      <c r="H78" s="61"/>
      <c r="I78" s="161"/>
      <c r="J78" s="61"/>
      <c r="K78" s="61"/>
      <c r="L78" s="59"/>
    </row>
    <row r="79" spans="2:12" s="1" customFormat="1" ht="17.25" customHeight="1" x14ac:dyDescent="0.3">
      <c r="B79" s="39"/>
      <c r="C79" s="61"/>
      <c r="D79" s="61"/>
      <c r="E79" s="336" t="str">
        <f>E9</f>
        <v>ZT - Zdravotně technické instalace</v>
      </c>
      <c r="F79" s="363"/>
      <c r="G79" s="363"/>
      <c r="H79" s="363"/>
      <c r="I79" s="161"/>
      <c r="J79" s="61"/>
      <c r="K79" s="61"/>
      <c r="L79" s="59"/>
    </row>
    <row r="80" spans="2:12" s="1" customFormat="1" ht="6.95" customHeight="1" x14ac:dyDescent="0.3">
      <c r="B80" s="39"/>
      <c r="C80" s="61"/>
      <c r="D80" s="61"/>
      <c r="E80" s="61"/>
      <c r="F80" s="61"/>
      <c r="G80" s="61"/>
      <c r="H80" s="61"/>
      <c r="I80" s="161"/>
      <c r="J80" s="61"/>
      <c r="K80" s="61"/>
      <c r="L80" s="59"/>
    </row>
    <row r="81" spans="2:65" s="1" customFormat="1" ht="18" customHeight="1" x14ac:dyDescent="0.3">
      <c r="B81" s="39"/>
      <c r="C81" s="63" t="s">
        <v>25</v>
      </c>
      <c r="D81" s="61"/>
      <c r="E81" s="61"/>
      <c r="F81" s="162" t="str">
        <f>F12</f>
        <v>Brandýs nad Orlicí</v>
      </c>
      <c r="G81" s="61"/>
      <c r="H81" s="61"/>
      <c r="I81" s="163" t="s">
        <v>27</v>
      </c>
      <c r="J81" s="71" t="str">
        <f>IF(J12="","",J12)</f>
        <v>13.10.2017</v>
      </c>
      <c r="K81" s="61"/>
      <c r="L81" s="59"/>
    </row>
    <row r="82" spans="2:65" s="1" customFormat="1" ht="6.95" customHeight="1" x14ac:dyDescent="0.3">
      <c r="B82" s="39"/>
      <c r="C82" s="61"/>
      <c r="D82" s="61"/>
      <c r="E82" s="61"/>
      <c r="F82" s="61"/>
      <c r="G82" s="61"/>
      <c r="H82" s="61"/>
      <c r="I82" s="161"/>
      <c r="J82" s="61"/>
      <c r="K82" s="61"/>
      <c r="L82" s="59"/>
    </row>
    <row r="83" spans="2:65" s="1" customFormat="1" x14ac:dyDescent="0.3">
      <c r="B83" s="39"/>
      <c r="C83" s="63" t="s">
        <v>31</v>
      </c>
      <c r="D83" s="61"/>
      <c r="E83" s="61"/>
      <c r="F83" s="162" t="str">
        <f>E15</f>
        <v xml:space="preserve"> </v>
      </c>
      <c r="G83" s="61"/>
      <c r="H83" s="61"/>
      <c r="I83" s="163" t="s">
        <v>37</v>
      </c>
      <c r="J83" s="162" t="str">
        <f>E21</f>
        <v>Ing. Michal Pátek</v>
      </c>
      <c r="K83" s="61"/>
      <c r="L83" s="59"/>
    </row>
    <row r="84" spans="2:65" s="1" customFormat="1" ht="14.45" customHeight="1" x14ac:dyDescent="0.3">
      <c r="B84" s="39"/>
      <c r="C84" s="63" t="s">
        <v>35</v>
      </c>
      <c r="D84" s="61"/>
      <c r="E84" s="61"/>
      <c r="F84" s="162" t="str">
        <f>IF(E18="","",E18)</f>
        <v/>
      </c>
      <c r="G84" s="61"/>
      <c r="H84" s="61"/>
      <c r="I84" s="161"/>
      <c r="J84" s="61"/>
      <c r="K84" s="61"/>
      <c r="L84" s="59"/>
    </row>
    <row r="85" spans="2:65" s="1" customFormat="1" ht="10.35" customHeight="1" x14ac:dyDescent="0.3">
      <c r="B85" s="39"/>
      <c r="C85" s="61"/>
      <c r="D85" s="61"/>
      <c r="E85" s="61"/>
      <c r="F85" s="61"/>
      <c r="G85" s="61"/>
      <c r="H85" s="61"/>
      <c r="I85" s="161"/>
      <c r="J85" s="61"/>
      <c r="K85" s="61"/>
      <c r="L85" s="59"/>
    </row>
    <row r="86" spans="2:65" s="9" customFormat="1" ht="29.25" customHeight="1" x14ac:dyDescent="0.3">
      <c r="B86" s="164"/>
      <c r="C86" s="165" t="s">
        <v>114</v>
      </c>
      <c r="D86" s="166" t="s">
        <v>60</v>
      </c>
      <c r="E86" s="166" t="s">
        <v>56</v>
      </c>
      <c r="F86" s="166" t="s">
        <v>115</v>
      </c>
      <c r="G86" s="166" t="s">
        <v>116</v>
      </c>
      <c r="H86" s="166" t="s">
        <v>117</v>
      </c>
      <c r="I86" s="167" t="s">
        <v>118</v>
      </c>
      <c r="J86" s="166" t="s">
        <v>99</v>
      </c>
      <c r="K86" s="168" t="s">
        <v>119</v>
      </c>
      <c r="L86" s="169"/>
      <c r="M86" s="79" t="s">
        <v>120</v>
      </c>
      <c r="N86" s="80" t="s">
        <v>45</v>
      </c>
      <c r="O86" s="80" t="s">
        <v>121</v>
      </c>
      <c r="P86" s="80" t="s">
        <v>122</v>
      </c>
      <c r="Q86" s="80" t="s">
        <v>123</v>
      </c>
      <c r="R86" s="80" t="s">
        <v>124</v>
      </c>
      <c r="S86" s="80" t="s">
        <v>125</v>
      </c>
      <c r="T86" s="81" t="s">
        <v>126</v>
      </c>
    </row>
    <row r="87" spans="2:65" s="1" customFormat="1" ht="29.25" customHeight="1" x14ac:dyDescent="0.35">
      <c r="B87" s="39"/>
      <c r="C87" s="85" t="s">
        <v>100</v>
      </c>
      <c r="D87" s="61"/>
      <c r="E87" s="61"/>
      <c r="F87" s="61"/>
      <c r="G87" s="61"/>
      <c r="H87" s="61"/>
      <c r="I87" s="161"/>
      <c r="J87" s="170">
        <f>BK87</f>
        <v>0</v>
      </c>
      <c r="K87" s="61"/>
      <c r="L87" s="59"/>
      <c r="M87" s="82"/>
      <c r="N87" s="83"/>
      <c r="O87" s="83"/>
      <c r="P87" s="171">
        <f>P88+P110+P213</f>
        <v>0</v>
      </c>
      <c r="Q87" s="83"/>
      <c r="R87" s="171">
        <f>R88+R110+R213</f>
        <v>36.214837000000003</v>
      </c>
      <c r="S87" s="83"/>
      <c r="T87" s="172">
        <f>T88+T110+T213</f>
        <v>13.853619999999999</v>
      </c>
      <c r="AT87" s="22" t="s">
        <v>74</v>
      </c>
      <c r="AU87" s="22" t="s">
        <v>101</v>
      </c>
      <c r="BK87" s="173">
        <f>BK88+BK110+BK213</f>
        <v>0</v>
      </c>
    </row>
    <row r="88" spans="2:65" s="10" customFormat="1" ht="37.35" customHeight="1" x14ac:dyDescent="0.35">
      <c r="B88" s="174"/>
      <c r="C88" s="175"/>
      <c r="D88" s="176" t="s">
        <v>74</v>
      </c>
      <c r="E88" s="177" t="s">
        <v>127</v>
      </c>
      <c r="F88" s="177" t="s">
        <v>128</v>
      </c>
      <c r="G88" s="175"/>
      <c r="H88" s="175"/>
      <c r="I88" s="178"/>
      <c r="J88" s="179">
        <f>BK88</f>
        <v>0</v>
      </c>
      <c r="K88" s="175"/>
      <c r="L88" s="180"/>
      <c r="M88" s="181"/>
      <c r="N88" s="182"/>
      <c r="O88" s="182"/>
      <c r="P88" s="183">
        <f>P89</f>
        <v>0</v>
      </c>
      <c r="Q88" s="182"/>
      <c r="R88" s="183">
        <f>R89</f>
        <v>23.94</v>
      </c>
      <c r="S88" s="182"/>
      <c r="T88" s="184">
        <f>T89</f>
        <v>0</v>
      </c>
      <c r="AR88" s="185" t="s">
        <v>24</v>
      </c>
      <c r="AT88" s="186" t="s">
        <v>74</v>
      </c>
      <c r="AU88" s="186" t="s">
        <v>75</v>
      </c>
      <c r="AY88" s="185" t="s">
        <v>129</v>
      </c>
      <c r="BK88" s="187">
        <f>BK89</f>
        <v>0</v>
      </c>
    </row>
    <row r="89" spans="2:65" s="10" customFormat="1" ht="19.899999999999999" customHeight="1" x14ac:dyDescent="0.3">
      <c r="B89" s="174"/>
      <c r="C89" s="175"/>
      <c r="D89" s="176" t="s">
        <v>74</v>
      </c>
      <c r="E89" s="188" t="s">
        <v>24</v>
      </c>
      <c r="F89" s="188" t="s">
        <v>130</v>
      </c>
      <c r="G89" s="175"/>
      <c r="H89" s="175"/>
      <c r="I89" s="178"/>
      <c r="J89" s="189">
        <f>BK89</f>
        <v>0</v>
      </c>
      <c r="K89" s="175"/>
      <c r="L89" s="180"/>
      <c r="M89" s="181"/>
      <c r="N89" s="182"/>
      <c r="O89" s="182"/>
      <c r="P89" s="183">
        <f>SUM(P90:P109)</f>
        <v>0</v>
      </c>
      <c r="Q89" s="182"/>
      <c r="R89" s="183">
        <f>SUM(R90:R109)</f>
        <v>23.94</v>
      </c>
      <c r="S89" s="182"/>
      <c r="T89" s="184">
        <f>SUM(T90:T109)</f>
        <v>0</v>
      </c>
      <c r="AR89" s="185" t="s">
        <v>24</v>
      </c>
      <c r="AT89" s="186" t="s">
        <v>74</v>
      </c>
      <c r="AU89" s="186" t="s">
        <v>24</v>
      </c>
      <c r="AY89" s="185" t="s">
        <v>129</v>
      </c>
      <c r="BK89" s="187">
        <f>SUM(BK90:BK109)</f>
        <v>0</v>
      </c>
    </row>
    <row r="90" spans="2:65" s="1" customFormat="1" ht="25.5" customHeight="1" x14ac:dyDescent="0.3">
      <c r="B90" s="39"/>
      <c r="C90" s="190" t="s">
        <v>24</v>
      </c>
      <c r="D90" s="190" t="s">
        <v>131</v>
      </c>
      <c r="E90" s="191" t="s">
        <v>132</v>
      </c>
      <c r="F90" s="192" t="s">
        <v>133</v>
      </c>
      <c r="G90" s="193" t="s">
        <v>134</v>
      </c>
      <c r="H90" s="194">
        <v>13.98</v>
      </c>
      <c r="I90" s="195"/>
      <c r="J90" s="196">
        <f>ROUND(I90*H90,2)</f>
        <v>0</v>
      </c>
      <c r="K90" s="192" t="s">
        <v>22</v>
      </c>
      <c r="L90" s="59"/>
      <c r="M90" s="197" t="s">
        <v>22</v>
      </c>
      <c r="N90" s="198" t="s">
        <v>46</v>
      </c>
      <c r="O90" s="40"/>
      <c r="P90" s="199">
        <f>O90*H90</f>
        <v>0</v>
      </c>
      <c r="Q90" s="199">
        <v>0</v>
      </c>
      <c r="R90" s="199">
        <f>Q90*H90</f>
        <v>0</v>
      </c>
      <c r="S90" s="199">
        <v>0</v>
      </c>
      <c r="T90" s="200">
        <f>S90*H90</f>
        <v>0</v>
      </c>
      <c r="AR90" s="22" t="s">
        <v>135</v>
      </c>
      <c r="AT90" s="22" t="s">
        <v>131</v>
      </c>
      <c r="AU90" s="22" t="s">
        <v>84</v>
      </c>
      <c r="AY90" s="22" t="s">
        <v>129</v>
      </c>
      <c r="BE90" s="201">
        <f>IF(N90="základní",J90,0)</f>
        <v>0</v>
      </c>
      <c r="BF90" s="201">
        <f>IF(N90="snížená",J90,0)</f>
        <v>0</v>
      </c>
      <c r="BG90" s="201">
        <f>IF(N90="zákl. přenesená",J90,0)</f>
        <v>0</v>
      </c>
      <c r="BH90" s="201">
        <f>IF(N90="sníž. přenesená",J90,0)</f>
        <v>0</v>
      </c>
      <c r="BI90" s="201">
        <f>IF(N90="nulová",J90,0)</f>
        <v>0</v>
      </c>
      <c r="BJ90" s="22" t="s">
        <v>24</v>
      </c>
      <c r="BK90" s="201">
        <f>ROUND(I90*H90,2)</f>
        <v>0</v>
      </c>
      <c r="BL90" s="22" t="s">
        <v>135</v>
      </c>
      <c r="BM90" s="22" t="s">
        <v>136</v>
      </c>
    </row>
    <row r="91" spans="2:65" s="11" customFormat="1" ht="13.5" x14ac:dyDescent="0.3">
      <c r="B91" s="202"/>
      <c r="C91" s="203"/>
      <c r="D91" s="204" t="s">
        <v>137</v>
      </c>
      <c r="E91" s="205" t="s">
        <v>22</v>
      </c>
      <c r="F91" s="206" t="s">
        <v>138</v>
      </c>
      <c r="G91" s="203"/>
      <c r="H91" s="205" t="s">
        <v>22</v>
      </c>
      <c r="I91" s="207"/>
      <c r="J91" s="203"/>
      <c r="K91" s="203"/>
      <c r="L91" s="208"/>
      <c r="M91" s="209"/>
      <c r="N91" s="210"/>
      <c r="O91" s="210"/>
      <c r="P91" s="210"/>
      <c r="Q91" s="210"/>
      <c r="R91" s="210"/>
      <c r="S91" s="210"/>
      <c r="T91" s="211"/>
      <c r="AT91" s="212" t="s">
        <v>137</v>
      </c>
      <c r="AU91" s="212" t="s">
        <v>84</v>
      </c>
      <c r="AV91" s="11" t="s">
        <v>24</v>
      </c>
      <c r="AW91" s="11" t="s">
        <v>39</v>
      </c>
      <c r="AX91" s="11" t="s">
        <v>75</v>
      </c>
      <c r="AY91" s="212" t="s">
        <v>129</v>
      </c>
    </row>
    <row r="92" spans="2:65" s="12" customFormat="1" ht="13.5" x14ac:dyDescent="0.3">
      <c r="B92" s="213"/>
      <c r="C92" s="214"/>
      <c r="D92" s="204" t="s">
        <v>137</v>
      </c>
      <c r="E92" s="215" t="s">
        <v>22</v>
      </c>
      <c r="F92" s="216" t="s">
        <v>139</v>
      </c>
      <c r="G92" s="214"/>
      <c r="H92" s="217">
        <v>13.98</v>
      </c>
      <c r="I92" s="218"/>
      <c r="J92" s="214"/>
      <c r="K92" s="214"/>
      <c r="L92" s="219"/>
      <c r="M92" s="220"/>
      <c r="N92" s="221"/>
      <c r="O92" s="221"/>
      <c r="P92" s="221"/>
      <c r="Q92" s="221"/>
      <c r="R92" s="221"/>
      <c r="S92" s="221"/>
      <c r="T92" s="222"/>
      <c r="AT92" s="223" t="s">
        <v>137</v>
      </c>
      <c r="AU92" s="223" t="s">
        <v>84</v>
      </c>
      <c r="AV92" s="12" t="s">
        <v>84</v>
      </c>
      <c r="AW92" s="12" t="s">
        <v>39</v>
      </c>
      <c r="AX92" s="12" t="s">
        <v>24</v>
      </c>
      <c r="AY92" s="223" t="s">
        <v>129</v>
      </c>
    </row>
    <row r="93" spans="2:65" s="1" customFormat="1" ht="25.5" customHeight="1" x14ac:dyDescent="0.3">
      <c r="B93" s="39"/>
      <c r="C93" s="190" t="s">
        <v>84</v>
      </c>
      <c r="D93" s="190" t="s">
        <v>131</v>
      </c>
      <c r="E93" s="191" t="s">
        <v>140</v>
      </c>
      <c r="F93" s="192" t="s">
        <v>141</v>
      </c>
      <c r="G93" s="193" t="s">
        <v>134</v>
      </c>
      <c r="H93" s="194">
        <v>2.7959999999999998</v>
      </c>
      <c r="I93" s="195"/>
      <c r="J93" s="196">
        <f>ROUND(I93*H93,2)</f>
        <v>0</v>
      </c>
      <c r="K93" s="192" t="s">
        <v>22</v>
      </c>
      <c r="L93" s="59"/>
      <c r="M93" s="197" t="s">
        <v>22</v>
      </c>
      <c r="N93" s="198" t="s">
        <v>46</v>
      </c>
      <c r="O93" s="40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AR93" s="22" t="s">
        <v>135</v>
      </c>
      <c r="AT93" s="22" t="s">
        <v>131</v>
      </c>
      <c r="AU93" s="22" t="s">
        <v>84</v>
      </c>
      <c r="AY93" s="22" t="s">
        <v>129</v>
      </c>
      <c r="BE93" s="201">
        <f>IF(N93="základní",J93,0)</f>
        <v>0</v>
      </c>
      <c r="BF93" s="201">
        <f>IF(N93="snížená",J93,0)</f>
        <v>0</v>
      </c>
      <c r="BG93" s="201">
        <f>IF(N93="zákl. přenesená",J93,0)</f>
        <v>0</v>
      </c>
      <c r="BH93" s="201">
        <f>IF(N93="sníž. přenesená",J93,0)</f>
        <v>0</v>
      </c>
      <c r="BI93" s="201">
        <f>IF(N93="nulová",J93,0)</f>
        <v>0</v>
      </c>
      <c r="BJ93" s="22" t="s">
        <v>24</v>
      </c>
      <c r="BK93" s="201">
        <f>ROUND(I93*H93,2)</f>
        <v>0</v>
      </c>
      <c r="BL93" s="22" t="s">
        <v>135</v>
      </c>
      <c r="BM93" s="22" t="s">
        <v>142</v>
      </c>
    </row>
    <row r="94" spans="2:65" s="11" customFormat="1" ht="13.5" x14ac:dyDescent="0.3">
      <c r="B94" s="202"/>
      <c r="C94" s="203"/>
      <c r="D94" s="204" t="s">
        <v>137</v>
      </c>
      <c r="E94" s="205" t="s">
        <v>22</v>
      </c>
      <c r="F94" s="206" t="s">
        <v>143</v>
      </c>
      <c r="G94" s="203"/>
      <c r="H94" s="205" t="s">
        <v>22</v>
      </c>
      <c r="I94" s="207"/>
      <c r="J94" s="203"/>
      <c r="K94" s="203"/>
      <c r="L94" s="208"/>
      <c r="M94" s="209"/>
      <c r="N94" s="210"/>
      <c r="O94" s="210"/>
      <c r="P94" s="210"/>
      <c r="Q94" s="210"/>
      <c r="R94" s="210"/>
      <c r="S94" s="210"/>
      <c r="T94" s="211"/>
      <c r="AT94" s="212" t="s">
        <v>137</v>
      </c>
      <c r="AU94" s="212" t="s">
        <v>84</v>
      </c>
      <c r="AV94" s="11" t="s">
        <v>24</v>
      </c>
      <c r="AW94" s="11" t="s">
        <v>39</v>
      </c>
      <c r="AX94" s="11" t="s">
        <v>75</v>
      </c>
      <c r="AY94" s="212" t="s">
        <v>129</v>
      </c>
    </row>
    <row r="95" spans="2:65" s="12" customFormat="1" ht="13.5" x14ac:dyDescent="0.3">
      <c r="B95" s="213"/>
      <c r="C95" s="214"/>
      <c r="D95" s="204" t="s">
        <v>137</v>
      </c>
      <c r="E95" s="215" t="s">
        <v>22</v>
      </c>
      <c r="F95" s="216" t="s">
        <v>144</v>
      </c>
      <c r="G95" s="214"/>
      <c r="H95" s="217">
        <v>2.7959999999999998</v>
      </c>
      <c r="I95" s="218"/>
      <c r="J95" s="214"/>
      <c r="K95" s="214"/>
      <c r="L95" s="219"/>
      <c r="M95" s="220"/>
      <c r="N95" s="221"/>
      <c r="O95" s="221"/>
      <c r="P95" s="221"/>
      <c r="Q95" s="221"/>
      <c r="R95" s="221"/>
      <c r="S95" s="221"/>
      <c r="T95" s="222"/>
      <c r="AT95" s="223" t="s">
        <v>137</v>
      </c>
      <c r="AU95" s="223" t="s">
        <v>84</v>
      </c>
      <c r="AV95" s="12" t="s">
        <v>84</v>
      </c>
      <c r="AW95" s="12" t="s">
        <v>39</v>
      </c>
      <c r="AX95" s="12" t="s">
        <v>24</v>
      </c>
      <c r="AY95" s="223" t="s">
        <v>129</v>
      </c>
    </row>
    <row r="96" spans="2:65" s="1" customFormat="1" ht="25.5" customHeight="1" x14ac:dyDescent="0.3">
      <c r="B96" s="39"/>
      <c r="C96" s="190" t="s">
        <v>145</v>
      </c>
      <c r="D96" s="190" t="s">
        <v>131</v>
      </c>
      <c r="E96" s="191" t="s">
        <v>146</v>
      </c>
      <c r="F96" s="192" t="s">
        <v>147</v>
      </c>
      <c r="G96" s="193" t="s">
        <v>134</v>
      </c>
      <c r="H96" s="194">
        <v>9.32</v>
      </c>
      <c r="I96" s="195"/>
      <c r="J96" s="196">
        <f>ROUND(I96*H96,2)</f>
        <v>0</v>
      </c>
      <c r="K96" s="192" t="s">
        <v>22</v>
      </c>
      <c r="L96" s="59"/>
      <c r="M96" s="197" t="s">
        <v>22</v>
      </c>
      <c r="N96" s="198" t="s">
        <v>46</v>
      </c>
      <c r="O96" s="40"/>
      <c r="P96" s="199">
        <f>O96*H96</f>
        <v>0</v>
      </c>
      <c r="Q96" s="199">
        <v>0</v>
      </c>
      <c r="R96" s="199">
        <f>Q96*H96</f>
        <v>0</v>
      </c>
      <c r="S96" s="199">
        <v>0</v>
      </c>
      <c r="T96" s="200">
        <f>S96*H96</f>
        <v>0</v>
      </c>
      <c r="AR96" s="22" t="s">
        <v>135</v>
      </c>
      <c r="AT96" s="22" t="s">
        <v>131</v>
      </c>
      <c r="AU96" s="22" t="s">
        <v>84</v>
      </c>
      <c r="AY96" s="22" t="s">
        <v>129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22" t="s">
        <v>24</v>
      </c>
      <c r="BK96" s="201">
        <f>ROUND(I96*H96,2)</f>
        <v>0</v>
      </c>
      <c r="BL96" s="22" t="s">
        <v>135</v>
      </c>
      <c r="BM96" s="22" t="s">
        <v>148</v>
      </c>
    </row>
    <row r="97" spans="2:65" s="11" customFormat="1" ht="13.5" x14ac:dyDescent="0.3">
      <c r="B97" s="202"/>
      <c r="C97" s="203"/>
      <c r="D97" s="204" t="s">
        <v>137</v>
      </c>
      <c r="E97" s="205" t="s">
        <v>22</v>
      </c>
      <c r="F97" s="206" t="s">
        <v>149</v>
      </c>
      <c r="G97" s="203"/>
      <c r="H97" s="205" t="s">
        <v>22</v>
      </c>
      <c r="I97" s="207"/>
      <c r="J97" s="203"/>
      <c r="K97" s="203"/>
      <c r="L97" s="208"/>
      <c r="M97" s="209"/>
      <c r="N97" s="210"/>
      <c r="O97" s="210"/>
      <c r="P97" s="210"/>
      <c r="Q97" s="210"/>
      <c r="R97" s="210"/>
      <c r="S97" s="210"/>
      <c r="T97" s="211"/>
      <c r="AT97" s="212" t="s">
        <v>137</v>
      </c>
      <c r="AU97" s="212" t="s">
        <v>84</v>
      </c>
      <c r="AV97" s="11" t="s">
        <v>24</v>
      </c>
      <c r="AW97" s="11" t="s">
        <v>39</v>
      </c>
      <c r="AX97" s="11" t="s">
        <v>75</v>
      </c>
      <c r="AY97" s="212" t="s">
        <v>129</v>
      </c>
    </row>
    <row r="98" spans="2:65" s="12" customFormat="1" ht="13.5" x14ac:dyDescent="0.3">
      <c r="B98" s="213"/>
      <c r="C98" s="214"/>
      <c r="D98" s="204" t="s">
        <v>137</v>
      </c>
      <c r="E98" s="215" t="s">
        <v>22</v>
      </c>
      <c r="F98" s="216" t="s">
        <v>150</v>
      </c>
      <c r="G98" s="214"/>
      <c r="H98" s="217">
        <v>9.32</v>
      </c>
      <c r="I98" s="218"/>
      <c r="J98" s="214"/>
      <c r="K98" s="214"/>
      <c r="L98" s="219"/>
      <c r="M98" s="220"/>
      <c r="N98" s="221"/>
      <c r="O98" s="221"/>
      <c r="P98" s="221"/>
      <c r="Q98" s="221"/>
      <c r="R98" s="221"/>
      <c r="S98" s="221"/>
      <c r="T98" s="222"/>
      <c r="AT98" s="223" t="s">
        <v>137</v>
      </c>
      <c r="AU98" s="223" t="s">
        <v>84</v>
      </c>
      <c r="AV98" s="12" t="s">
        <v>84</v>
      </c>
      <c r="AW98" s="12" t="s">
        <v>39</v>
      </c>
      <c r="AX98" s="12" t="s">
        <v>24</v>
      </c>
      <c r="AY98" s="223" t="s">
        <v>129</v>
      </c>
    </row>
    <row r="99" spans="2:65" s="1" customFormat="1" ht="25.5" customHeight="1" x14ac:dyDescent="0.3">
      <c r="B99" s="39"/>
      <c r="C99" s="190" t="s">
        <v>135</v>
      </c>
      <c r="D99" s="190" t="s">
        <v>131</v>
      </c>
      <c r="E99" s="191" t="s">
        <v>151</v>
      </c>
      <c r="F99" s="192" t="s">
        <v>152</v>
      </c>
      <c r="G99" s="193" t="s">
        <v>134</v>
      </c>
      <c r="H99" s="194">
        <v>1.8640000000000001</v>
      </c>
      <c r="I99" s="195"/>
      <c r="J99" s="196">
        <f>ROUND(I99*H99,2)</f>
        <v>0</v>
      </c>
      <c r="K99" s="192" t="s">
        <v>22</v>
      </c>
      <c r="L99" s="59"/>
      <c r="M99" s="197" t="s">
        <v>22</v>
      </c>
      <c r="N99" s="198" t="s">
        <v>46</v>
      </c>
      <c r="O99" s="40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AR99" s="22" t="s">
        <v>135</v>
      </c>
      <c r="AT99" s="22" t="s">
        <v>131</v>
      </c>
      <c r="AU99" s="22" t="s">
        <v>84</v>
      </c>
      <c r="AY99" s="22" t="s">
        <v>129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22" t="s">
        <v>24</v>
      </c>
      <c r="BK99" s="201">
        <f>ROUND(I99*H99,2)</f>
        <v>0</v>
      </c>
      <c r="BL99" s="22" t="s">
        <v>135</v>
      </c>
      <c r="BM99" s="22" t="s">
        <v>153</v>
      </c>
    </row>
    <row r="100" spans="2:65" s="11" customFormat="1" ht="13.5" x14ac:dyDescent="0.3">
      <c r="B100" s="202"/>
      <c r="C100" s="203"/>
      <c r="D100" s="204" t="s">
        <v>137</v>
      </c>
      <c r="E100" s="205" t="s">
        <v>22</v>
      </c>
      <c r="F100" s="206" t="s">
        <v>154</v>
      </c>
      <c r="G100" s="203"/>
      <c r="H100" s="205" t="s">
        <v>22</v>
      </c>
      <c r="I100" s="207"/>
      <c r="J100" s="203"/>
      <c r="K100" s="203"/>
      <c r="L100" s="208"/>
      <c r="M100" s="209"/>
      <c r="N100" s="210"/>
      <c r="O100" s="210"/>
      <c r="P100" s="210"/>
      <c r="Q100" s="210"/>
      <c r="R100" s="210"/>
      <c r="S100" s="210"/>
      <c r="T100" s="211"/>
      <c r="AT100" s="212" t="s">
        <v>137</v>
      </c>
      <c r="AU100" s="212" t="s">
        <v>84</v>
      </c>
      <c r="AV100" s="11" t="s">
        <v>24</v>
      </c>
      <c r="AW100" s="11" t="s">
        <v>39</v>
      </c>
      <c r="AX100" s="11" t="s">
        <v>75</v>
      </c>
      <c r="AY100" s="212" t="s">
        <v>129</v>
      </c>
    </row>
    <row r="101" spans="2:65" s="12" customFormat="1" ht="13.5" x14ac:dyDescent="0.3">
      <c r="B101" s="213"/>
      <c r="C101" s="214"/>
      <c r="D101" s="204" t="s">
        <v>137</v>
      </c>
      <c r="E101" s="215" t="s">
        <v>22</v>
      </c>
      <c r="F101" s="216" t="s">
        <v>155</v>
      </c>
      <c r="G101" s="214"/>
      <c r="H101" s="217">
        <v>1.8640000000000001</v>
      </c>
      <c r="I101" s="218"/>
      <c r="J101" s="214"/>
      <c r="K101" s="214"/>
      <c r="L101" s="219"/>
      <c r="M101" s="220"/>
      <c r="N101" s="221"/>
      <c r="O101" s="221"/>
      <c r="P101" s="221"/>
      <c r="Q101" s="221"/>
      <c r="R101" s="221"/>
      <c r="S101" s="221"/>
      <c r="T101" s="222"/>
      <c r="AT101" s="223" t="s">
        <v>137</v>
      </c>
      <c r="AU101" s="223" t="s">
        <v>84</v>
      </c>
      <c r="AV101" s="12" t="s">
        <v>84</v>
      </c>
      <c r="AW101" s="12" t="s">
        <v>39</v>
      </c>
      <c r="AX101" s="12" t="s">
        <v>24</v>
      </c>
      <c r="AY101" s="223" t="s">
        <v>129</v>
      </c>
    </row>
    <row r="102" spans="2:65" s="1" customFormat="1" ht="16.5" customHeight="1" x14ac:dyDescent="0.3">
      <c r="B102" s="39"/>
      <c r="C102" s="190" t="s">
        <v>156</v>
      </c>
      <c r="D102" s="190" t="s">
        <v>131</v>
      </c>
      <c r="E102" s="191" t="s">
        <v>157</v>
      </c>
      <c r="F102" s="192" t="s">
        <v>158</v>
      </c>
      <c r="G102" s="193" t="s">
        <v>134</v>
      </c>
      <c r="H102" s="194">
        <v>18.3</v>
      </c>
      <c r="I102" s="195"/>
      <c r="J102" s="196">
        <f>ROUND(I102*H102,2)</f>
        <v>0</v>
      </c>
      <c r="K102" s="192" t="s">
        <v>22</v>
      </c>
      <c r="L102" s="59"/>
      <c r="M102" s="197" t="s">
        <v>22</v>
      </c>
      <c r="N102" s="198" t="s">
        <v>46</v>
      </c>
      <c r="O102" s="40"/>
      <c r="P102" s="199">
        <f>O102*H102</f>
        <v>0</v>
      </c>
      <c r="Q102" s="199">
        <v>0</v>
      </c>
      <c r="R102" s="199">
        <f>Q102*H102</f>
        <v>0</v>
      </c>
      <c r="S102" s="199">
        <v>0</v>
      </c>
      <c r="T102" s="200">
        <f>S102*H102</f>
        <v>0</v>
      </c>
      <c r="AR102" s="22" t="s">
        <v>135</v>
      </c>
      <c r="AT102" s="22" t="s">
        <v>131</v>
      </c>
      <c r="AU102" s="22" t="s">
        <v>84</v>
      </c>
      <c r="AY102" s="22" t="s">
        <v>129</v>
      </c>
      <c r="BE102" s="201">
        <f>IF(N102="základní",J102,0)</f>
        <v>0</v>
      </c>
      <c r="BF102" s="201">
        <f>IF(N102="snížená",J102,0)</f>
        <v>0</v>
      </c>
      <c r="BG102" s="201">
        <f>IF(N102="zákl. přenesená",J102,0)</f>
        <v>0</v>
      </c>
      <c r="BH102" s="201">
        <f>IF(N102="sníž. přenesená",J102,0)</f>
        <v>0</v>
      </c>
      <c r="BI102" s="201">
        <f>IF(N102="nulová",J102,0)</f>
        <v>0</v>
      </c>
      <c r="BJ102" s="22" t="s">
        <v>24</v>
      </c>
      <c r="BK102" s="201">
        <f>ROUND(I102*H102,2)</f>
        <v>0</v>
      </c>
      <c r="BL102" s="22" t="s">
        <v>135</v>
      </c>
      <c r="BM102" s="22" t="s">
        <v>159</v>
      </c>
    </row>
    <row r="103" spans="2:65" s="1" customFormat="1" ht="16.5" customHeight="1" x14ac:dyDescent="0.3">
      <c r="B103" s="39"/>
      <c r="C103" s="190" t="s">
        <v>160</v>
      </c>
      <c r="D103" s="190" t="s">
        <v>131</v>
      </c>
      <c r="E103" s="191" t="s">
        <v>161</v>
      </c>
      <c r="F103" s="192" t="s">
        <v>162</v>
      </c>
      <c r="G103" s="193" t="s">
        <v>163</v>
      </c>
      <c r="H103" s="194">
        <v>32.94</v>
      </c>
      <c r="I103" s="195"/>
      <c r="J103" s="196">
        <f>ROUND(I103*H103,2)</f>
        <v>0</v>
      </c>
      <c r="K103" s="192" t="s">
        <v>22</v>
      </c>
      <c r="L103" s="59"/>
      <c r="M103" s="197" t="s">
        <v>22</v>
      </c>
      <c r="N103" s="198" t="s">
        <v>46</v>
      </c>
      <c r="O103" s="40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AR103" s="22" t="s">
        <v>135</v>
      </c>
      <c r="AT103" s="22" t="s">
        <v>131</v>
      </c>
      <c r="AU103" s="22" t="s">
        <v>84</v>
      </c>
      <c r="AY103" s="22" t="s">
        <v>129</v>
      </c>
      <c r="BE103" s="201">
        <f>IF(N103="základní",J103,0)</f>
        <v>0</v>
      </c>
      <c r="BF103" s="201">
        <f>IF(N103="snížená",J103,0)</f>
        <v>0</v>
      </c>
      <c r="BG103" s="201">
        <f>IF(N103="zákl. přenesená",J103,0)</f>
        <v>0</v>
      </c>
      <c r="BH103" s="201">
        <f>IF(N103="sníž. přenesená",J103,0)</f>
        <v>0</v>
      </c>
      <c r="BI103" s="201">
        <f>IF(N103="nulová",J103,0)</f>
        <v>0</v>
      </c>
      <c r="BJ103" s="22" t="s">
        <v>24</v>
      </c>
      <c r="BK103" s="201">
        <f>ROUND(I103*H103,2)</f>
        <v>0</v>
      </c>
      <c r="BL103" s="22" t="s">
        <v>135</v>
      </c>
      <c r="BM103" s="22" t="s">
        <v>164</v>
      </c>
    </row>
    <row r="104" spans="2:65" s="12" customFormat="1" ht="27" x14ac:dyDescent="0.3">
      <c r="B104" s="213"/>
      <c r="C104" s="214"/>
      <c r="D104" s="204" t="s">
        <v>137</v>
      </c>
      <c r="E104" s="215" t="s">
        <v>22</v>
      </c>
      <c r="F104" s="216" t="s">
        <v>165</v>
      </c>
      <c r="G104" s="214"/>
      <c r="H104" s="217">
        <v>32.94</v>
      </c>
      <c r="I104" s="218"/>
      <c r="J104" s="214"/>
      <c r="K104" s="214"/>
      <c r="L104" s="219"/>
      <c r="M104" s="220"/>
      <c r="N104" s="221"/>
      <c r="O104" s="221"/>
      <c r="P104" s="221"/>
      <c r="Q104" s="221"/>
      <c r="R104" s="221"/>
      <c r="S104" s="221"/>
      <c r="T104" s="222"/>
      <c r="AT104" s="223" t="s">
        <v>137</v>
      </c>
      <c r="AU104" s="223" t="s">
        <v>84</v>
      </c>
      <c r="AV104" s="12" t="s">
        <v>84</v>
      </c>
      <c r="AW104" s="12" t="s">
        <v>39</v>
      </c>
      <c r="AX104" s="12" t="s">
        <v>24</v>
      </c>
      <c r="AY104" s="223" t="s">
        <v>129</v>
      </c>
    </row>
    <row r="105" spans="2:65" s="1" customFormat="1" ht="16.5" customHeight="1" x14ac:dyDescent="0.3">
      <c r="B105" s="39"/>
      <c r="C105" s="190" t="s">
        <v>166</v>
      </c>
      <c r="D105" s="190" t="s">
        <v>131</v>
      </c>
      <c r="E105" s="191" t="s">
        <v>167</v>
      </c>
      <c r="F105" s="192" t="s">
        <v>168</v>
      </c>
      <c r="G105" s="193" t="s">
        <v>134</v>
      </c>
      <c r="H105" s="194">
        <v>5</v>
      </c>
      <c r="I105" s="195"/>
      <c r="J105" s="196">
        <f>ROUND(I105*H105,2)</f>
        <v>0</v>
      </c>
      <c r="K105" s="192" t="s">
        <v>22</v>
      </c>
      <c r="L105" s="59"/>
      <c r="M105" s="197" t="s">
        <v>22</v>
      </c>
      <c r="N105" s="198" t="s">
        <v>46</v>
      </c>
      <c r="O105" s="40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AR105" s="22" t="s">
        <v>135</v>
      </c>
      <c r="AT105" s="22" t="s">
        <v>131</v>
      </c>
      <c r="AU105" s="22" t="s">
        <v>84</v>
      </c>
      <c r="AY105" s="22" t="s">
        <v>129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22" t="s">
        <v>24</v>
      </c>
      <c r="BK105" s="201">
        <f>ROUND(I105*H105,2)</f>
        <v>0</v>
      </c>
      <c r="BL105" s="22" t="s">
        <v>135</v>
      </c>
      <c r="BM105" s="22" t="s">
        <v>169</v>
      </c>
    </row>
    <row r="106" spans="2:65" s="1" customFormat="1" ht="16.5" customHeight="1" x14ac:dyDescent="0.3">
      <c r="B106" s="39"/>
      <c r="C106" s="190" t="s">
        <v>170</v>
      </c>
      <c r="D106" s="190" t="s">
        <v>131</v>
      </c>
      <c r="E106" s="191" t="s">
        <v>171</v>
      </c>
      <c r="F106" s="192" t="s">
        <v>172</v>
      </c>
      <c r="G106" s="193" t="s">
        <v>134</v>
      </c>
      <c r="H106" s="194">
        <v>13.3</v>
      </c>
      <c r="I106" s="195"/>
      <c r="J106" s="196">
        <f>ROUND(I106*H106,2)</f>
        <v>0</v>
      </c>
      <c r="K106" s="192" t="s">
        <v>22</v>
      </c>
      <c r="L106" s="59"/>
      <c r="M106" s="197" t="s">
        <v>22</v>
      </c>
      <c r="N106" s="198" t="s">
        <v>46</v>
      </c>
      <c r="O106" s="40"/>
      <c r="P106" s="199">
        <f>O106*H106</f>
        <v>0</v>
      </c>
      <c r="Q106" s="199">
        <v>0</v>
      </c>
      <c r="R106" s="199">
        <f>Q106*H106</f>
        <v>0</v>
      </c>
      <c r="S106" s="199">
        <v>0</v>
      </c>
      <c r="T106" s="200">
        <f>S106*H106</f>
        <v>0</v>
      </c>
      <c r="AR106" s="22" t="s">
        <v>135</v>
      </c>
      <c r="AT106" s="22" t="s">
        <v>131</v>
      </c>
      <c r="AU106" s="22" t="s">
        <v>84</v>
      </c>
      <c r="AY106" s="22" t="s">
        <v>129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22" t="s">
        <v>24</v>
      </c>
      <c r="BK106" s="201">
        <f>ROUND(I106*H106,2)</f>
        <v>0</v>
      </c>
      <c r="BL106" s="22" t="s">
        <v>135</v>
      </c>
      <c r="BM106" s="22" t="s">
        <v>173</v>
      </c>
    </row>
    <row r="107" spans="2:65" s="1" customFormat="1" ht="16.5" customHeight="1" x14ac:dyDescent="0.3">
      <c r="B107" s="39"/>
      <c r="C107" s="224" t="s">
        <v>174</v>
      </c>
      <c r="D107" s="224" t="s">
        <v>175</v>
      </c>
      <c r="E107" s="225" t="s">
        <v>176</v>
      </c>
      <c r="F107" s="226" t="s">
        <v>177</v>
      </c>
      <c r="G107" s="227" t="s">
        <v>163</v>
      </c>
      <c r="H107" s="228">
        <v>23.94</v>
      </c>
      <c r="I107" s="229"/>
      <c r="J107" s="230">
        <f>ROUND(I107*H107,2)</f>
        <v>0</v>
      </c>
      <c r="K107" s="226" t="s">
        <v>22</v>
      </c>
      <c r="L107" s="231"/>
      <c r="M107" s="232" t="s">
        <v>22</v>
      </c>
      <c r="N107" s="233" t="s">
        <v>46</v>
      </c>
      <c r="O107" s="40"/>
      <c r="P107" s="199">
        <f>O107*H107</f>
        <v>0</v>
      </c>
      <c r="Q107" s="199">
        <v>1</v>
      </c>
      <c r="R107" s="199">
        <f>Q107*H107</f>
        <v>23.94</v>
      </c>
      <c r="S107" s="199">
        <v>0</v>
      </c>
      <c r="T107" s="200">
        <f>S107*H107</f>
        <v>0</v>
      </c>
      <c r="AR107" s="22" t="s">
        <v>170</v>
      </c>
      <c r="AT107" s="22" t="s">
        <v>175</v>
      </c>
      <c r="AU107" s="22" t="s">
        <v>84</v>
      </c>
      <c r="AY107" s="22" t="s">
        <v>129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22" t="s">
        <v>24</v>
      </c>
      <c r="BK107" s="201">
        <f>ROUND(I107*H107,2)</f>
        <v>0</v>
      </c>
      <c r="BL107" s="22" t="s">
        <v>135</v>
      </c>
      <c r="BM107" s="22" t="s">
        <v>178</v>
      </c>
    </row>
    <row r="108" spans="2:65" s="12" customFormat="1" ht="13.5" x14ac:dyDescent="0.3">
      <c r="B108" s="213"/>
      <c r="C108" s="214"/>
      <c r="D108" s="204" t="s">
        <v>137</v>
      </c>
      <c r="E108" s="215" t="s">
        <v>22</v>
      </c>
      <c r="F108" s="216" t="s">
        <v>179</v>
      </c>
      <c r="G108" s="214"/>
      <c r="H108" s="217">
        <v>23.94</v>
      </c>
      <c r="I108" s="218"/>
      <c r="J108" s="214"/>
      <c r="K108" s="214"/>
      <c r="L108" s="219"/>
      <c r="M108" s="220"/>
      <c r="N108" s="221"/>
      <c r="O108" s="221"/>
      <c r="P108" s="221"/>
      <c r="Q108" s="221"/>
      <c r="R108" s="221"/>
      <c r="S108" s="221"/>
      <c r="T108" s="222"/>
      <c r="AT108" s="223" t="s">
        <v>137</v>
      </c>
      <c r="AU108" s="223" t="s">
        <v>84</v>
      </c>
      <c r="AV108" s="12" t="s">
        <v>84</v>
      </c>
      <c r="AW108" s="12" t="s">
        <v>39</v>
      </c>
      <c r="AX108" s="12" t="s">
        <v>24</v>
      </c>
      <c r="AY108" s="223" t="s">
        <v>129</v>
      </c>
    </row>
    <row r="109" spans="2:65" s="1" customFormat="1" ht="16.5" customHeight="1" x14ac:dyDescent="0.3">
      <c r="B109" s="39"/>
      <c r="C109" s="190" t="s">
        <v>29</v>
      </c>
      <c r="D109" s="190" t="s">
        <v>131</v>
      </c>
      <c r="E109" s="191" t="s">
        <v>180</v>
      </c>
      <c r="F109" s="192" t="s">
        <v>181</v>
      </c>
      <c r="G109" s="193" t="s">
        <v>182</v>
      </c>
      <c r="H109" s="194">
        <v>1</v>
      </c>
      <c r="I109" s="195"/>
      <c r="J109" s="196">
        <f>ROUND(I109*H109,2)</f>
        <v>0</v>
      </c>
      <c r="K109" s="192" t="s">
        <v>22</v>
      </c>
      <c r="L109" s="59"/>
      <c r="M109" s="197" t="s">
        <v>22</v>
      </c>
      <c r="N109" s="198" t="s">
        <v>46</v>
      </c>
      <c r="O109" s="40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AR109" s="22" t="s">
        <v>135</v>
      </c>
      <c r="AT109" s="22" t="s">
        <v>131</v>
      </c>
      <c r="AU109" s="22" t="s">
        <v>84</v>
      </c>
      <c r="AY109" s="22" t="s">
        <v>129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22" t="s">
        <v>24</v>
      </c>
      <c r="BK109" s="201">
        <f>ROUND(I109*H109,2)</f>
        <v>0</v>
      </c>
      <c r="BL109" s="22" t="s">
        <v>135</v>
      </c>
      <c r="BM109" s="22" t="s">
        <v>183</v>
      </c>
    </row>
    <row r="110" spans="2:65" s="10" customFormat="1" ht="37.35" customHeight="1" x14ac:dyDescent="0.35">
      <c r="B110" s="174"/>
      <c r="C110" s="175"/>
      <c r="D110" s="176" t="s">
        <v>74</v>
      </c>
      <c r="E110" s="177" t="s">
        <v>184</v>
      </c>
      <c r="F110" s="177" t="s">
        <v>185</v>
      </c>
      <c r="G110" s="175"/>
      <c r="H110" s="175"/>
      <c r="I110" s="178"/>
      <c r="J110" s="179">
        <f>BK110</f>
        <v>0</v>
      </c>
      <c r="K110" s="175"/>
      <c r="L110" s="180"/>
      <c r="M110" s="181"/>
      <c r="N110" s="182"/>
      <c r="O110" s="182"/>
      <c r="P110" s="183">
        <f>P111+P128+P148+P173+P197+P200+P203</f>
        <v>0</v>
      </c>
      <c r="Q110" s="182"/>
      <c r="R110" s="183">
        <f>R111+R128+R148+R173+R197+R200+R203</f>
        <v>0.99313700000000016</v>
      </c>
      <c r="S110" s="182"/>
      <c r="T110" s="184">
        <f>T111+T128+T148+T173+T197+T200+T203</f>
        <v>1.1516200000000003</v>
      </c>
      <c r="AR110" s="185" t="s">
        <v>84</v>
      </c>
      <c r="AT110" s="186" t="s">
        <v>74</v>
      </c>
      <c r="AU110" s="186" t="s">
        <v>75</v>
      </c>
      <c r="AY110" s="185" t="s">
        <v>129</v>
      </c>
      <c r="BK110" s="187">
        <f>BK111+BK128+BK148+BK173+BK197+BK200+BK203</f>
        <v>0</v>
      </c>
    </row>
    <row r="111" spans="2:65" s="10" customFormat="1" ht="19.899999999999999" customHeight="1" x14ac:dyDescent="0.3">
      <c r="B111" s="174"/>
      <c r="C111" s="175"/>
      <c r="D111" s="176" t="s">
        <v>74</v>
      </c>
      <c r="E111" s="188" t="s">
        <v>186</v>
      </c>
      <c r="F111" s="188" t="s">
        <v>187</v>
      </c>
      <c r="G111" s="175"/>
      <c r="H111" s="175"/>
      <c r="I111" s="178"/>
      <c r="J111" s="189">
        <f>BK111</f>
        <v>0</v>
      </c>
      <c r="K111" s="175"/>
      <c r="L111" s="180"/>
      <c r="M111" s="181"/>
      <c r="N111" s="182"/>
      <c r="O111" s="182"/>
      <c r="P111" s="183">
        <f>SUM(P112:P127)</f>
        <v>0</v>
      </c>
      <c r="Q111" s="182"/>
      <c r="R111" s="183">
        <f>SUM(R112:R127)</f>
        <v>9.1119000000000006E-2</v>
      </c>
      <c r="S111" s="182"/>
      <c r="T111" s="184">
        <f>SUM(T112:T127)</f>
        <v>0</v>
      </c>
      <c r="AR111" s="185" t="s">
        <v>84</v>
      </c>
      <c r="AT111" s="186" t="s">
        <v>74</v>
      </c>
      <c r="AU111" s="186" t="s">
        <v>24</v>
      </c>
      <c r="AY111" s="185" t="s">
        <v>129</v>
      </c>
      <c r="BK111" s="187">
        <f>SUM(BK112:BK127)</f>
        <v>0</v>
      </c>
    </row>
    <row r="112" spans="2:65" s="1" customFormat="1" ht="38.25" customHeight="1" x14ac:dyDescent="0.3">
      <c r="B112" s="39"/>
      <c r="C112" s="190" t="s">
        <v>188</v>
      </c>
      <c r="D112" s="190" t="s">
        <v>131</v>
      </c>
      <c r="E112" s="191" t="s">
        <v>189</v>
      </c>
      <c r="F112" s="192" t="s">
        <v>190</v>
      </c>
      <c r="G112" s="193" t="s">
        <v>191</v>
      </c>
      <c r="H112" s="194">
        <v>114.4</v>
      </c>
      <c r="I112" s="195"/>
      <c r="J112" s="196">
        <f t="shared" ref="J112:J127" si="0">ROUND(I112*H112,2)</f>
        <v>0</v>
      </c>
      <c r="K112" s="192" t="s">
        <v>192</v>
      </c>
      <c r="L112" s="59"/>
      <c r="M112" s="197" t="s">
        <v>22</v>
      </c>
      <c r="N112" s="198" t="s">
        <v>46</v>
      </c>
      <c r="O112" s="40"/>
      <c r="P112" s="199">
        <f t="shared" ref="P112:P127" si="1">O112*H112</f>
        <v>0</v>
      </c>
      <c r="Q112" s="199">
        <v>2.0000000000000001E-4</v>
      </c>
      <c r="R112" s="199">
        <f t="shared" ref="R112:R127" si="2">Q112*H112</f>
        <v>2.2880000000000001E-2</v>
      </c>
      <c r="S112" s="199">
        <v>0</v>
      </c>
      <c r="T112" s="200">
        <f t="shared" ref="T112:T127" si="3">S112*H112</f>
        <v>0</v>
      </c>
      <c r="AR112" s="22" t="s">
        <v>193</v>
      </c>
      <c r="AT112" s="22" t="s">
        <v>131</v>
      </c>
      <c r="AU112" s="22" t="s">
        <v>84</v>
      </c>
      <c r="AY112" s="22" t="s">
        <v>129</v>
      </c>
      <c r="BE112" s="201">
        <f t="shared" ref="BE112:BE127" si="4">IF(N112="základní",J112,0)</f>
        <v>0</v>
      </c>
      <c r="BF112" s="201">
        <f t="shared" ref="BF112:BF127" si="5">IF(N112="snížená",J112,0)</f>
        <v>0</v>
      </c>
      <c r="BG112" s="201">
        <f t="shared" ref="BG112:BG127" si="6">IF(N112="zákl. přenesená",J112,0)</f>
        <v>0</v>
      </c>
      <c r="BH112" s="201">
        <f t="shared" ref="BH112:BH127" si="7">IF(N112="sníž. přenesená",J112,0)</f>
        <v>0</v>
      </c>
      <c r="BI112" s="201">
        <f t="shared" ref="BI112:BI127" si="8">IF(N112="nulová",J112,0)</f>
        <v>0</v>
      </c>
      <c r="BJ112" s="22" t="s">
        <v>24</v>
      </c>
      <c r="BK112" s="201">
        <f t="shared" ref="BK112:BK127" si="9">ROUND(I112*H112,2)</f>
        <v>0</v>
      </c>
      <c r="BL112" s="22" t="s">
        <v>193</v>
      </c>
      <c r="BM112" s="22" t="s">
        <v>194</v>
      </c>
    </row>
    <row r="113" spans="2:65" s="1" customFormat="1" ht="25.5" customHeight="1" x14ac:dyDescent="0.3">
      <c r="B113" s="39"/>
      <c r="C113" s="224" t="s">
        <v>195</v>
      </c>
      <c r="D113" s="224" t="s">
        <v>175</v>
      </c>
      <c r="E113" s="225" t="s">
        <v>196</v>
      </c>
      <c r="F113" s="226" t="s">
        <v>197</v>
      </c>
      <c r="G113" s="227" t="s">
        <v>191</v>
      </c>
      <c r="H113" s="228">
        <v>5.2</v>
      </c>
      <c r="I113" s="229"/>
      <c r="J113" s="230">
        <f t="shared" si="0"/>
        <v>0</v>
      </c>
      <c r="K113" s="226" t="s">
        <v>198</v>
      </c>
      <c r="L113" s="231"/>
      <c r="M113" s="232" t="s">
        <v>22</v>
      </c>
      <c r="N113" s="233" t="s">
        <v>46</v>
      </c>
      <c r="O113" s="40"/>
      <c r="P113" s="199">
        <f t="shared" si="1"/>
        <v>0</v>
      </c>
      <c r="Q113" s="199">
        <v>2.5000000000000001E-4</v>
      </c>
      <c r="R113" s="199">
        <f t="shared" si="2"/>
        <v>1.3000000000000002E-3</v>
      </c>
      <c r="S113" s="199">
        <v>0</v>
      </c>
      <c r="T113" s="200">
        <f t="shared" si="3"/>
        <v>0</v>
      </c>
      <c r="AR113" s="22" t="s">
        <v>199</v>
      </c>
      <c r="AT113" s="22" t="s">
        <v>175</v>
      </c>
      <c r="AU113" s="22" t="s">
        <v>84</v>
      </c>
      <c r="AY113" s="22" t="s">
        <v>129</v>
      </c>
      <c r="BE113" s="201">
        <f t="shared" si="4"/>
        <v>0</v>
      </c>
      <c r="BF113" s="201">
        <f t="shared" si="5"/>
        <v>0</v>
      </c>
      <c r="BG113" s="201">
        <f t="shared" si="6"/>
        <v>0</v>
      </c>
      <c r="BH113" s="201">
        <f t="shared" si="7"/>
        <v>0</v>
      </c>
      <c r="BI113" s="201">
        <f t="shared" si="8"/>
        <v>0</v>
      </c>
      <c r="BJ113" s="22" t="s">
        <v>24</v>
      </c>
      <c r="BK113" s="201">
        <f t="shared" si="9"/>
        <v>0</v>
      </c>
      <c r="BL113" s="22" t="s">
        <v>193</v>
      </c>
      <c r="BM113" s="22" t="s">
        <v>200</v>
      </c>
    </row>
    <row r="114" spans="2:65" s="1" customFormat="1" ht="25.5" customHeight="1" x14ac:dyDescent="0.3">
      <c r="B114" s="39"/>
      <c r="C114" s="224" t="s">
        <v>201</v>
      </c>
      <c r="D114" s="224" t="s">
        <v>175</v>
      </c>
      <c r="E114" s="225" t="s">
        <v>202</v>
      </c>
      <c r="F114" s="226" t="s">
        <v>203</v>
      </c>
      <c r="G114" s="227" t="s">
        <v>191</v>
      </c>
      <c r="H114" s="228">
        <v>8.3000000000000007</v>
      </c>
      <c r="I114" s="229"/>
      <c r="J114" s="230">
        <f t="shared" si="0"/>
        <v>0</v>
      </c>
      <c r="K114" s="226" t="s">
        <v>198</v>
      </c>
      <c r="L114" s="231"/>
      <c r="M114" s="232" t="s">
        <v>22</v>
      </c>
      <c r="N114" s="233" t="s">
        <v>46</v>
      </c>
      <c r="O114" s="40"/>
      <c r="P114" s="199">
        <f t="shared" si="1"/>
        <v>0</v>
      </c>
      <c r="Q114" s="199">
        <v>3.2000000000000003E-4</v>
      </c>
      <c r="R114" s="199">
        <f t="shared" si="2"/>
        <v>2.6560000000000004E-3</v>
      </c>
      <c r="S114" s="199">
        <v>0</v>
      </c>
      <c r="T114" s="200">
        <f t="shared" si="3"/>
        <v>0</v>
      </c>
      <c r="AR114" s="22" t="s">
        <v>199</v>
      </c>
      <c r="AT114" s="22" t="s">
        <v>175</v>
      </c>
      <c r="AU114" s="22" t="s">
        <v>84</v>
      </c>
      <c r="AY114" s="22" t="s">
        <v>129</v>
      </c>
      <c r="BE114" s="201">
        <f t="shared" si="4"/>
        <v>0</v>
      </c>
      <c r="BF114" s="201">
        <f t="shared" si="5"/>
        <v>0</v>
      </c>
      <c r="BG114" s="201">
        <f t="shared" si="6"/>
        <v>0</v>
      </c>
      <c r="BH114" s="201">
        <f t="shared" si="7"/>
        <v>0</v>
      </c>
      <c r="BI114" s="201">
        <f t="shared" si="8"/>
        <v>0</v>
      </c>
      <c r="BJ114" s="22" t="s">
        <v>24</v>
      </c>
      <c r="BK114" s="201">
        <f t="shared" si="9"/>
        <v>0</v>
      </c>
      <c r="BL114" s="22" t="s">
        <v>193</v>
      </c>
      <c r="BM114" s="22" t="s">
        <v>204</v>
      </c>
    </row>
    <row r="115" spans="2:65" s="1" customFormat="1" ht="25.5" customHeight="1" x14ac:dyDescent="0.3">
      <c r="B115" s="39"/>
      <c r="C115" s="224" t="s">
        <v>205</v>
      </c>
      <c r="D115" s="224" t="s">
        <v>175</v>
      </c>
      <c r="E115" s="225" t="s">
        <v>206</v>
      </c>
      <c r="F115" s="226" t="s">
        <v>207</v>
      </c>
      <c r="G115" s="227" t="s">
        <v>191</v>
      </c>
      <c r="H115" s="228">
        <v>13.6</v>
      </c>
      <c r="I115" s="229"/>
      <c r="J115" s="230">
        <f t="shared" si="0"/>
        <v>0</v>
      </c>
      <c r="K115" s="226" t="s">
        <v>198</v>
      </c>
      <c r="L115" s="231"/>
      <c r="M115" s="232" t="s">
        <v>22</v>
      </c>
      <c r="N115" s="233" t="s">
        <v>46</v>
      </c>
      <c r="O115" s="40"/>
      <c r="P115" s="199">
        <f t="shared" si="1"/>
        <v>0</v>
      </c>
      <c r="Q115" s="199">
        <v>3.6999999999999999E-4</v>
      </c>
      <c r="R115" s="199">
        <f t="shared" si="2"/>
        <v>5.032E-3</v>
      </c>
      <c r="S115" s="199">
        <v>0</v>
      </c>
      <c r="T115" s="200">
        <f t="shared" si="3"/>
        <v>0</v>
      </c>
      <c r="AR115" s="22" t="s">
        <v>199</v>
      </c>
      <c r="AT115" s="22" t="s">
        <v>175</v>
      </c>
      <c r="AU115" s="22" t="s">
        <v>84</v>
      </c>
      <c r="AY115" s="22" t="s">
        <v>129</v>
      </c>
      <c r="BE115" s="201">
        <f t="shared" si="4"/>
        <v>0</v>
      </c>
      <c r="BF115" s="201">
        <f t="shared" si="5"/>
        <v>0</v>
      </c>
      <c r="BG115" s="201">
        <f t="shared" si="6"/>
        <v>0</v>
      </c>
      <c r="BH115" s="201">
        <f t="shared" si="7"/>
        <v>0</v>
      </c>
      <c r="BI115" s="201">
        <f t="shared" si="8"/>
        <v>0</v>
      </c>
      <c r="BJ115" s="22" t="s">
        <v>24</v>
      </c>
      <c r="BK115" s="201">
        <f t="shared" si="9"/>
        <v>0</v>
      </c>
      <c r="BL115" s="22" t="s">
        <v>193</v>
      </c>
      <c r="BM115" s="22" t="s">
        <v>208</v>
      </c>
    </row>
    <row r="116" spans="2:65" s="1" customFormat="1" ht="25.5" customHeight="1" x14ac:dyDescent="0.3">
      <c r="B116" s="39"/>
      <c r="C116" s="224" t="s">
        <v>10</v>
      </c>
      <c r="D116" s="224" t="s">
        <v>175</v>
      </c>
      <c r="E116" s="225" t="s">
        <v>209</v>
      </c>
      <c r="F116" s="226" t="s">
        <v>210</v>
      </c>
      <c r="G116" s="227" t="s">
        <v>191</v>
      </c>
      <c r="H116" s="228">
        <v>13.8</v>
      </c>
      <c r="I116" s="229"/>
      <c r="J116" s="230">
        <f t="shared" si="0"/>
        <v>0</v>
      </c>
      <c r="K116" s="226" t="s">
        <v>198</v>
      </c>
      <c r="L116" s="231"/>
      <c r="M116" s="232" t="s">
        <v>22</v>
      </c>
      <c r="N116" s="233" t="s">
        <v>46</v>
      </c>
      <c r="O116" s="40"/>
      <c r="P116" s="199">
        <f t="shared" si="1"/>
        <v>0</v>
      </c>
      <c r="Q116" s="199">
        <v>4.6000000000000001E-4</v>
      </c>
      <c r="R116" s="199">
        <f t="shared" si="2"/>
        <v>6.3480000000000003E-3</v>
      </c>
      <c r="S116" s="199">
        <v>0</v>
      </c>
      <c r="T116" s="200">
        <f t="shared" si="3"/>
        <v>0</v>
      </c>
      <c r="AR116" s="22" t="s">
        <v>199</v>
      </c>
      <c r="AT116" s="22" t="s">
        <v>175</v>
      </c>
      <c r="AU116" s="22" t="s">
        <v>84</v>
      </c>
      <c r="AY116" s="22" t="s">
        <v>129</v>
      </c>
      <c r="BE116" s="201">
        <f t="shared" si="4"/>
        <v>0</v>
      </c>
      <c r="BF116" s="201">
        <f t="shared" si="5"/>
        <v>0</v>
      </c>
      <c r="BG116" s="201">
        <f t="shared" si="6"/>
        <v>0</v>
      </c>
      <c r="BH116" s="201">
        <f t="shared" si="7"/>
        <v>0</v>
      </c>
      <c r="BI116" s="201">
        <f t="shared" si="8"/>
        <v>0</v>
      </c>
      <c r="BJ116" s="22" t="s">
        <v>24</v>
      </c>
      <c r="BK116" s="201">
        <f t="shared" si="9"/>
        <v>0</v>
      </c>
      <c r="BL116" s="22" t="s">
        <v>193</v>
      </c>
      <c r="BM116" s="22" t="s">
        <v>211</v>
      </c>
    </row>
    <row r="117" spans="2:65" s="1" customFormat="1" ht="25.5" customHeight="1" x14ac:dyDescent="0.3">
      <c r="B117" s="39"/>
      <c r="C117" s="224" t="s">
        <v>193</v>
      </c>
      <c r="D117" s="224" t="s">
        <v>175</v>
      </c>
      <c r="E117" s="225" t="s">
        <v>212</v>
      </c>
      <c r="F117" s="226" t="s">
        <v>213</v>
      </c>
      <c r="G117" s="227" t="s">
        <v>191</v>
      </c>
      <c r="H117" s="228">
        <v>22.2</v>
      </c>
      <c r="I117" s="229"/>
      <c r="J117" s="230">
        <f t="shared" si="0"/>
        <v>0</v>
      </c>
      <c r="K117" s="226" t="s">
        <v>198</v>
      </c>
      <c r="L117" s="231"/>
      <c r="M117" s="232" t="s">
        <v>22</v>
      </c>
      <c r="N117" s="233" t="s">
        <v>46</v>
      </c>
      <c r="O117" s="40"/>
      <c r="P117" s="199">
        <f t="shared" si="1"/>
        <v>0</v>
      </c>
      <c r="Q117" s="199">
        <v>3.4499999999999998E-4</v>
      </c>
      <c r="R117" s="199">
        <f t="shared" si="2"/>
        <v>7.6589999999999991E-3</v>
      </c>
      <c r="S117" s="199">
        <v>0</v>
      </c>
      <c r="T117" s="200">
        <f t="shared" si="3"/>
        <v>0</v>
      </c>
      <c r="AR117" s="22" t="s">
        <v>199</v>
      </c>
      <c r="AT117" s="22" t="s">
        <v>175</v>
      </c>
      <c r="AU117" s="22" t="s">
        <v>84</v>
      </c>
      <c r="AY117" s="22" t="s">
        <v>129</v>
      </c>
      <c r="BE117" s="201">
        <f t="shared" si="4"/>
        <v>0</v>
      </c>
      <c r="BF117" s="201">
        <f t="shared" si="5"/>
        <v>0</v>
      </c>
      <c r="BG117" s="201">
        <f t="shared" si="6"/>
        <v>0</v>
      </c>
      <c r="BH117" s="201">
        <f t="shared" si="7"/>
        <v>0</v>
      </c>
      <c r="BI117" s="201">
        <f t="shared" si="8"/>
        <v>0</v>
      </c>
      <c r="BJ117" s="22" t="s">
        <v>24</v>
      </c>
      <c r="BK117" s="201">
        <f t="shared" si="9"/>
        <v>0</v>
      </c>
      <c r="BL117" s="22" t="s">
        <v>193</v>
      </c>
      <c r="BM117" s="22" t="s">
        <v>214</v>
      </c>
    </row>
    <row r="118" spans="2:65" s="1" customFormat="1" ht="25.5" customHeight="1" x14ac:dyDescent="0.3">
      <c r="B118" s="39"/>
      <c r="C118" s="224" t="s">
        <v>215</v>
      </c>
      <c r="D118" s="224" t="s">
        <v>175</v>
      </c>
      <c r="E118" s="225" t="s">
        <v>216</v>
      </c>
      <c r="F118" s="226" t="s">
        <v>217</v>
      </c>
      <c r="G118" s="227" t="s">
        <v>191</v>
      </c>
      <c r="H118" s="228">
        <v>5.2</v>
      </c>
      <c r="I118" s="229"/>
      <c r="J118" s="230">
        <f t="shared" si="0"/>
        <v>0</v>
      </c>
      <c r="K118" s="226" t="s">
        <v>198</v>
      </c>
      <c r="L118" s="231"/>
      <c r="M118" s="232" t="s">
        <v>22</v>
      </c>
      <c r="N118" s="233" t="s">
        <v>46</v>
      </c>
      <c r="O118" s="40"/>
      <c r="P118" s="199">
        <f t="shared" si="1"/>
        <v>0</v>
      </c>
      <c r="Q118" s="199">
        <v>3.7300000000000001E-4</v>
      </c>
      <c r="R118" s="199">
        <f t="shared" si="2"/>
        <v>1.9396000000000001E-3</v>
      </c>
      <c r="S118" s="199">
        <v>0</v>
      </c>
      <c r="T118" s="200">
        <f t="shared" si="3"/>
        <v>0</v>
      </c>
      <c r="AR118" s="22" t="s">
        <v>199</v>
      </c>
      <c r="AT118" s="22" t="s">
        <v>175</v>
      </c>
      <c r="AU118" s="22" t="s">
        <v>84</v>
      </c>
      <c r="AY118" s="22" t="s">
        <v>129</v>
      </c>
      <c r="BE118" s="201">
        <f t="shared" si="4"/>
        <v>0</v>
      </c>
      <c r="BF118" s="201">
        <f t="shared" si="5"/>
        <v>0</v>
      </c>
      <c r="BG118" s="201">
        <f t="shared" si="6"/>
        <v>0</v>
      </c>
      <c r="BH118" s="201">
        <f t="shared" si="7"/>
        <v>0</v>
      </c>
      <c r="BI118" s="201">
        <f t="shared" si="8"/>
        <v>0</v>
      </c>
      <c r="BJ118" s="22" t="s">
        <v>24</v>
      </c>
      <c r="BK118" s="201">
        <f t="shared" si="9"/>
        <v>0</v>
      </c>
      <c r="BL118" s="22" t="s">
        <v>193</v>
      </c>
      <c r="BM118" s="22" t="s">
        <v>218</v>
      </c>
    </row>
    <row r="119" spans="2:65" s="1" customFormat="1" ht="25.5" customHeight="1" x14ac:dyDescent="0.3">
      <c r="B119" s="39"/>
      <c r="C119" s="224" t="s">
        <v>219</v>
      </c>
      <c r="D119" s="224" t="s">
        <v>175</v>
      </c>
      <c r="E119" s="225" t="s">
        <v>220</v>
      </c>
      <c r="F119" s="226" t="s">
        <v>221</v>
      </c>
      <c r="G119" s="227" t="s">
        <v>191</v>
      </c>
      <c r="H119" s="228">
        <v>18.7</v>
      </c>
      <c r="I119" s="229"/>
      <c r="J119" s="230">
        <f t="shared" si="0"/>
        <v>0</v>
      </c>
      <c r="K119" s="226" t="s">
        <v>198</v>
      </c>
      <c r="L119" s="231"/>
      <c r="M119" s="232" t="s">
        <v>22</v>
      </c>
      <c r="N119" s="233" t="s">
        <v>46</v>
      </c>
      <c r="O119" s="40"/>
      <c r="P119" s="199">
        <f t="shared" si="1"/>
        <v>0</v>
      </c>
      <c r="Q119" s="199">
        <v>4.2400000000000001E-4</v>
      </c>
      <c r="R119" s="199">
        <f t="shared" si="2"/>
        <v>7.9287999999999997E-3</v>
      </c>
      <c r="S119" s="199">
        <v>0</v>
      </c>
      <c r="T119" s="200">
        <f t="shared" si="3"/>
        <v>0</v>
      </c>
      <c r="AR119" s="22" t="s">
        <v>199</v>
      </c>
      <c r="AT119" s="22" t="s">
        <v>175</v>
      </c>
      <c r="AU119" s="22" t="s">
        <v>84</v>
      </c>
      <c r="AY119" s="22" t="s">
        <v>129</v>
      </c>
      <c r="BE119" s="201">
        <f t="shared" si="4"/>
        <v>0</v>
      </c>
      <c r="BF119" s="201">
        <f t="shared" si="5"/>
        <v>0</v>
      </c>
      <c r="BG119" s="201">
        <f t="shared" si="6"/>
        <v>0</v>
      </c>
      <c r="BH119" s="201">
        <f t="shared" si="7"/>
        <v>0</v>
      </c>
      <c r="BI119" s="201">
        <f t="shared" si="8"/>
        <v>0</v>
      </c>
      <c r="BJ119" s="22" t="s">
        <v>24</v>
      </c>
      <c r="BK119" s="201">
        <f t="shared" si="9"/>
        <v>0</v>
      </c>
      <c r="BL119" s="22" t="s">
        <v>193</v>
      </c>
      <c r="BM119" s="22" t="s">
        <v>222</v>
      </c>
    </row>
    <row r="120" spans="2:65" s="1" customFormat="1" ht="25.5" customHeight="1" x14ac:dyDescent="0.3">
      <c r="B120" s="39"/>
      <c r="C120" s="224" t="s">
        <v>223</v>
      </c>
      <c r="D120" s="224" t="s">
        <v>175</v>
      </c>
      <c r="E120" s="225" t="s">
        <v>224</v>
      </c>
      <c r="F120" s="226" t="s">
        <v>225</v>
      </c>
      <c r="G120" s="227" t="s">
        <v>191</v>
      </c>
      <c r="H120" s="228">
        <v>13.6</v>
      </c>
      <c r="I120" s="229"/>
      <c r="J120" s="230">
        <f t="shared" si="0"/>
        <v>0</v>
      </c>
      <c r="K120" s="226" t="s">
        <v>198</v>
      </c>
      <c r="L120" s="231"/>
      <c r="M120" s="232" t="s">
        <v>22</v>
      </c>
      <c r="N120" s="233" t="s">
        <v>46</v>
      </c>
      <c r="O120" s="40"/>
      <c r="P120" s="199">
        <f t="shared" si="1"/>
        <v>0</v>
      </c>
      <c r="Q120" s="199">
        <v>7.2099999999999996E-4</v>
      </c>
      <c r="R120" s="199">
        <f t="shared" si="2"/>
        <v>9.8055999999999994E-3</v>
      </c>
      <c r="S120" s="199">
        <v>0</v>
      </c>
      <c r="T120" s="200">
        <f t="shared" si="3"/>
        <v>0</v>
      </c>
      <c r="AR120" s="22" t="s">
        <v>199</v>
      </c>
      <c r="AT120" s="22" t="s">
        <v>175</v>
      </c>
      <c r="AU120" s="22" t="s">
        <v>84</v>
      </c>
      <c r="AY120" s="22" t="s">
        <v>129</v>
      </c>
      <c r="BE120" s="201">
        <f t="shared" si="4"/>
        <v>0</v>
      </c>
      <c r="BF120" s="201">
        <f t="shared" si="5"/>
        <v>0</v>
      </c>
      <c r="BG120" s="201">
        <f t="shared" si="6"/>
        <v>0</v>
      </c>
      <c r="BH120" s="201">
        <f t="shared" si="7"/>
        <v>0</v>
      </c>
      <c r="BI120" s="201">
        <f t="shared" si="8"/>
        <v>0</v>
      </c>
      <c r="BJ120" s="22" t="s">
        <v>24</v>
      </c>
      <c r="BK120" s="201">
        <f t="shared" si="9"/>
        <v>0</v>
      </c>
      <c r="BL120" s="22" t="s">
        <v>193</v>
      </c>
      <c r="BM120" s="22" t="s">
        <v>226</v>
      </c>
    </row>
    <row r="121" spans="2:65" s="1" customFormat="1" ht="25.5" customHeight="1" x14ac:dyDescent="0.3">
      <c r="B121" s="39"/>
      <c r="C121" s="224" t="s">
        <v>227</v>
      </c>
      <c r="D121" s="224" t="s">
        <v>175</v>
      </c>
      <c r="E121" s="225" t="s">
        <v>228</v>
      </c>
      <c r="F121" s="226" t="s">
        <v>229</v>
      </c>
      <c r="G121" s="227" t="s">
        <v>191</v>
      </c>
      <c r="H121" s="228">
        <v>13.8</v>
      </c>
      <c r="I121" s="229"/>
      <c r="J121" s="230">
        <f t="shared" si="0"/>
        <v>0</v>
      </c>
      <c r="K121" s="226" t="s">
        <v>230</v>
      </c>
      <c r="L121" s="231"/>
      <c r="M121" s="232" t="s">
        <v>22</v>
      </c>
      <c r="N121" s="233" t="s">
        <v>46</v>
      </c>
      <c r="O121" s="40"/>
      <c r="P121" s="199">
        <f t="shared" si="1"/>
        <v>0</v>
      </c>
      <c r="Q121" s="199">
        <v>8.8000000000000003E-4</v>
      </c>
      <c r="R121" s="199">
        <f t="shared" si="2"/>
        <v>1.2144E-2</v>
      </c>
      <c r="S121" s="199">
        <v>0</v>
      </c>
      <c r="T121" s="200">
        <f t="shared" si="3"/>
        <v>0</v>
      </c>
      <c r="AR121" s="22" t="s">
        <v>199</v>
      </c>
      <c r="AT121" s="22" t="s">
        <v>175</v>
      </c>
      <c r="AU121" s="22" t="s">
        <v>84</v>
      </c>
      <c r="AY121" s="22" t="s">
        <v>129</v>
      </c>
      <c r="BE121" s="201">
        <f t="shared" si="4"/>
        <v>0</v>
      </c>
      <c r="BF121" s="201">
        <f t="shared" si="5"/>
        <v>0</v>
      </c>
      <c r="BG121" s="201">
        <f t="shared" si="6"/>
        <v>0</v>
      </c>
      <c r="BH121" s="201">
        <f t="shared" si="7"/>
        <v>0</v>
      </c>
      <c r="BI121" s="201">
        <f t="shared" si="8"/>
        <v>0</v>
      </c>
      <c r="BJ121" s="22" t="s">
        <v>24</v>
      </c>
      <c r="BK121" s="201">
        <f t="shared" si="9"/>
        <v>0</v>
      </c>
      <c r="BL121" s="22" t="s">
        <v>193</v>
      </c>
      <c r="BM121" s="22" t="s">
        <v>231</v>
      </c>
    </row>
    <row r="122" spans="2:65" s="1" customFormat="1" ht="38.25" customHeight="1" x14ac:dyDescent="0.3">
      <c r="B122" s="39"/>
      <c r="C122" s="190" t="s">
        <v>9</v>
      </c>
      <c r="D122" s="190" t="s">
        <v>131</v>
      </c>
      <c r="E122" s="191" t="s">
        <v>232</v>
      </c>
      <c r="F122" s="192" t="s">
        <v>233</v>
      </c>
      <c r="G122" s="193" t="s">
        <v>191</v>
      </c>
      <c r="H122" s="194">
        <v>32.700000000000003</v>
      </c>
      <c r="I122" s="195"/>
      <c r="J122" s="196">
        <f t="shared" si="0"/>
        <v>0</v>
      </c>
      <c r="K122" s="192" t="s">
        <v>230</v>
      </c>
      <c r="L122" s="59"/>
      <c r="M122" s="197" t="s">
        <v>22</v>
      </c>
      <c r="N122" s="198" t="s">
        <v>46</v>
      </c>
      <c r="O122" s="40"/>
      <c r="P122" s="199">
        <f t="shared" si="1"/>
        <v>0</v>
      </c>
      <c r="Q122" s="199">
        <v>6.9999999999999994E-5</v>
      </c>
      <c r="R122" s="199">
        <f t="shared" si="2"/>
        <v>2.2889999999999998E-3</v>
      </c>
      <c r="S122" s="199">
        <v>0</v>
      </c>
      <c r="T122" s="200">
        <f t="shared" si="3"/>
        <v>0</v>
      </c>
      <c r="AR122" s="22" t="s">
        <v>193</v>
      </c>
      <c r="AT122" s="22" t="s">
        <v>131</v>
      </c>
      <c r="AU122" s="22" t="s">
        <v>84</v>
      </c>
      <c r="AY122" s="22" t="s">
        <v>129</v>
      </c>
      <c r="BE122" s="201">
        <f t="shared" si="4"/>
        <v>0</v>
      </c>
      <c r="BF122" s="201">
        <f t="shared" si="5"/>
        <v>0</v>
      </c>
      <c r="BG122" s="201">
        <f t="shared" si="6"/>
        <v>0</v>
      </c>
      <c r="BH122" s="201">
        <f t="shared" si="7"/>
        <v>0</v>
      </c>
      <c r="BI122" s="201">
        <f t="shared" si="8"/>
        <v>0</v>
      </c>
      <c r="BJ122" s="22" t="s">
        <v>24</v>
      </c>
      <c r="BK122" s="201">
        <f t="shared" si="9"/>
        <v>0</v>
      </c>
      <c r="BL122" s="22" t="s">
        <v>193</v>
      </c>
      <c r="BM122" s="22" t="s">
        <v>234</v>
      </c>
    </row>
    <row r="123" spans="2:65" s="1" customFormat="1" ht="38.25" customHeight="1" x14ac:dyDescent="0.3">
      <c r="B123" s="39"/>
      <c r="C123" s="190" t="s">
        <v>235</v>
      </c>
      <c r="D123" s="190" t="s">
        <v>131</v>
      </c>
      <c r="E123" s="191" t="s">
        <v>236</v>
      </c>
      <c r="F123" s="192" t="s">
        <v>237</v>
      </c>
      <c r="G123" s="193" t="s">
        <v>191</v>
      </c>
      <c r="H123" s="194">
        <v>44.9</v>
      </c>
      <c r="I123" s="195"/>
      <c r="J123" s="196">
        <f t="shared" si="0"/>
        <v>0</v>
      </c>
      <c r="K123" s="192" t="s">
        <v>230</v>
      </c>
      <c r="L123" s="59"/>
      <c r="M123" s="197" t="s">
        <v>22</v>
      </c>
      <c r="N123" s="198" t="s">
        <v>46</v>
      </c>
      <c r="O123" s="40"/>
      <c r="P123" s="199">
        <f t="shared" si="1"/>
        <v>0</v>
      </c>
      <c r="Q123" s="199">
        <v>9.0000000000000006E-5</v>
      </c>
      <c r="R123" s="199">
        <f t="shared" si="2"/>
        <v>4.0410000000000003E-3</v>
      </c>
      <c r="S123" s="199">
        <v>0</v>
      </c>
      <c r="T123" s="200">
        <f t="shared" si="3"/>
        <v>0</v>
      </c>
      <c r="AR123" s="22" t="s">
        <v>193</v>
      </c>
      <c r="AT123" s="22" t="s">
        <v>131</v>
      </c>
      <c r="AU123" s="22" t="s">
        <v>84</v>
      </c>
      <c r="AY123" s="22" t="s">
        <v>129</v>
      </c>
      <c r="BE123" s="201">
        <f t="shared" si="4"/>
        <v>0</v>
      </c>
      <c r="BF123" s="201">
        <f t="shared" si="5"/>
        <v>0</v>
      </c>
      <c r="BG123" s="201">
        <f t="shared" si="6"/>
        <v>0</v>
      </c>
      <c r="BH123" s="201">
        <f t="shared" si="7"/>
        <v>0</v>
      </c>
      <c r="BI123" s="201">
        <f t="shared" si="8"/>
        <v>0</v>
      </c>
      <c r="BJ123" s="22" t="s">
        <v>24</v>
      </c>
      <c r="BK123" s="201">
        <f t="shared" si="9"/>
        <v>0</v>
      </c>
      <c r="BL123" s="22" t="s">
        <v>193</v>
      </c>
      <c r="BM123" s="22" t="s">
        <v>238</v>
      </c>
    </row>
    <row r="124" spans="2:65" s="1" customFormat="1" ht="38.25" customHeight="1" x14ac:dyDescent="0.3">
      <c r="B124" s="39"/>
      <c r="C124" s="190" t="s">
        <v>239</v>
      </c>
      <c r="D124" s="190" t="s">
        <v>131</v>
      </c>
      <c r="E124" s="191" t="s">
        <v>240</v>
      </c>
      <c r="F124" s="192" t="s">
        <v>241</v>
      </c>
      <c r="G124" s="193" t="s">
        <v>191</v>
      </c>
      <c r="H124" s="194">
        <v>8.1</v>
      </c>
      <c r="I124" s="195"/>
      <c r="J124" s="196">
        <f t="shared" si="0"/>
        <v>0</v>
      </c>
      <c r="K124" s="192" t="s">
        <v>230</v>
      </c>
      <c r="L124" s="59"/>
      <c r="M124" s="197" t="s">
        <v>22</v>
      </c>
      <c r="N124" s="198" t="s">
        <v>46</v>
      </c>
      <c r="O124" s="40"/>
      <c r="P124" s="199">
        <f t="shared" si="1"/>
        <v>0</v>
      </c>
      <c r="Q124" s="199">
        <v>1.2E-4</v>
      </c>
      <c r="R124" s="199">
        <f t="shared" si="2"/>
        <v>9.7199999999999999E-4</v>
      </c>
      <c r="S124" s="199">
        <v>0</v>
      </c>
      <c r="T124" s="200">
        <f t="shared" si="3"/>
        <v>0</v>
      </c>
      <c r="AR124" s="22" t="s">
        <v>193</v>
      </c>
      <c r="AT124" s="22" t="s">
        <v>131</v>
      </c>
      <c r="AU124" s="22" t="s">
        <v>84</v>
      </c>
      <c r="AY124" s="22" t="s">
        <v>129</v>
      </c>
      <c r="BE124" s="201">
        <f t="shared" si="4"/>
        <v>0</v>
      </c>
      <c r="BF124" s="201">
        <f t="shared" si="5"/>
        <v>0</v>
      </c>
      <c r="BG124" s="201">
        <f t="shared" si="6"/>
        <v>0</v>
      </c>
      <c r="BH124" s="201">
        <f t="shared" si="7"/>
        <v>0</v>
      </c>
      <c r="BI124" s="201">
        <f t="shared" si="8"/>
        <v>0</v>
      </c>
      <c r="BJ124" s="22" t="s">
        <v>24</v>
      </c>
      <c r="BK124" s="201">
        <f t="shared" si="9"/>
        <v>0</v>
      </c>
      <c r="BL124" s="22" t="s">
        <v>193</v>
      </c>
      <c r="BM124" s="22" t="s">
        <v>242</v>
      </c>
    </row>
    <row r="125" spans="2:65" s="1" customFormat="1" ht="38.25" customHeight="1" x14ac:dyDescent="0.3">
      <c r="B125" s="39"/>
      <c r="C125" s="190" t="s">
        <v>243</v>
      </c>
      <c r="D125" s="190" t="s">
        <v>131</v>
      </c>
      <c r="E125" s="191" t="s">
        <v>244</v>
      </c>
      <c r="F125" s="192" t="s">
        <v>245</v>
      </c>
      <c r="G125" s="193" t="s">
        <v>191</v>
      </c>
      <c r="H125" s="194">
        <v>10.5</v>
      </c>
      <c r="I125" s="195"/>
      <c r="J125" s="196">
        <f t="shared" si="0"/>
        <v>0</v>
      </c>
      <c r="K125" s="192" t="s">
        <v>198</v>
      </c>
      <c r="L125" s="59"/>
      <c r="M125" s="197" t="s">
        <v>22</v>
      </c>
      <c r="N125" s="198" t="s">
        <v>46</v>
      </c>
      <c r="O125" s="40"/>
      <c r="P125" s="199">
        <f t="shared" si="1"/>
        <v>0</v>
      </c>
      <c r="Q125" s="199">
        <v>1.2E-4</v>
      </c>
      <c r="R125" s="199">
        <f t="shared" si="2"/>
        <v>1.2600000000000001E-3</v>
      </c>
      <c r="S125" s="199">
        <v>0</v>
      </c>
      <c r="T125" s="200">
        <f t="shared" si="3"/>
        <v>0</v>
      </c>
      <c r="AR125" s="22" t="s">
        <v>193</v>
      </c>
      <c r="AT125" s="22" t="s">
        <v>131</v>
      </c>
      <c r="AU125" s="22" t="s">
        <v>84</v>
      </c>
      <c r="AY125" s="22" t="s">
        <v>129</v>
      </c>
      <c r="BE125" s="201">
        <f t="shared" si="4"/>
        <v>0</v>
      </c>
      <c r="BF125" s="201">
        <f t="shared" si="5"/>
        <v>0</v>
      </c>
      <c r="BG125" s="201">
        <f t="shared" si="6"/>
        <v>0</v>
      </c>
      <c r="BH125" s="201">
        <f t="shared" si="7"/>
        <v>0</v>
      </c>
      <c r="BI125" s="201">
        <f t="shared" si="8"/>
        <v>0</v>
      </c>
      <c r="BJ125" s="22" t="s">
        <v>24</v>
      </c>
      <c r="BK125" s="201">
        <f t="shared" si="9"/>
        <v>0</v>
      </c>
      <c r="BL125" s="22" t="s">
        <v>193</v>
      </c>
      <c r="BM125" s="22" t="s">
        <v>246</v>
      </c>
    </row>
    <row r="126" spans="2:65" s="1" customFormat="1" ht="38.25" customHeight="1" x14ac:dyDescent="0.3">
      <c r="B126" s="39"/>
      <c r="C126" s="190" t="s">
        <v>247</v>
      </c>
      <c r="D126" s="190" t="s">
        <v>131</v>
      </c>
      <c r="E126" s="191" t="s">
        <v>248</v>
      </c>
      <c r="F126" s="192" t="s">
        <v>249</v>
      </c>
      <c r="G126" s="193" t="s">
        <v>191</v>
      </c>
      <c r="H126" s="194">
        <v>30.4</v>
      </c>
      <c r="I126" s="195"/>
      <c r="J126" s="196">
        <f t="shared" si="0"/>
        <v>0</v>
      </c>
      <c r="K126" s="192" t="s">
        <v>198</v>
      </c>
      <c r="L126" s="59"/>
      <c r="M126" s="197" t="s">
        <v>22</v>
      </c>
      <c r="N126" s="198" t="s">
        <v>46</v>
      </c>
      <c r="O126" s="40"/>
      <c r="P126" s="199">
        <f t="shared" si="1"/>
        <v>0</v>
      </c>
      <c r="Q126" s="199">
        <v>1.6000000000000001E-4</v>
      </c>
      <c r="R126" s="199">
        <f t="shared" si="2"/>
        <v>4.8640000000000003E-3</v>
      </c>
      <c r="S126" s="199">
        <v>0</v>
      </c>
      <c r="T126" s="200">
        <f t="shared" si="3"/>
        <v>0</v>
      </c>
      <c r="AR126" s="22" t="s">
        <v>193</v>
      </c>
      <c r="AT126" s="22" t="s">
        <v>131</v>
      </c>
      <c r="AU126" s="22" t="s">
        <v>84</v>
      </c>
      <c r="AY126" s="22" t="s">
        <v>129</v>
      </c>
      <c r="BE126" s="201">
        <f t="shared" si="4"/>
        <v>0</v>
      </c>
      <c r="BF126" s="201">
        <f t="shared" si="5"/>
        <v>0</v>
      </c>
      <c r="BG126" s="201">
        <f t="shared" si="6"/>
        <v>0</v>
      </c>
      <c r="BH126" s="201">
        <f t="shared" si="7"/>
        <v>0</v>
      </c>
      <c r="BI126" s="201">
        <f t="shared" si="8"/>
        <v>0</v>
      </c>
      <c r="BJ126" s="22" t="s">
        <v>24</v>
      </c>
      <c r="BK126" s="201">
        <f t="shared" si="9"/>
        <v>0</v>
      </c>
      <c r="BL126" s="22" t="s">
        <v>193</v>
      </c>
      <c r="BM126" s="22" t="s">
        <v>250</v>
      </c>
    </row>
    <row r="127" spans="2:65" s="1" customFormat="1" ht="38.25" customHeight="1" x14ac:dyDescent="0.3">
      <c r="B127" s="39"/>
      <c r="C127" s="190" t="s">
        <v>251</v>
      </c>
      <c r="D127" s="190" t="s">
        <v>131</v>
      </c>
      <c r="E127" s="191" t="s">
        <v>252</v>
      </c>
      <c r="F127" s="192" t="s">
        <v>253</v>
      </c>
      <c r="G127" s="193" t="s">
        <v>163</v>
      </c>
      <c r="H127" s="194">
        <v>9.0999999999999998E-2</v>
      </c>
      <c r="I127" s="195"/>
      <c r="J127" s="196">
        <f t="shared" si="0"/>
        <v>0</v>
      </c>
      <c r="K127" s="192" t="s">
        <v>192</v>
      </c>
      <c r="L127" s="59"/>
      <c r="M127" s="197" t="s">
        <v>22</v>
      </c>
      <c r="N127" s="198" t="s">
        <v>46</v>
      </c>
      <c r="O127" s="40"/>
      <c r="P127" s="199">
        <f t="shared" si="1"/>
        <v>0</v>
      </c>
      <c r="Q127" s="199">
        <v>0</v>
      </c>
      <c r="R127" s="199">
        <f t="shared" si="2"/>
        <v>0</v>
      </c>
      <c r="S127" s="199">
        <v>0</v>
      </c>
      <c r="T127" s="200">
        <f t="shared" si="3"/>
        <v>0</v>
      </c>
      <c r="AR127" s="22" t="s">
        <v>193</v>
      </c>
      <c r="AT127" s="22" t="s">
        <v>131</v>
      </c>
      <c r="AU127" s="22" t="s">
        <v>84</v>
      </c>
      <c r="AY127" s="22" t="s">
        <v>129</v>
      </c>
      <c r="BE127" s="201">
        <f t="shared" si="4"/>
        <v>0</v>
      </c>
      <c r="BF127" s="201">
        <f t="shared" si="5"/>
        <v>0</v>
      </c>
      <c r="BG127" s="201">
        <f t="shared" si="6"/>
        <v>0</v>
      </c>
      <c r="BH127" s="201">
        <f t="shared" si="7"/>
        <v>0</v>
      </c>
      <c r="BI127" s="201">
        <f t="shared" si="8"/>
        <v>0</v>
      </c>
      <c r="BJ127" s="22" t="s">
        <v>24</v>
      </c>
      <c r="BK127" s="201">
        <f t="shared" si="9"/>
        <v>0</v>
      </c>
      <c r="BL127" s="22" t="s">
        <v>193</v>
      </c>
      <c r="BM127" s="22" t="s">
        <v>254</v>
      </c>
    </row>
    <row r="128" spans="2:65" s="10" customFormat="1" ht="29.85" customHeight="1" x14ac:dyDescent="0.3">
      <c r="B128" s="174"/>
      <c r="C128" s="175"/>
      <c r="D128" s="176" t="s">
        <v>74</v>
      </c>
      <c r="E128" s="188" t="s">
        <v>255</v>
      </c>
      <c r="F128" s="188" t="s">
        <v>256</v>
      </c>
      <c r="G128" s="175"/>
      <c r="H128" s="175"/>
      <c r="I128" s="178"/>
      <c r="J128" s="189">
        <f>BK128</f>
        <v>0</v>
      </c>
      <c r="K128" s="175"/>
      <c r="L128" s="180"/>
      <c r="M128" s="181"/>
      <c r="N128" s="182"/>
      <c r="O128" s="182"/>
      <c r="P128" s="183">
        <f>SUM(P129:P147)</f>
        <v>0</v>
      </c>
      <c r="Q128" s="182"/>
      <c r="R128" s="183">
        <f>SUM(R129:R147)</f>
        <v>0.10347199999999999</v>
      </c>
      <c r="S128" s="182"/>
      <c r="T128" s="184">
        <f>SUM(T129:T147)</f>
        <v>0</v>
      </c>
      <c r="AR128" s="185" t="s">
        <v>84</v>
      </c>
      <c r="AT128" s="186" t="s">
        <v>74</v>
      </c>
      <c r="AU128" s="186" t="s">
        <v>24</v>
      </c>
      <c r="AY128" s="185" t="s">
        <v>129</v>
      </c>
      <c r="BK128" s="187">
        <f>SUM(BK129:BK147)</f>
        <v>0</v>
      </c>
    </row>
    <row r="129" spans="2:65" s="1" customFormat="1" ht="16.5" customHeight="1" x14ac:dyDescent="0.3">
      <c r="B129" s="39"/>
      <c r="C129" s="190" t="s">
        <v>257</v>
      </c>
      <c r="D129" s="190" t="s">
        <v>131</v>
      </c>
      <c r="E129" s="191" t="s">
        <v>258</v>
      </c>
      <c r="F129" s="192" t="s">
        <v>259</v>
      </c>
      <c r="G129" s="193" t="s">
        <v>182</v>
      </c>
      <c r="H129" s="194">
        <v>4</v>
      </c>
      <c r="I129" s="195"/>
      <c r="J129" s="196">
        <f t="shared" ref="J129:J140" si="10">ROUND(I129*H129,2)</f>
        <v>0</v>
      </c>
      <c r="K129" s="192" t="s">
        <v>230</v>
      </c>
      <c r="L129" s="59"/>
      <c r="M129" s="197" t="s">
        <v>22</v>
      </c>
      <c r="N129" s="198" t="s">
        <v>46</v>
      </c>
      <c r="O129" s="40"/>
      <c r="P129" s="199">
        <f t="shared" ref="P129:P140" si="11">O129*H129</f>
        <v>0</v>
      </c>
      <c r="Q129" s="199">
        <v>1.8400000000000001E-3</v>
      </c>
      <c r="R129" s="199">
        <f t="shared" ref="R129:R140" si="12">Q129*H129</f>
        <v>7.3600000000000002E-3</v>
      </c>
      <c r="S129" s="199">
        <v>0</v>
      </c>
      <c r="T129" s="200">
        <f t="shared" ref="T129:T140" si="13">S129*H129</f>
        <v>0</v>
      </c>
      <c r="AR129" s="22" t="s">
        <v>193</v>
      </c>
      <c r="AT129" s="22" t="s">
        <v>131</v>
      </c>
      <c r="AU129" s="22" t="s">
        <v>84</v>
      </c>
      <c r="AY129" s="22" t="s">
        <v>129</v>
      </c>
      <c r="BE129" s="201">
        <f t="shared" ref="BE129:BE140" si="14">IF(N129="základní",J129,0)</f>
        <v>0</v>
      </c>
      <c r="BF129" s="201">
        <f t="shared" ref="BF129:BF140" si="15">IF(N129="snížená",J129,0)</f>
        <v>0</v>
      </c>
      <c r="BG129" s="201">
        <f t="shared" ref="BG129:BG140" si="16">IF(N129="zákl. přenesená",J129,0)</f>
        <v>0</v>
      </c>
      <c r="BH129" s="201">
        <f t="shared" ref="BH129:BH140" si="17">IF(N129="sníž. přenesená",J129,0)</f>
        <v>0</v>
      </c>
      <c r="BI129" s="201">
        <f t="shared" ref="BI129:BI140" si="18">IF(N129="nulová",J129,0)</f>
        <v>0</v>
      </c>
      <c r="BJ129" s="22" t="s">
        <v>24</v>
      </c>
      <c r="BK129" s="201">
        <f t="shared" ref="BK129:BK140" si="19">ROUND(I129*H129,2)</f>
        <v>0</v>
      </c>
      <c r="BL129" s="22" t="s">
        <v>193</v>
      </c>
      <c r="BM129" s="22" t="s">
        <v>260</v>
      </c>
    </row>
    <row r="130" spans="2:65" s="1" customFormat="1" ht="16.5" customHeight="1" x14ac:dyDescent="0.3">
      <c r="B130" s="39"/>
      <c r="C130" s="190" t="s">
        <v>261</v>
      </c>
      <c r="D130" s="190" t="s">
        <v>131</v>
      </c>
      <c r="E130" s="191" t="s">
        <v>262</v>
      </c>
      <c r="F130" s="192" t="s">
        <v>263</v>
      </c>
      <c r="G130" s="193" t="s">
        <v>182</v>
      </c>
      <c r="H130" s="194">
        <v>1</v>
      </c>
      <c r="I130" s="195"/>
      <c r="J130" s="196">
        <f t="shared" si="10"/>
        <v>0</v>
      </c>
      <c r="K130" s="192" t="s">
        <v>230</v>
      </c>
      <c r="L130" s="59"/>
      <c r="M130" s="197" t="s">
        <v>22</v>
      </c>
      <c r="N130" s="198" t="s">
        <v>46</v>
      </c>
      <c r="O130" s="40"/>
      <c r="P130" s="199">
        <f t="shared" si="11"/>
        <v>0</v>
      </c>
      <c r="Q130" s="199">
        <v>2.47E-3</v>
      </c>
      <c r="R130" s="199">
        <f t="shared" si="12"/>
        <v>2.47E-3</v>
      </c>
      <c r="S130" s="199">
        <v>0</v>
      </c>
      <c r="T130" s="200">
        <f t="shared" si="13"/>
        <v>0</v>
      </c>
      <c r="AR130" s="22" t="s">
        <v>193</v>
      </c>
      <c r="AT130" s="22" t="s">
        <v>131</v>
      </c>
      <c r="AU130" s="22" t="s">
        <v>84</v>
      </c>
      <c r="AY130" s="22" t="s">
        <v>129</v>
      </c>
      <c r="BE130" s="201">
        <f t="shared" si="14"/>
        <v>0</v>
      </c>
      <c r="BF130" s="201">
        <f t="shared" si="15"/>
        <v>0</v>
      </c>
      <c r="BG130" s="201">
        <f t="shared" si="16"/>
        <v>0</v>
      </c>
      <c r="BH130" s="201">
        <f t="shared" si="17"/>
        <v>0</v>
      </c>
      <c r="BI130" s="201">
        <f t="shared" si="18"/>
        <v>0</v>
      </c>
      <c r="BJ130" s="22" t="s">
        <v>24</v>
      </c>
      <c r="BK130" s="201">
        <f t="shared" si="19"/>
        <v>0</v>
      </c>
      <c r="BL130" s="22" t="s">
        <v>193</v>
      </c>
      <c r="BM130" s="22" t="s">
        <v>264</v>
      </c>
    </row>
    <row r="131" spans="2:65" s="1" customFormat="1" ht="25.5" customHeight="1" x14ac:dyDescent="0.3">
      <c r="B131" s="39"/>
      <c r="C131" s="190" t="s">
        <v>265</v>
      </c>
      <c r="D131" s="190" t="s">
        <v>131</v>
      </c>
      <c r="E131" s="191" t="s">
        <v>266</v>
      </c>
      <c r="F131" s="192" t="s">
        <v>267</v>
      </c>
      <c r="G131" s="193" t="s">
        <v>191</v>
      </c>
      <c r="H131" s="194">
        <v>3.5</v>
      </c>
      <c r="I131" s="195"/>
      <c r="J131" s="196">
        <f t="shared" si="10"/>
        <v>0</v>
      </c>
      <c r="K131" s="192" t="s">
        <v>268</v>
      </c>
      <c r="L131" s="59"/>
      <c r="M131" s="197" t="s">
        <v>22</v>
      </c>
      <c r="N131" s="198" t="s">
        <v>46</v>
      </c>
      <c r="O131" s="40"/>
      <c r="P131" s="199">
        <f t="shared" si="11"/>
        <v>0</v>
      </c>
      <c r="Q131" s="199">
        <v>3.5E-4</v>
      </c>
      <c r="R131" s="199">
        <f t="shared" si="12"/>
        <v>1.225E-3</v>
      </c>
      <c r="S131" s="199">
        <v>0</v>
      </c>
      <c r="T131" s="200">
        <f t="shared" si="13"/>
        <v>0</v>
      </c>
      <c r="AR131" s="22" t="s">
        <v>193</v>
      </c>
      <c r="AT131" s="22" t="s">
        <v>131</v>
      </c>
      <c r="AU131" s="22" t="s">
        <v>84</v>
      </c>
      <c r="AY131" s="22" t="s">
        <v>129</v>
      </c>
      <c r="BE131" s="201">
        <f t="shared" si="14"/>
        <v>0</v>
      </c>
      <c r="BF131" s="201">
        <f t="shared" si="15"/>
        <v>0</v>
      </c>
      <c r="BG131" s="201">
        <f t="shared" si="16"/>
        <v>0</v>
      </c>
      <c r="BH131" s="201">
        <f t="shared" si="17"/>
        <v>0</v>
      </c>
      <c r="BI131" s="201">
        <f t="shared" si="18"/>
        <v>0</v>
      </c>
      <c r="BJ131" s="22" t="s">
        <v>24</v>
      </c>
      <c r="BK131" s="201">
        <f t="shared" si="19"/>
        <v>0</v>
      </c>
      <c r="BL131" s="22" t="s">
        <v>193</v>
      </c>
      <c r="BM131" s="22" t="s">
        <v>269</v>
      </c>
    </row>
    <row r="132" spans="2:65" s="1" customFormat="1" ht="16.5" customHeight="1" x14ac:dyDescent="0.3">
      <c r="B132" s="39"/>
      <c r="C132" s="190" t="s">
        <v>270</v>
      </c>
      <c r="D132" s="190" t="s">
        <v>131</v>
      </c>
      <c r="E132" s="191" t="s">
        <v>271</v>
      </c>
      <c r="F132" s="192" t="s">
        <v>272</v>
      </c>
      <c r="G132" s="193" t="s">
        <v>191</v>
      </c>
      <c r="H132" s="194">
        <v>3</v>
      </c>
      <c r="I132" s="195"/>
      <c r="J132" s="196">
        <f t="shared" si="10"/>
        <v>0</v>
      </c>
      <c r="K132" s="192" t="s">
        <v>230</v>
      </c>
      <c r="L132" s="59"/>
      <c r="M132" s="197" t="s">
        <v>22</v>
      </c>
      <c r="N132" s="198" t="s">
        <v>46</v>
      </c>
      <c r="O132" s="40"/>
      <c r="P132" s="199">
        <f t="shared" si="11"/>
        <v>0</v>
      </c>
      <c r="Q132" s="199">
        <v>5.6999999999999998E-4</v>
      </c>
      <c r="R132" s="199">
        <f t="shared" si="12"/>
        <v>1.7099999999999999E-3</v>
      </c>
      <c r="S132" s="199">
        <v>0</v>
      </c>
      <c r="T132" s="200">
        <f t="shared" si="13"/>
        <v>0</v>
      </c>
      <c r="AR132" s="22" t="s">
        <v>193</v>
      </c>
      <c r="AT132" s="22" t="s">
        <v>131</v>
      </c>
      <c r="AU132" s="22" t="s">
        <v>84</v>
      </c>
      <c r="AY132" s="22" t="s">
        <v>129</v>
      </c>
      <c r="BE132" s="201">
        <f t="shared" si="14"/>
        <v>0</v>
      </c>
      <c r="BF132" s="201">
        <f t="shared" si="15"/>
        <v>0</v>
      </c>
      <c r="BG132" s="201">
        <f t="shared" si="16"/>
        <v>0</v>
      </c>
      <c r="BH132" s="201">
        <f t="shared" si="17"/>
        <v>0</v>
      </c>
      <c r="BI132" s="201">
        <f t="shared" si="18"/>
        <v>0</v>
      </c>
      <c r="BJ132" s="22" t="s">
        <v>24</v>
      </c>
      <c r="BK132" s="201">
        <f t="shared" si="19"/>
        <v>0</v>
      </c>
      <c r="BL132" s="22" t="s">
        <v>193</v>
      </c>
      <c r="BM132" s="22" t="s">
        <v>273</v>
      </c>
    </row>
    <row r="133" spans="2:65" s="1" customFormat="1" ht="25.5" customHeight="1" x14ac:dyDescent="0.3">
      <c r="B133" s="39"/>
      <c r="C133" s="190" t="s">
        <v>274</v>
      </c>
      <c r="D133" s="190" t="s">
        <v>131</v>
      </c>
      <c r="E133" s="191" t="s">
        <v>275</v>
      </c>
      <c r="F133" s="192" t="s">
        <v>276</v>
      </c>
      <c r="G133" s="193" t="s">
        <v>182</v>
      </c>
      <c r="H133" s="194">
        <v>11</v>
      </c>
      <c r="I133" s="195"/>
      <c r="J133" s="196">
        <f t="shared" si="10"/>
        <v>0</v>
      </c>
      <c r="K133" s="192" t="s">
        <v>268</v>
      </c>
      <c r="L133" s="59"/>
      <c r="M133" s="197" t="s">
        <v>22</v>
      </c>
      <c r="N133" s="198" t="s">
        <v>46</v>
      </c>
      <c r="O133" s="40"/>
      <c r="P133" s="199">
        <f t="shared" si="11"/>
        <v>0</v>
      </c>
      <c r="Q133" s="199">
        <v>0</v>
      </c>
      <c r="R133" s="199">
        <f t="shared" si="12"/>
        <v>0</v>
      </c>
      <c r="S133" s="199">
        <v>0</v>
      </c>
      <c r="T133" s="200">
        <f t="shared" si="13"/>
        <v>0</v>
      </c>
      <c r="AR133" s="22" t="s">
        <v>193</v>
      </c>
      <c r="AT133" s="22" t="s">
        <v>131</v>
      </c>
      <c r="AU133" s="22" t="s">
        <v>84</v>
      </c>
      <c r="AY133" s="22" t="s">
        <v>129</v>
      </c>
      <c r="BE133" s="201">
        <f t="shared" si="14"/>
        <v>0</v>
      </c>
      <c r="BF133" s="201">
        <f t="shared" si="15"/>
        <v>0</v>
      </c>
      <c r="BG133" s="201">
        <f t="shared" si="16"/>
        <v>0</v>
      </c>
      <c r="BH133" s="201">
        <f t="shared" si="17"/>
        <v>0</v>
      </c>
      <c r="BI133" s="201">
        <f t="shared" si="18"/>
        <v>0</v>
      </c>
      <c r="BJ133" s="22" t="s">
        <v>24</v>
      </c>
      <c r="BK133" s="201">
        <f t="shared" si="19"/>
        <v>0</v>
      </c>
      <c r="BL133" s="22" t="s">
        <v>193</v>
      </c>
      <c r="BM133" s="22" t="s">
        <v>277</v>
      </c>
    </row>
    <row r="134" spans="2:65" s="1" customFormat="1" ht="25.5" customHeight="1" x14ac:dyDescent="0.3">
      <c r="B134" s="39"/>
      <c r="C134" s="190" t="s">
        <v>199</v>
      </c>
      <c r="D134" s="190" t="s">
        <v>131</v>
      </c>
      <c r="E134" s="191" t="s">
        <v>278</v>
      </c>
      <c r="F134" s="192" t="s">
        <v>279</v>
      </c>
      <c r="G134" s="193" t="s">
        <v>182</v>
      </c>
      <c r="H134" s="194">
        <v>3</v>
      </c>
      <c r="I134" s="195"/>
      <c r="J134" s="196">
        <f t="shared" si="10"/>
        <v>0</v>
      </c>
      <c r="K134" s="192" t="s">
        <v>268</v>
      </c>
      <c r="L134" s="59"/>
      <c r="M134" s="197" t="s">
        <v>22</v>
      </c>
      <c r="N134" s="198" t="s">
        <v>46</v>
      </c>
      <c r="O134" s="40"/>
      <c r="P134" s="199">
        <f t="shared" si="11"/>
        <v>0</v>
      </c>
      <c r="Q134" s="199">
        <v>0</v>
      </c>
      <c r="R134" s="199">
        <f t="shared" si="12"/>
        <v>0</v>
      </c>
      <c r="S134" s="199">
        <v>0</v>
      </c>
      <c r="T134" s="200">
        <f t="shared" si="13"/>
        <v>0</v>
      </c>
      <c r="AR134" s="22" t="s">
        <v>193</v>
      </c>
      <c r="AT134" s="22" t="s">
        <v>131</v>
      </c>
      <c r="AU134" s="22" t="s">
        <v>84</v>
      </c>
      <c r="AY134" s="22" t="s">
        <v>129</v>
      </c>
      <c r="BE134" s="201">
        <f t="shared" si="14"/>
        <v>0</v>
      </c>
      <c r="BF134" s="201">
        <f t="shared" si="15"/>
        <v>0</v>
      </c>
      <c r="BG134" s="201">
        <f t="shared" si="16"/>
        <v>0</v>
      </c>
      <c r="BH134" s="201">
        <f t="shared" si="17"/>
        <v>0</v>
      </c>
      <c r="BI134" s="201">
        <f t="shared" si="18"/>
        <v>0</v>
      </c>
      <c r="BJ134" s="22" t="s">
        <v>24</v>
      </c>
      <c r="BK134" s="201">
        <f t="shared" si="19"/>
        <v>0</v>
      </c>
      <c r="BL134" s="22" t="s">
        <v>193</v>
      </c>
      <c r="BM134" s="22" t="s">
        <v>280</v>
      </c>
    </row>
    <row r="135" spans="2:65" s="1" customFormat="1" ht="16.5" customHeight="1" x14ac:dyDescent="0.3">
      <c r="B135" s="39"/>
      <c r="C135" s="190" t="s">
        <v>281</v>
      </c>
      <c r="D135" s="190" t="s">
        <v>131</v>
      </c>
      <c r="E135" s="191" t="s">
        <v>282</v>
      </c>
      <c r="F135" s="192" t="s">
        <v>283</v>
      </c>
      <c r="G135" s="193" t="s">
        <v>182</v>
      </c>
      <c r="H135" s="194">
        <v>1</v>
      </c>
      <c r="I135" s="195"/>
      <c r="J135" s="196">
        <f t="shared" si="10"/>
        <v>0</v>
      </c>
      <c r="K135" s="192" t="s">
        <v>230</v>
      </c>
      <c r="L135" s="59"/>
      <c r="M135" s="197" t="s">
        <v>22</v>
      </c>
      <c r="N135" s="198" t="s">
        <v>46</v>
      </c>
      <c r="O135" s="40"/>
      <c r="P135" s="199">
        <f t="shared" si="11"/>
        <v>0</v>
      </c>
      <c r="Q135" s="199">
        <v>1.8000000000000001E-4</v>
      </c>
      <c r="R135" s="199">
        <f t="shared" si="12"/>
        <v>1.8000000000000001E-4</v>
      </c>
      <c r="S135" s="199">
        <v>0</v>
      </c>
      <c r="T135" s="200">
        <f t="shared" si="13"/>
        <v>0</v>
      </c>
      <c r="AR135" s="22" t="s">
        <v>193</v>
      </c>
      <c r="AT135" s="22" t="s">
        <v>131</v>
      </c>
      <c r="AU135" s="22" t="s">
        <v>84</v>
      </c>
      <c r="AY135" s="22" t="s">
        <v>129</v>
      </c>
      <c r="BE135" s="201">
        <f t="shared" si="14"/>
        <v>0</v>
      </c>
      <c r="BF135" s="201">
        <f t="shared" si="15"/>
        <v>0</v>
      </c>
      <c r="BG135" s="201">
        <f t="shared" si="16"/>
        <v>0</v>
      </c>
      <c r="BH135" s="201">
        <f t="shared" si="17"/>
        <v>0</v>
      </c>
      <c r="BI135" s="201">
        <f t="shared" si="18"/>
        <v>0</v>
      </c>
      <c r="BJ135" s="22" t="s">
        <v>24</v>
      </c>
      <c r="BK135" s="201">
        <f t="shared" si="19"/>
        <v>0</v>
      </c>
      <c r="BL135" s="22" t="s">
        <v>193</v>
      </c>
      <c r="BM135" s="22" t="s">
        <v>284</v>
      </c>
    </row>
    <row r="136" spans="2:65" s="1" customFormat="1" ht="16.5" customHeight="1" x14ac:dyDescent="0.3">
      <c r="B136" s="39"/>
      <c r="C136" s="224" t="s">
        <v>285</v>
      </c>
      <c r="D136" s="224" t="s">
        <v>175</v>
      </c>
      <c r="E136" s="225" t="s">
        <v>286</v>
      </c>
      <c r="F136" s="226" t="s">
        <v>287</v>
      </c>
      <c r="G136" s="227" t="s">
        <v>182</v>
      </c>
      <c r="H136" s="228">
        <v>1</v>
      </c>
      <c r="I136" s="229"/>
      <c r="J136" s="230">
        <f t="shared" si="10"/>
        <v>0</v>
      </c>
      <c r="K136" s="226" t="s">
        <v>22</v>
      </c>
      <c r="L136" s="231"/>
      <c r="M136" s="232" t="s">
        <v>22</v>
      </c>
      <c r="N136" s="233" t="s">
        <v>46</v>
      </c>
      <c r="O136" s="40"/>
      <c r="P136" s="199">
        <f t="shared" si="11"/>
        <v>0</v>
      </c>
      <c r="Q136" s="199">
        <v>5.9000000000000003E-4</v>
      </c>
      <c r="R136" s="199">
        <f t="shared" si="12"/>
        <v>5.9000000000000003E-4</v>
      </c>
      <c r="S136" s="199">
        <v>0</v>
      </c>
      <c r="T136" s="200">
        <f t="shared" si="13"/>
        <v>0</v>
      </c>
      <c r="AR136" s="22" t="s">
        <v>199</v>
      </c>
      <c r="AT136" s="22" t="s">
        <v>175</v>
      </c>
      <c r="AU136" s="22" t="s">
        <v>84</v>
      </c>
      <c r="AY136" s="22" t="s">
        <v>129</v>
      </c>
      <c r="BE136" s="201">
        <f t="shared" si="14"/>
        <v>0</v>
      </c>
      <c r="BF136" s="201">
        <f t="shared" si="15"/>
        <v>0</v>
      </c>
      <c r="BG136" s="201">
        <f t="shared" si="16"/>
        <v>0</v>
      </c>
      <c r="BH136" s="201">
        <f t="shared" si="17"/>
        <v>0</v>
      </c>
      <c r="BI136" s="201">
        <f t="shared" si="18"/>
        <v>0</v>
      </c>
      <c r="BJ136" s="22" t="s">
        <v>24</v>
      </c>
      <c r="BK136" s="201">
        <f t="shared" si="19"/>
        <v>0</v>
      </c>
      <c r="BL136" s="22" t="s">
        <v>193</v>
      </c>
      <c r="BM136" s="22" t="s">
        <v>288</v>
      </c>
    </row>
    <row r="137" spans="2:65" s="1" customFormat="1" ht="25.5" customHeight="1" x14ac:dyDescent="0.3">
      <c r="B137" s="39"/>
      <c r="C137" s="190" t="s">
        <v>289</v>
      </c>
      <c r="D137" s="190" t="s">
        <v>131</v>
      </c>
      <c r="E137" s="191" t="s">
        <v>290</v>
      </c>
      <c r="F137" s="192" t="s">
        <v>291</v>
      </c>
      <c r="G137" s="193" t="s">
        <v>182</v>
      </c>
      <c r="H137" s="194">
        <v>1</v>
      </c>
      <c r="I137" s="195"/>
      <c r="J137" s="196">
        <f t="shared" si="10"/>
        <v>0</v>
      </c>
      <c r="K137" s="192" t="s">
        <v>22</v>
      </c>
      <c r="L137" s="59"/>
      <c r="M137" s="197" t="s">
        <v>22</v>
      </c>
      <c r="N137" s="198" t="s">
        <v>46</v>
      </c>
      <c r="O137" s="40"/>
      <c r="P137" s="199">
        <f t="shared" si="11"/>
        <v>0</v>
      </c>
      <c r="Q137" s="199">
        <v>6.8999999999999999E-3</v>
      </c>
      <c r="R137" s="199">
        <f t="shared" si="12"/>
        <v>6.8999999999999999E-3</v>
      </c>
      <c r="S137" s="199">
        <v>0</v>
      </c>
      <c r="T137" s="200">
        <f t="shared" si="13"/>
        <v>0</v>
      </c>
      <c r="AR137" s="22" t="s">
        <v>193</v>
      </c>
      <c r="AT137" s="22" t="s">
        <v>131</v>
      </c>
      <c r="AU137" s="22" t="s">
        <v>84</v>
      </c>
      <c r="AY137" s="22" t="s">
        <v>129</v>
      </c>
      <c r="BE137" s="201">
        <f t="shared" si="14"/>
        <v>0</v>
      </c>
      <c r="BF137" s="201">
        <f t="shared" si="15"/>
        <v>0</v>
      </c>
      <c r="BG137" s="201">
        <f t="shared" si="16"/>
        <v>0</v>
      </c>
      <c r="BH137" s="201">
        <f t="shared" si="17"/>
        <v>0</v>
      </c>
      <c r="BI137" s="201">
        <f t="shared" si="18"/>
        <v>0</v>
      </c>
      <c r="BJ137" s="22" t="s">
        <v>24</v>
      </c>
      <c r="BK137" s="201">
        <f t="shared" si="19"/>
        <v>0</v>
      </c>
      <c r="BL137" s="22" t="s">
        <v>193</v>
      </c>
      <c r="BM137" s="22" t="s">
        <v>292</v>
      </c>
    </row>
    <row r="138" spans="2:65" s="1" customFormat="1" ht="16.5" customHeight="1" x14ac:dyDescent="0.3">
      <c r="B138" s="39"/>
      <c r="C138" s="190" t="s">
        <v>293</v>
      </c>
      <c r="D138" s="190" t="s">
        <v>131</v>
      </c>
      <c r="E138" s="191" t="s">
        <v>294</v>
      </c>
      <c r="F138" s="192" t="s">
        <v>295</v>
      </c>
      <c r="G138" s="193" t="s">
        <v>191</v>
      </c>
      <c r="H138" s="194">
        <v>50.8</v>
      </c>
      <c r="I138" s="195"/>
      <c r="J138" s="196">
        <f t="shared" si="10"/>
        <v>0</v>
      </c>
      <c r="K138" s="192" t="s">
        <v>268</v>
      </c>
      <c r="L138" s="59"/>
      <c r="M138" s="197" t="s">
        <v>22</v>
      </c>
      <c r="N138" s="198" t="s">
        <v>46</v>
      </c>
      <c r="O138" s="40"/>
      <c r="P138" s="199">
        <f t="shared" si="11"/>
        <v>0</v>
      </c>
      <c r="Q138" s="199">
        <v>1.2600000000000001E-3</v>
      </c>
      <c r="R138" s="199">
        <f t="shared" si="12"/>
        <v>6.4007999999999995E-2</v>
      </c>
      <c r="S138" s="199">
        <v>0</v>
      </c>
      <c r="T138" s="200">
        <f t="shared" si="13"/>
        <v>0</v>
      </c>
      <c r="AR138" s="22" t="s">
        <v>193</v>
      </c>
      <c r="AT138" s="22" t="s">
        <v>131</v>
      </c>
      <c r="AU138" s="22" t="s">
        <v>84</v>
      </c>
      <c r="AY138" s="22" t="s">
        <v>129</v>
      </c>
      <c r="BE138" s="201">
        <f t="shared" si="14"/>
        <v>0</v>
      </c>
      <c r="BF138" s="201">
        <f t="shared" si="15"/>
        <v>0</v>
      </c>
      <c r="BG138" s="201">
        <f t="shared" si="16"/>
        <v>0</v>
      </c>
      <c r="BH138" s="201">
        <f t="shared" si="17"/>
        <v>0</v>
      </c>
      <c r="BI138" s="201">
        <f t="shared" si="18"/>
        <v>0</v>
      </c>
      <c r="BJ138" s="22" t="s">
        <v>24</v>
      </c>
      <c r="BK138" s="201">
        <f t="shared" si="19"/>
        <v>0</v>
      </c>
      <c r="BL138" s="22" t="s">
        <v>193</v>
      </c>
      <c r="BM138" s="22" t="s">
        <v>296</v>
      </c>
    </row>
    <row r="139" spans="2:65" s="1" customFormat="1" ht="16.5" customHeight="1" x14ac:dyDescent="0.3">
      <c r="B139" s="39"/>
      <c r="C139" s="190" t="s">
        <v>297</v>
      </c>
      <c r="D139" s="190" t="s">
        <v>131</v>
      </c>
      <c r="E139" s="191" t="s">
        <v>298</v>
      </c>
      <c r="F139" s="192" t="s">
        <v>299</v>
      </c>
      <c r="G139" s="193" t="s">
        <v>191</v>
      </c>
      <c r="H139" s="194">
        <v>10.7</v>
      </c>
      <c r="I139" s="195"/>
      <c r="J139" s="196">
        <f t="shared" si="10"/>
        <v>0</v>
      </c>
      <c r="K139" s="192" t="s">
        <v>192</v>
      </c>
      <c r="L139" s="59"/>
      <c r="M139" s="197" t="s">
        <v>22</v>
      </c>
      <c r="N139" s="198" t="s">
        <v>46</v>
      </c>
      <c r="O139" s="40"/>
      <c r="P139" s="199">
        <f t="shared" si="11"/>
        <v>0</v>
      </c>
      <c r="Q139" s="199">
        <v>1.7700000000000001E-3</v>
      </c>
      <c r="R139" s="199">
        <f t="shared" si="12"/>
        <v>1.8939000000000001E-2</v>
      </c>
      <c r="S139" s="199">
        <v>0</v>
      </c>
      <c r="T139" s="200">
        <f t="shared" si="13"/>
        <v>0</v>
      </c>
      <c r="AR139" s="22" t="s">
        <v>193</v>
      </c>
      <c r="AT139" s="22" t="s">
        <v>131</v>
      </c>
      <c r="AU139" s="22" t="s">
        <v>84</v>
      </c>
      <c r="AY139" s="22" t="s">
        <v>129</v>
      </c>
      <c r="BE139" s="201">
        <f t="shared" si="14"/>
        <v>0</v>
      </c>
      <c r="BF139" s="201">
        <f t="shared" si="15"/>
        <v>0</v>
      </c>
      <c r="BG139" s="201">
        <f t="shared" si="16"/>
        <v>0</v>
      </c>
      <c r="BH139" s="201">
        <f t="shared" si="17"/>
        <v>0</v>
      </c>
      <c r="BI139" s="201">
        <f t="shared" si="18"/>
        <v>0</v>
      </c>
      <c r="BJ139" s="22" t="s">
        <v>24</v>
      </c>
      <c r="BK139" s="201">
        <f t="shared" si="19"/>
        <v>0</v>
      </c>
      <c r="BL139" s="22" t="s">
        <v>193</v>
      </c>
      <c r="BM139" s="22" t="s">
        <v>300</v>
      </c>
    </row>
    <row r="140" spans="2:65" s="1" customFormat="1" ht="16.5" customHeight="1" x14ac:dyDescent="0.3">
      <c r="B140" s="39"/>
      <c r="C140" s="190" t="s">
        <v>301</v>
      </c>
      <c r="D140" s="190" t="s">
        <v>131</v>
      </c>
      <c r="E140" s="191" t="s">
        <v>302</v>
      </c>
      <c r="F140" s="192" t="s">
        <v>303</v>
      </c>
      <c r="G140" s="193" t="s">
        <v>182</v>
      </c>
      <c r="H140" s="194">
        <v>1</v>
      </c>
      <c r="I140" s="195"/>
      <c r="J140" s="196">
        <f t="shared" si="10"/>
        <v>0</v>
      </c>
      <c r="K140" s="192" t="s">
        <v>198</v>
      </c>
      <c r="L140" s="59"/>
      <c r="M140" s="197" t="s">
        <v>22</v>
      </c>
      <c r="N140" s="198" t="s">
        <v>46</v>
      </c>
      <c r="O140" s="40"/>
      <c r="P140" s="199">
        <f t="shared" si="11"/>
        <v>0</v>
      </c>
      <c r="Q140" s="199">
        <v>9.0000000000000006E-5</v>
      </c>
      <c r="R140" s="199">
        <f t="shared" si="12"/>
        <v>9.0000000000000006E-5</v>
      </c>
      <c r="S140" s="199">
        <v>0</v>
      </c>
      <c r="T140" s="200">
        <f t="shared" si="13"/>
        <v>0</v>
      </c>
      <c r="AR140" s="22" t="s">
        <v>193</v>
      </c>
      <c r="AT140" s="22" t="s">
        <v>131</v>
      </c>
      <c r="AU140" s="22" t="s">
        <v>84</v>
      </c>
      <c r="AY140" s="22" t="s">
        <v>129</v>
      </c>
      <c r="BE140" s="201">
        <f t="shared" si="14"/>
        <v>0</v>
      </c>
      <c r="BF140" s="201">
        <f t="shared" si="15"/>
        <v>0</v>
      </c>
      <c r="BG140" s="201">
        <f t="shared" si="16"/>
        <v>0</v>
      </c>
      <c r="BH140" s="201">
        <f t="shared" si="17"/>
        <v>0</v>
      </c>
      <c r="BI140" s="201">
        <f t="shared" si="18"/>
        <v>0</v>
      </c>
      <c r="BJ140" s="22" t="s">
        <v>24</v>
      </c>
      <c r="BK140" s="201">
        <f t="shared" si="19"/>
        <v>0</v>
      </c>
      <c r="BL140" s="22" t="s">
        <v>193</v>
      </c>
      <c r="BM140" s="22" t="s">
        <v>304</v>
      </c>
    </row>
    <row r="141" spans="2:65" s="1" customFormat="1" ht="27" x14ac:dyDescent="0.3">
      <c r="B141" s="39"/>
      <c r="C141" s="61"/>
      <c r="D141" s="204" t="s">
        <v>305</v>
      </c>
      <c r="E141" s="61"/>
      <c r="F141" s="234" t="s">
        <v>306</v>
      </c>
      <c r="G141" s="61"/>
      <c r="H141" s="61"/>
      <c r="I141" s="161"/>
      <c r="J141" s="61"/>
      <c r="K141" s="61"/>
      <c r="L141" s="59"/>
      <c r="M141" s="235"/>
      <c r="N141" s="40"/>
      <c r="O141" s="40"/>
      <c r="P141" s="40"/>
      <c r="Q141" s="40"/>
      <c r="R141" s="40"/>
      <c r="S141" s="40"/>
      <c r="T141" s="76"/>
      <c r="AT141" s="22" t="s">
        <v>305</v>
      </c>
      <c r="AU141" s="22" t="s">
        <v>84</v>
      </c>
    </row>
    <row r="142" spans="2:65" s="1" customFormat="1" ht="16.5" customHeight="1" x14ac:dyDescent="0.3">
      <c r="B142" s="39"/>
      <c r="C142" s="190" t="s">
        <v>307</v>
      </c>
      <c r="D142" s="190" t="s">
        <v>131</v>
      </c>
      <c r="E142" s="191" t="s">
        <v>308</v>
      </c>
      <c r="F142" s="192" t="s">
        <v>309</v>
      </c>
      <c r="G142" s="193" t="s">
        <v>182</v>
      </c>
      <c r="H142" s="194">
        <v>1</v>
      </c>
      <c r="I142" s="195"/>
      <c r="J142" s="196">
        <f>ROUND(I142*H142,2)</f>
        <v>0</v>
      </c>
      <c r="K142" s="192" t="s">
        <v>22</v>
      </c>
      <c r="L142" s="59"/>
      <c r="M142" s="197" t="s">
        <v>22</v>
      </c>
      <c r="N142" s="198" t="s">
        <v>46</v>
      </c>
      <c r="O142" s="40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AR142" s="22" t="s">
        <v>310</v>
      </c>
      <c r="AT142" s="22" t="s">
        <v>131</v>
      </c>
      <c r="AU142" s="22" t="s">
        <v>84</v>
      </c>
      <c r="AY142" s="22" t="s">
        <v>129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22" t="s">
        <v>24</v>
      </c>
      <c r="BK142" s="201">
        <f>ROUND(I142*H142,2)</f>
        <v>0</v>
      </c>
      <c r="BL142" s="22" t="s">
        <v>310</v>
      </c>
      <c r="BM142" s="22" t="s">
        <v>311</v>
      </c>
    </row>
    <row r="143" spans="2:65" s="1" customFormat="1" ht="16.5" customHeight="1" x14ac:dyDescent="0.3">
      <c r="B143" s="39"/>
      <c r="C143" s="190" t="s">
        <v>312</v>
      </c>
      <c r="D143" s="190" t="s">
        <v>131</v>
      </c>
      <c r="E143" s="191" t="s">
        <v>313</v>
      </c>
      <c r="F143" s="192" t="s">
        <v>314</v>
      </c>
      <c r="G143" s="193" t="s">
        <v>182</v>
      </c>
      <c r="H143" s="194">
        <v>2</v>
      </c>
      <c r="I143" s="195"/>
      <c r="J143" s="196">
        <f>ROUND(I143*H143,2)</f>
        <v>0</v>
      </c>
      <c r="K143" s="192" t="s">
        <v>22</v>
      </c>
      <c r="L143" s="59"/>
      <c r="M143" s="197" t="s">
        <v>22</v>
      </c>
      <c r="N143" s="198" t="s">
        <v>46</v>
      </c>
      <c r="O143" s="40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AR143" s="22" t="s">
        <v>310</v>
      </c>
      <c r="AT143" s="22" t="s">
        <v>131</v>
      </c>
      <c r="AU143" s="22" t="s">
        <v>84</v>
      </c>
      <c r="AY143" s="22" t="s">
        <v>129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22" t="s">
        <v>24</v>
      </c>
      <c r="BK143" s="201">
        <f>ROUND(I143*H143,2)</f>
        <v>0</v>
      </c>
      <c r="BL143" s="22" t="s">
        <v>310</v>
      </c>
      <c r="BM143" s="22" t="s">
        <v>315</v>
      </c>
    </row>
    <row r="144" spans="2:65" s="1" customFormat="1" ht="16.5" customHeight="1" x14ac:dyDescent="0.3">
      <c r="B144" s="39"/>
      <c r="C144" s="190" t="s">
        <v>316</v>
      </c>
      <c r="D144" s="190" t="s">
        <v>131</v>
      </c>
      <c r="E144" s="191" t="s">
        <v>317</v>
      </c>
      <c r="F144" s="192" t="s">
        <v>318</v>
      </c>
      <c r="G144" s="193" t="s">
        <v>191</v>
      </c>
      <c r="H144" s="194">
        <v>1</v>
      </c>
      <c r="I144" s="195"/>
      <c r="J144" s="196">
        <f>ROUND(I144*H144,2)</f>
        <v>0</v>
      </c>
      <c r="K144" s="192" t="s">
        <v>22</v>
      </c>
      <c r="L144" s="59"/>
      <c r="M144" s="197" t="s">
        <v>22</v>
      </c>
      <c r="N144" s="198" t="s">
        <v>46</v>
      </c>
      <c r="O144" s="40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AR144" s="22" t="s">
        <v>310</v>
      </c>
      <c r="AT144" s="22" t="s">
        <v>131</v>
      </c>
      <c r="AU144" s="22" t="s">
        <v>84</v>
      </c>
      <c r="AY144" s="22" t="s">
        <v>129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22" t="s">
        <v>24</v>
      </c>
      <c r="BK144" s="201">
        <f>ROUND(I144*H144,2)</f>
        <v>0</v>
      </c>
      <c r="BL144" s="22" t="s">
        <v>310</v>
      </c>
      <c r="BM144" s="22" t="s">
        <v>319</v>
      </c>
    </row>
    <row r="145" spans="2:65" s="12" customFormat="1" ht="13.5" x14ac:dyDescent="0.3">
      <c r="B145" s="213"/>
      <c r="C145" s="214"/>
      <c r="D145" s="204" t="s">
        <v>137</v>
      </c>
      <c r="E145" s="214"/>
      <c r="F145" s="216" t="s">
        <v>320</v>
      </c>
      <c r="G145" s="214"/>
      <c r="H145" s="217">
        <v>1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137</v>
      </c>
      <c r="AU145" s="223" t="s">
        <v>84</v>
      </c>
      <c r="AV145" s="12" t="s">
        <v>84</v>
      </c>
      <c r="AW145" s="12" t="s">
        <v>6</v>
      </c>
      <c r="AX145" s="12" t="s">
        <v>24</v>
      </c>
      <c r="AY145" s="223" t="s">
        <v>129</v>
      </c>
    </row>
    <row r="146" spans="2:65" s="1" customFormat="1" ht="16.5" customHeight="1" x14ac:dyDescent="0.3">
      <c r="B146" s="39"/>
      <c r="C146" s="190" t="s">
        <v>321</v>
      </c>
      <c r="D146" s="190" t="s">
        <v>131</v>
      </c>
      <c r="E146" s="191" t="s">
        <v>322</v>
      </c>
      <c r="F146" s="192" t="s">
        <v>323</v>
      </c>
      <c r="G146" s="193" t="s">
        <v>191</v>
      </c>
      <c r="H146" s="194">
        <v>68</v>
      </c>
      <c r="I146" s="195"/>
      <c r="J146" s="196">
        <f>ROUND(I146*H146,2)</f>
        <v>0</v>
      </c>
      <c r="K146" s="192" t="s">
        <v>198</v>
      </c>
      <c r="L146" s="59"/>
      <c r="M146" s="197" t="s">
        <v>22</v>
      </c>
      <c r="N146" s="198" t="s">
        <v>46</v>
      </c>
      <c r="O146" s="40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AR146" s="22" t="s">
        <v>193</v>
      </c>
      <c r="AT146" s="22" t="s">
        <v>131</v>
      </c>
      <c r="AU146" s="22" t="s">
        <v>84</v>
      </c>
      <c r="AY146" s="22" t="s">
        <v>129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22" t="s">
        <v>24</v>
      </c>
      <c r="BK146" s="201">
        <f>ROUND(I146*H146,2)</f>
        <v>0</v>
      </c>
      <c r="BL146" s="22" t="s">
        <v>193</v>
      </c>
      <c r="BM146" s="22" t="s">
        <v>324</v>
      </c>
    </row>
    <row r="147" spans="2:65" s="1" customFormat="1" ht="38.25" customHeight="1" x14ac:dyDescent="0.3">
      <c r="B147" s="39"/>
      <c r="C147" s="190" t="s">
        <v>325</v>
      </c>
      <c r="D147" s="190" t="s">
        <v>131</v>
      </c>
      <c r="E147" s="191" t="s">
        <v>326</v>
      </c>
      <c r="F147" s="192" t="s">
        <v>327</v>
      </c>
      <c r="G147" s="193" t="s">
        <v>163</v>
      </c>
      <c r="H147" s="194">
        <v>0.10299999999999999</v>
      </c>
      <c r="I147" s="195"/>
      <c r="J147" s="196">
        <f>ROUND(I147*H147,2)</f>
        <v>0</v>
      </c>
      <c r="K147" s="192" t="s">
        <v>198</v>
      </c>
      <c r="L147" s="59"/>
      <c r="M147" s="197" t="s">
        <v>22</v>
      </c>
      <c r="N147" s="198" t="s">
        <v>46</v>
      </c>
      <c r="O147" s="40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AR147" s="22" t="s">
        <v>193</v>
      </c>
      <c r="AT147" s="22" t="s">
        <v>131</v>
      </c>
      <c r="AU147" s="22" t="s">
        <v>84</v>
      </c>
      <c r="AY147" s="22" t="s">
        <v>129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22" t="s">
        <v>24</v>
      </c>
      <c r="BK147" s="201">
        <f>ROUND(I147*H147,2)</f>
        <v>0</v>
      </c>
      <c r="BL147" s="22" t="s">
        <v>193</v>
      </c>
      <c r="BM147" s="22" t="s">
        <v>328</v>
      </c>
    </row>
    <row r="148" spans="2:65" s="10" customFormat="1" ht="29.85" customHeight="1" x14ac:dyDescent="0.3">
      <c r="B148" s="174"/>
      <c r="C148" s="175"/>
      <c r="D148" s="176" t="s">
        <v>74</v>
      </c>
      <c r="E148" s="188" t="s">
        <v>329</v>
      </c>
      <c r="F148" s="188" t="s">
        <v>330</v>
      </c>
      <c r="G148" s="175"/>
      <c r="H148" s="175"/>
      <c r="I148" s="178"/>
      <c r="J148" s="189">
        <f>BK148</f>
        <v>0</v>
      </c>
      <c r="K148" s="175"/>
      <c r="L148" s="180"/>
      <c r="M148" s="181"/>
      <c r="N148" s="182"/>
      <c r="O148" s="182"/>
      <c r="P148" s="183">
        <f>SUM(P149:P172)</f>
        <v>0</v>
      </c>
      <c r="Q148" s="182"/>
      <c r="R148" s="183">
        <f>SUM(R149:R172)</f>
        <v>0.56477600000000006</v>
      </c>
      <c r="S148" s="182"/>
      <c r="T148" s="184">
        <f>SUM(T149:T172)</f>
        <v>0</v>
      </c>
      <c r="AR148" s="185" t="s">
        <v>84</v>
      </c>
      <c r="AT148" s="186" t="s">
        <v>74</v>
      </c>
      <c r="AU148" s="186" t="s">
        <v>24</v>
      </c>
      <c r="AY148" s="185" t="s">
        <v>129</v>
      </c>
      <c r="BK148" s="187">
        <f>SUM(BK149:BK172)</f>
        <v>0</v>
      </c>
    </row>
    <row r="149" spans="2:65" s="1" customFormat="1" ht="25.5" customHeight="1" x14ac:dyDescent="0.3">
      <c r="B149" s="39"/>
      <c r="C149" s="190" t="s">
        <v>331</v>
      </c>
      <c r="D149" s="190" t="s">
        <v>131</v>
      </c>
      <c r="E149" s="191" t="s">
        <v>332</v>
      </c>
      <c r="F149" s="192" t="s">
        <v>333</v>
      </c>
      <c r="G149" s="193" t="s">
        <v>182</v>
      </c>
      <c r="H149" s="194">
        <v>1</v>
      </c>
      <c r="I149" s="195"/>
      <c r="J149" s="196">
        <f t="shared" ref="J149:J172" si="20">ROUND(I149*H149,2)</f>
        <v>0</v>
      </c>
      <c r="K149" s="192" t="s">
        <v>230</v>
      </c>
      <c r="L149" s="59"/>
      <c r="M149" s="197" t="s">
        <v>22</v>
      </c>
      <c r="N149" s="198" t="s">
        <v>46</v>
      </c>
      <c r="O149" s="40"/>
      <c r="P149" s="199">
        <f t="shared" ref="P149:P172" si="21">O149*H149</f>
        <v>0</v>
      </c>
      <c r="Q149" s="199">
        <v>1.1999999999999999E-3</v>
      </c>
      <c r="R149" s="199">
        <f t="shared" ref="R149:R172" si="22">Q149*H149</f>
        <v>1.1999999999999999E-3</v>
      </c>
      <c r="S149" s="199">
        <v>0</v>
      </c>
      <c r="T149" s="200">
        <f t="shared" ref="T149:T172" si="23">S149*H149</f>
        <v>0</v>
      </c>
      <c r="AR149" s="22" t="s">
        <v>193</v>
      </c>
      <c r="AT149" s="22" t="s">
        <v>131</v>
      </c>
      <c r="AU149" s="22" t="s">
        <v>84</v>
      </c>
      <c r="AY149" s="22" t="s">
        <v>129</v>
      </c>
      <c r="BE149" s="201">
        <f t="shared" ref="BE149:BE172" si="24">IF(N149="základní",J149,0)</f>
        <v>0</v>
      </c>
      <c r="BF149" s="201">
        <f t="shared" ref="BF149:BF172" si="25">IF(N149="snížená",J149,0)</f>
        <v>0</v>
      </c>
      <c r="BG149" s="201">
        <f t="shared" ref="BG149:BG172" si="26">IF(N149="zákl. přenesená",J149,0)</f>
        <v>0</v>
      </c>
      <c r="BH149" s="201">
        <f t="shared" ref="BH149:BH172" si="27">IF(N149="sníž. přenesená",J149,0)</f>
        <v>0</v>
      </c>
      <c r="BI149" s="201">
        <f t="shared" ref="BI149:BI172" si="28">IF(N149="nulová",J149,0)</f>
        <v>0</v>
      </c>
      <c r="BJ149" s="22" t="s">
        <v>24</v>
      </c>
      <c r="BK149" s="201">
        <f t="shared" ref="BK149:BK172" si="29">ROUND(I149*H149,2)</f>
        <v>0</v>
      </c>
      <c r="BL149" s="22" t="s">
        <v>193</v>
      </c>
      <c r="BM149" s="22" t="s">
        <v>334</v>
      </c>
    </row>
    <row r="150" spans="2:65" s="1" customFormat="1" ht="25.5" customHeight="1" x14ac:dyDescent="0.3">
      <c r="B150" s="39"/>
      <c r="C150" s="190" t="s">
        <v>335</v>
      </c>
      <c r="D150" s="190" t="s">
        <v>131</v>
      </c>
      <c r="E150" s="191" t="s">
        <v>336</v>
      </c>
      <c r="F150" s="192" t="s">
        <v>337</v>
      </c>
      <c r="G150" s="193" t="s">
        <v>182</v>
      </c>
      <c r="H150" s="194">
        <v>2</v>
      </c>
      <c r="I150" s="195"/>
      <c r="J150" s="196">
        <f t="shared" si="20"/>
        <v>0</v>
      </c>
      <c r="K150" s="192" t="s">
        <v>230</v>
      </c>
      <c r="L150" s="59"/>
      <c r="M150" s="197" t="s">
        <v>22</v>
      </c>
      <c r="N150" s="198" t="s">
        <v>46</v>
      </c>
      <c r="O150" s="40"/>
      <c r="P150" s="199">
        <f t="shared" si="21"/>
        <v>0</v>
      </c>
      <c r="Q150" s="199">
        <v>1.6900000000000001E-3</v>
      </c>
      <c r="R150" s="199">
        <f t="shared" si="22"/>
        <v>3.3800000000000002E-3</v>
      </c>
      <c r="S150" s="199">
        <v>0</v>
      </c>
      <c r="T150" s="200">
        <f t="shared" si="23"/>
        <v>0</v>
      </c>
      <c r="AR150" s="22" t="s">
        <v>193</v>
      </c>
      <c r="AT150" s="22" t="s">
        <v>131</v>
      </c>
      <c r="AU150" s="22" t="s">
        <v>84</v>
      </c>
      <c r="AY150" s="22" t="s">
        <v>129</v>
      </c>
      <c r="BE150" s="201">
        <f t="shared" si="24"/>
        <v>0</v>
      </c>
      <c r="BF150" s="201">
        <f t="shared" si="25"/>
        <v>0</v>
      </c>
      <c r="BG150" s="201">
        <f t="shared" si="26"/>
        <v>0</v>
      </c>
      <c r="BH150" s="201">
        <f t="shared" si="27"/>
        <v>0</v>
      </c>
      <c r="BI150" s="201">
        <f t="shared" si="28"/>
        <v>0</v>
      </c>
      <c r="BJ150" s="22" t="s">
        <v>24</v>
      </c>
      <c r="BK150" s="201">
        <f t="shared" si="29"/>
        <v>0</v>
      </c>
      <c r="BL150" s="22" t="s">
        <v>193</v>
      </c>
      <c r="BM150" s="22" t="s">
        <v>338</v>
      </c>
    </row>
    <row r="151" spans="2:65" s="1" customFormat="1" ht="25.5" customHeight="1" x14ac:dyDescent="0.3">
      <c r="B151" s="39"/>
      <c r="C151" s="190" t="s">
        <v>339</v>
      </c>
      <c r="D151" s="190" t="s">
        <v>131</v>
      </c>
      <c r="E151" s="191" t="s">
        <v>340</v>
      </c>
      <c r="F151" s="192" t="s">
        <v>341</v>
      </c>
      <c r="G151" s="193" t="s">
        <v>191</v>
      </c>
      <c r="H151" s="194">
        <v>65.3</v>
      </c>
      <c r="I151" s="195"/>
      <c r="J151" s="196">
        <f t="shared" si="20"/>
        <v>0</v>
      </c>
      <c r="K151" s="192" t="s">
        <v>192</v>
      </c>
      <c r="L151" s="59"/>
      <c r="M151" s="197" t="s">
        <v>22</v>
      </c>
      <c r="N151" s="198" t="s">
        <v>46</v>
      </c>
      <c r="O151" s="40"/>
      <c r="P151" s="199">
        <f t="shared" si="21"/>
        <v>0</v>
      </c>
      <c r="Q151" s="199">
        <v>6.6E-4</v>
      </c>
      <c r="R151" s="199">
        <f t="shared" si="22"/>
        <v>4.3097999999999997E-2</v>
      </c>
      <c r="S151" s="199">
        <v>0</v>
      </c>
      <c r="T151" s="200">
        <f t="shared" si="23"/>
        <v>0</v>
      </c>
      <c r="AR151" s="22" t="s">
        <v>193</v>
      </c>
      <c r="AT151" s="22" t="s">
        <v>131</v>
      </c>
      <c r="AU151" s="22" t="s">
        <v>84</v>
      </c>
      <c r="AY151" s="22" t="s">
        <v>129</v>
      </c>
      <c r="BE151" s="201">
        <f t="shared" si="24"/>
        <v>0</v>
      </c>
      <c r="BF151" s="201">
        <f t="shared" si="25"/>
        <v>0</v>
      </c>
      <c r="BG151" s="201">
        <f t="shared" si="26"/>
        <v>0</v>
      </c>
      <c r="BH151" s="201">
        <f t="shared" si="27"/>
        <v>0</v>
      </c>
      <c r="BI151" s="201">
        <f t="shared" si="28"/>
        <v>0</v>
      </c>
      <c r="BJ151" s="22" t="s">
        <v>24</v>
      </c>
      <c r="BK151" s="201">
        <f t="shared" si="29"/>
        <v>0</v>
      </c>
      <c r="BL151" s="22" t="s">
        <v>193</v>
      </c>
      <c r="BM151" s="22" t="s">
        <v>342</v>
      </c>
    </row>
    <row r="152" spans="2:65" s="1" customFormat="1" ht="25.5" customHeight="1" x14ac:dyDescent="0.3">
      <c r="B152" s="39"/>
      <c r="C152" s="190" t="s">
        <v>343</v>
      </c>
      <c r="D152" s="190" t="s">
        <v>131</v>
      </c>
      <c r="E152" s="191" t="s">
        <v>344</v>
      </c>
      <c r="F152" s="192" t="s">
        <v>345</v>
      </c>
      <c r="G152" s="193" t="s">
        <v>191</v>
      </c>
      <c r="H152" s="194">
        <v>22.8</v>
      </c>
      <c r="I152" s="195"/>
      <c r="J152" s="196">
        <f t="shared" si="20"/>
        <v>0</v>
      </c>
      <c r="K152" s="192" t="s">
        <v>192</v>
      </c>
      <c r="L152" s="59"/>
      <c r="M152" s="197" t="s">
        <v>22</v>
      </c>
      <c r="N152" s="198" t="s">
        <v>46</v>
      </c>
      <c r="O152" s="40"/>
      <c r="P152" s="199">
        <f t="shared" si="21"/>
        <v>0</v>
      </c>
      <c r="Q152" s="199">
        <v>9.1E-4</v>
      </c>
      <c r="R152" s="199">
        <f t="shared" si="22"/>
        <v>2.0747999999999999E-2</v>
      </c>
      <c r="S152" s="199">
        <v>0</v>
      </c>
      <c r="T152" s="200">
        <f t="shared" si="23"/>
        <v>0</v>
      </c>
      <c r="AR152" s="22" t="s">
        <v>193</v>
      </c>
      <c r="AT152" s="22" t="s">
        <v>131</v>
      </c>
      <c r="AU152" s="22" t="s">
        <v>84</v>
      </c>
      <c r="AY152" s="22" t="s">
        <v>129</v>
      </c>
      <c r="BE152" s="201">
        <f t="shared" si="24"/>
        <v>0</v>
      </c>
      <c r="BF152" s="201">
        <f t="shared" si="25"/>
        <v>0</v>
      </c>
      <c r="BG152" s="201">
        <f t="shared" si="26"/>
        <v>0</v>
      </c>
      <c r="BH152" s="201">
        <f t="shared" si="27"/>
        <v>0</v>
      </c>
      <c r="BI152" s="201">
        <f t="shared" si="28"/>
        <v>0</v>
      </c>
      <c r="BJ152" s="22" t="s">
        <v>24</v>
      </c>
      <c r="BK152" s="201">
        <f t="shared" si="29"/>
        <v>0</v>
      </c>
      <c r="BL152" s="22" t="s">
        <v>193</v>
      </c>
      <c r="BM152" s="22" t="s">
        <v>346</v>
      </c>
    </row>
    <row r="153" spans="2:65" s="1" customFormat="1" ht="25.5" customHeight="1" x14ac:dyDescent="0.3">
      <c r="B153" s="39"/>
      <c r="C153" s="190" t="s">
        <v>347</v>
      </c>
      <c r="D153" s="190" t="s">
        <v>131</v>
      </c>
      <c r="E153" s="191" t="s">
        <v>348</v>
      </c>
      <c r="F153" s="192" t="s">
        <v>349</v>
      </c>
      <c r="G153" s="193" t="s">
        <v>191</v>
      </c>
      <c r="H153" s="194">
        <v>69.2</v>
      </c>
      <c r="I153" s="195"/>
      <c r="J153" s="196">
        <f t="shared" si="20"/>
        <v>0</v>
      </c>
      <c r="K153" s="192" t="s">
        <v>192</v>
      </c>
      <c r="L153" s="59"/>
      <c r="M153" s="197" t="s">
        <v>22</v>
      </c>
      <c r="N153" s="198" t="s">
        <v>46</v>
      </c>
      <c r="O153" s="40"/>
      <c r="P153" s="199">
        <f t="shared" si="21"/>
        <v>0</v>
      </c>
      <c r="Q153" s="199">
        <v>1.1900000000000001E-3</v>
      </c>
      <c r="R153" s="199">
        <f t="shared" si="22"/>
        <v>8.2348000000000005E-2</v>
      </c>
      <c r="S153" s="199">
        <v>0</v>
      </c>
      <c r="T153" s="200">
        <f t="shared" si="23"/>
        <v>0</v>
      </c>
      <c r="AR153" s="22" t="s">
        <v>193</v>
      </c>
      <c r="AT153" s="22" t="s">
        <v>131</v>
      </c>
      <c r="AU153" s="22" t="s">
        <v>84</v>
      </c>
      <c r="AY153" s="22" t="s">
        <v>129</v>
      </c>
      <c r="BE153" s="201">
        <f t="shared" si="24"/>
        <v>0</v>
      </c>
      <c r="BF153" s="201">
        <f t="shared" si="25"/>
        <v>0</v>
      </c>
      <c r="BG153" s="201">
        <f t="shared" si="26"/>
        <v>0</v>
      </c>
      <c r="BH153" s="201">
        <f t="shared" si="27"/>
        <v>0</v>
      </c>
      <c r="BI153" s="201">
        <f t="shared" si="28"/>
        <v>0</v>
      </c>
      <c r="BJ153" s="22" t="s">
        <v>24</v>
      </c>
      <c r="BK153" s="201">
        <f t="shared" si="29"/>
        <v>0</v>
      </c>
      <c r="BL153" s="22" t="s">
        <v>193</v>
      </c>
      <c r="BM153" s="22" t="s">
        <v>350</v>
      </c>
    </row>
    <row r="154" spans="2:65" s="1" customFormat="1" ht="25.5" customHeight="1" x14ac:dyDescent="0.3">
      <c r="B154" s="39"/>
      <c r="C154" s="190" t="s">
        <v>351</v>
      </c>
      <c r="D154" s="190" t="s">
        <v>131</v>
      </c>
      <c r="E154" s="191" t="s">
        <v>352</v>
      </c>
      <c r="F154" s="192" t="s">
        <v>353</v>
      </c>
      <c r="G154" s="193" t="s">
        <v>191</v>
      </c>
      <c r="H154" s="194">
        <v>47.8</v>
      </c>
      <c r="I154" s="195"/>
      <c r="J154" s="196">
        <f t="shared" si="20"/>
        <v>0</v>
      </c>
      <c r="K154" s="192" t="s">
        <v>198</v>
      </c>
      <c r="L154" s="59"/>
      <c r="M154" s="197" t="s">
        <v>22</v>
      </c>
      <c r="N154" s="198" t="s">
        <v>46</v>
      </c>
      <c r="O154" s="40"/>
      <c r="P154" s="199">
        <f t="shared" si="21"/>
        <v>0</v>
      </c>
      <c r="Q154" s="199">
        <v>2.5200000000000001E-3</v>
      </c>
      <c r="R154" s="199">
        <f t="shared" si="22"/>
        <v>0.12045599999999999</v>
      </c>
      <c r="S154" s="199">
        <v>0</v>
      </c>
      <c r="T154" s="200">
        <f t="shared" si="23"/>
        <v>0</v>
      </c>
      <c r="AR154" s="22" t="s">
        <v>193</v>
      </c>
      <c r="AT154" s="22" t="s">
        <v>131</v>
      </c>
      <c r="AU154" s="22" t="s">
        <v>84</v>
      </c>
      <c r="AY154" s="22" t="s">
        <v>129</v>
      </c>
      <c r="BE154" s="201">
        <f t="shared" si="24"/>
        <v>0</v>
      </c>
      <c r="BF154" s="201">
        <f t="shared" si="25"/>
        <v>0</v>
      </c>
      <c r="BG154" s="201">
        <f t="shared" si="26"/>
        <v>0</v>
      </c>
      <c r="BH154" s="201">
        <f t="shared" si="27"/>
        <v>0</v>
      </c>
      <c r="BI154" s="201">
        <f t="shared" si="28"/>
        <v>0</v>
      </c>
      <c r="BJ154" s="22" t="s">
        <v>24</v>
      </c>
      <c r="BK154" s="201">
        <f t="shared" si="29"/>
        <v>0</v>
      </c>
      <c r="BL154" s="22" t="s">
        <v>193</v>
      </c>
      <c r="BM154" s="22" t="s">
        <v>354</v>
      </c>
    </row>
    <row r="155" spans="2:65" s="1" customFormat="1" ht="25.5" customHeight="1" x14ac:dyDescent="0.3">
      <c r="B155" s="39"/>
      <c r="C155" s="190" t="s">
        <v>355</v>
      </c>
      <c r="D155" s="190" t="s">
        <v>131</v>
      </c>
      <c r="E155" s="191" t="s">
        <v>356</v>
      </c>
      <c r="F155" s="192" t="s">
        <v>357</v>
      </c>
      <c r="G155" s="193" t="s">
        <v>191</v>
      </c>
      <c r="H155" s="194">
        <v>35.6</v>
      </c>
      <c r="I155" s="195"/>
      <c r="J155" s="196">
        <f t="shared" si="20"/>
        <v>0</v>
      </c>
      <c r="K155" s="192" t="s">
        <v>198</v>
      </c>
      <c r="L155" s="59"/>
      <c r="M155" s="197" t="s">
        <v>22</v>
      </c>
      <c r="N155" s="198" t="s">
        <v>46</v>
      </c>
      <c r="O155" s="40"/>
      <c r="P155" s="199">
        <f t="shared" si="21"/>
        <v>0</v>
      </c>
      <c r="Q155" s="199">
        <v>5.8599999999999998E-3</v>
      </c>
      <c r="R155" s="199">
        <f t="shared" si="22"/>
        <v>0.208616</v>
      </c>
      <c r="S155" s="199">
        <v>0</v>
      </c>
      <c r="T155" s="200">
        <f t="shared" si="23"/>
        <v>0</v>
      </c>
      <c r="AR155" s="22" t="s">
        <v>193</v>
      </c>
      <c r="AT155" s="22" t="s">
        <v>131</v>
      </c>
      <c r="AU155" s="22" t="s">
        <v>84</v>
      </c>
      <c r="AY155" s="22" t="s">
        <v>129</v>
      </c>
      <c r="BE155" s="201">
        <f t="shared" si="24"/>
        <v>0</v>
      </c>
      <c r="BF155" s="201">
        <f t="shared" si="25"/>
        <v>0</v>
      </c>
      <c r="BG155" s="201">
        <f t="shared" si="26"/>
        <v>0</v>
      </c>
      <c r="BH155" s="201">
        <f t="shared" si="27"/>
        <v>0</v>
      </c>
      <c r="BI155" s="201">
        <f t="shared" si="28"/>
        <v>0</v>
      </c>
      <c r="BJ155" s="22" t="s">
        <v>24</v>
      </c>
      <c r="BK155" s="201">
        <f t="shared" si="29"/>
        <v>0</v>
      </c>
      <c r="BL155" s="22" t="s">
        <v>193</v>
      </c>
      <c r="BM155" s="22" t="s">
        <v>358</v>
      </c>
    </row>
    <row r="156" spans="2:65" s="1" customFormat="1" ht="16.5" customHeight="1" x14ac:dyDescent="0.3">
      <c r="B156" s="39"/>
      <c r="C156" s="190" t="s">
        <v>359</v>
      </c>
      <c r="D156" s="190" t="s">
        <v>131</v>
      </c>
      <c r="E156" s="191" t="s">
        <v>360</v>
      </c>
      <c r="F156" s="192" t="s">
        <v>361</v>
      </c>
      <c r="G156" s="193" t="s">
        <v>182</v>
      </c>
      <c r="H156" s="194">
        <v>33</v>
      </c>
      <c r="I156" s="195"/>
      <c r="J156" s="196">
        <f t="shared" si="20"/>
        <v>0</v>
      </c>
      <c r="K156" s="192" t="s">
        <v>268</v>
      </c>
      <c r="L156" s="59"/>
      <c r="M156" s="197" t="s">
        <v>22</v>
      </c>
      <c r="N156" s="198" t="s">
        <v>46</v>
      </c>
      <c r="O156" s="40"/>
      <c r="P156" s="199">
        <f t="shared" si="21"/>
        <v>0</v>
      </c>
      <c r="Q156" s="199">
        <v>0</v>
      </c>
      <c r="R156" s="199">
        <f t="shared" si="22"/>
        <v>0</v>
      </c>
      <c r="S156" s="199">
        <v>0</v>
      </c>
      <c r="T156" s="200">
        <f t="shared" si="23"/>
        <v>0</v>
      </c>
      <c r="AR156" s="22" t="s">
        <v>193</v>
      </c>
      <c r="AT156" s="22" t="s">
        <v>131</v>
      </c>
      <c r="AU156" s="22" t="s">
        <v>84</v>
      </c>
      <c r="AY156" s="22" t="s">
        <v>129</v>
      </c>
      <c r="BE156" s="201">
        <f t="shared" si="24"/>
        <v>0</v>
      </c>
      <c r="BF156" s="201">
        <f t="shared" si="25"/>
        <v>0</v>
      </c>
      <c r="BG156" s="201">
        <f t="shared" si="26"/>
        <v>0</v>
      </c>
      <c r="BH156" s="201">
        <f t="shared" si="27"/>
        <v>0</v>
      </c>
      <c r="BI156" s="201">
        <f t="shared" si="28"/>
        <v>0</v>
      </c>
      <c r="BJ156" s="22" t="s">
        <v>24</v>
      </c>
      <c r="BK156" s="201">
        <f t="shared" si="29"/>
        <v>0</v>
      </c>
      <c r="BL156" s="22" t="s">
        <v>193</v>
      </c>
      <c r="BM156" s="22" t="s">
        <v>362</v>
      </c>
    </row>
    <row r="157" spans="2:65" s="1" customFormat="1" ht="16.5" customHeight="1" x14ac:dyDescent="0.3">
      <c r="B157" s="39"/>
      <c r="C157" s="190" t="s">
        <v>363</v>
      </c>
      <c r="D157" s="190" t="s">
        <v>131</v>
      </c>
      <c r="E157" s="191" t="s">
        <v>364</v>
      </c>
      <c r="F157" s="192" t="s">
        <v>365</v>
      </c>
      <c r="G157" s="193" t="s">
        <v>182</v>
      </c>
      <c r="H157" s="194">
        <v>1</v>
      </c>
      <c r="I157" s="195"/>
      <c r="J157" s="196">
        <f t="shared" si="20"/>
        <v>0</v>
      </c>
      <c r="K157" s="192" t="s">
        <v>268</v>
      </c>
      <c r="L157" s="59"/>
      <c r="M157" s="197" t="s">
        <v>22</v>
      </c>
      <c r="N157" s="198" t="s">
        <v>46</v>
      </c>
      <c r="O157" s="40"/>
      <c r="P157" s="199">
        <f t="shared" si="21"/>
        <v>0</v>
      </c>
      <c r="Q157" s="199">
        <v>1.2999999999999999E-4</v>
      </c>
      <c r="R157" s="199">
        <f t="shared" si="22"/>
        <v>1.2999999999999999E-4</v>
      </c>
      <c r="S157" s="199">
        <v>0</v>
      </c>
      <c r="T157" s="200">
        <f t="shared" si="23"/>
        <v>0</v>
      </c>
      <c r="AR157" s="22" t="s">
        <v>193</v>
      </c>
      <c r="AT157" s="22" t="s">
        <v>131</v>
      </c>
      <c r="AU157" s="22" t="s">
        <v>84</v>
      </c>
      <c r="AY157" s="22" t="s">
        <v>129</v>
      </c>
      <c r="BE157" s="201">
        <f t="shared" si="24"/>
        <v>0</v>
      </c>
      <c r="BF157" s="201">
        <f t="shared" si="25"/>
        <v>0</v>
      </c>
      <c r="BG157" s="201">
        <f t="shared" si="26"/>
        <v>0</v>
      </c>
      <c r="BH157" s="201">
        <f t="shared" si="27"/>
        <v>0</v>
      </c>
      <c r="BI157" s="201">
        <f t="shared" si="28"/>
        <v>0</v>
      </c>
      <c r="BJ157" s="22" t="s">
        <v>24</v>
      </c>
      <c r="BK157" s="201">
        <f t="shared" si="29"/>
        <v>0</v>
      </c>
      <c r="BL157" s="22" t="s">
        <v>193</v>
      </c>
      <c r="BM157" s="22" t="s">
        <v>366</v>
      </c>
    </row>
    <row r="158" spans="2:65" s="1" customFormat="1" ht="16.5" customHeight="1" x14ac:dyDescent="0.3">
      <c r="B158" s="39"/>
      <c r="C158" s="190" t="s">
        <v>367</v>
      </c>
      <c r="D158" s="190" t="s">
        <v>131</v>
      </c>
      <c r="E158" s="191" t="s">
        <v>368</v>
      </c>
      <c r="F158" s="192" t="s">
        <v>369</v>
      </c>
      <c r="G158" s="193" t="s">
        <v>370</v>
      </c>
      <c r="H158" s="194">
        <v>6</v>
      </c>
      <c r="I158" s="195"/>
      <c r="J158" s="196">
        <f t="shared" si="20"/>
        <v>0</v>
      </c>
      <c r="K158" s="192" t="s">
        <v>268</v>
      </c>
      <c r="L158" s="59"/>
      <c r="M158" s="197" t="s">
        <v>22</v>
      </c>
      <c r="N158" s="198" t="s">
        <v>46</v>
      </c>
      <c r="O158" s="40"/>
      <c r="P158" s="199">
        <f t="shared" si="21"/>
        <v>0</v>
      </c>
      <c r="Q158" s="199">
        <v>2.5999999999999998E-4</v>
      </c>
      <c r="R158" s="199">
        <f t="shared" si="22"/>
        <v>1.5599999999999998E-3</v>
      </c>
      <c r="S158" s="199">
        <v>0</v>
      </c>
      <c r="T158" s="200">
        <f t="shared" si="23"/>
        <v>0</v>
      </c>
      <c r="AR158" s="22" t="s">
        <v>193</v>
      </c>
      <c r="AT158" s="22" t="s">
        <v>131</v>
      </c>
      <c r="AU158" s="22" t="s">
        <v>84</v>
      </c>
      <c r="AY158" s="22" t="s">
        <v>129</v>
      </c>
      <c r="BE158" s="201">
        <f t="shared" si="24"/>
        <v>0</v>
      </c>
      <c r="BF158" s="201">
        <f t="shared" si="25"/>
        <v>0</v>
      </c>
      <c r="BG158" s="201">
        <f t="shared" si="26"/>
        <v>0</v>
      </c>
      <c r="BH158" s="201">
        <f t="shared" si="27"/>
        <v>0</v>
      </c>
      <c r="BI158" s="201">
        <f t="shared" si="28"/>
        <v>0</v>
      </c>
      <c r="BJ158" s="22" t="s">
        <v>24</v>
      </c>
      <c r="BK158" s="201">
        <f t="shared" si="29"/>
        <v>0</v>
      </c>
      <c r="BL158" s="22" t="s">
        <v>193</v>
      </c>
      <c r="BM158" s="22" t="s">
        <v>371</v>
      </c>
    </row>
    <row r="159" spans="2:65" s="1" customFormat="1" ht="25.5" customHeight="1" x14ac:dyDescent="0.3">
      <c r="B159" s="39"/>
      <c r="C159" s="190" t="s">
        <v>372</v>
      </c>
      <c r="D159" s="190" t="s">
        <v>131</v>
      </c>
      <c r="E159" s="191" t="s">
        <v>373</v>
      </c>
      <c r="F159" s="192" t="s">
        <v>374</v>
      </c>
      <c r="G159" s="193" t="s">
        <v>182</v>
      </c>
      <c r="H159" s="194">
        <v>8</v>
      </c>
      <c r="I159" s="195"/>
      <c r="J159" s="196">
        <f t="shared" si="20"/>
        <v>0</v>
      </c>
      <c r="K159" s="192" t="s">
        <v>198</v>
      </c>
      <c r="L159" s="59"/>
      <c r="M159" s="197" t="s">
        <v>22</v>
      </c>
      <c r="N159" s="198" t="s">
        <v>46</v>
      </c>
      <c r="O159" s="40"/>
      <c r="P159" s="199">
        <f t="shared" si="21"/>
        <v>0</v>
      </c>
      <c r="Q159" s="199">
        <v>6.0000000000000002E-5</v>
      </c>
      <c r="R159" s="199">
        <f t="shared" si="22"/>
        <v>4.8000000000000001E-4</v>
      </c>
      <c r="S159" s="199">
        <v>0</v>
      </c>
      <c r="T159" s="200">
        <f t="shared" si="23"/>
        <v>0</v>
      </c>
      <c r="AR159" s="22" t="s">
        <v>193</v>
      </c>
      <c r="AT159" s="22" t="s">
        <v>131</v>
      </c>
      <c r="AU159" s="22" t="s">
        <v>84</v>
      </c>
      <c r="AY159" s="22" t="s">
        <v>129</v>
      </c>
      <c r="BE159" s="201">
        <f t="shared" si="24"/>
        <v>0</v>
      </c>
      <c r="BF159" s="201">
        <f t="shared" si="25"/>
        <v>0</v>
      </c>
      <c r="BG159" s="201">
        <f t="shared" si="26"/>
        <v>0</v>
      </c>
      <c r="BH159" s="201">
        <f t="shared" si="27"/>
        <v>0</v>
      </c>
      <c r="BI159" s="201">
        <f t="shared" si="28"/>
        <v>0</v>
      </c>
      <c r="BJ159" s="22" t="s">
        <v>24</v>
      </c>
      <c r="BK159" s="201">
        <f t="shared" si="29"/>
        <v>0</v>
      </c>
      <c r="BL159" s="22" t="s">
        <v>193</v>
      </c>
      <c r="BM159" s="22" t="s">
        <v>375</v>
      </c>
    </row>
    <row r="160" spans="2:65" s="1" customFormat="1" ht="25.5" customHeight="1" x14ac:dyDescent="0.3">
      <c r="B160" s="39"/>
      <c r="C160" s="190" t="s">
        <v>376</v>
      </c>
      <c r="D160" s="190" t="s">
        <v>131</v>
      </c>
      <c r="E160" s="191" t="s">
        <v>377</v>
      </c>
      <c r="F160" s="192" t="s">
        <v>378</v>
      </c>
      <c r="G160" s="193" t="s">
        <v>182</v>
      </c>
      <c r="H160" s="194">
        <v>1</v>
      </c>
      <c r="I160" s="195"/>
      <c r="J160" s="196">
        <f t="shared" si="20"/>
        <v>0</v>
      </c>
      <c r="K160" s="192" t="s">
        <v>230</v>
      </c>
      <c r="L160" s="59"/>
      <c r="M160" s="197" t="s">
        <v>22</v>
      </c>
      <c r="N160" s="198" t="s">
        <v>46</v>
      </c>
      <c r="O160" s="40"/>
      <c r="P160" s="199">
        <f t="shared" si="21"/>
        <v>0</v>
      </c>
      <c r="Q160" s="199">
        <v>1.8000000000000001E-4</v>
      </c>
      <c r="R160" s="199">
        <f t="shared" si="22"/>
        <v>1.8000000000000001E-4</v>
      </c>
      <c r="S160" s="199">
        <v>0</v>
      </c>
      <c r="T160" s="200">
        <f t="shared" si="23"/>
        <v>0</v>
      </c>
      <c r="AR160" s="22" t="s">
        <v>193</v>
      </c>
      <c r="AT160" s="22" t="s">
        <v>131</v>
      </c>
      <c r="AU160" s="22" t="s">
        <v>84</v>
      </c>
      <c r="AY160" s="22" t="s">
        <v>129</v>
      </c>
      <c r="BE160" s="201">
        <f t="shared" si="24"/>
        <v>0</v>
      </c>
      <c r="BF160" s="201">
        <f t="shared" si="25"/>
        <v>0</v>
      </c>
      <c r="BG160" s="201">
        <f t="shared" si="26"/>
        <v>0</v>
      </c>
      <c r="BH160" s="201">
        <f t="shared" si="27"/>
        <v>0</v>
      </c>
      <c r="BI160" s="201">
        <f t="shared" si="28"/>
        <v>0</v>
      </c>
      <c r="BJ160" s="22" t="s">
        <v>24</v>
      </c>
      <c r="BK160" s="201">
        <f t="shared" si="29"/>
        <v>0</v>
      </c>
      <c r="BL160" s="22" t="s">
        <v>193</v>
      </c>
      <c r="BM160" s="22" t="s">
        <v>379</v>
      </c>
    </row>
    <row r="161" spans="2:65" s="1" customFormat="1" ht="25.5" customHeight="1" x14ac:dyDescent="0.3">
      <c r="B161" s="39"/>
      <c r="C161" s="190" t="s">
        <v>380</v>
      </c>
      <c r="D161" s="190" t="s">
        <v>131</v>
      </c>
      <c r="E161" s="191" t="s">
        <v>381</v>
      </c>
      <c r="F161" s="192" t="s">
        <v>382</v>
      </c>
      <c r="G161" s="193" t="s">
        <v>182</v>
      </c>
      <c r="H161" s="194">
        <v>4</v>
      </c>
      <c r="I161" s="195"/>
      <c r="J161" s="196">
        <f t="shared" si="20"/>
        <v>0</v>
      </c>
      <c r="K161" s="192" t="s">
        <v>230</v>
      </c>
      <c r="L161" s="59"/>
      <c r="M161" s="197" t="s">
        <v>22</v>
      </c>
      <c r="N161" s="198" t="s">
        <v>46</v>
      </c>
      <c r="O161" s="40"/>
      <c r="P161" s="199">
        <f t="shared" si="21"/>
        <v>0</v>
      </c>
      <c r="Q161" s="199">
        <v>7.9000000000000001E-4</v>
      </c>
      <c r="R161" s="199">
        <f t="shared" si="22"/>
        <v>3.16E-3</v>
      </c>
      <c r="S161" s="199">
        <v>0</v>
      </c>
      <c r="T161" s="200">
        <f t="shared" si="23"/>
        <v>0</v>
      </c>
      <c r="AR161" s="22" t="s">
        <v>193</v>
      </c>
      <c r="AT161" s="22" t="s">
        <v>131</v>
      </c>
      <c r="AU161" s="22" t="s">
        <v>84</v>
      </c>
      <c r="AY161" s="22" t="s">
        <v>129</v>
      </c>
      <c r="BE161" s="201">
        <f t="shared" si="24"/>
        <v>0</v>
      </c>
      <c r="BF161" s="201">
        <f t="shared" si="25"/>
        <v>0</v>
      </c>
      <c r="BG161" s="201">
        <f t="shared" si="26"/>
        <v>0</v>
      </c>
      <c r="BH161" s="201">
        <f t="shared" si="27"/>
        <v>0</v>
      </c>
      <c r="BI161" s="201">
        <f t="shared" si="28"/>
        <v>0</v>
      </c>
      <c r="BJ161" s="22" t="s">
        <v>24</v>
      </c>
      <c r="BK161" s="201">
        <f t="shared" si="29"/>
        <v>0</v>
      </c>
      <c r="BL161" s="22" t="s">
        <v>193</v>
      </c>
      <c r="BM161" s="22" t="s">
        <v>383</v>
      </c>
    </row>
    <row r="162" spans="2:65" s="1" customFormat="1" ht="25.5" customHeight="1" x14ac:dyDescent="0.3">
      <c r="B162" s="39"/>
      <c r="C162" s="190" t="s">
        <v>384</v>
      </c>
      <c r="D162" s="190" t="s">
        <v>131</v>
      </c>
      <c r="E162" s="191" t="s">
        <v>385</v>
      </c>
      <c r="F162" s="192" t="s">
        <v>386</v>
      </c>
      <c r="G162" s="193" t="s">
        <v>182</v>
      </c>
      <c r="H162" s="194">
        <v>6</v>
      </c>
      <c r="I162" s="195"/>
      <c r="J162" s="196">
        <f t="shared" si="20"/>
        <v>0</v>
      </c>
      <c r="K162" s="192" t="s">
        <v>198</v>
      </c>
      <c r="L162" s="59"/>
      <c r="M162" s="197" t="s">
        <v>22</v>
      </c>
      <c r="N162" s="198" t="s">
        <v>46</v>
      </c>
      <c r="O162" s="40"/>
      <c r="P162" s="199">
        <f t="shared" si="21"/>
        <v>0</v>
      </c>
      <c r="Q162" s="199">
        <v>2.0000000000000002E-5</v>
      </c>
      <c r="R162" s="199">
        <f t="shared" si="22"/>
        <v>1.2000000000000002E-4</v>
      </c>
      <c r="S162" s="199">
        <v>0</v>
      </c>
      <c r="T162" s="200">
        <f t="shared" si="23"/>
        <v>0</v>
      </c>
      <c r="AR162" s="22" t="s">
        <v>193</v>
      </c>
      <c r="AT162" s="22" t="s">
        <v>131</v>
      </c>
      <c r="AU162" s="22" t="s">
        <v>84</v>
      </c>
      <c r="AY162" s="22" t="s">
        <v>129</v>
      </c>
      <c r="BE162" s="201">
        <f t="shared" si="24"/>
        <v>0</v>
      </c>
      <c r="BF162" s="201">
        <f t="shared" si="25"/>
        <v>0</v>
      </c>
      <c r="BG162" s="201">
        <f t="shared" si="26"/>
        <v>0</v>
      </c>
      <c r="BH162" s="201">
        <f t="shared" si="27"/>
        <v>0</v>
      </c>
      <c r="BI162" s="201">
        <f t="shared" si="28"/>
        <v>0</v>
      </c>
      <c r="BJ162" s="22" t="s">
        <v>24</v>
      </c>
      <c r="BK162" s="201">
        <f t="shared" si="29"/>
        <v>0</v>
      </c>
      <c r="BL162" s="22" t="s">
        <v>193</v>
      </c>
      <c r="BM162" s="22" t="s">
        <v>387</v>
      </c>
    </row>
    <row r="163" spans="2:65" s="1" customFormat="1" ht="16.5" customHeight="1" x14ac:dyDescent="0.3">
      <c r="B163" s="39"/>
      <c r="C163" s="224" t="s">
        <v>388</v>
      </c>
      <c r="D163" s="224" t="s">
        <v>175</v>
      </c>
      <c r="E163" s="225" t="s">
        <v>389</v>
      </c>
      <c r="F163" s="226" t="s">
        <v>390</v>
      </c>
      <c r="G163" s="227" t="s">
        <v>182</v>
      </c>
      <c r="H163" s="228">
        <v>6</v>
      </c>
      <c r="I163" s="229"/>
      <c r="J163" s="230">
        <f t="shared" si="20"/>
        <v>0</v>
      </c>
      <c r="K163" s="226" t="s">
        <v>22</v>
      </c>
      <c r="L163" s="231"/>
      <c r="M163" s="232" t="s">
        <v>22</v>
      </c>
      <c r="N163" s="233" t="s">
        <v>46</v>
      </c>
      <c r="O163" s="40"/>
      <c r="P163" s="199">
        <f t="shared" si="21"/>
        <v>0</v>
      </c>
      <c r="Q163" s="199">
        <v>0</v>
      </c>
      <c r="R163" s="199">
        <f t="shared" si="22"/>
        <v>0</v>
      </c>
      <c r="S163" s="199">
        <v>0</v>
      </c>
      <c r="T163" s="200">
        <f t="shared" si="23"/>
        <v>0</v>
      </c>
      <c r="AR163" s="22" t="s">
        <v>199</v>
      </c>
      <c r="AT163" s="22" t="s">
        <v>175</v>
      </c>
      <c r="AU163" s="22" t="s">
        <v>84</v>
      </c>
      <c r="AY163" s="22" t="s">
        <v>129</v>
      </c>
      <c r="BE163" s="201">
        <f t="shared" si="24"/>
        <v>0</v>
      </c>
      <c r="BF163" s="201">
        <f t="shared" si="25"/>
        <v>0</v>
      </c>
      <c r="BG163" s="201">
        <f t="shared" si="26"/>
        <v>0</v>
      </c>
      <c r="BH163" s="201">
        <f t="shared" si="27"/>
        <v>0</v>
      </c>
      <c r="BI163" s="201">
        <f t="shared" si="28"/>
        <v>0</v>
      </c>
      <c r="BJ163" s="22" t="s">
        <v>24</v>
      </c>
      <c r="BK163" s="201">
        <f t="shared" si="29"/>
        <v>0</v>
      </c>
      <c r="BL163" s="22" t="s">
        <v>193</v>
      </c>
      <c r="BM163" s="22" t="s">
        <v>391</v>
      </c>
    </row>
    <row r="164" spans="2:65" s="1" customFormat="1" ht="16.5" customHeight="1" x14ac:dyDescent="0.3">
      <c r="B164" s="39"/>
      <c r="C164" s="190" t="s">
        <v>392</v>
      </c>
      <c r="D164" s="190" t="s">
        <v>131</v>
      </c>
      <c r="E164" s="191" t="s">
        <v>393</v>
      </c>
      <c r="F164" s="192" t="s">
        <v>394</v>
      </c>
      <c r="G164" s="193" t="s">
        <v>182</v>
      </c>
      <c r="H164" s="194">
        <v>6</v>
      </c>
      <c r="I164" s="195"/>
      <c r="J164" s="196">
        <f t="shared" si="20"/>
        <v>0</v>
      </c>
      <c r="K164" s="192" t="s">
        <v>268</v>
      </c>
      <c r="L164" s="59"/>
      <c r="M164" s="197" t="s">
        <v>22</v>
      </c>
      <c r="N164" s="198" t="s">
        <v>46</v>
      </c>
      <c r="O164" s="40"/>
      <c r="P164" s="199">
        <f t="shared" si="21"/>
        <v>0</v>
      </c>
      <c r="Q164" s="199">
        <v>9.7000000000000005E-4</v>
      </c>
      <c r="R164" s="199">
        <f t="shared" si="22"/>
        <v>5.8200000000000005E-3</v>
      </c>
      <c r="S164" s="199">
        <v>0</v>
      </c>
      <c r="T164" s="200">
        <f t="shared" si="23"/>
        <v>0</v>
      </c>
      <c r="AR164" s="22" t="s">
        <v>193</v>
      </c>
      <c r="AT164" s="22" t="s">
        <v>131</v>
      </c>
      <c r="AU164" s="22" t="s">
        <v>84</v>
      </c>
      <c r="AY164" s="22" t="s">
        <v>129</v>
      </c>
      <c r="BE164" s="201">
        <f t="shared" si="24"/>
        <v>0</v>
      </c>
      <c r="BF164" s="201">
        <f t="shared" si="25"/>
        <v>0</v>
      </c>
      <c r="BG164" s="201">
        <f t="shared" si="26"/>
        <v>0</v>
      </c>
      <c r="BH164" s="201">
        <f t="shared" si="27"/>
        <v>0</v>
      </c>
      <c r="BI164" s="201">
        <f t="shared" si="28"/>
        <v>0</v>
      </c>
      <c r="BJ164" s="22" t="s">
        <v>24</v>
      </c>
      <c r="BK164" s="201">
        <f t="shared" si="29"/>
        <v>0</v>
      </c>
      <c r="BL164" s="22" t="s">
        <v>193</v>
      </c>
      <c r="BM164" s="22" t="s">
        <v>395</v>
      </c>
    </row>
    <row r="165" spans="2:65" s="1" customFormat="1" ht="16.5" customHeight="1" x14ac:dyDescent="0.3">
      <c r="B165" s="39"/>
      <c r="C165" s="190" t="s">
        <v>396</v>
      </c>
      <c r="D165" s="190" t="s">
        <v>131</v>
      </c>
      <c r="E165" s="191" t="s">
        <v>397</v>
      </c>
      <c r="F165" s="192" t="s">
        <v>398</v>
      </c>
      <c r="G165" s="193" t="s">
        <v>182</v>
      </c>
      <c r="H165" s="194">
        <v>2</v>
      </c>
      <c r="I165" s="195"/>
      <c r="J165" s="196">
        <f t="shared" si="20"/>
        <v>0</v>
      </c>
      <c r="K165" s="192" t="s">
        <v>198</v>
      </c>
      <c r="L165" s="59"/>
      <c r="M165" s="197" t="s">
        <v>22</v>
      </c>
      <c r="N165" s="198" t="s">
        <v>46</v>
      </c>
      <c r="O165" s="40"/>
      <c r="P165" s="199">
        <f t="shared" si="21"/>
        <v>0</v>
      </c>
      <c r="Q165" s="199">
        <v>1.23E-3</v>
      </c>
      <c r="R165" s="199">
        <f t="shared" si="22"/>
        <v>2.4599999999999999E-3</v>
      </c>
      <c r="S165" s="199">
        <v>0</v>
      </c>
      <c r="T165" s="200">
        <f t="shared" si="23"/>
        <v>0</v>
      </c>
      <c r="AR165" s="22" t="s">
        <v>193</v>
      </c>
      <c r="AT165" s="22" t="s">
        <v>131</v>
      </c>
      <c r="AU165" s="22" t="s">
        <v>84</v>
      </c>
      <c r="AY165" s="22" t="s">
        <v>129</v>
      </c>
      <c r="BE165" s="201">
        <f t="shared" si="24"/>
        <v>0</v>
      </c>
      <c r="BF165" s="201">
        <f t="shared" si="25"/>
        <v>0</v>
      </c>
      <c r="BG165" s="201">
        <f t="shared" si="26"/>
        <v>0</v>
      </c>
      <c r="BH165" s="201">
        <f t="shared" si="27"/>
        <v>0</v>
      </c>
      <c r="BI165" s="201">
        <f t="shared" si="28"/>
        <v>0</v>
      </c>
      <c r="BJ165" s="22" t="s">
        <v>24</v>
      </c>
      <c r="BK165" s="201">
        <f t="shared" si="29"/>
        <v>0</v>
      </c>
      <c r="BL165" s="22" t="s">
        <v>193</v>
      </c>
      <c r="BM165" s="22" t="s">
        <v>399</v>
      </c>
    </row>
    <row r="166" spans="2:65" s="1" customFormat="1" ht="16.5" customHeight="1" x14ac:dyDescent="0.3">
      <c r="B166" s="39"/>
      <c r="C166" s="190" t="s">
        <v>400</v>
      </c>
      <c r="D166" s="190" t="s">
        <v>131</v>
      </c>
      <c r="E166" s="191" t="s">
        <v>401</v>
      </c>
      <c r="F166" s="192" t="s">
        <v>398</v>
      </c>
      <c r="G166" s="193" t="s">
        <v>182</v>
      </c>
      <c r="H166" s="194">
        <v>4</v>
      </c>
      <c r="I166" s="195"/>
      <c r="J166" s="196">
        <f t="shared" si="20"/>
        <v>0</v>
      </c>
      <c r="K166" s="192" t="s">
        <v>198</v>
      </c>
      <c r="L166" s="59"/>
      <c r="M166" s="197" t="s">
        <v>22</v>
      </c>
      <c r="N166" s="198" t="s">
        <v>46</v>
      </c>
      <c r="O166" s="40"/>
      <c r="P166" s="199">
        <f t="shared" si="21"/>
        <v>0</v>
      </c>
      <c r="Q166" s="199">
        <v>1.23E-3</v>
      </c>
      <c r="R166" s="199">
        <f t="shared" si="22"/>
        <v>4.9199999999999999E-3</v>
      </c>
      <c r="S166" s="199">
        <v>0</v>
      </c>
      <c r="T166" s="200">
        <f t="shared" si="23"/>
        <v>0</v>
      </c>
      <c r="AR166" s="22" t="s">
        <v>193</v>
      </c>
      <c r="AT166" s="22" t="s">
        <v>131</v>
      </c>
      <c r="AU166" s="22" t="s">
        <v>84</v>
      </c>
      <c r="AY166" s="22" t="s">
        <v>129</v>
      </c>
      <c r="BE166" s="201">
        <f t="shared" si="24"/>
        <v>0</v>
      </c>
      <c r="BF166" s="201">
        <f t="shared" si="25"/>
        <v>0</v>
      </c>
      <c r="BG166" s="201">
        <f t="shared" si="26"/>
        <v>0</v>
      </c>
      <c r="BH166" s="201">
        <f t="shared" si="27"/>
        <v>0</v>
      </c>
      <c r="BI166" s="201">
        <f t="shared" si="28"/>
        <v>0</v>
      </c>
      <c r="BJ166" s="22" t="s">
        <v>24</v>
      </c>
      <c r="BK166" s="201">
        <f t="shared" si="29"/>
        <v>0</v>
      </c>
      <c r="BL166" s="22" t="s">
        <v>193</v>
      </c>
      <c r="BM166" s="22" t="s">
        <v>402</v>
      </c>
    </row>
    <row r="167" spans="2:65" s="1" customFormat="1" ht="16.5" customHeight="1" x14ac:dyDescent="0.3">
      <c r="B167" s="39"/>
      <c r="C167" s="190" t="s">
        <v>403</v>
      </c>
      <c r="D167" s="190" t="s">
        <v>131</v>
      </c>
      <c r="E167" s="191" t="s">
        <v>404</v>
      </c>
      <c r="F167" s="192" t="s">
        <v>405</v>
      </c>
      <c r="G167" s="193" t="s">
        <v>182</v>
      </c>
      <c r="H167" s="194">
        <v>6</v>
      </c>
      <c r="I167" s="195"/>
      <c r="J167" s="196">
        <f t="shared" si="20"/>
        <v>0</v>
      </c>
      <c r="K167" s="192" t="s">
        <v>230</v>
      </c>
      <c r="L167" s="59"/>
      <c r="M167" s="197" t="s">
        <v>22</v>
      </c>
      <c r="N167" s="198" t="s">
        <v>46</v>
      </c>
      <c r="O167" s="40"/>
      <c r="P167" s="199">
        <f t="shared" si="21"/>
        <v>0</v>
      </c>
      <c r="Q167" s="199">
        <v>1.75E-3</v>
      </c>
      <c r="R167" s="199">
        <f t="shared" si="22"/>
        <v>1.0500000000000001E-2</v>
      </c>
      <c r="S167" s="199">
        <v>0</v>
      </c>
      <c r="T167" s="200">
        <f t="shared" si="23"/>
        <v>0</v>
      </c>
      <c r="AR167" s="22" t="s">
        <v>193</v>
      </c>
      <c r="AT167" s="22" t="s">
        <v>131</v>
      </c>
      <c r="AU167" s="22" t="s">
        <v>84</v>
      </c>
      <c r="AY167" s="22" t="s">
        <v>129</v>
      </c>
      <c r="BE167" s="201">
        <f t="shared" si="24"/>
        <v>0</v>
      </c>
      <c r="BF167" s="201">
        <f t="shared" si="25"/>
        <v>0</v>
      </c>
      <c r="BG167" s="201">
        <f t="shared" si="26"/>
        <v>0</v>
      </c>
      <c r="BH167" s="201">
        <f t="shared" si="27"/>
        <v>0</v>
      </c>
      <c r="BI167" s="201">
        <f t="shared" si="28"/>
        <v>0</v>
      </c>
      <c r="BJ167" s="22" t="s">
        <v>24</v>
      </c>
      <c r="BK167" s="201">
        <f t="shared" si="29"/>
        <v>0</v>
      </c>
      <c r="BL167" s="22" t="s">
        <v>193</v>
      </c>
      <c r="BM167" s="22" t="s">
        <v>406</v>
      </c>
    </row>
    <row r="168" spans="2:65" s="1" customFormat="1" ht="16.5" customHeight="1" x14ac:dyDescent="0.3">
      <c r="B168" s="39"/>
      <c r="C168" s="190" t="s">
        <v>407</v>
      </c>
      <c r="D168" s="190" t="s">
        <v>131</v>
      </c>
      <c r="E168" s="191" t="s">
        <v>408</v>
      </c>
      <c r="F168" s="192" t="s">
        <v>409</v>
      </c>
      <c r="G168" s="193" t="s">
        <v>182</v>
      </c>
      <c r="H168" s="194">
        <v>2</v>
      </c>
      <c r="I168" s="195"/>
      <c r="J168" s="196">
        <f t="shared" si="20"/>
        <v>0</v>
      </c>
      <c r="K168" s="192" t="s">
        <v>198</v>
      </c>
      <c r="L168" s="59"/>
      <c r="M168" s="197" t="s">
        <v>22</v>
      </c>
      <c r="N168" s="198" t="s">
        <v>46</v>
      </c>
      <c r="O168" s="40"/>
      <c r="P168" s="199">
        <f t="shared" si="21"/>
        <v>0</v>
      </c>
      <c r="Q168" s="199">
        <v>3.7299999999999998E-3</v>
      </c>
      <c r="R168" s="199">
        <f t="shared" si="22"/>
        <v>7.4599999999999996E-3</v>
      </c>
      <c r="S168" s="199">
        <v>0</v>
      </c>
      <c r="T168" s="200">
        <f t="shared" si="23"/>
        <v>0</v>
      </c>
      <c r="AR168" s="22" t="s">
        <v>193</v>
      </c>
      <c r="AT168" s="22" t="s">
        <v>131</v>
      </c>
      <c r="AU168" s="22" t="s">
        <v>84</v>
      </c>
      <c r="AY168" s="22" t="s">
        <v>129</v>
      </c>
      <c r="BE168" s="201">
        <f t="shared" si="24"/>
        <v>0</v>
      </c>
      <c r="BF168" s="201">
        <f t="shared" si="25"/>
        <v>0</v>
      </c>
      <c r="BG168" s="201">
        <f t="shared" si="26"/>
        <v>0</v>
      </c>
      <c r="BH168" s="201">
        <f t="shared" si="27"/>
        <v>0</v>
      </c>
      <c r="BI168" s="201">
        <f t="shared" si="28"/>
        <v>0</v>
      </c>
      <c r="BJ168" s="22" t="s">
        <v>24</v>
      </c>
      <c r="BK168" s="201">
        <f t="shared" si="29"/>
        <v>0</v>
      </c>
      <c r="BL168" s="22" t="s">
        <v>193</v>
      </c>
      <c r="BM168" s="22" t="s">
        <v>410</v>
      </c>
    </row>
    <row r="169" spans="2:65" s="1" customFormat="1" ht="16.5" customHeight="1" x14ac:dyDescent="0.3">
      <c r="B169" s="39"/>
      <c r="C169" s="190" t="s">
        <v>310</v>
      </c>
      <c r="D169" s="190" t="s">
        <v>131</v>
      </c>
      <c r="E169" s="191" t="s">
        <v>411</v>
      </c>
      <c r="F169" s="192" t="s">
        <v>412</v>
      </c>
      <c r="G169" s="193" t="s">
        <v>182</v>
      </c>
      <c r="H169" s="194">
        <v>2</v>
      </c>
      <c r="I169" s="195"/>
      <c r="J169" s="196">
        <f t="shared" si="20"/>
        <v>0</v>
      </c>
      <c r="K169" s="192" t="s">
        <v>22</v>
      </c>
      <c r="L169" s="59"/>
      <c r="M169" s="197" t="s">
        <v>22</v>
      </c>
      <c r="N169" s="198" t="s">
        <v>46</v>
      </c>
      <c r="O169" s="40"/>
      <c r="P169" s="199">
        <f t="shared" si="21"/>
        <v>0</v>
      </c>
      <c r="Q169" s="199">
        <v>0</v>
      </c>
      <c r="R169" s="199">
        <f t="shared" si="22"/>
        <v>0</v>
      </c>
      <c r="S169" s="199">
        <v>0</v>
      </c>
      <c r="T169" s="200">
        <f t="shared" si="23"/>
        <v>0</v>
      </c>
      <c r="AR169" s="22" t="s">
        <v>193</v>
      </c>
      <c r="AT169" s="22" t="s">
        <v>131</v>
      </c>
      <c r="AU169" s="22" t="s">
        <v>84</v>
      </c>
      <c r="AY169" s="22" t="s">
        <v>129</v>
      </c>
      <c r="BE169" s="201">
        <f t="shared" si="24"/>
        <v>0</v>
      </c>
      <c r="BF169" s="201">
        <f t="shared" si="25"/>
        <v>0</v>
      </c>
      <c r="BG169" s="201">
        <f t="shared" si="26"/>
        <v>0</v>
      </c>
      <c r="BH169" s="201">
        <f t="shared" si="27"/>
        <v>0</v>
      </c>
      <c r="BI169" s="201">
        <f t="shared" si="28"/>
        <v>0</v>
      </c>
      <c r="BJ169" s="22" t="s">
        <v>24</v>
      </c>
      <c r="BK169" s="201">
        <f t="shared" si="29"/>
        <v>0</v>
      </c>
      <c r="BL169" s="22" t="s">
        <v>193</v>
      </c>
      <c r="BM169" s="22" t="s">
        <v>413</v>
      </c>
    </row>
    <row r="170" spans="2:65" s="1" customFormat="1" ht="25.5" customHeight="1" x14ac:dyDescent="0.3">
      <c r="B170" s="39"/>
      <c r="C170" s="190" t="s">
        <v>414</v>
      </c>
      <c r="D170" s="190" t="s">
        <v>131</v>
      </c>
      <c r="E170" s="191" t="s">
        <v>415</v>
      </c>
      <c r="F170" s="192" t="s">
        <v>416</v>
      </c>
      <c r="G170" s="193" t="s">
        <v>191</v>
      </c>
      <c r="H170" s="194">
        <v>240.7</v>
      </c>
      <c r="I170" s="195"/>
      <c r="J170" s="196">
        <f t="shared" si="20"/>
        <v>0</v>
      </c>
      <c r="K170" s="192" t="s">
        <v>192</v>
      </c>
      <c r="L170" s="59"/>
      <c r="M170" s="197" t="s">
        <v>22</v>
      </c>
      <c r="N170" s="198" t="s">
        <v>46</v>
      </c>
      <c r="O170" s="40"/>
      <c r="P170" s="199">
        <f t="shared" si="21"/>
        <v>0</v>
      </c>
      <c r="Q170" s="199">
        <v>1.9000000000000001E-4</v>
      </c>
      <c r="R170" s="199">
        <f t="shared" si="22"/>
        <v>4.5733000000000003E-2</v>
      </c>
      <c r="S170" s="199">
        <v>0</v>
      </c>
      <c r="T170" s="200">
        <f t="shared" si="23"/>
        <v>0</v>
      </c>
      <c r="AR170" s="22" t="s">
        <v>193</v>
      </c>
      <c r="AT170" s="22" t="s">
        <v>131</v>
      </c>
      <c r="AU170" s="22" t="s">
        <v>84</v>
      </c>
      <c r="AY170" s="22" t="s">
        <v>129</v>
      </c>
      <c r="BE170" s="201">
        <f t="shared" si="24"/>
        <v>0</v>
      </c>
      <c r="BF170" s="201">
        <f t="shared" si="25"/>
        <v>0</v>
      </c>
      <c r="BG170" s="201">
        <f t="shared" si="26"/>
        <v>0</v>
      </c>
      <c r="BH170" s="201">
        <f t="shared" si="27"/>
        <v>0</v>
      </c>
      <c r="BI170" s="201">
        <f t="shared" si="28"/>
        <v>0</v>
      </c>
      <c r="BJ170" s="22" t="s">
        <v>24</v>
      </c>
      <c r="BK170" s="201">
        <f t="shared" si="29"/>
        <v>0</v>
      </c>
      <c r="BL170" s="22" t="s">
        <v>193</v>
      </c>
      <c r="BM170" s="22" t="s">
        <v>417</v>
      </c>
    </row>
    <row r="171" spans="2:65" s="1" customFormat="1" ht="25.5" customHeight="1" x14ac:dyDescent="0.3">
      <c r="B171" s="39"/>
      <c r="C171" s="190" t="s">
        <v>418</v>
      </c>
      <c r="D171" s="190" t="s">
        <v>131</v>
      </c>
      <c r="E171" s="191" t="s">
        <v>419</v>
      </c>
      <c r="F171" s="192" t="s">
        <v>420</v>
      </c>
      <c r="G171" s="193" t="s">
        <v>191</v>
      </c>
      <c r="H171" s="194">
        <v>240.7</v>
      </c>
      <c r="I171" s="195"/>
      <c r="J171" s="196">
        <f t="shared" si="20"/>
        <v>0</v>
      </c>
      <c r="K171" s="192" t="s">
        <v>268</v>
      </c>
      <c r="L171" s="59"/>
      <c r="M171" s="197" t="s">
        <v>22</v>
      </c>
      <c r="N171" s="198" t="s">
        <v>46</v>
      </c>
      <c r="O171" s="40"/>
      <c r="P171" s="199">
        <f t="shared" si="21"/>
        <v>0</v>
      </c>
      <c r="Q171" s="199">
        <v>1.0000000000000001E-5</v>
      </c>
      <c r="R171" s="199">
        <f t="shared" si="22"/>
        <v>2.4070000000000003E-3</v>
      </c>
      <c r="S171" s="199">
        <v>0</v>
      </c>
      <c r="T171" s="200">
        <f t="shared" si="23"/>
        <v>0</v>
      </c>
      <c r="AR171" s="22" t="s">
        <v>193</v>
      </c>
      <c r="AT171" s="22" t="s">
        <v>131</v>
      </c>
      <c r="AU171" s="22" t="s">
        <v>84</v>
      </c>
      <c r="AY171" s="22" t="s">
        <v>129</v>
      </c>
      <c r="BE171" s="201">
        <f t="shared" si="24"/>
        <v>0</v>
      </c>
      <c r="BF171" s="201">
        <f t="shared" si="25"/>
        <v>0</v>
      </c>
      <c r="BG171" s="201">
        <f t="shared" si="26"/>
        <v>0</v>
      </c>
      <c r="BH171" s="201">
        <f t="shared" si="27"/>
        <v>0</v>
      </c>
      <c r="BI171" s="201">
        <f t="shared" si="28"/>
        <v>0</v>
      </c>
      <c r="BJ171" s="22" t="s">
        <v>24</v>
      </c>
      <c r="BK171" s="201">
        <f t="shared" si="29"/>
        <v>0</v>
      </c>
      <c r="BL171" s="22" t="s">
        <v>193</v>
      </c>
      <c r="BM171" s="22" t="s">
        <v>421</v>
      </c>
    </row>
    <row r="172" spans="2:65" s="1" customFormat="1" ht="38.25" customHeight="1" x14ac:dyDescent="0.3">
      <c r="B172" s="39"/>
      <c r="C172" s="190" t="s">
        <v>422</v>
      </c>
      <c r="D172" s="190" t="s">
        <v>131</v>
      </c>
      <c r="E172" s="191" t="s">
        <v>423</v>
      </c>
      <c r="F172" s="192" t="s">
        <v>424</v>
      </c>
      <c r="G172" s="193" t="s">
        <v>163</v>
      </c>
      <c r="H172" s="194">
        <v>0.56499999999999995</v>
      </c>
      <c r="I172" s="195"/>
      <c r="J172" s="196">
        <f t="shared" si="20"/>
        <v>0</v>
      </c>
      <c r="K172" s="192" t="s">
        <v>198</v>
      </c>
      <c r="L172" s="59"/>
      <c r="M172" s="197" t="s">
        <v>22</v>
      </c>
      <c r="N172" s="198" t="s">
        <v>46</v>
      </c>
      <c r="O172" s="40"/>
      <c r="P172" s="199">
        <f t="shared" si="21"/>
        <v>0</v>
      </c>
      <c r="Q172" s="199">
        <v>0</v>
      </c>
      <c r="R172" s="199">
        <f t="shared" si="22"/>
        <v>0</v>
      </c>
      <c r="S172" s="199">
        <v>0</v>
      </c>
      <c r="T172" s="200">
        <f t="shared" si="23"/>
        <v>0</v>
      </c>
      <c r="AR172" s="22" t="s">
        <v>193</v>
      </c>
      <c r="AT172" s="22" t="s">
        <v>131</v>
      </c>
      <c r="AU172" s="22" t="s">
        <v>84</v>
      </c>
      <c r="AY172" s="22" t="s">
        <v>129</v>
      </c>
      <c r="BE172" s="201">
        <f t="shared" si="24"/>
        <v>0</v>
      </c>
      <c r="BF172" s="201">
        <f t="shared" si="25"/>
        <v>0</v>
      </c>
      <c r="BG172" s="201">
        <f t="shared" si="26"/>
        <v>0</v>
      </c>
      <c r="BH172" s="201">
        <f t="shared" si="27"/>
        <v>0</v>
      </c>
      <c r="BI172" s="201">
        <f t="shared" si="28"/>
        <v>0</v>
      </c>
      <c r="BJ172" s="22" t="s">
        <v>24</v>
      </c>
      <c r="BK172" s="201">
        <f t="shared" si="29"/>
        <v>0</v>
      </c>
      <c r="BL172" s="22" t="s">
        <v>193</v>
      </c>
      <c r="BM172" s="22" t="s">
        <v>425</v>
      </c>
    </row>
    <row r="173" spans="2:65" s="10" customFormat="1" ht="29.85" customHeight="1" x14ac:dyDescent="0.3">
      <c r="B173" s="174"/>
      <c r="C173" s="175"/>
      <c r="D173" s="176" t="s">
        <v>74</v>
      </c>
      <c r="E173" s="188" t="s">
        <v>426</v>
      </c>
      <c r="F173" s="188" t="s">
        <v>427</v>
      </c>
      <c r="G173" s="175"/>
      <c r="H173" s="175"/>
      <c r="I173" s="178"/>
      <c r="J173" s="189">
        <f>BK173</f>
        <v>0</v>
      </c>
      <c r="K173" s="175"/>
      <c r="L173" s="180"/>
      <c r="M173" s="181"/>
      <c r="N173" s="182"/>
      <c r="O173" s="182"/>
      <c r="P173" s="183">
        <f>SUM(P174:P196)</f>
        <v>0</v>
      </c>
      <c r="Q173" s="182"/>
      <c r="R173" s="183">
        <f>SUM(R174:R196)</f>
        <v>6.2219999999999998E-2</v>
      </c>
      <c r="S173" s="182"/>
      <c r="T173" s="184">
        <f>SUM(T174:T196)</f>
        <v>0</v>
      </c>
      <c r="AR173" s="185" t="s">
        <v>84</v>
      </c>
      <c r="AT173" s="186" t="s">
        <v>74</v>
      </c>
      <c r="AU173" s="186" t="s">
        <v>24</v>
      </c>
      <c r="AY173" s="185" t="s">
        <v>129</v>
      </c>
      <c r="BK173" s="187">
        <f>SUM(BK174:BK196)</f>
        <v>0</v>
      </c>
    </row>
    <row r="174" spans="2:65" s="1" customFormat="1" ht="16.5" customHeight="1" x14ac:dyDescent="0.3">
      <c r="B174" s="39"/>
      <c r="C174" s="190" t="s">
        <v>428</v>
      </c>
      <c r="D174" s="190" t="s">
        <v>131</v>
      </c>
      <c r="E174" s="191" t="s">
        <v>429</v>
      </c>
      <c r="F174" s="192" t="s">
        <v>430</v>
      </c>
      <c r="G174" s="193" t="s">
        <v>182</v>
      </c>
      <c r="H174" s="194">
        <v>1</v>
      </c>
      <c r="I174" s="195"/>
      <c r="J174" s="196">
        <f>ROUND(I174*H174,2)</f>
        <v>0</v>
      </c>
      <c r="K174" s="192" t="s">
        <v>198</v>
      </c>
      <c r="L174" s="59"/>
      <c r="M174" s="197" t="s">
        <v>22</v>
      </c>
      <c r="N174" s="198" t="s">
        <v>46</v>
      </c>
      <c r="O174" s="40"/>
      <c r="P174" s="199">
        <f>O174*H174</f>
        <v>0</v>
      </c>
      <c r="Q174" s="199">
        <v>1.82E-3</v>
      </c>
      <c r="R174" s="199">
        <f>Q174*H174</f>
        <v>1.82E-3</v>
      </c>
      <c r="S174" s="199">
        <v>0</v>
      </c>
      <c r="T174" s="200">
        <f>S174*H174</f>
        <v>0</v>
      </c>
      <c r="AR174" s="22" t="s">
        <v>193</v>
      </c>
      <c r="AT174" s="22" t="s">
        <v>131</v>
      </c>
      <c r="AU174" s="22" t="s">
        <v>84</v>
      </c>
      <c r="AY174" s="22" t="s">
        <v>129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22" t="s">
        <v>24</v>
      </c>
      <c r="BK174" s="201">
        <f>ROUND(I174*H174,2)</f>
        <v>0</v>
      </c>
      <c r="BL174" s="22" t="s">
        <v>193</v>
      </c>
      <c r="BM174" s="22" t="s">
        <v>431</v>
      </c>
    </row>
    <row r="175" spans="2:65" s="1" customFormat="1" ht="25.5" customHeight="1" x14ac:dyDescent="0.3">
      <c r="B175" s="39"/>
      <c r="C175" s="224" t="s">
        <v>432</v>
      </c>
      <c r="D175" s="224" t="s">
        <v>175</v>
      </c>
      <c r="E175" s="225" t="s">
        <v>433</v>
      </c>
      <c r="F175" s="226" t="s">
        <v>434</v>
      </c>
      <c r="G175" s="227" t="s">
        <v>182</v>
      </c>
      <c r="H175" s="228">
        <v>1</v>
      </c>
      <c r="I175" s="229"/>
      <c r="J175" s="230">
        <f>ROUND(I175*H175,2)</f>
        <v>0</v>
      </c>
      <c r="K175" s="226" t="s">
        <v>198</v>
      </c>
      <c r="L175" s="231"/>
      <c r="M175" s="232" t="s">
        <v>22</v>
      </c>
      <c r="N175" s="233" t="s">
        <v>46</v>
      </c>
      <c r="O175" s="40"/>
      <c r="P175" s="199">
        <f>O175*H175</f>
        <v>0</v>
      </c>
      <c r="Q175" s="199">
        <v>1.4E-2</v>
      </c>
      <c r="R175" s="199">
        <f>Q175*H175</f>
        <v>1.4E-2</v>
      </c>
      <c r="S175" s="199">
        <v>0</v>
      </c>
      <c r="T175" s="200">
        <f>S175*H175</f>
        <v>0</v>
      </c>
      <c r="AR175" s="22" t="s">
        <v>199</v>
      </c>
      <c r="AT175" s="22" t="s">
        <v>175</v>
      </c>
      <c r="AU175" s="22" t="s">
        <v>84</v>
      </c>
      <c r="AY175" s="22" t="s">
        <v>129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22" t="s">
        <v>24</v>
      </c>
      <c r="BK175" s="201">
        <f>ROUND(I175*H175,2)</f>
        <v>0</v>
      </c>
      <c r="BL175" s="22" t="s">
        <v>193</v>
      </c>
      <c r="BM175" s="22" t="s">
        <v>435</v>
      </c>
    </row>
    <row r="176" spans="2:65" s="1" customFormat="1" ht="27" x14ac:dyDescent="0.3">
      <c r="B176" s="39"/>
      <c r="C176" s="61"/>
      <c r="D176" s="204" t="s">
        <v>305</v>
      </c>
      <c r="E176" s="61"/>
      <c r="F176" s="234" t="s">
        <v>436</v>
      </c>
      <c r="G176" s="61"/>
      <c r="H176" s="61"/>
      <c r="I176" s="161"/>
      <c r="J176" s="61"/>
      <c r="K176" s="61"/>
      <c r="L176" s="59"/>
      <c r="M176" s="235"/>
      <c r="N176" s="40"/>
      <c r="O176" s="40"/>
      <c r="P176" s="40"/>
      <c r="Q176" s="40"/>
      <c r="R176" s="40"/>
      <c r="S176" s="40"/>
      <c r="T176" s="76"/>
      <c r="AT176" s="22" t="s">
        <v>305</v>
      </c>
      <c r="AU176" s="22" t="s">
        <v>84</v>
      </c>
    </row>
    <row r="177" spans="2:65" s="1" customFormat="1" ht="16.5" customHeight="1" x14ac:dyDescent="0.3">
      <c r="B177" s="39"/>
      <c r="C177" s="224" t="s">
        <v>437</v>
      </c>
      <c r="D177" s="224" t="s">
        <v>175</v>
      </c>
      <c r="E177" s="225" t="s">
        <v>438</v>
      </c>
      <c r="F177" s="226" t="s">
        <v>439</v>
      </c>
      <c r="G177" s="227" t="s">
        <v>182</v>
      </c>
      <c r="H177" s="228">
        <v>1</v>
      </c>
      <c r="I177" s="229"/>
      <c r="J177" s="230">
        <f t="shared" ref="J177:J196" si="30">ROUND(I177*H177,2)</f>
        <v>0</v>
      </c>
      <c r="K177" s="226" t="s">
        <v>198</v>
      </c>
      <c r="L177" s="231"/>
      <c r="M177" s="232" t="s">
        <v>22</v>
      </c>
      <c r="N177" s="233" t="s">
        <v>46</v>
      </c>
      <c r="O177" s="40"/>
      <c r="P177" s="199">
        <f t="shared" ref="P177:P196" si="31">O177*H177</f>
        <v>0</v>
      </c>
      <c r="Q177" s="199">
        <v>1.2999999999999999E-3</v>
      </c>
      <c r="R177" s="199">
        <f t="shared" ref="R177:R196" si="32">Q177*H177</f>
        <v>1.2999999999999999E-3</v>
      </c>
      <c r="S177" s="199">
        <v>0</v>
      </c>
      <c r="T177" s="200">
        <f t="shared" ref="T177:T196" si="33">S177*H177</f>
        <v>0</v>
      </c>
      <c r="AR177" s="22" t="s">
        <v>199</v>
      </c>
      <c r="AT177" s="22" t="s">
        <v>175</v>
      </c>
      <c r="AU177" s="22" t="s">
        <v>84</v>
      </c>
      <c r="AY177" s="22" t="s">
        <v>129</v>
      </c>
      <c r="BE177" s="201">
        <f t="shared" ref="BE177:BE196" si="34">IF(N177="základní",J177,0)</f>
        <v>0</v>
      </c>
      <c r="BF177" s="201">
        <f t="shared" ref="BF177:BF196" si="35">IF(N177="snížená",J177,0)</f>
        <v>0</v>
      </c>
      <c r="BG177" s="201">
        <f t="shared" ref="BG177:BG196" si="36">IF(N177="zákl. přenesená",J177,0)</f>
        <v>0</v>
      </c>
      <c r="BH177" s="201">
        <f t="shared" ref="BH177:BH196" si="37">IF(N177="sníž. přenesená",J177,0)</f>
        <v>0</v>
      </c>
      <c r="BI177" s="201">
        <f t="shared" ref="BI177:BI196" si="38">IF(N177="nulová",J177,0)</f>
        <v>0</v>
      </c>
      <c r="BJ177" s="22" t="s">
        <v>24</v>
      </c>
      <c r="BK177" s="201">
        <f t="shared" ref="BK177:BK196" si="39">ROUND(I177*H177,2)</f>
        <v>0</v>
      </c>
      <c r="BL177" s="22" t="s">
        <v>193</v>
      </c>
      <c r="BM177" s="22" t="s">
        <v>440</v>
      </c>
    </row>
    <row r="178" spans="2:65" s="1" customFormat="1" ht="25.5" customHeight="1" x14ac:dyDescent="0.3">
      <c r="B178" s="39"/>
      <c r="C178" s="224" t="s">
        <v>441</v>
      </c>
      <c r="D178" s="224" t="s">
        <v>175</v>
      </c>
      <c r="E178" s="225" t="s">
        <v>442</v>
      </c>
      <c r="F178" s="226" t="s">
        <v>443</v>
      </c>
      <c r="G178" s="227" t="s">
        <v>182</v>
      </c>
      <c r="H178" s="228">
        <v>1</v>
      </c>
      <c r="I178" s="229"/>
      <c r="J178" s="230">
        <f t="shared" si="30"/>
        <v>0</v>
      </c>
      <c r="K178" s="226" t="s">
        <v>22</v>
      </c>
      <c r="L178" s="231"/>
      <c r="M178" s="232" t="s">
        <v>22</v>
      </c>
      <c r="N178" s="233" t="s">
        <v>46</v>
      </c>
      <c r="O178" s="40"/>
      <c r="P178" s="199">
        <f t="shared" si="31"/>
        <v>0</v>
      </c>
      <c r="Q178" s="199">
        <v>5.0000000000000001E-4</v>
      </c>
      <c r="R178" s="199">
        <f t="shared" si="32"/>
        <v>5.0000000000000001E-4</v>
      </c>
      <c r="S178" s="199">
        <v>0</v>
      </c>
      <c r="T178" s="200">
        <f t="shared" si="33"/>
        <v>0</v>
      </c>
      <c r="AR178" s="22" t="s">
        <v>199</v>
      </c>
      <c r="AT178" s="22" t="s">
        <v>175</v>
      </c>
      <c r="AU178" s="22" t="s">
        <v>84</v>
      </c>
      <c r="AY178" s="22" t="s">
        <v>129</v>
      </c>
      <c r="BE178" s="201">
        <f t="shared" si="34"/>
        <v>0</v>
      </c>
      <c r="BF178" s="201">
        <f t="shared" si="35"/>
        <v>0</v>
      </c>
      <c r="BG178" s="201">
        <f t="shared" si="36"/>
        <v>0</v>
      </c>
      <c r="BH178" s="201">
        <f t="shared" si="37"/>
        <v>0</v>
      </c>
      <c r="BI178" s="201">
        <f t="shared" si="38"/>
        <v>0</v>
      </c>
      <c r="BJ178" s="22" t="s">
        <v>24</v>
      </c>
      <c r="BK178" s="201">
        <f t="shared" si="39"/>
        <v>0</v>
      </c>
      <c r="BL178" s="22" t="s">
        <v>193</v>
      </c>
      <c r="BM178" s="22" t="s">
        <v>444</v>
      </c>
    </row>
    <row r="179" spans="2:65" s="1" customFormat="1" ht="16.5" customHeight="1" x14ac:dyDescent="0.3">
      <c r="B179" s="39"/>
      <c r="C179" s="190" t="s">
        <v>445</v>
      </c>
      <c r="D179" s="190" t="s">
        <v>131</v>
      </c>
      <c r="E179" s="191" t="s">
        <v>446</v>
      </c>
      <c r="F179" s="192" t="s">
        <v>447</v>
      </c>
      <c r="G179" s="193" t="s">
        <v>448</v>
      </c>
      <c r="H179" s="194">
        <v>1</v>
      </c>
      <c r="I179" s="195"/>
      <c r="J179" s="196">
        <f t="shared" si="30"/>
        <v>0</v>
      </c>
      <c r="K179" s="192" t="s">
        <v>268</v>
      </c>
      <c r="L179" s="59"/>
      <c r="M179" s="197" t="s">
        <v>22</v>
      </c>
      <c r="N179" s="198" t="s">
        <v>46</v>
      </c>
      <c r="O179" s="40"/>
      <c r="P179" s="199">
        <f t="shared" si="31"/>
        <v>0</v>
      </c>
      <c r="Q179" s="199">
        <v>1.8600000000000001E-3</v>
      </c>
      <c r="R179" s="199">
        <f t="shared" si="32"/>
        <v>1.8600000000000001E-3</v>
      </c>
      <c r="S179" s="199">
        <v>0</v>
      </c>
      <c r="T179" s="200">
        <f t="shared" si="33"/>
        <v>0</v>
      </c>
      <c r="AR179" s="22" t="s">
        <v>193</v>
      </c>
      <c r="AT179" s="22" t="s">
        <v>131</v>
      </c>
      <c r="AU179" s="22" t="s">
        <v>84</v>
      </c>
      <c r="AY179" s="22" t="s">
        <v>129</v>
      </c>
      <c r="BE179" s="201">
        <f t="shared" si="34"/>
        <v>0</v>
      </c>
      <c r="BF179" s="201">
        <f t="shared" si="35"/>
        <v>0</v>
      </c>
      <c r="BG179" s="201">
        <f t="shared" si="36"/>
        <v>0</v>
      </c>
      <c r="BH179" s="201">
        <f t="shared" si="37"/>
        <v>0</v>
      </c>
      <c r="BI179" s="201">
        <f t="shared" si="38"/>
        <v>0</v>
      </c>
      <c r="BJ179" s="22" t="s">
        <v>24</v>
      </c>
      <c r="BK179" s="201">
        <f t="shared" si="39"/>
        <v>0</v>
      </c>
      <c r="BL179" s="22" t="s">
        <v>193</v>
      </c>
      <c r="BM179" s="22" t="s">
        <v>449</v>
      </c>
    </row>
    <row r="180" spans="2:65" s="1" customFormat="1" ht="16.5" customHeight="1" x14ac:dyDescent="0.3">
      <c r="B180" s="39"/>
      <c r="C180" s="224" t="s">
        <v>450</v>
      </c>
      <c r="D180" s="224" t="s">
        <v>175</v>
      </c>
      <c r="E180" s="225" t="s">
        <v>451</v>
      </c>
      <c r="F180" s="226" t="s">
        <v>452</v>
      </c>
      <c r="G180" s="227" t="s">
        <v>182</v>
      </c>
      <c r="H180" s="228">
        <v>1</v>
      </c>
      <c r="I180" s="229"/>
      <c r="J180" s="230">
        <f t="shared" si="30"/>
        <v>0</v>
      </c>
      <c r="K180" s="226" t="s">
        <v>230</v>
      </c>
      <c r="L180" s="231"/>
      <c r="M180" s="232" t="s">
        <v>22</v>
      </c>
      <c r="N180" s="233" t="s">
        <v>46</v>
      </c>
      <c r="O180" s="40"/>
      <c r="P180" s="199">
        <f t="shared" si="31"/>
        <v>0</v>
      </c>
      <c r="Q180" s="199">
        <v>1.35E-2</v>
      </c>
      <c r="R180" s="199">
        <f t="shared" si="32"/>
        <v>1.35E-2</v>
      </c>
      <c r="S180" s="199">
        <v>0</v>
      </c>
      <c r="T180" s="200">
        <f t="shared" si="33"/>
        <v>0</v>
      </c>
      <c r="AR180" s="22" t="s">
        <v>199</v>
      </c>
      <c r="AT180" s="22" t="s">
        <v>175</v>
      </c>
      <c r="AU180" s="22" t="s">
        <v>84</v>
      </c>
      <c r="AY180" s="22" t="s">
        <v>129</v>
      </c>
      <c r="BE180" s="201">
        <f t="shared" si="34"/>
        <v>0</v>
      </c>
      <c r="BF180" s="201">
        <f t="shared" si="35"/>
        <v>0</v>
      </c>
      <c r="BG180" s="201">
        <f t="shared" si="36"/>
        <v>0</v>
      </c>
      <c r="BH180" s="201">
        <f t="shared" si="37"/>
        <v>0</v>
      </c>
      <c r="BI180" s="201">
        <f t="shared" si="38"/>
        <v>0</v>
      </c>
      <c r="BJ180" s="22" t="s">
        <v>24</v>
      </c>
      <c r="BK180" s="201">
        <f t="shared" si="39"/>
        <v>0</v>
      </c>
      <c r="BL180" s="22" t="s">
        <v>193</v>
      </c>
      <c r="BM180" s="22" t="s">
        <v>453</v>
      </c>
    </row>
    <row r="181" spans="2:65" s="1" customFormat="1" ht="16.5" customHeight="1" x14ac:dyDescent="0.3">
      <c r="B181" s="39"/>
      <c r="C181" s="190" t="s">
        <v>454</v>
      </c>
      <c r="D181" s="190" t="s">
        <v>131</v>
      </c>
      <c r="E181" s="191" t="s">
        <v>455</v>
      </c>
      <c r="F181" s="192" t="s">
        <v>456</v>
      </c>
      <c r="G181" s="193" t="s">
        <v>448</v>
      </c>
      <c r="H181" s="194">
        <v>1</v>
      </c>
      <c r="I181" s="195"/>
      <c r="J181" s="196">
        <f t="shared" si="30"/>
        <v>0</v>
      </c>
      <c r="K181" s="192" t="s">
        <v>198</v>
      </c>
      <c r="L181" s="59"/>
      <c r="M181" s="197" t="s">
        <v>22</v>
      </c>
      <c r="N181" s="198" t="s">
        <v>46</v>
      </c>
      <c r="O181" s="40"/>
      <c r="P181" s="199">
        <f t="shared" si="31"/>
        <v>0</v>
      </c>
      <c r="Q181" s="199">
        <v>5.9000000000000003E-4</v>
      </c>
      <c r="R181" s="199">
        <f t="shared" si="32"/>
        <v>5.9000000000000003E-4</v>
      </c>
      <c r="S181" s="199">
        <v>0</v>
      </c>
      <c r="T181" s="200">
        <f t="shared" si="33"/>
        <v>0</v>
      </c>
      <c r="AR181" s="22" t="s">
        <v>193</v>
      </c>
      <c r="AT181" s="22" t="s">
        <v>131</v>
      </c>
      <c r="AU181" s="22" t="s">
        <v>84</v>
      </c>
      <c r="AY181" s="22" t="s">
        <v>129</v>
      </c>
      <c r="BE181" s="201">
        <f t="shared" si="34"/>
        <v>0</v>
      </c>
      <c r="BF181" s="201">
        <f t="shared" si="35"/>
        <v>0</v>
      </c>
      <c r="BG181" s="201">
        <f t="shared" si="36"/>
        <v>0</v>
      </c>
      <c r="BH181" s="201">
        <f t="shared" si="37"/>
        <v>0</v>
      </c>
      <c r="BI181" s="201">
        <f t="shared" si="38"/>
        <v>0</v>
      </c>
      <c r="BJ181" s="22" t="s">
        <v>24</v>
      </c>
      <c r="BK181" s="201">
        <f t="shared" si="39"/>
        <v>0</v>
      </c>
      <c r="BL181" s="22" t="s">
        <v>193</v>
      </c>
      <c r="BM181" s="22" t="s">
        <v>457</v>
      </c>
    </row>
    <row r="182" spans="2:65" s="1" customFormat="1" ht="25.5" customHeight="1" x14ac:dyDescent="0.3">
      <c r="B182" s="39"/>
      <c r="C182" s="224" t="s">
        <v>458</v>
      </c>
      <c r="D182" s="224" t="s">
        <v>175</v>
      </c>
      <c r="E182" s="225" t="s">
        <v>459</v>
      </c>
      <c r="F182" s="226" t="s">
        <v>460</v>
      </c>
      <c r="G182" s="227" t="s">
        <v>182</v>
      </c>
      <c r="H182" s="228">
        <v>1</v>
      </c>
      <c r="I182" s="229"/>
      <c r="J182" s="230">
        <f t="shared" si="30"/>
        <v>0</v>
      </c>
      <c r="K182" s="226" t="s">
        <v>268</v>
      </c>
      <c r="L182" s="231"/>
      <c r="M182" s="232" t="s">
        <v>22</v>
      </c>
      <c r="N182" s="233" t="s">
        <v>46</v>
      </c>
      <c r="O182" s="40"/>
      <c r="P182" s="199">
        <f t="shared" si="31"/>
        <v>0</v>
      </c>
      <c r="Q182" s="199">
        <v>1.4E-2</v>
      </c>
      <c r="R182" s="199">
        <f t="shared" si="32"/>
        <v>1.4E-2</v>
      </c>
      <c r="S182" s="199">
        <v>0</v>
      </c>
      <c r="T182" s="200">
        <f t="shared" si="33"/>
        <v>0</v>
      </c>
      <c r="AR182" s="22" t="s">
        <v>199</v>
      </c>
      <c r="AT182" s="22" t="s">
        <v>175</v>
      </c>
      <c r="AU182" s="22" t="s">
        <v>84</v>
      </c>
      <c r="AY182" s="22" t="s">
        <v>129</v>
      </c>
      <c r="BE182" s="201">
        <f t="shared" si="34"/>
        <v>0</v>
      </c>
      <c r="BF182" s="201">
        <f t="shared" si="35"/>
        <v>0</v>
      </c>
      <c r="BG182" s="201">
        <f t="shared" si="36"/>
        <v>0</v>
      </c>
      <c r="BH182" s="201">
        <f t="shared" si="37"/>
        <v>0</v>
      </c>
      <c r="BI182" s="201">
        <f t="shared" si="38"/>
        <v>0</v>
      </c>
      <c r="BJ182" s="22" t="s">
        <v>24</v>
      </c>
      <c r="BK182" s="201">
        <f t="shared" si="39"/>
        <v>0</v>
      </c>
      <c r="BL182" s="22" t="s">
        <v>193</v>
      </c>
      <c r="BM182" s="22" t="s">
        <v>461</v>
      </c>
    </row>
    <row r="183" spans="2:65" s="1" customFormat="1" ht="16.5" customHeight="1" x14ac:dyDescent="0.3">
      <c r="B183" s="39"/>
      <c r="C183" s="224" t="s">
        <v>462</v>
      </c>
      <c r="D183" s="224" t="s">
        <v>175</v>
      </c>
      <c r="E183" s="225" t="s">
        <v>463</v>
      </c>
      <c r="F183" s="226" t="s">
        <v>464</v>
      </c>
      <c r="G183" s="227" t="s">
        <v>182</v>
      </c>
      <c r="H183" s="228">
        <v>1</v>
      </c>
      <c r="I183" s="229"/>
      <c r="J183" s="230">
        <f t="shared" si="30"/>
        <v>0</v>
      </c>
      <c r="K183" s="226" t="s">
        <v>198</v>
      </c>
      <c r="L183" s="231"/>
      <c r="M183" s="232" t="s">
        <v>22</v>
      </c>
      <c r="N183" s="233" t="s">
        <v>46</v>
      </c>
      <c r="O183" s="40"/>
      <c r="P183" s="199">
        <f t="shared" si="31"/>
        <v>0</v>
      </c>
      <c r="Q183" s="199">
        <v>1E-3</v>
      </c>
      <c r="R183" s="199">
        <f t="shared" si="32"/>
        <v>1E-3</v>
      </c>
      <c r="S183" s="199">
        <v>0</v>
      </c>
      <c r="T183" s="200">
        <f t="shared" si="33"/>
        <v>0</v>
      </c>
      <c r="AR183" s="22" t="s">
        <v>199</v>
      </c>
      <c r="AT183" s="22" t="s">
        <v>175</v>
      </c>
      <c r="AU183" s="22" t="s">
        <v>84</v>
      </c>
      <c r="AY183" s="22" t="s">
        <v>129</v>
      </c>
      <c r="BE183" s="201">
        <f t="shared" si="34"/>
        <v>0</v>
      </c>
      <c r="BF183" s="201">
        <f t="shared" si="35"/>
        <v>0</v>
      </c>
      <c r="BG183" s="201">
        <f t="shared" si="36"/>
        <v>0</v>
      </c>
      <c r="BH183" s="201">
        <f t="shared" si="37"/>
        <v>0</v>
      </c>
      <c r="BI183" s="201">
        <f t="shared" si="38"/>
        <v>0</v>
      </c>
      <c r="BJ183" s="22" t="s">
        <v>24</v>
      </c>
      <c r="BK183" s="201">
        <f t="shared" si="39"/>
        <v>0</v>
      </c>
      <c r="BL183" s="22" t="s">
        <v>193</v>
      </c>
      <c r="BM183" s="22" t="s">
        <v>465</v>
      </c>
    </row>
    <row r="184" spans="2:65" s="1" customFormat="1" ht="25.5" customHeight="1" x14ac:dyDescent="0.3">
      <c r="B184" s="39"/>
      <c r="C184" s="190" t="s">
        <v>466</v>
      </c>
      <c r="D184" s="190" t="s">
        <v>131</v>
      </c>
      <c r="E184" s="191" t="s">
        <v>467</v>
      </c>
      <c r="F184" s="192" t="s">
        <v>468</v>
      </c>
      <c r="G184" s="193" t="s">
        <v>448</v>
      </c>
      <c r="H184" s="194">
        <v>2</v>
      </c>
      <c r="I184" s="195"/>
      <c r="J184" s="196">
        <f t="shared" si="30"/>
        <v>0</v>
      </c>
      <c r="K184" s="192" t="s">
        <v>198</v>
      </c>
      <c r="L184" s="59"/>
      <c r="M184" s="197" t="s">
        <v>22</v>
      </c>
      <c r="N184" s="198" t="s">
        <v>46</v>
      </c>
      <c r="O184" s="40"/>
      <c r="P184" s="199">
        <f t="shared" si="31"/>
        <v>0</v>
      </c>
      <c r="Q184" s="199">
        <v>9.0000000000000006E-5</v>
      </c>
      <c r="R184" s="199">
        <f t="shared" si="32"/>
        <v>1.8000000000000001E-4</v>
      </c>
      <c r="S184" s="199">
        <v>0</v>
      </c>
      <c r="T184" s="200">
        <f t="shared" si="33"/>
        <v>0</v>
      </c>
      <c r="AR184" s="22" t="s">
        <v>193</v>
      </c>
      <c r="AT184" s="22" t="s">
        <v>131</v>
      </c>
      <c r="AU184" s="22" t="s">
        <v>84</v>
      </c>
      <c r="AY184" s="22" t="s">
        <v>129</v>
      </c>
      <c r="BE184" s="201">
        <f t="shared" si="34"/>
        <v>0</v>
      </c>
      <c r="BF184" s="201">
        <f t="shared" si="35"/>
        <v>0</v>
      </c>
      <c r="BG184" s="201">
        <f t="shared" si="36"/>
        <v>0</v>
      </c>
      <c r="BH184" s="201">
        <f t="shared" si="37"/>
        <v>0</v>
      </c>
      <c r="BI184" s="201">
        <f t="shared" si="38"/>
        <v>0</v>
      </c>
      <c r="BJ184" s="22" t="s">
        <v>24</v>
      </c>
      <c r="BK184" s="201">
        <f t="shared" si="39"/>
        <v>0</v>
      </c>
      <c r="BL184" s="22" t="s">
        <v>193</v>
      </c>
      <c r="BM184" s="22" t="s">
        <v>469</v>
      </c>
    </row>
    <row r="185" spans="2:65" s="1" customFormat="1" ht="16.5" customHeight="1" x14ac:dyDescent="0.3">
      <c r="B185" s="39"/>
      <c r="C185" s="224" t="s">
        <v>470</v>
      </c>
      <c r="D185" s="224" t="s">
        <v>175</v>
      </c>
      <c r="E185" s="225" t="s">
        <v>471</v>
      </c>
      <c r="F185" s="226" t="s">
        <v>472</v>
      </c>
      <c r="G185" s="227" t="s">
        <v>182</v>
      </c>
      <c r="H185" s="228">
        <v>2</v>
      </c>
      <c r="I185" s="229"/>
      <c r="J185" s="230">
        <f t="shared" si="30"/>
        <v>0</v>
      </c>
      <c r="K185" s="226" t="s">
        <v>198</v>
      </c>
      <c r="L185" s="231"/>
      <c r="M185" s="232" t="s">
        <v>22</v>
      </c>
      <c r="N185" s="233" t="s">
        <v>46</v>
      </c>
      <c r="O185" s="40"/>
      <c r="P185" s="199">
        <f t="shared" si="31"/>
        <v>0</v>
      </c>
      <c r="Q185" s="199">
        <v>2.1000000000000001E-4</v>
      </c>
      <c r="R185" s="199">
        <f t="shared" si="32"/>
        <v>4.2000000000000002E-4</v>
      </c>
      <c r="S185" s="199">
        <v>0</v>
      </c>
      <c r="T185" s="200">
        <f t="shared" si="33"/>
        <v>0</v>
      </c>
      <c r="AR185" s="22" t="s">
        <v>199</v>
      </c>
      <c r="AT185" s="22" t="s">
        <v>175</v>
      </c>
      <c r="AU185" s="22" t="s">
        <v>84</v>
      </c>
      <c r="AY185" s="22" t="s">
        <v>129</v>
      </c>
      <c r="BE185" s="201">
        <f t="shared" si="34"/>
        <v>0</v>
      </c>
      <c r="BF185" s="201">
        <f t="shared" si="35"/>
        <v>0</v>
      </c>
      <c r="BG185" s="201">
        <f t="shared" si="36"/>
        <v>0</v>
      </c>
      <c r="BH185" s="201">
        <f t="shared" si="37"/>
        <v>0</v>
      </c>
      <c r="BI185" s="201">
        <f t="shared" si="38"/>
        <v>0</v>
      </c>
      <c r="BJ185" s="22" t="s">
        <v>24</v>
      </c>
      <c r="BK185" s="201">
        <f t="shared" si="39"/>
        <v>0</v>
      </c>
      <c r="BL185" s="22" t="s">
        <v>193</v>
      </c>
      <c r="BM185" s="22" t="s">
        <v>473</v>
      </c>
    </row>
    <row r="186" spans="2:65" s="1" customFormat="1" ht="16.5" customHeight="1" x14ac:dyDescent="0.3">
      <c r="B186" s="39"/>
      <c r="C186" s="190" t="s">
        <v>474</v>
      </c>
      <c r="D186" s="190" t="s">
        <v>131</v>
      </c>
      <c r="E186" s="191" t="s">
        <v>475</v>
      </c>
      <c r="F186" s="192" t="s">
        <v>476</v>
      </c>
      <c r="G186" s="193" t="s">
        <v>182</v>
      </c>
      <c r="H186" s="194">
        <v>1</v>
      </c>
      <c r="I186" s="195"/>
      <c r="J186" s="196">
        <f t="shared" si="30"/>
        <v>0</v>
      </c>
      <c r="K186" s="192" t="s">
        <v>268</v>
      </c>
      <c r="L186" s="59"/>
      <c r="M186" s="197" t="s">
        <v>22</v>
      </c>
      <c r="N186" s="198" t="s">
        <v>46</v>
      </c>
      <c r="O186" s="40"/>
      <c r="P186" s="199">
        <f t="shared" si="31"/>
        <v>0</v>
      </c>
      <c r="Q186" s="199">
        <v>1.6000000000000001E-4</v>
      </c>
      <c r="R186" s="199">
        <f t="shared" si="32"/>
        <v>1.6000000000000001E-4</v>
      </c>
      <c r="S186" s="199">
        <v>0</v>
      </c>
      <c r="T186" s="200">
        <f t="shared" si="33"/>
        <v>0</v>
      </c>
      <c r="AR186" s="22" t="s">
        <v>193</v>
      </c>
      <c r="AT186" s="22" t="s">
        <v>131</v>
      </c>
      <c r="AU186" s="22" t="s">
        <v>84</v>
      </c>
      <c r="AY186" s="22" t="s">
        <v>129</v>
      </c>
      <c r="BE186" s="201">
        <f t="shared" si="34"/>
        <v>0</v>
      </c>
      <c r="BF186" s="201">
        <f t="shared" si="35"/>
        <v>0</v>
      </c>
      <c r="BG186" s="201">
        <f t="shared" si="36"/>
        <v>0</v>
      </c>
      <c r="BH186" s="201">
        <f t="shared" si="37"/>
        <v>0</v>
      </c>
      <c r="BI186" s="201">
        <f t="shared" si="38"/>
        <v>0</v>
      </c>
      <c r="BJ186" s="22" t="s">
        <v>24</v>
      </c>
      <c r="BK186" s="201">
        <f t="shared" si="39"/>
        <v>0</v>
      </c>
      <c r="BL186" s="22" t="s">
        <v>193</v>
      </c>
      <c r="BM186" s="22" t="s">
        <v>477</v>
      </c>
    </row>
    <row r="187" spans="2:65" s="1" customFormat="1" ht="25.5" customHeight="1" x14ac:dyDescent="0.3">
      <c r="B187" s="39"/>
      <c r="C187" s="224" t="s">
        <v>478</v>
      </c>
      <c r="D187" s="224" t="s">
        <v>175</v>
      </c>
      <c r="E187" s="225" t="s">
        <v>479</v>
      </c>
      <c r="F187" s="226" t="s">
        <v>480</v>
      </c>
      <c r="G187" s="227" t="s">
        <v>182</v>
      </c>
      <c r="H187" s="228">
        <v>1</v>
      </c>
      <c r="I187" s="229"/>
      <c r="J187" s="230">
        <f t="shared" si="30"/>
        <v>0</v>
      </c>
      <c r="K187" s="226" t="s">
        <v>198</v>
      </c>
      <c r="L187" s="231"/>
      <c r="M187" s="232" t="s">
        <v>22</v>
      </c>
      <c r="N187" s="233" t="s">
        <v>46</v>
      </c>
      <c r="O187" s="40"/>
      <c r="P187" s="199">
        <f t="shared" si="31"/>
        <v>0</v>
      </c>
      <c r="Q187" s="199">
        <v>1.99E-3</v>
      </c>
      <c r="R187" s="199">
        <f t="shared" si="32"/>
        <v>1.99E-3</v>
      </c>
      <c r="S187" s="199">
        <v>0</v>
      </c>
      <c r="T187" s="200">
        <f t="shared" si="33"/>
        <v>0</v>
      </c>
      <c r="AR187" s="22" t="s">
        <v>199</v>
      </c>
      <c r="AT187" s="22" t="s">
        <v>175</v>
      </c>
      <c r="AU187" s="22" t="s">
        <v>84</v>
      </c>
      <c r="AY187" s="22" t="s">
        <v>129</v>
      </c>
      <c r="BE187" s="201">
        <f t="shared" si="34"/>
        <v>0</v>
      </c>
      <c r="BF187" s="201">
        <f t="shared" si="35"/>
        <v>0</v>
      </c>
      <c r="BG187" s="201">
        <f t="shared" si="36"/>
        <v>0</v>
      </c>
      <c r="BH187" s="201">
        <f t="shared" si="37"/>
        <v>0</v>
      </c>
      <c r="BI187" s="201">
        <f t="shared" si="38"/>
        <v>0</v>
      </c>
      <c r="BJ187" s="22" t="s">
        <v>24</v>
      </c>
      <c r="BK187" s="201">
        <f t="shared" si="39"/>
        <v>0</v>
      </c>
      <c r="BL187" s="22" t="s">
        <v>193</v>
      </c>
      <c r="BM187" s="22" t="s">
        <v>481</v>
      </c>
    </row>
    <row r="188" spans="2:65" s="1" customFormat="1" ht="16.5" customHeight="1" x14ac:dyDescent="0.3">
      <c r="B188" s="39"/>
      <c r="C188" s="190" t="s">
        <v>482</v>
      </c>
      <c r="D188" s="190" t="s">
        <v>131</v>
      </c>
      <c r="E188" s="191" t="s">
        <v>483</v>
      </c>
      <c r="F188" s="192" t="s">
        <v>484</v>
      </c>
      <c r="G188" s="193" t="s">
        <v>182</v>
      </c>
      <c r="H188" s="194">
        <v>1</v>
      </c>
      <c r="I188" s="195"/>
      <c r="J188" s="196">
        <f t="shared" si="30"/>
        <v>0</v>
      </c>
      <c r="K188" s="192" t="s">
        <v>198</v>
      </c>
      <c r="L188" s="59"/>
      <c r="M188" s="197" t="s">
        <v>22</v>
      </c>
      <c r="N188" s="198" t="s">
        <v>46</v>
      </c>
      <c r="O188" s="40"/>
      <c r="P188" s="199">
        <f t="shared" si="31"/>
        <v>0</v>
      </c>
      <c r="Q188" s="199">
        <v>4.0000000000000003E-5</v>
      </c>
      <c r="R188" s="199">
        <f t="shared" si="32"/>
        <v>4.0000000000000003E-5</v>
      </c>
      <c r="S188" s="199">
        <v>0</v>
      </c>
      <c r="T188" s="200">
        <f t="shared" si="33"/>
        <v>0</v>
      </c>
      <c r="AR188" s="22" t="s">
        <v>193</v>
      </c>
      <c r="AT188" s="22" t="s">
        <v>131</v>
      </c>
      <c r="AU188" s="22" t="s">
        <v>84</v>
      </c>
      <c r="AY188" s="22" t="s">
        <v>129</v>
      </c>
      <c r="BE188" s="201">
        <f t="shared" si="34"/>
        <v>0</v>
      </c>
      <c r="BF188" s="201">
        <f t="shared" si="35"/>
        <v>0</v>
      </c>
      <c r="BG188" s="201">
        <f t="shared" si="36"/>
        <v>0</v>
      </c>
      <c r="BH188" s="201">
        <f t="shared" si="37"/>
        <v>0</v>
      </c>
      <c r="BI188" s="201">
        <f t="shared" si="38"/>
        <v>0</v>
      </c>
      <c r="BJ188" s="22" t="s">
        <v>24</v>
      </c>
      <c r="BK188" s="201">
        <f t="shared" si="39"/>
        <v>0</v>
      </c>
      <c r="BL188" s="22" t="s">
        <v>193</v>
      </c>
      <c r="BM188" s="22" t="s">
        <v>485</v>
      </c>
    </row>
    <row r="189" spans="2:65" s="1" customFormat="1" ht="25.5" customHeight="1" x14ac:dyDescent="0.3">
      <c r="B189" s="39"/>
      <c r="C189" s="224" t="s">
        <v>486</v>
      </c>
      <c r="D189" s="224" t="s">
        <v>175</v>
      </c>
      <c r="E189" s="225" t="s">
        <v>487</v>
      </c>
      <c r="F189" s="226" t="s">
        <v>488</v>
      </c>
      <c r="G189" s="227" t="s">
        <v>182</v>
      </c>
      <c r="H189" s="228">
        <v>1</v>
      </c>
      <c r="I189" s="229"/>
      <c r="J189" s="230">
        <f t="shared" si="30"/>
        <v>0</v>
      </c>
      <c r="K189" s="226" t="s">
        <v>198</v>
      </c>
      <c r="L189" s="231"/>
      <c r="M189" s="232" t="s">
        <v>22</v>
      </c>
      <c r="N189" s="233" t="s">
        <v>46</v>
      </c>
      <c r="O189" s="40"/>
      <c r="P189" s="199">
        <f t="shared" si="31"/>
        <v>0</v>
      </c>
      <c r="Q189" s="199">
        <v>1.83E-3</v>
      </c>
      <c r="R189" s="199">
        <f t="shared" si="32"/>
        <v>1.83E-3</v>
      </c>
      <c r="S189" s="199">
        <v>0</v>
      </c>
      <c r="T189" s="200">
        <f t="shared" si="33"/>
        <v>0</v>
      </c>
      <c r="AR189" s="22" t="s">
        <v>199</v>
      </c>
      <c r="AT189" s="22" t="s">
        <v>175</v>
      </c>
      <c r="AU189" s="22" t="s">
        <v>84</v>
      </c>
      <c r="AY189" s="22" t="s">
        <v>129</v>
      </c>
      <c r="BE189" s="201">
        <f t="shared" si="34"/>
        <v>0</v>
      </c>
      <c r="BF189" s="201">
        <f t="shared" si="35"/>
        <v>0</v>
      </c>
      <c r="BG189" s="201">
        <f t="shared" si="36"/>
        <v>0</v>
      </c>
      <c r="BH189" s="201">
        <f t="shared" si="37"/>
        <v>0</v>
      </c>
      <c r="BI189" s="201">
        <f t="shared" si="38"/>
        <v>0</v>
      </c>
      <c r="BJ189" s="22" t="s">
        <v>24</v>
      </c>
      <c r="BK189" s="201">
        <f t="shared" si="39"/>
        <v>0</v>
      </c>
      <c r="BL189" s="22" t="s">
        <v>193</v>
      </c>
      <c r="BM189" s="22" t="s">
        <v>489</v>
      </c>
    </row>
    <row r="190" spans="2:65" s="1" customFormat="1" ht="16.5" customHeight="1" x14ac:dyDescent="0.3">
      <c r="B190" s="39"/>
      <c r="C190" s="190" t="s">
        <v>490</v>
      </c>
      <c r="D190" s="190" t="s">
        <v>131</v>
      </c>
      <c r="E190" s="191" t="s">
        <v>491</v>
      </c>
      <c r="F190" s="192" t="s">
        <v>492</v>
      </c>
      <c r="G190" s="193" t="s">
        <v>182</v>
      </c>
      <c r="H190" s="194">
        <v>1</v>
      </c>
      <c r="I190" s="195"/>
      <c r="J190" s="196">
        <f t="shared" si="30"/>
        <v>0</v>
      </c>
      <c r="K190" s="192" t="s">
        <v>22</v>
      </c>
      <c r="L190" s="59"/>
      <c r="M190" s="197" t="s">
        <v>22</v>
      </c>
      <c r="N190" s="198" t="s">
        <v>46</v>
      </c>
      <c r="O190" s="40"/>
      <c r="P190" s="199">
        <f t="shared" si="31"/>
        <v>0</v>
      </c>
      <c r="Q190" s="199">
        <v>1.2E-4</v>
      </c>
      <c r="R190" s="199">
        <f t="shared" si="32"/>
        <v>1.2E-4</v>
      </c>
      <c r="S190" s="199">
        <v>0</v>
      </c>
      <c r="T190" s="200">
        <f t="shared" si="33"/>
        <v>0</v>
      </c>
      <c r="AR190" s="22" t="s">
        <v>193</v>
      </c>
      <c r="AT190" s="22" t="s">
        <v>131</v>
      </c>
      <c r="AU190" s="22" t="s">
        <v>84</v>
      </c>
      <c r="AY190" s="22" t="s">
        <v>129</v>
      </c>
      <c r="BE190" s="201">
        <f t="shared" si="34"/>
        <v>0</v>
      </c>
      <c r="BF190" s="201">
        <f t="shared" si="35"/>
        <v>0</v>
      </c>
      <c r="BG190" s="201">
        <f t="shared" si="36"/>
        <v>0</v>
      </c>
      <c r="BH190" s="201">
        <f t="shared" si="37"/>
        <v>0</v>
      </c>
      <c r="BI190" s="201">
        <f t="shared" si="38"/>
        <v>0</v>
      </c>
      <c r="BJ190" s="22" t="s">
        <v>24</v>
      </c>
      <c r="BK190" s="201">
        <f t="shared" si="39"/>
        <v>0</v>
      </c>
      <c r="BL190" s="22" t="s">
        <v>193</v>
      </c>
      <c r="BM190" s="22" t="s">
        <v>493</v>
      </c>
    </row>
    <row r="191" spans="2:65" s="1" customFormat="1" ht="25.5" customHeight="1" x14ac:dyDescent="0.3">
      <c r="B191" s="39"/>
      <c r="C191" s="224" t="s">
        <v>494</v>
      </c>
      <c r="D191" s="224" t="s">
        <v>175</v>
      </c>
      <c r="E191" s="225" t="s">
        <v>495</v>
      </c>
      <c r="F191" s="226" t="s">
        <v>496</v>
      </c>
      <c r="G191" s="227" t="s">
        <v>182</v>
      </c>
      <c r="H191" s="228">
        <v>1</v>
      </c>
      <c r="I191" s="229"/>
      <c r="J191" s="230">
        <f t="shared" si="30"/>
        <v>0</v>
      </c>
      <c r="K191" s="226" t="s">
        <v>22</v>
      </c>
      <c r="L191" s="231"/>
      <c r="M191" s="232" t="s">
        <v>22</v>
      </c>
      <c r="N191" s="233" t="s">
        <v>46</v>
      </c>
      <c r="O191" s="40"/>
      <c r="P191" s="199">
        <f t="shared" si="31"/>
        <v>0</v>
      </c>
      <c r="Q191" s="199">
        <v>3.0500000000000002E-3</v>
      </c>
      <c r="R191" s="199">
        <f t="shared" si="32"/>
        <v>3.0500000000000002E-3</v>
      </c>
      <c r="S191" s="199">
        <v>0</v>
      </c>
      <c r="T191" s="200">
        <f t="shared" si="33"/>
        <v>0</v>
      </c>
      <c r="AR191" s="22" t="s">
        <v>199</v>
      </c>
      <c r="AT191" s="22" t="s">
        <v>175</v>
      </c>
      <c r="AU191" s="22" t="s">
        <v>84</v>
      </c>
      <c r="AY191" s="22" t="s">
        <v>129</v>
      </c>
      <c r="BE191" s="201">
        <f t="shared" si="34"/>
        <v>0</v>
      </c>
      <c r="BF191" s="201">
        <f t="shared" si="35"/>
        <v>0</v>
      </c>
      <c r="BG191" s="201">
        <f t="shared" si="36"/>
        <v>0</v>
      </c>
      <c r="BH191" s="201">
        <f t="shared" si="37"/>
        <v>0</v>
      </c>
      <c r="BI191" s="201">
        <f t="shared" si="38"/>
        <v>0</v>
      </c>
      <c r="BJ191" s="22" t="s">
        <v>24</v>
      </c>
      <c r="BK191" s="201">
        <f t="shared" si="39"/>
        <v>0</v>
      </c>
      <c r="BL191" s="22" t="s">
        <v>193</v>
      </c>
      <c r="BM191" s="22" t="s">
        <v>497</v>
      </c>
    </row>
    <row r="192" spans="2:65" s="1" customFormat="1" ht="25.5" customHeight="1" x14ac:dyDescent="0.3">
      <c r="B192" s="39"/>
      <c r="C192" s="224" t="s">
        <v>498</v>
      </c>
      <c r="D192" s="224" t="s">
        <v>175</v>
      </c>
      <c r="E192" s="225" t="s">
        <v>499</v>
      </c>
      <c r="F192" s="226" t="s">
        <v>500</v>
      </c>
      <c r="G192" s="227" t="s">
        <v>182</v>
      </c>
      <c r="H192" s="228">
        <v>1</v>
      </c>
      <c r="I192" s="229"/>
      <c r="J192" s="230">
        <f t="shared" si="30"/>
        <v>0</v>
      </c>
      <c r="K192" s="226" t="s">
        <v>22</v>
      </c>
      <c r="L192" s="231"/>
      <c r="M192" s="232" t="s">
        <v>22</v>
      </c>
      <c r="N192" s="233" t="s">
        <v>46</v>
      </c>
      <c r="O192" s="40"/>
      <c r="P192" s="199">
        <f t="shared" si="31"/>
        <v>0</v>
      </c>
      <c r="Q192" s="199">
        <v>4.5999999999999999E-3</v>
      </c>
      <c r="R192" s="199">
        <f t="shared" si="32"/>
        <v>4.5999999999999999E-3</v>
      </c>
      <c r="S192" s="199">
        <v>0</v>
      </c>
      <c r="T192" s="200">
        <f t="shared" si="33"/>
        <v>0</v>
      </c>
      <c r="AR192" s="22" t="s">
        <v>199</v>
      </c>
      <c r="AT192" s="22" t="s">
        <v>175</v>
      </c>
      <c r="AU192" s="22" t="s">
        <v>84</v>
      </c>
      <c r="AY192" s="22" t="s">
        <v>129</v>
      </c>
      <c r="BE192" s="201">
        <f t="shared" si="34"/>
        <v>0</v>
      </c>
      <c r="BF192" s="201">
        <f t="shared" si="35"/>
        <v>0</v>
      </c>
      <c r="BG192" s="201">
        <f t="shared" si="36"/>
        <v>0</v>
      </c>
      <c r="BH192" s="201">
        <f t="shared" si="37"/>
        <v>0</v>
      </c>
      <c r="BI192" s="201">
        <f t="shared" si="38"/>
        <v>0</v>
      </c>
      <c r="BJ192" s="22" t="s">
        <v>24</v>
      </c>
      <c r="BK192" s="201">
        <f t="shared" si="39"/>
        <v>0</v>
      </c>
      <c r="BL192" s="22" t="s">
        <v>193</v>
      </c>
      <c r="BM192" s="22" t="s">
        <v>501</v>
      </c>
    </row>
    <row r="193" spans="2:65" s="1" customFormat="1" ht="25.5" customHeight="1" x14ac:dyDescent="0.3">
      <c r="B193" s="39"/>
      <c r="C193" s="190" t="s">
        <v>502</v>
      </c>
      <c r="D193" s="190" t="s">
        <v>131</v>
      </c>
      <c r="E193" s="191" t="s">
        <v>503</v>
      </c>
      <c r="F193" s="192" t="s">
        <v>504</v>
      </c>
      <c r="G193" s="193" t="s">
        <v>182</v>
      </c>
      <c r="H193" s="194">
        <v>1</v>
      </c>
      <c r="I193" s="195"/>
      <c r="J193" s="196">
        <f t="shared" si="30"/>
        <v>0</v>
      </c>
      <c r="K193" s="192" t="s">
        <v>198</v>
      </c>
      <c r="L193" s="59"/>
      <c r="M193" s="197" t="s">
        <v>22</v>
      </c>
      <c r="N193" s="198" t="s">
        <v>46</v>
      </c>
      <c r="O193" s="40"/>
      <c r="P193" s="199">
        <f t="shared" si="31"/>
        <v>0</v>
      </c>
      <c r="Q193" s="199">
        <v>1.3999999999999999E-4</v>
      </c>
      <c r="R193" s="199">
        <f t="shared" si="32"/>
        <v>1.3999999999999999E-4</v>
      </c>
      <c r="S193" s="199">
        <v>0</v>
      </c>
      <c r="T193" s="200">
        <f t="shared" si="33"/>
        <v>0</v>
      </c>
      <c r="AR193" s="22" t="s">
        <v>193</v>
      </c>
      <c r="AT193" s="22" t="s">
        <v>131</v>
      </c>
      <c r="AU193" s="22" t="s">
        <v>84</v>
      </c>
      <c r="AY193" s="22" t="s">
        <v>129</v>
      </c>
      <c r="BE193" s="201">
        <f t="shared" si="34"/>
        <v>0</v>
      </c>
      <c r="BF193" s="201">
        <f t="shared" si="35"/>
        <v>0</v>
      </c>
      <c r="BG193" s="201">
        <f t="shared" si="36"/>
        <v>0</v>
      </c>
      <c r="BH193" s="201">
        <f t="shared" si="37"/>
        <v>0</v>
      </c>
      <c r="BI193" s="201">
        <f t="shared" si="38"/>
        <v>0</v>
      </c>
      <c r="BJ193" s="22" t="s">
        <v>24</v>
      </c>
      <c r="BK193" s="201">
        <f t="shared" si="39"/>
        <v>0</v>
      </c>
      <c r="BL193" s="22" t="s">
        <v>193</v>
      </c>
      <c r="BM193" s="22" t="s">
        <v>505</v>
      </c>
    </row>
    <row r="194" spans="2:65" s="1" customFormat="1" ht="16.5" customHeight="1" x14ac:dyDescent="0.3">
      <c r="B194" s="39"/>
      <c r="C194" s="224" t="s">
        <v>506</v>
      </c>
      <c r="D194" s="224" t="s">
        <v>175</v>
      </c>
      <c r="E194" s="225" t="s">
        <v>507</v>
      </c>
      <c r="F194" s="226" t="s">
        <v>508</v>
      </c>
      <c r="G194" s="227" t="s">
        <v>182</v>
      </c>
      <c r="H194" s="228">
        <v>1</v>
      </c>
      <c r="I194" s="229"/>
      <c r="J194" s="230">
        <f t="shared" si="30"/>
        <v>0</v>
      </c>
      <c r="K194" s="226" t="s">
        <v>198</v>
      </c>
      <c r="L194" s="231"/>
      <c r="M194" s="232" t="s">
        <v>22</v>
      </c>
      <c r="N194" s="233" t="s">
        <v>46</v>
      </c>
      <c r="O194" s="40"/>
      <c r="P194" s="199">
        <f t="shared" si="31"/>
        <v>0</v>
      </c>
      <c r="Q194" s="199">
        <v>1.9000000000000001E-4</v>
      </c>
      <c r="R194" s="199">
        <f t="shared" si="32"/>
        <v>1.9000000000000001E-4</v>
      </c>
      <c r="S194" s="199">
        <v>0</v>
      </c>
      <c r="T194" s="200">
        <f t="shared" si="33"/>
        <v>0</v>
      </c>
      <c r="AR194" s="22" t="s">
        <v>199</v>
      </c>
      <c r="AT194" s="22" t="s">
        <v>175</v>
      </c>
      <c r="AU194" s="22" t="s">
        <v>84</v>
      </c>
      <c r="AY194" s="22" t="s">
        <v>129</v>
      </c>
      <c r="BE194" s="201">
        <f t="shared" si="34"/>
        <v>0</v>
      </c>
      <c r="BF194" s="201">
        <f t="shared" si="35"/>
        <v>0</v>
      </c>
      <c r="BG194" s="201">
        <f t="shared" si="36"/>
        <v>0</v>
      </c>
      <c r="BH194" s="201">
        <f t="shared" si="37"/>
        <v>0</v>
      </c>
      <c r="BI194" s="201">
        <f t="shared" si="38"/>
        <v>0</v>
      </c>
      <c r="BJ194" s="22" t="s">
        <v>24</v>
      </c>
      <c r="BK194" s="201">
        <f t="shared" si="39"/>
        <v>0</v>
      </c>
      <c r="BL194" s="22" t="s">
        <v>193</v>
      </c>
      <c r="BM194" s="22" t="s">
        <v>509</v>
      </c>
    </row>
    <row r="195" spans="2:65" s="1" customFormat="1" ht="16.5" customHeight="1" x14ac:dyDescent="0.3">
      <c r="B195" s="39"/>
      <c r="C195" s="190" t="s">
        <v>510</v>
      </c>
      <c r="D195" s="190" t="s">
        <v>131</v>
      </c>
      <c r="E195" s="191" t="s">
        <v>511</v>
      </c>
      <c r="F195" s="192" t="s">
        <v>512</v>
      </c>
      <c r="G195" s="193" t="s">
        <v>182</v>
      </c>
      <c r="H195" s="194">
        <v>3</v>
      </c>
      <c r="I195" s="195"/>
      <c r="J195" s="196">
        <f t="shared" si="30"/>
        <v>0</v>
      </c>
      <c r="K195" s="192" t="s">
        <v>22</v>
      </c>
      <c r="L195" s="59"/>
      <c r="M195" s="197" t="s">
        <v>22</v>
      </c>
      <c r="N195" s="198" t="s">
        <v>46</v>
      </c>
      <c r="O195" s="40"/>
      <c r="P195" s="199">
        <f t="shared" si="31"/>
        <v>0</v>
      </c>
      <c r="Q195" s="199">
        <v>3.1E-4</v>
      </c>
      <c r="R195" s="199">
        <f t="shared" si="32"/>
        <v>9.3000000000000005E-4</v>
      </c>
      <c r="S195" s="199">
        <v>0</v>
      </c>
      <c r="T195" s="200">
        <f t="shared" si="33"/>
        <v>0</v>
      </c>
      <c r="AR195" s="22" t="s">
        <v>193</v>
      </c>
      <c r="AT195" s="22" t="s">
        <v>131</v>
      </c>
      <c r="AU195" s="22" t="s">
        <v>84</v>
      </c>
      <c r="AY195" s="22" t="s">
        <v>129</v>
      </c>
      <c r="BE195" s="201">
        <f t="shared" si="34"/>
        <v>0</v>
      </c>
      <c r="BF195" s="201">
        <f t="shared" si="35"/>
        <v>0</v>
      </c>
      <c r="BG195" s="201">
        <f t="shared" si="36"/>
        <v>0</v>
      </c>
      <c r="BH195" s="201">
        <f t="shared" si="37"/>
        <v>0</v>
      </c>
      <c r="BI195" s="201">
        <f t="shared" si="38"/>
        <v>0</v>
      </c>
      <c r="BJ195" s="22" t="s">
        <v>24</v>
      </c>
      <c r="BK195" s="201">
        <f t="shared" si="39"/>
        <v>0</v>
      </c>
      <c r="BL195" s="22" t="s">
        <v>193</v>
      </c>
      <c r="BM195" s="22" t="s">
        <v>513</v>
      </c>
    </row>
    <row r="196" spans="2:65" s="1" customFormat="1" ht="38.25" customHeight="1" x14ac:dyDescent="0.3">
      <c r="B196" s="39"/>
      <c r="C196" s="190" t="s">
        <v>514</v>
      </c>
      <c r="D196" s="190" t="s">
        <v>131</v>
      </c>
      <c r="E196" s="191" t="s">
        <v>515</v>
      </c>
      <c r="F196" s="192" t="s">
        <v>516</v>
      </c>
      <c r="G196" s="193" t="s">
        <v>163</v>
      </c>
      <c r="H196" s="194">
        <v>6.2E-2</v>
      </c>
      <c r="I196" s="195"/>
      <c r="J196" s="196">
        <f t="shared" si="30"/>
        <v>0</v>
      </c>
      <c r="K196" s="192" t="s">
        <v>192</v>
      </c>
      <c r="L196" s="59"/>
      <c r="M196" s="197" t="s">
        <v>22</v>
      </c>
      <c r="N196" s="198" t="s">
        <v>46</v>
      </c>
      <c r="O196" s="40"/>
      <c r="P196" s="199">
        <f t="shared" si="31"/>
        <v>0</v>
      </c>
      <c r="Q196" s="199">
        <v>0</v>
      </c>
      <c r="R196" s="199">
        <f t="shared" si="32"/>
        <v>0</v>
      </c>
      <c r="S196" s="199">
        <v>0</v>
      </c>
      <c r="T196" s="200">
        <f t="shared" si="33"/>
        <v>0</v>
      </c>
      <c r="AR196" s="22" t="s">
        <v>193</v>
      </c>
      <c r="AT196" s="22" t="s">
        <v>131</v>
      </c>
      <c r="AU196" s="22" t="s">
        <v>84</v>
      </c>
      <c r="AY196" s="22" t="s">
        <v>129</v>
      </c>
      <c r="BE196" s="201">
        <f t="shared" si="34"/>
        <v>0</v>
      </c>
      <c r="BF196" s="201">
        <f t="shared" si="35"/>
        <v>0</v>
      </c>
      <c r="BG196" s="201">
        <f t="shared" si="36"/>
        <v>0</v>
      </c>
      <c r="BH196" s="201">
        <f t="shared" si="37"/>
        <v>0</v>
      </c>
      <c r="BI196" s="201">
        <f t="shared" si="38"/>
        <v>0</v>
      </c>
      <c r="BJ196" s="22" t="s">
        <v>24</v>
      </c>
      <c r="BK196" s="201">
        <f t="shared" si="39"/>
        <v>0</v>
      </c>
      <c r="BL196" s="22" t="s">
        <v>193</v>
      </c>
      <c r="BM196" s="22" t="s">
        <v>517</v>
      </c>
    </row>
    <row r="197" spans="2:65" s="10" customFormat="1" ht="29.85" customHeight="1" x14ac:dyDescent="0.3">
      <c r="B197" s="174"/>
      <c r="C197" s="175"/>
      <c r="D197" s="176" t="s">
        <v>74</v>
      </c>
      <c r="E197" s="188" t="s">
        <v>518</v>
      </c>
      <c r="F197" s="188" t="s">
        <v>519</v>
      </c>
      <c r="G197" s="175"/>
      <c r="H197" s="175"/>
      <c r="I197" s="178"/>
      <c r="J197" s="189">
        <f>BK197</f>
        <v>0</v>
      </c>
      <c r="K197" s="175"/>
      <c r="L197" s="180"/>
      <c r="M197" s="181"/>
      <c r="N197" s="182"/>
      <c r="O197" s="182"/>
      <c r="P197" s="183">
        <f>SUM(P198:P199)</f>
        <v>0</v>
      </c>
      <c r="Q197" s="182"/>
      <c r="R197" s="183">
        <f>SUM(R198:R199)</f>
        <v>1.865E-2</v>
      </c>
      <c r="S197" s="182"/>
      <c r="T197" s="184">
        <f>SUM(T198:T199)</f>
        <v>0</v>
      </c>
      <c r="AR197" s="185" t="s">
        <v>84</v>
      </c>
      <c r="AT197" s="186" t="s">
        <v>74</v>
      </c>
      <c r="AU197" s="186" t="s">
        <v>24</v>
      </c>
      <c r="AY197" s="185" t="s">
        <v>129</v>
      </c>
      <c r="BK197" s="187">
        <f>SUM(BK198:BK199)</f>
        <v>0</v>
      </c>
    </row>
    <row r="198" spans="2:65" s="1" customFormat="1" ht="25.5" customHeight="1" x14ac:dyDescent="0.3">
      <c r="B198" s="39"/>
      <c r="C198" s="190" t="s">
        <v>520</v>
      </c>
      <c r="D198" s="190" t="s">
        <v>131</v>
      </c>
      <c r="E198" s="191" t="s">
        <v>521</v>
      </c>
      <c r="F198" s="192" t="s">
        <v>522</v>
      </c>
      <c r="G198" s="193" t="s">
        <v>448</v>
      </c>
      <c r="H198" s="194">
        <v>1</v>
      </c>
      <c r="I198" s="195"/>
      <c r="J198" s="196">
        <f>ROUND(I198*H198,2)</f>
        <v>0</v>
      </c>
      <c r="K198" s="192" t="s">
        <v>198</v>
      </c>
      <c r="L198" s="59"/>
      <c r="M198" s="197" t="s">
        <v>22</v>
      </c>
      <c r="N198" s="198" t="s">
        <v>46</v>
      </c>
      <c r="O198" s="40"/>
      <c r="P198" s="199">
        <f>O198*H198</f>
        <v>0</v>
      </c>
      <c r="Q198" s="199">
        <v>1.865E-2</v>
      </c>
      <c r="R198" s="199">
        <f>Q198*H198</f>
        <v>1.865E-2</v>
      </c>
      <c r="S198" s="199">
        <v>0</v>
      </c>
      <c r="T198" s="200">
        <f>S198*H198</f>
        <v>0</v>
      </c>
      <c r="AR198" s="22" t="s">
        <v>193</v>
      </c>
      <c r="AT198" s="22" t="s">
        <v>131</v>
      </c>
      <c r="AU198" s="22" t="s">
        <v>84</v>
      </c>
      <c r="AY198" s="22" t="s">
        <v>129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22" t="s">
        <v>24</v>
      </c>
      <c r="BK198" s="201">
        <f>ROUND(I198*H198,2)</f>
        <v>0</v>
      </c>
      <c r="BL198" s="22" t="s">
        <v>193</v>
      </c>
      <c r="BM198" s="22" t="s">
        <v>523</v>
      </c>
    </row>
    <row r="199" spans="2:65" s="1" customFormat="1" ht="38.25" customHeight="1" x14ac:dyDescent="0.3">
      <c r="B199" s="39"/>
      <c r="C199" s="190" t="s">
        <v>524</v>
      </c>
      <c r="D199" s="190" t="s">
        <v>131</v>
      </c>
      <c r="E199" s="191" t="s">
        <v>525</v>
      </c>
      <c r="F199" s="192" t="s">
        <v>526</v>
      </c>
      <c r="G199" s="193" t="s">
        <v>163</v>
      </c>
      <c r="H199" s="194">
        <v>1.9E-2</v>
      </c>
      <c r="I199" s="195"/>
      <c r="J199" s="196">
        <f>ROUND(I199*H199,2)</f>
        <v>0</v>
      </c>
      <c r="K199" s="192" t="s">
        <v>198</v>
      </c>
      <c r="L199" s="59"/>
      <c r="M199" s="197" t="s">
        <v>22</v>
      </c>
      <c r="N199" s="198" t="s">
        <v>46</v>
      </c>
      <c r="O199" s="40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AR199" s="22" t="s">
        <v>193</v>
      </c>
      <c r="AT199" s="22" t="s">
        <v>131</v>
      </c>
      <c r="AU199" s="22" t="s">
        <v>84</v>
      </c>
      <c r="AY199" s="22" t="s">
        <v>129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22" t="s">
        <v>24</v>
      </c>
      <c r="BK199" s="201">
        <f>ROUND(I199*H199,2)</f>
        <v>0</v>
      </c>
      <c r="BL199" s="22" t="s">
        <v>193</v>
      </c>
      <c r="BM199" s="22" t="s">
        <v>527</v>
      </c>
    </row>
    <row r="200" spans="2:65" s="10" customFormat="1" ht="29.85" customHeight="1" x14ac:dyDescent="0.3">
      <c r="B200" s="174"/>
      <c r="C200" s="175"/>
      <c r="D200" s="176" t="s">
        <v>74</v>
      </c>
      <c r="E200" s="188" t="s">
        <v>528</v>
      </c>
      <c r="F200" s="188" t="s">
        <v>529</v>
      </c>
      <c r="G200" s="175"/>
      <c r="H200" s="175"/>
      <c r="I200" s="178"/>
      <c r="J200" s="189">
        <f>BK200</f>
        <v>0</v>
      </c>
      <c r="K200" s="175"/>
      <c r="L200" s="180"/>
      <c r="M200" s="181"/>
      <c r="N200" s="182"/>
      <c r="O200" s="182"/>
      <c r="P200" s="183">
        <f>SUM(P201:P202)</f>
        <v>0</v>
      </c>
      <c r="Q200" s="182"/>
      <c r="R200" s="183">
        <f>SUM(R201:R202)</f>
        <v>0.15290000000000001</v>
      </c>
      <c r="S200" s="182"/>
      <c r="T200" s="184">
        <f>SUM(T201:T202)</f>
        <v>0</v>
      </c>
      <c r="AR200" s="185" t="s">
        <v>84</v>
      </c>
      <c r="AT200" s="186" t="s">
        <v>74</v>
      </c>
      <c r="AU200" s="186" t="s">
        <v>24</v>
      </c>
      <c r="AY200" s="185" t="s">
        <v>129</v>
      </c>
      <c r="BK200" s="187">
        <f>SUM(BK201:BK202)</f>
        <v>0</v>
      </c>
    </row>
    <row r="201" spans="2:65" s="1" customFormat="1" ht="38.25" customHeight="1" x14ac:dyDescent="0.3">
      <c r="B201" s="39"/>
      <c r="C201" s="190" t="s">
        <v>530</v>
      </c>
      <c r="D201" s="190" t="s">
        <v>131</v>
      </c>
      <c r="E201" s="191" t="s">
        <v>531</v>
      </c>
      <c r="F201" s="192" t="s">
        <v>532</v>
      </c>
      <c r="G201" s="193" t="s">
        <v>448</v>
      </c>
      <c r="H201" s="194">
        <v>1</v>
      </c>
      <c r="I201" s="195"/>
      <c r="J201" s="196">
        <f>ROUND(I201*H201,2)</f>
        <v>0</v>
      </c>
      <c r="K201" s="192" t="s">
        <v>22</v>
      </c>
      <c r="L201" s="59"/>
      <c r="M201" s="197" t="s">
        <v>22</v>
      </c>
      <c r="N201" s="198" t="s">
        <v>46</v>
      </c>
      <c r="O201" s="40"/>
      <c r="P201" s="199">
        <f>O201*H201</f>
        <v>0</v>
      </c>
      <c r="Q201" s="199">
        <v>0.15290000000000001</v>
      </c>
      <c r="R201" s="199">
        <f>Q201*H201</f>
        <v>0.15290000000000001</v>
      </c>
      <c r="S201" s="199">
        <v>0</v>
      </c>
      <c r="T201" s="200">
        <f>S201*H201</f>
        <v>0</v>
      </c>
      <c r="AR201" s="22" t="s">
        <v>193</v>
      </c>
      <c r="AT201" s="22" t="s">
        <v>131</v>
      </c>
      <c r="AU201" s="22" t="s">
        <v>84</v>
      </c>
      <c r="AY201" s="22" t="s">
        <v>129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22" t="s">
        <v>24</v>
      </c>
      <c r="BK201" s="201">
        <f>ROUND(I201*H201,2)</f>
        <v>0</v>
      </c>
      <c r="BL201" s="22" t="s">
        <v>193</v>
      </c>
      <c r="BM201" s="22" t="s">
        <v>533</v>
      </c>
    </row>
    <row r="202" spans="2:65" s="1" customFormat="1" ht="27" x14ac:dyDescent="0.3">
      <c r="B202" s="39"/>
      <c r="C202" s="61"/>
      <c r="D202" s="204" t="s">
        <v>305</v>
      </c>
      <c r="E202" s="61"/>
      <c r="F202" s="234" t="s">
        <v>534</v>
      </c>
      <c r="G202" s="61"/>
      <c r="H202" s="61"/>
      <c r="I202" s="161"/>
      <c r="J202" s="61"/>
      <c r="K202" s="61"/>
      <c r="L202" s="59"/>
      <c r="M202" s="235"/>
      <c r="N202" s="40"/>
      <c r="O202" s="40"/>
      <c r="P202" s="40"/>
      <c r="Q202" s="40"/>
      <c r="R202" s="40"/>
      <c r="S202" s="40"/>
      <c r="T202" s="76"/>
      <c r="AT202" s="22" t="s">
        <v>305</v>
      </c>
      <c r="AU202" s="22" t="s">
        <v>84</v>
      </c>
    </row>
    <row r="203" spans="2:65" s="10" customFormat="1" ht="29.85" customHeight="1" x14ac:dyDescent="0.3">
      <c r="B203" s="174"/>
      <c r="C203" s="175"/>
      <c r="D203" s="176" t="s">
        <v>74</v>
      </c>
      <c r="E203" s="188" t="s">
        <v>535</v>
      </c>
      <c r="F203" s="188" t="s">
        <v>536</v>
      </c>
      <c r="G203" s="175"/>
      <c r="H203" s="175"/>
      <c r="I203" s="178"/>
      <c r="J203" s="189">
        <f>BK203</f>
        <v>0</v>
      </c>
      <c r="K203" s="175"/>
      <c r="L203" s="180"/>
      <c r="M203" s="181"/>
      <c r="N203" s="182"/>
      <c r="O203" s="182"/>
      <c r="P203" s="183">
        <f>SUM(P204:P212)</f>
        <v>0</v>
      </c>
      <c r="Q203" s="182"/>
      <c r="R203" s="183">
        <f>SUM(R204:R212)</f>
        <v>0</v>
      </c>
      <c r="S203" s="182"/>
      <c r="T203" s="184">
        <f>SUM(T204:T212)</f>
        <v>1.1516200000000003</v>
      </c>
      <c r="AR203" s="185" t="s">
        <v>84</v>
      </c>
      <c r="AT203" s="186" t="s">
        <v>74</v>
      </c>
      <c r="AU203" s="186" t="s">
        <v>24</v>
      </c>
      <c r="AY203" s="185" t="s">
        <v>129</v>
      </c>
      <c r="BK203" s="187">
        <f>SUM(BK204:BK212)</f>
        <v>0</v>
      </c>
    </row>
    <row r="204" spans="2:65" s="1" customFormat="1" ht="25.5" customHeight="1" x14ac:dyDescent="0.3">
      <c r="B204" s="39"/>
      <c r="C204" s="190" t="s">
        <v>537</v>
      </c>
      <c r="D204" s="190" t="s">
        <v>131</v>
      </c>
      <c r="E204" s="191" t="s">
        <v>538</v>
      </c>
      <c r="F204" s="192" t="s">
        <v>539</v>
      </c>
      <c r="G204" s="193" t="s">
        <v>191</v>
      </c>
      <c r="H204" s="194">
        <v>150</v>
      </c>
      <c r="I204" s="195"/>
      <c r="J204" s="196">
        <f t="shared" ref="J204:J212" si="40">ROUND(I204*H204,2)</f>
        <v>0</v>
      </c>
      <c r="K204" s="192" t="s">
        <v>230</v>
      </c>
      <c r="L204" s="59"/>
      <c r="M204" s="197" t="s">
        <v>22</v>
      </c>
      <c r="N204" s="198" t="s">
        <v>46</v>
      </c>
      <c r="O204" s="40"/>
      <c r="P204" s="199">
        <f t="shared" ref="P204:P212" si="41">O204*H204</f>
        <v>0</v>
      </c>
      <c r="Q204" s="199">
        <v>0</v>
      </c>
      <c r="R204" s="199">
        <f t="shared" ref="R204:R212" si="42">Q204*H204</f>
        <v>0</v>
      </c>
      <c r="S204" s="199">
        <v>6.7000000000000002E-3</v>
      </c>
      <c r="T204" s="200">
        <f t="shared" ref="T204:T212" si="43">S204*H204</f>
        <v>1.0050000000000001</v>
      </c>
      <c r="AR204" s="22" t="s">
        <v>193</v>
      </c>
      <c r="AT204" s="22" t="s">
        <v>131</v>
      </c>
      <c r="AU204" s="22" t="s">
        <v>84</v>
      </c>
      <c r="AY204" s="22" t="s">
        <v>129</v>
      </c>
      <c r="BE204" s="201">
        <f t="shared" ref="BE204:BE212" si="44">IF(N204="základní",J204,0)</f>
        <v>0</v>
      </c>
      <c r="BF204" s="201">
        <f t="shared" ref="BF204:BF212" si="45">IF(N204="snížená",J204,0)</f>
        <v>0</v>
      </c>
      <c r="BG204" s="201">
        <f t="shared" ref="BG204:BG212" si="46">IF(N204="zákl. přenesená",J204,0)</f>
        <v>0</v>
      </c>
      <c r="BH204" s="201">
        <f t="shared" ref="BH204:BH212" si="47">IF(N204="sníž. přenesená",J204,0)</f>
        <v>0</v>
      </c>
      <c r="BI204" s="201">
        <f t="shared" ref="BI204:BI212" si="48">IF(N204="nulová",J204,0)</f>
        <v>0</v>
      </c>
      <c r="BJ204" s="22" t="s">
        <v>24</v>
      </c>
      <c r="BK204" s="201">
        <f t="shared" ref="BK204:BK212" si="49">ROUND(I204*H204,2)</f>
        <v>0</v>
      </c>
      <c r="BL204" s="22" t="s">
        <v>193</v>
      </c>
      <c r="BM204" s="22" t="s">
        <v>540</v>
      </c>
    </row>
    <row r="205" spans="2:65" s="1" customFormat="1" ht="16.5" customHeight="1" x14ac:dyDescent="0.3">
      <c r="B205" s="39"/>
      <c r="C205" s="190" t="s">
        <v>541</v>
      </c>
      <c r="D205" s="190" t="s">
        <v>131</v>
      </c>
      <c r="E205" s="191" t="s">
        <v>542</v>
      </c>
      <c r="F205" s="192" t="s">
        <v>543</v>
      </c>
      <c r="G205" s="193" t="s">
        <v>448</v>
      </c>
      <c r="H205" s="194">
        <v>1</v>
      </c>
      <c r="I205" s="195"/>
      <c r="J205" s="196">
        <f t="shared" si="40"/>
        <v>0</v>
      </c>
      <c r="K205" s="192" t="s">
        <v>230</v>
      </c>
      <c r="L205" s="59"/>
      <c r="M205" s="197" t="s">
        <v>22</v>
      </c>
      <c r="N205" s="198" t="s">
        <v>46</v>
      </c>
      <c r="O205" s="40"/>
      <c r="P205" s="199">
        <f t="shared" si="41"/>
        <v>0</v>
      </c>
      <c r="Q205" s="199">
        <v>0</v>
      </c>
      <c r="R205" s="199">
        <f t="shared" si="42"/>
        <v>0</v>
      </c>
      <c r="S205" s="199">
        <v>1.9460000000000002E-2</v>
      </c>
      <c r="T205" s="200">
        <f t="shared" si="43"/>
        <v>1.9460000000000002E-2</v>
      </c>
      <c r="AR205" s="22" t="s">
        <v>193</v>
      </c>
      <c r="AT205" s="22" t="s">
        <v>131</v>
      </c>
      <c r="AU205" s="22" t="s">
        <v>84</v>
      </c>
      <c r="AY205" s="22" t="s">
        <v>129</v>
      </c>
      <c r="BE205" s="201">
        <f t="shared" si="44"/>
        <v>0</v>
      </c>
      <c r="BF205" s="201">
        <f t="shared" si="45"/>
        <v>0</v>
      </c>
      <c r="BG205" s="201">
        <f t="shared" si="46"/>
        <v>0</v>
      </c>
      <c r="BH205" s="201">
        <f t="shared" si="47"/>
        <v>0</v>
      </c>
      <c r="BI205" s="201">
        <f t="shared" si="48"/>
        <v>0</v>
      </c>
      <c r="BJ205" s="22" t="s">
        <v>24</v>
      </c>
      <c r="BK205" s="201">
        <f t="shared" si="49"/>
        <v>0</v>
      </c>
      <c r="BL205" s="22" t="s">
        <v>193</v>
      </c>
      <c r="BM205" s="22" t="s">
        <v>544</v>
      </c>
    </row>
    <row r="206" spans="2:65" s="1" customFormat="1" ht="16.5" customHeight="1" x14ac:dyDescent="0.3">
      <c r="B206" s="39"/>
      <c r="C206" s="190" t="s">
        <v>545</v>
      </c>
      <c r="D206" s="190" t="s">
        <v>131</v>
      </c>
      <c r="E206" s="191" t="s">
        <v>546</v>
      </c>
      <c r="F206" s="192" t="s">
        <v>547</v>
      </c>
      <c r="G206" s="193" t="s">
        <v>448</v>
      </c>
      <c r="H206" s="194">
        <v>3</v>
      </c>
      <c r="I206" s="195"/>
      <c r="J206" s="196">
        <f t="shared" si="40"/>
        <v>0</v>
      </c>
      <c r="K206" s="192" t="s">
        <v>230</v>
      </c>
      <c r="L206" s="59"/>
      <c r="M206" s="197" t="s">
        <v>22</v>
      </c>
      <c r="N206" s="198" t="s">
        <v>46</v>
      </c>
      <c r="O206" s="40"/>
      <c r="P206" s="199">
        <f t="shared" si="41"/>
        <v>0</v>
      </c>
      <c r="Q206" s="199">
        <v>0</v>
      </c>
      <c r="R206" s="199">
        <f t="shared" si="42"/>
        <v>0</v>
      </c>
      <c r="S206" s="199">
        <v>2.2499999999999999E-2</v>
      </c>
      <c r="T206" s="200">
        <f t="shared" si="43"/>
        <v>6.7500000000000004E-2</v>
      </c>
      <c r="AR206" s="22" t="s">
        <v>193</v>
      </c>
      <c r="AT206" s="22" t="s">
        <v>131</v>
      </c>
      <c r="AU206" s="22" t="s">
        <v>84</v>
      </c>
      <c r="AY206" s="22" t="s">
        <v>129</v>
      </c>
      <c r="BE206" s="201">
        <f t="shared" si="44"/>
        <v>0</v>
      </c>
      <c r="BF206" s="201">
        <f t="shared" si="45"/>
        <v>0</v>
      </c>
      <c r="BG206" s="201">
        <f t="shared" si="46"/>
        <v>0</v>
      </c>
      <c r="BH206" s="201">
        <f t="shared" si="47"/>
        <v>0</v>
      </c>
      <c r="BI206" s="201">
        <f t="shared" si="48"/>
        <v>0</v>
      </c>
      <c r="BJ206" s="22" t="s">
        <v>24</v>
      </c>
      <c r="BK206" s="201">
        <f t="shared" si="49"/>
        <v>0</v>
      </c>
      <c r="BL206" s="22" t="s">
        <v>193</v>
      </c>
      <c r="BM206" s="22" t="s">
        <v>548</v>
      </c>
    </row>
    <row r="207" spans="2:65" s="1" customFormat="1" ht="25.5" customHeight="1" x14ac:dyDescent="0.3">
      <c r="B207" s="39"/>
      <c r="C207" s="190" t="s">
        <v>549</v>
      </c>
      <c r="D207" s="190" t="s">
        <v>131</v>
      </c>
      <c r="E207" s="191" t="s">
        <v>550</v>
      </c>
      <c r="F207" s="192" t="s">
        <v>551</v>
      </c>
      <c r="G207" s="193" t="s">
        <v>448</v>
      </c>
      <c r="H207" s="194">
        <v>1</v>
      </c>
      <c r="I207" s="195"/>
      <c r="J207" s="196">
        <f t="shared" si="40"/>
        <v>0</v>
      </c>
      <c r="K207" s="192" t="s">
        <v>230</v>
      </c>
      <c r="L207" s="59"/>
      <c r="M207" s="197" t="s">
        <v>22</v>
      </c>
      <c r="N207" s="198" t="s">
        <v>46</v>
      </c>
      <c r="O207" s="40"/>
      <c r="P207" s="199">
        <f t="shared" si="41"/>
        <v>0</v>
      </c>
      <c r="Q207" s="199">
        <v>0</v>
      </c>
      <c r="R207" s="199">
        <f t="shared" si="42"/>
        <v>0</v>
      </c>
      <c r="S207" s="199">
        <v>3.4700000000000002E-2</v>
      </c>
      <c r="T207" s="200">
        <f t="shared" si="43"/>
        <v>3.4700000000000002E-2</v>
      </c>
      <c r="AR207" s="22" t="s">
        <v>193</v>
      </c>
      <c r="AT207" s="22" t="s">
        <v>131</v>
      </c>
      <c r="AU207" s="22" t="s">
        <v>84</v>
      </c>
      <c r="AY207" s="22" t="s">
        <v>129</v>
      </c>
      <c r="BE207" s="201">
        <f t="shared" si="44"/>
        <v>0</v>
      </c>
      <c r="BF207" s="201">
        <f t="shared" si="45"/>
        <v>0</v>
      </c>
      <c r="BG207" s="201">
        <f t="shared" si="46"/>
        <v>0</v>
      </c>
      <c r="BH207" s="201">
        <f t="shared" si="47"/>
        <v>0</v>
      </c>
      <c r="BI207" s="201">
        <f t="shared" si="48"/>
        <v>0</v>
      </c>
      <c r="BJ207" s="22" t="s">
        <v>24</v>
      </c>
      <c r="BK207" s="201">
        <f t="shared" si="49"/>
        <v>0</v>
      </c>
      <c r="BL207" s="22" t="s">
        <v>193</v>
      </c>
      <c r="BM207" s="22" t="s">
        <v>552</v>
      </c>
    </row>
    <row r="208" spans="2:65" s="1" customFormat="1" ht="16.5" customHeight="1" x14ac:dyDescent="0.3">
      <c r="B208" s="39"/>
      <c r="C208" s="190" t="s">
        <v>553</v>
      </c>
      <c r="D208" s="190" t="s">
        <v>131</v>
      </c>
      <c r="E208" s="191" t="s">
        <v>554</v>
      </c>
      <c r="F208" s="192" t="s">
        <v>555</v>
      </c>
      <c r="G208" s="193" t="s">
        <v>448</v>
      </c>
      <c r="H208" s="194">
        <v>10</v>
      </c>
      <c r="I208" s="195"/>
      <c r="J208" s="196">
        <f t="shared" si="40"/>
        <v>0</v>
      </c>
      <c r="K208" s="192" t="s">
        <v>556</v>
      </c>
      <c r="L208" s="59"/>
      <c r="M208" s="197" t="s">
        <v>22</v>
      </c>
      <c r="N208" s="198" t="s">
        <v>46</v>
      </c>
      <c r="O208" s="40"/>
      <c r="P208" s="199">
        <f t="shared" si="41"/>
        <v>0</v>
      </c>
      <c r="Q208" s="199">
        <v>0</v>
      </c>
      <c r="R208" s="199">
        <f t="shared" si="42"/>
        <v>0</v>
      </c>
      <c r="S208" s="199">
        <v>1.56E-3</v>
      </c>
      <c r="T208" s="200">
        <f t="shared" si="43"/>
        <v>1.5599999999999999E-2</v>
      </c>
      <c r="AR208" s="22" t="s">
        <v>193</v>
      </c>
      <c r="AT208" s="22" t="s">
        <v>131</v>
      </c>
      <c r="AU208" s="22" t="s">
        <v>84</v>
      </c>
      <c r="AY208" s="22" t="s">
        <v>129</v>
      </c>
      <c r="BE208" s="201">
        <f t="shared" si="44"/>
        <v>0</v>
      </c>
      <c r="BF208" s="201">
        <f t="shared" si="45"/>
        <v>0</v>
      </c>
      <c r="BG208" s="201">
        <f t="shared" si="46"/>
        <v>0</v>
      </c>
      <c r="BH208" s="201">
        <f t="shared" si="47"/>
        <v>0</v>
      </c>
      <c r="BI208" s="201">
        <f t="shared" si="48"/>
        <v>0</v>
      </c>
      <c r="BJ208" s="22" t="s">
        <v>24</v>
      </c>
      <c r="BK208" s="201">
        <f t="shared" si="49"/>
        <v>0</v>
      </c>
      <c r="BL208" s="22" t="s">
        <v>193</v>
      </c>
      <c r="BM208" s="22" t="s">
        <v>557</v>
      </c>
    </row>
    <row r="209" spans="2:65" s="1" customFormat="1" ht="16.5" customHeight="1" x14ac:dyDescent="0.3">
      <c r="B209" s="39"/>
      <c r="C209" s="190" t="s">
        <v>558</v>
      </c>
      <c r="D209" s="190" t="s">
        <v>131</v>
      </c>
      <c r="E209" s="191" t="s">
        <v>559</v>
      </c>
      <c r="F209" s="192" t="s">
        <v>560</v>
      </c>
      <c r="G209" s="193" t="s">
        <v>448</v>
      </c>
      <c r="H209" s="194">
        <v>1</v>
      </c>
      <c r="I209" s="195"/>
      <c r="J209" s="196">
        <f t="shared" si="40"/>
        <v>0</v>
      </c>
      <c r="K209" s="192" t="s">
        <v>556</v>
      </c>
      <c r="L209" s="59"/>
      <c r="M209" s="197" t="s">
        <v>22</v>
      </c>
      <c r="N209" s="198" t="s">
        <v>46</v>
      </c>
      <c r="O209" s="40"/>
      <c r="P209" s="199">
        <f t="shared" si="41"/>
        <v>0</v>
      </c>
      <c r="Q209" s="199">
        <v>0</v>
      </c>
      <c r="R209" s="199">
        <f t="shared" si="42"/>
        <v>0</v>
      </c>
      <c r="S209" s="199">
        <v>8.5999999999999998E-4</v>
      </c>
      <c r="T209" s="200">
        <f t="shared" si="43"/>
        <v>8.5999999999999998E-4</v>
      </c>
      <c r="AR209" s="22" t="s">
        <v>193</v>
      </c>
      <c r="AT209" s="22" t="s">
        <v>131</v>
      </c>
      <c r="AU209" s="22" t="s">
        <v>84</v>
      </c>
      <c r="AY209" s="22" t="s">
        <v>129</v>
      </c>
      <c r="BE209" s="201">
        <f t="shared" si="44"/>
        <v>0</v>
      </c>
      <c r="BF209" s="201">
        <f t="shared" si="45"/>
        <v>0</v>
      </c>
      <c r="BG209" s="201">
        <f t="shared" si="46"/>
        <v>0</v>
      </c>
      <c r="BH209" s="201">
        <f t="shared" si="47"/>
        <v>0</v>
      </c>
      <c r="BI209" s="201">
        <f t="shared" si="48"/>
        <v>0</v>
      </c>
      <c r="BJ209" s="22" t="s">
        <v>24</v>
      </c>
      <c r="BK209" s="201">
        <f t="shared" si="49"/>
        <v>0</v>
      </c>
      <c r="BL209" s="22" t="s">
        <v>193</v>
      </c>
      <c r="BM209" s="22" t="s">
        <v>561</v>
      </c>
    </row>
    <row r="210" spans="2:65" s="1" customFormat="1" ht="16.5" customHeight="1" x14ac:dyDescent="0.3">
      <c r="B210" s="39"/>
      <c r="C210" s="190" t="s">
        <v>562</v>
      </c>
      <c r="D210" s="190" t="s">
        <v>131</v>
      </c>
      <c r="E210" s="191" t="s">
        <v>563</v>
      </c>
      <c r="F210" s="192" t="s">
        <v>564</v>
      </c>
      <c r="G210" s="193" t="s">
        <v>182</v>
      </c>
      <c r="H210" s="194">
        <v>10</v>
      </c>
      <c r="I210" s="195"/>
      <c r="J210" s="196">
        <f t="shared" si="40"/>
        <v>0</v>
      </c>
      <c r="K210" s="192" t="s">
        <v>230</v>
      </c>
      <c r="L210" s="59"/>
      <c r="M210" s="197" t="s">
        <v>22</v>
      </c>
      <c r="N210" s="198" t="s">
        <v>46</v>
      </c>
      <c r="O210" s="40"/>
      <c r="P210" s="199">
        <f t="shared" si="41"/>
        <v>0</v>
      </c>
      <c r="Q210" s="199">
        <v>0</v>
      </c>
      <c r="R210" s="199">
        <f t="shared" si="42"/>
        <v>0</v>
      </c>
      <c r="S210" s="199">
        <v>8.4999999999999995E-4</v>
      </c>
      <c r="T210" s="200">
        <f t="shared" si="43"/>
        <v>8.4999999999999989E-3</v>
      </c>
      <c r="AR210" s="22" t="s">
        <v>193</v>
      </c>
      <c r="AT210" s="22" t="s">
        <v>131</v>
      </c>
      <c r="AU210" s="22" t="s">
        <v>84</v>
      </c>
      <c r="AY210" s="22" t="s">
        <v>129</v>
      </c>
      <c r="BE210" s="201">
        <f t="shared" si="44"/>
        <v>0</v>
      </c>
      <c r="BF210" s="201">
        <f t="shared" si="45"/>
        <v>0</v>
      </c>
      <c r="BG210" s="201">
        <f t="shared" si="46"/>
        <v>0</v>
      </c>
      <c r="BH210" s="201">
        <f t="shared" si="47"/>
        <v>0</v>
      </c>
      <c r="BI210" s="201">
        <f t="shared" si="48"/>
        <v>0</v>
      </c>
      <c r="BJ210" s="22" t="s">
        <v>24</v>
      </c>
      <c r="BK210" s="201">
        <f t="shared" si="49"/>
        <v>0</v>
      </c>
      <c r="BL210" s="22" t="s">
        <v>193</v>
      </c>
      <c r="BM210" s="22" t="s">
        <v>565</v>
      </c>
    </row>
    <row r="211" spans="2:65" s="1" customFormat="1" ht="25.5" customHeight="1" x14ac:dyDescent="0.3">
      <c r="B211" s="39"/>
      <c r="C211" s="190" t="s">
        <v>566</v>
      </c>
      <c r="D211" s="190" t="s">
        <v>131</v>
      </c>
      <c r="E211" s="191" t="s">
        <v>567</v>
      </c>
      <c r="F211" s="192" t="s">
        <v>568</v>
      </c>
      <c r="G211" s="193" t="s">
        <v>163</v>
      </c>
      <c r="H211" s="194">
        <v>1.1519999999999999</v>
      </c>
      <c r="I211" s="195"/>
      <c r="J211" s="196">
        <f t="shared" si="40"/>
        <v>0</v>
      </c>
      <c r="K211" s="192" t="s">
        <v>22</v>
      </c>
      <c r="L211" s="59"/>
      <c r="M211" s="197" t="s">
        <v>22</v>
      </c>
      <c r="N211" s="198" t="s">
        <v>46</v>
      </c>
      <c r="O211" s="40"/>
      <c r="P211" s="199">
        <f t="shared" si="41"/>
        <v>0</v>
      </c>
      <c r="Q211" s="199">
        <v>0</v>
      </c>
      <c r="R211" s="199">
        <f t="shared" si="42"/>
        <v>0</v>
      </c>
      <c r="S211" s="199">
        <v>0</v>
      </c>
      <c r="T211" s="200">
        <f t="shared" si="43"/>
        <v>0</v>
      </c>
      <c r="AR211" s="22" t="s">
        <v>193</v>
      </c>
      <c r="AT211" s="22" t="s">
        <v>131</v>
      </c>
      <c r="AU211" s="22" t="s">
        <v>84</v>
      </c>
      <c r="AY211" s="22" t="s">
        <v>129</v>
      </c>
      <c r="BE211" s="201">
        <f t="shared" si="44"/>
        <v>0</v>
      </c>
      <c r="BF211" s="201">
        <f t="shared" si="45"/>
        <v>0</v>
      </c>
      <c r="BG211" s="201">
        <f t="shared" si="46"/>
        <v>0</v>
      </c>
      <c r="BH211" s="201">
        <f t="shared" si="47"/>
        <v>0</v>
      </c>
      <c r="BI211" s="201">
        <f t="shared" si="48"/>
        <v>0</v>
      </c>
      <c r="BJ211" s="22" t="s">
        <v>24</v>
      </c>
      <c r="BK211" s="201">
        <f t="shared" si="49"/>
        <v>0</v>
      </c>
      <c r="BL211" s="22" t="s">
        <v>193</v>
      </c>
      <c r="BM211" s="22" t="s">
        <v>569</v>
      </c>
    </row>
    <row r="212" spans="2:65" s="1" customFormat="1" ht="16.5" customHeight="1" x14ac:dyDescent="0.3">
      <c r="B212" s="39"/>
      <c r="C212" s="190" t="s">
        <v>570</v>
      </c>
      <c r="D212" s="190" t="s">
        <v>131</v>
      </c>
      <c r="E212" s="191" t="s">
        <v>571</v>
      </c>
      <c r="F212" s="192" t="s">
        <v>572</v>
      </c>
      <c r="G212" s="193" t="s">
        <v>182</v>
      </c>
      <c r="H212" s="194">
        <v>1</v>
      </c>
      <c r="I212" s="195"/>
      <c r="J212" s="196">
        <f t="shared" si="40"/>
        <v>0</v>
      </c>
      <c r="K212" s="192" t="s">
        <v>22</v>
      </c>
      <c r="L212" s="59"/>
      <c r="M212" s="197" t="s">
        <v>22</v>
      </c>
      <c r="N212" s="198" t="s">
        <v>46</v>
      </c>
      <c r="O212" s="40"/>
      <c r="P212" s="199">
        <f t="shared" si="41"/>
        <v>0</v>
      </c>
      <c r="Q212" s="199">
        <v>0</v>
      </c>
      <c r="R212" s="199">
        <f t="shared" si="42"/>
        <v>0</v>
      </c>
      <c r="S212" s="199">
        <v>0</v>
      </c>
      <c r="T212" s="200">
        <f t="shared" si="43"/>
        <v>0</v>
      </c>
      <c r="AR212" s="22" t="s">
        <v>193</v>
      </c>
      <c r="AT212" s="22" t="s">
        <v>131</v>
      </c>
      <c r="AU212" s="22" t="s">
        <v>84</v>
      </c>
      <c r="AY212" s="22" t="s">
        <v>129</v>
      </c>
      <c r="BE212" s="201">
        <f t="shared" si="44"/>
        <v>0</v>
      </c>
      <c r="BF212" s="201">
        <f t="shared" si="45"/>
        <v>0</v>
      </c>
      <c r="BG212" s="201">
        <f t="shared" si="46"/>
        <v>0</v>
      </c>
      <c r="BH212" s="201">
        <f t="shared" si="47"/>
        <v>0</v>
      </c>
      <c r="BI212" s="201">
        <f t="shared" si="48"/>
        <v>0</v>
      </c>
      <c r="BJ212" s="22" t="s">
        <v>24</v>
      </c>
      <c r="BK212" s="201">
        <f t="shared" si="49"/>
        <v>0</v>
      </c>
      <c r="BL212" s="22" t="s">
        <v>193</v>
      </c>
      <c r="BM212" s="22" t="s">
        <v>573</v>
      </c>
    </row>
    <row r="213" spans="2:65" s="10" customFormat="1" ht="37.35" customHeight="1" x14ac:dyDescent="0.35">
      <c r="B213" s="174"/>
      <c r="C213" s="175"/>
      <c r="D213" s="176" t="s">
        <v>74</v>
      </c>
      <c r="E213" s="177" t="s">
        <v>574</v>
      </c>
      <c r="F213" s="177" t="s">
        <v>575</v>
      </c>
      <c r="G213" s="175"/>
      <c r="H213" s="175"/>
      <c r="I213" s="178"/>
      <c r="J213" s="179">
        <f>BK213</f>
        <v>0</v>
      </c>
      <c r="K213" s="175"/>
      <c r="L213" s="180"/>
      <c r="M213" s="181"/>
      <c r="N213" s="182"/>
      <c r="O213" s="182"/>
      <c r="P213" s="183">
        <f>SUM(P214:P228)</f>
        <v>0</v>
      </c>
      <c r="Q213" s="182"/>
      <c r="R213" s="183">
        <f>SUM(R214:R228)</f>
        <v>11.281699999999999</v>
      </c>
      <c r="S213" s="182"/>
      <c r="T213" s="184">
        <f>SUM(T214:T228)</f>
        <v>12.702</v>
      </c>
      <c r="AR213" s="185" t="s">
        <v>135</v>
      </c>
      <c r="AT213" s="186" t="s">
        <v>74</v>
      </c>
      <c r="AU213" s="186" t="s">
        <v>75</v>
      </c>
      <c r="AY213" s="185" t="s">
        <v>129</v>
      </c>
      <c r="BK213" s="187">
        <f>SUM(BK214:BK228)</f>
        <v>0</v>
      </c>
    </row>
    <row r="214" spans="2:65" s="1" customFormat="1" ht="25.5" customHeight="1" x14ac:dyDescent="0.3">
      <c r="B214" s="39"/>
      <c r="C214" s="190" t="s">
        <v>576</v>
      </c>
      <c r="D214" s="190" t="s">
        <v>131</v>
      </c>
      <c r="E214" s="191" t="s">
        <v>577</v>
      </c>
      <c r="F214" s="192" t="s">
        <v>578</v>
      </c>
      <c r="G214" s="193" t="s">
        <v>182</v>
      </c>
      <c r="H214" s="194">
        <v>2</v>
      </c>
      <c r="I214" s="195"/>
      <c r="J214" s="196">
        <f t="shared" ref="J214:J226" si="50">ROUND(I214*H214,2)</f>
        <v>0</v>
      </c>
      <c r="K214" s="192" t="s">
        <v>22</v>
      </c>
      <c r="L214" s="59"/>
      <c r="M214" s="197" t="s">
        <v>22</v>
      </c>
      <c r="N214" s="198" t="s">
        <v>46</v>
      </c>
      <c r="O214" s="40"/>
      <c r="P214" s="199">
        <f t="shared" ref="P214:P226" si="51">O214*H214</f>
        <v>0</v>
      </c>
      <c r="Q214" s="199">
        <v>0</v>
      </c>
      <c r="R214" s="199">
        <f t="shared" ref="R214:R226" si="52">Q214*H214</f>
        <v>0</v>
      </c>
      <c r="S214" s="199">
        <v>0</v>
      </c>
      <c r="T214" s="200">
        <f t="shared" ref="T214:T226" si="53">S214*H214</f>
        <v>0</v>
      </c>
      <c r="AR214" s="22" t="s">
        <v>135</v>
      </c>
      <c r="AT214" s="22" t="s">
        <v>131</v>
      </c>
      <c r="AU214" s="22" t="s">
        <v>24</v>
      </c>
      <c r="AY214" s="22" t="s">
        <v>129</v>
      </c>
      <c r="BE214" s="201">
        <f t="shared" ref="BE214:BE226" si="54">IF(N214="základní",J214,0)</f>
        <v>0</v>
      </c>
      <c r="BF214" s="201">
        <f t="shared" ref="BF214:BF226" si="55">IF(N214="snížená",J214,0)</f>
        <v>0</v>
      </c>
      <c r="BG214" s="201">
        <f t="shared" ref="BG214:BG226" si="56">IF(N214="zákl. přenesená",J214,0)</f>
        <v>0</v>
      </c>
      <c r="BH214" s="201">
        <f t="shared" ref="BH214:BH226" si="57">IF(N214="sníž. přenesená",J214,0)</f>
        <v>0</v>
      </c>
      <c r="BI214" s="201">
        <f t="shared" ref="BI214:BI226" si="58">IF(N214="nulová",J214,0)</f>
        <v>0</v>
      </c>
      <c r="BJ214" s="22" t="s">
        <v>24</v>
      </c>
      <c r="BK214" s="201">
        <f t="shared" ref="BK214:BK226" si="59">ROUND(I214*H214,2)</f>
        <v>0</v>
      </c>
      <c r="BL214" s="22" t="s">
        <v>135</v>
      </c>
      <c r="BM214" s="22" t="s">
        <v>579</v>
      </c>
    </row>
    <row r="215" spans="2:65" s="1" customFormat="1" ht="38.25" customHeight="1" x14ac:dyDescent="0.3">
      <c r="B215" s="39"/>
      <c r="C215" s="190" t="s">
        <v>30</v>
      </c>
      <c r="D215" s="190" t="s">
        <v>131</v>
      </c>
      <c r="E215" s="191" t="s">
        <v>580</v>
      </c>
      <c r="F215" s="192" t="s">
        <v>581</v>
      </c>
      <c r="G215" s="193" t="s">
        <v>182</v>
      </c>
      <c r="H215" s="194">
        <v>2</v>
      </c>
      <c r="I215" s="195"/>
      <c r="J215" s="196">
        <f t="shared" si="50"/>
        <v>0</v>
      </c>
      <c r="K215" s="192" t="s">
        <v>230</v>
      </c>
      <c r="L215" s="59"/>
      <c r="M215" s="197" t="s">
        <v>22</v>
      </c>
      <c r="N215" s="198" t="s">
        <v>46</v>
      </c>
      <c r="O215" s="40"/>
      <c r="P215" s="199">
        <f t="shared" si="51"/>
        <v>0</v>
      </c>
      <c r="Q215" s="199">
        <v>0</v>
      </c>
      <c r="R215" s="199">
        <f t="shared" si="52"/>
        <v>0</v>
      </c>
      <c r="S215" s="199">
        <v>1.6E-2</v>
      </c>
      <c r="T215" s="200">
        <f t="shared" si="53"/>
        <v>3.2000000000000001E-2</v>
      </c>
      <c r="AR215" s="22" t="s">
        <v>135</v>
      </c>
      <c r="AT215" s="22" t="s">
        <v>131</v>
      </c>
      <c r="AU215" s="22" t="s">
        <v>24</v>
      </c>
      <c r="AY215" s="22" t="s">
        <v>129</v>
      </c>
      <c r="BE215" s="201">
        <f t="shared" si="54"/>
        <v>0</v>
      </c>
      <c r="BF215" s="201">
        <f t="shared" si="55"/>
        <v>0</v>
      </c>
      <c r="BG215" s="201">
        <f t="shared" si="56"/>
        <v>0</v>
      </c>
      <c r="BH215" s="201">
        <f t="shared" si="57"/>
        <v>0</v>
      </c>
      <c r="BI215" s="201">
        <f t="shared" si="58"/>
        <v>0</v>
      </c>
      <c r="BJ215" s="22" t="s">
        <v>24</v>
      </c>
      <c r="BK215" s="201">
        <f t="shared" si="59"/>
        <v>0</v>
      </c>
      <c r="BL215" s="22" t="s">
        <v>135</v>
      </c>
      <c r="BM215" s="22" t="s">
        <v>582</v>
      </c>
    </row>
    <row r="216" spans="2:65" s="1" customFormat="1" ht="25.5" customHeight="1" x14ac:dyDescent="0.3">
      <c r="B216" s="39"/>
      <c r="C216" s="190" t="s">
        <v>583</v>
      </c>
      <c r="D216" s="190" t="s">
        <v>131</v>
      </c>
      <c r="E216" s="191" t="s">
        <v>584</v>
      </c>
      <c r="F216" s="192" t="s">
        <v>585</v>
      </c>
      <c r="G216" s="193" t="s">
        <v>191</v>
      </c>
      <c r="H216" s="194">
        <v>32</v>
      </c>
      <c r="I216" s="195"/>
      <c r="J216" s="196">
        <f t="shared" si="50"/>
        <v>0</v>
      </c>
      <c r="K216" s="192" t="s">
        <v>230</v>
      </c>
      <c r="L216" s="59"/>
      <c r="M216" s="197" t="s">
        <v>22</v>
      </c>
      <c r="N216" s="198" t="s">
        <v>46</v>
      </c>
      <c r="O216" s="40"/>
      <c r="P216" s="199">
        <f t="shared" si="51"/>
        <v>0</v>
      </c>
      <c r="Q216" s="199">
        <v>0</v>
      </c>
      <c r="R216" s="199">
        <f t="shared" si="52"/>
        <v>0</v>
      </c>
      <c r="S216" s="199">
        <v>3.7999999999999999E-2</v>
      </c>
      <c r="T216" s="200">
        <f t="shared" si="53"/>
        <v>1.216</v>
      </c>
      <c r="AR216" s="22" t="s">
        <v>135</v>
      </c>
      <c r="AT216" s="22" t="s">
        <v>131</v>
      </c>
      <c r="AU216" s="22" t="s">
        <v>24</v>
      </c>
      <c r="AY216" s="22" t="s">
        <v>129</v>
      </c>
      <c r="BE216" s="201">
        <f t="shared" si="54"/>
        <v>0</v>
      </c>
      <c r="BF216" s="201">
        <f t="shared" si="55"/>
        <v>0</v>
      </c>
      <c r="BG216" s="201">
        <f t="shared" si="56"/>
        <v>0</v>
      </c>
      <c r="BH216" s="201">
        <f t="shared" si="57"/>
        <v>0</v>
      </c>
      <c r="BI216" s="201">
        <f t="shared" si="58"/>
        <v>0</v>
      </c>
      <c r="BJ216" s="22" t="s">
        <v>24</v>
      </c>
      <c r="BK216" s="201">
        <f t="shared" si="59"/>
        <v>0</v>
      </c>
      <c r="BL216" s="22" t="s">
        <v>135</v>
      </c>
      <c r="BM216" s="22" t="s">
        <v>586</v>
      </c>
    </row>
    <row r="217" spans="2:65" s="1" customFormat="1" ht="25.5" customHeight="1" x14ac:dyDescent="0.3">
      <c r="B217" s="39"/>
      <c r="C217" s="190" t="s">
        <v>587</v>
      </c>
      <c r="D217" s="190" t="s">
        <v>131</v>
      </c>
      <c r="E217" s="191" t="s">
        <v>588</v>
      </c>
      <c r="F217" s="192" t="s">
        <v>589</v>
      </c>
      <c r="G217" s="193" t="s">
        <v>590</v>
      </c>
      <c r="H217" s="194">
        <v>33.200000000000003</v>
      </c>
      <c r="I217" s="195"/>
      <c r="J217" s="196">
        <f t="shared" si="50"/>
        <v>0</v>
      </c>
      <c r="K217" s="192" t="s">
        <v>22</v>
      </c>
      <c r="L217" s="59"/>
      <c r="M217" s="197" t="s">
        <v>22</v>
      </c>
      <c r="N217" s="198" t="s">
        <v>46</v>
      </c>
      <c r="O217" s="40"/>
      <c r="P217" s="199">
        <f t="shared" si="51"/>
        <v>0</v>
      </c>
      <c r="Q217" s="199">
        <v>0</v>
      </c>
      <c r="R217" s="199">
        <f t="shared" si="52"/>
        <v>0</v>
      </c>
      <c r="S217" s="199">
        <v>0.34499999999999997</v>
      </c>
      <c r="T217" s="200">
        <f t="shared" si="53"/>
        <v>11.454000000000001</v>
      </c>
      <c r="AR217" s="22" t="s">
        <v>135</v>
      </c>
      <c r="AT217" s="22" t="s">
        <v>131</v>
      </c>
      <c r="AU217" s="22" t="s">
        <v>24</v>
      </c>
      <c r="AY217" s="22" t="s">
        <v>129</v>
      </c>
      <c r="BE217" s="201">
        <f t="shared" si="54"/>
        <v>0</v>
      </c>
      <c r="BF217" s="201">
        <f t="shared" si="55"/>
        <v>0</v>
      </c>
      <c r="BG217" s="201">
        <f t="shared" si="56"/>
        <v>0</v>
      </c>
      <c r="BH217" s="201">
        <f t="shared" si="57"/>
        <v>0</v>
      </c>
      <c r="BI217" s="201">
        <f t="shared" si="58"/>
        <v>0</v>
      </c>
      <c r="BJ217" s="22" t="s">
        <v>24</v>
      </c>
      <c r="BK217" s="201">
        <f t="shared" si="59"/>
        <v>0</v>
      </c>
      <c r="BL217" s="22" t="s">
        <v>135</v>
      </c>
      <c r="BM217" s="22" t="s">
        <v>591</v>
      </c>
    </row>
    <row r="218" spans="2:65" s="1" customFormat="1" ht="25.5" customHeight="1" x14ac:dyDescent="0.3">
      <c r="B218" s="39"/>
      <c r="C218" s="190" t="s">
        <v>592</v>
      </c>
      <c r="D218" s="190" t="s">
        <v>131</v>
      </c>
      <c r="E218" s="191" t="s">
        <v>593</v>
      </c>
      <c r="F218" s="192" t="s">
        <v>594</v>
      </c>
      <c r="G218" s="193" t="s">
        <v>134</v>
      </c>
      <c r="H218" s="194">
        <v>5</v>
      </c>
      <c r="I218" s="195"/>
      <c r="J218" s="196">
        <f t="shared" si="50"/>
        <v>0</v>
      </c>
      <c r="K218" s="192" t="s">
        <v>556</v>
      </c>
      <c r="L218" s="59"/>
      <c r="M218" s="197" t="s">
        <v>22</v>
      </c>
      <c r="N218" s="198" t="s">
        <v>46</v>
      </c>
      <c r="O218" s="40"/>
      <c r="P218" s="199">
        <f t="shared" si="51"/>
        <v>0</v>
      </c>
      <c r="Q218" s="199">
        <v>2.2563399999999998</v>
      </c>
      <c r="R218" s="199">
        <f t="shared" si="52"/>
        <v>11.281699999999999</v>
      </c>
      <c r="S218" s="199">
        <v>0</v>
      </c>
      <c r="T218" s="200">
        <f t="shared" si="53"/>
        <v>0</v>
      </c>
      <c r="AR218" s="22" t="s">
        <v>135</v>
      </c>
      <c r="AT218" s="22" t="s">
        <v>131</v>
      </c>
      <c r="AU218" s="22" t="s">
        <v>24</v>
      </c>
      <c r="AY218" s="22" t="s">
        <v>129</v>
      </c>
      <c r="BE218" s="201">
        <f t="shared" si="54"/>
        <v>0</v>
      </c>
      <c r="BF218" s="201">
        <f t="shared" si="55"/>
        <v>0</v>
      </c>
      <c r="BG218" s="201">
        <f t="shared" si="56"/>
        <v>0</v>
      </c>
      <c r="BH218" s="201">
        <f t="shared" si="57"/>
        <v>0</v>
      </c>
      <c r="BI218" s="201">
        <f t="shared" si="58"/>
        <v>0</v>
      </c>
      <c r="BJ218" s="22" t="s">
        <v>24</v>
      </c>
      <c r="BK218" s="201">
        <f t="shared" si="59"/>
        <v>0</v>
      </c>
      <c r="BL218" s="22" t="s">
        <v>135</v>
      </c>
      <c r="BM218" s="22" t="s">
        <v>595</v>
      </c>
    </row>
    <row r="219" spans="2:65" s="1" customFormat="1" ht="25.5" customHeight="1" x14ac:dyDescent="0.3">
      <c r="B219" s="39"/>
      <c r="C219" s="190" t="s">
        <v>596</v>
      </c>
      <c r="D219" s="190" t="s">
        <v>131</v>
      </c>
      <c r="E219" s="191" t="s">
        <v>597</v>
      </c>
      <c r="F219" s="192" t="s">
        <v>598</v>
      </c>
      <c r="G219" s="193" t="s">
        <v>448</v>
      </c>
      <c r="H219" s="194">
        <v>1</v>
      </c>
      <c r="I219" s="195"/>
      <c r="J219" s="196">
        <f t="shared" si="50"/>
        <v>0</v>
      </c>
      <c r="K219" s="192" t="s">
        <v>22</v>
      </c>
      <c r="L219" s="59"/>
      <c r="M219" s="197" t="s">
        <v>22</v>
      </c>
      <c r="N219" s="198" t="s">
        <v>46</v>
      </c>
      <c r="O219" s="40"/>
      <c r="P219" s="199">
        <f t="shared" si="51"/>
        <v>0</v>
      </c>
      <c r="Q219" s="199">
        <v>0</v>
      </c>
      <c r="R219" s="199">
        <f t="shared" si="52"/>
        <v>0</v>
      </c>
      <c r="S219" s="199">
        <v>0</v>
      </c>
      <c r="T219" s="200">
        <f t="shared" si="53"/>
        <v>0</v>
      </c>
      <c r="AR219" s="22" t="s">
        <v>135</v>
      </c>
      <c r="AT219" s="22" t="s">
        <v>131</v>
      </c>
      <c r="AU219" s="22" t="s">
        <v>24</v>
      </c>
      <c r="AY219" s="22" t="s">
        <v>129</v>
      </c>
      <c r="BE219" s="201">
        <f t="shared" si="54"/>
        <v>0</v>
      </c>
      <c r="BF219" s="201">
        <f t="shared" si="55"/>
        <v>0</v>
      </c>
      <c r="BG219" s="201">
        <f t="shared" si="56"/>
        <v>0</v>
      </c>
      <c r="BH219" s="201">
        <f t="shared" si="57"/>
        <v>0</v>
      </c>
      <c r="BI219" s="201">
        <f t="shared" si="58"/>
        <v>0</v>
      </c>
      <c r="BJ219" s="22" t="s">
        <v>24</v>
      </c>
      <c r="BK219" s="201">
        <f t="shared" si="59"/>
        <v>0</v>
      </c>
      <c r="BL219" s="22" t="s">
        <v>135</v>
      </c>
      <c r="BM219" s="22" t="s">
        <v>599</v>
      </c>
    </row>
    <row r="220" spans="2:65" s="1" customFormat="1" ht="16.5" customHeight="1" x14ac:dyDescent="0.3">
      <c r="B220" s="39"/>
      <c r="C220" s="190" t="s">
        <v>600</v>
      </c>
      <c r="D220" s="190" t="s">
        <v>131</v>
      </c>
      <c r="E220" s="191" t="s">
        <v>601</v>
      </c>
      <c r="F220" s="192" t="s">
        <v>602</v>
      </c>
      <c r="G220" s="193" t="s">
        <v>448</v>
      </c>
      <c r="H220" s="194">
        <v>1</v>
      </c>
      <c r="I220" s="195"/>
      <c r="J220" s="196">
        <f t="shared" si="50"/>
        <v>0</v>
      </c>
      <c r="K220" s="192" t="s">
        <v>22</v>
      </c>
      <c r="L220" s="59"/>
      <c r="M220" s="197" t="s">
        <v>22</v>
      </c>
      <c r="N220" s="198" t="s">
        <v>46</v>
      </c>
      <c r="O220" s="40"/>
      <c r="P220" s="199">
        <f t="shared" si="51"/>
        <v>0</v>
      </c>
      <c r="Q220" s="199">
        <v>0</v>
      </c>
      <c r="R220" s="199">
        <f t="shared" si="52"/>
        <v>0</v>
      </c>
      <c r="S220" s="199">
        <v>0</v>
      </c>
      <c r="T220" s="200">
        <f t="shared" si="53"/>
        <v>0</v>
      </c>
      <c r="AR220" s="22" t="s">
        <v>135</v>
      </c>
      <c r="AT220" s="22" t="s">
        <v>131</v>
      </c>
      <c r="AU220" s="22" t="s">
        <v>24</v>
      </c>
      <c r="AY220" s="22" t="s">
        <v>129</v>
      </c>
      <c r="BE220" s="201">
        <f t="shared" si="54"/>
        <v>0</v>
      </c>
      <c r="BF220" s="201">
        <f t="shared" si="55"/>
        <v>0</v>
      </c>
      <c r="BG220" s="201">
        <f t="shared" si="56"/>
        <v>0</v>
      </c>
      <c r="BH220" s="201">
        <f t="shared" si="57"/>
        <v>0</v>
      </c>
      <c r="BI220" s="201">
        <f t="shared" si="58"/>
        <v>0</v>
      </c>
      <c r="BJ220" s="22" t="s">
        <v>24</v>
      </c>
      <c r="BK220" s="201">
        <f t="shared" si="59"/>
        <v>0</v>
      </c>
      <c r="BL220" s="22" t="s">
        <v>135</v>
      </c>
      <c r="BM220" s="22" t="s">
        <v>603</v>
      </c>
    </row>
    <row r="221" spans="2:65" s="1" customFormat="1" ht="25.5" customHeight="1" x14ac:dyDescent="0.3">
      <c r="B221" s="39"/>
      <c r="C221" s="190" t="s">
        <v>604</v>
      </c>
      <c r="D221" s="190" t="s">
        <v>131</v>
      </c>
      <c r="E221" s="191" t="s">
        <v>605</v>
      </c>
      <c r="F221" s="192" t="s">
        <v>606</v>
      </c>
      <c r="G221" s="193" t="s">
        <v>182</v>
      </c>
      <c r="H221" s="194">
        <v>2</v>
      </c>
      <c r="I221" s="195"/>
      <c r="J221" s="196">
        <f t="shared" si="50"/>
        <v>0</v>
      </c>
      <c r="K221" s="192" t="s">
        <v>22</v>
      </c>
      <c r="L221" s="59"/>
      <c r="M221" s="197" t="s">
        <v>22</v>
      </c>
      <c r="N221" s="198" t="s">
        <v>46</v>
      </c>
      <c r="O221" s="40"/>
      <c r="P221" s="199">
        <f t="shared" si="51"/>
        <v>0</v>
      </c>
      <c r="Q221" s="199">
        <v>0</v>
      </c>
      <c r="R221" s="199">
        <f t="shared" si="52"/>
        <v>0</v>
      </c>
      <c r="S221" s="199">
        <v>0</v>
      </c>
      <c r="T221" s="200">
        <f t="shared" si="53"/>
        <v>0</v>
      </c>
      <c r="AR221" s="22" t="s">
        <v>135</v>
      </c>
      <c r="AT221" s="22" t="s">
        <v>131</v>
      </c>
      <c r="AU221" s="22" t="s">
        <v>24</v>
      </c>
      <c r="AY221" s="22" t="s">
        <v>129</v>
      </c>
      <c r="BE221" s="201">
        <f t="shared" si="54"/>
        <v>0</v>
      </c>
      <c r="BF221" s="201">
        <f t="shared" si="55"/>
        <v>0</v>
      </c>
      <c r="BG221" s="201">
        <f t="shared" si="56"/>
        <v>0</v>
      </c>
      <c r="BH221" s="201">
        <f t="shared" si="57"/>
        <v>0</v>
      </c>
      <c r="BI221" s="201">
        <f t="shared" si="58"/>
        <v>0</v>
      </c>
      <c r="BJ221" s="22" t="s">
        <v>24</v>
      </c>
      <c r="BK221" s="201">
        <f t="shared" si="59"/>
        <v>0</v>
      </c>
      <c r="BL221" s="22" t="s">
        <v>135</v>
      </c>
      <c r="BM221" s="22" t="s">
        <v>607</v>
      </c>
    </row>
    <row r="222" spans="2:65" s="1" customFormat="1" ht="25.5" customHeight="1" x14ac:dyDescent="0.3">
      <c r="B222" s="39"/>
      <c r="C222" s="190" t="s">
        <v>608</v>
      </c>
      <c r="D222" s="190" t="s">
        <v>131</v>
      </c>
      <c r="E222" s="191" t="s">
        <v>609</v>
      </c>
      <c r="F222" s="192" t="s">
        <v>610</v>
      </c>
      <c r="G222" s="193" t="s">
        <v>182</v>
      </c>
      <c r="H222" s="194">
        <v>1</v>
      </c>
      <c r="I222" s="195"/>
      <c r="J222" s="196">
        <f t="shared" si="50"/>
        <v>0</v>
      </c>
      <c r="K222" s="192" t="s">
        <v>22</v>
      </c>
      <c r="L222" s="59"/>
      <c r="M222" s="197" t="s">
        <v>22</v>
      </c>
      <c r="N222" s="198" t="s">
        <v>46</v>
      </c>
      <c r="O222" s="40"/>
      <c r="P222" s="199">
        <f t="shared" si="51"/>
        <v>0</v>
      </c>
      <c r="Q222" s="199">
        <v>0</v>
      </c>
      <c r="R222" s="199">
        <f t="shared" si="52"/>
        <v>0</v>
      </c>
      <c r="S222" s="199">
        <v>0</v>
      </c>
      <c r="T222" s="200">
        <f t="shared" si="53"/>
        <v>0</v>
      </c>
      <c r="AR222" s="22" t="s">
        <v>135</v>
      </c>
      <c r="AT222" s="22" t="s">
        <v>131</v>
      </c>
      <c r="AU222" s="22" t="s">
        <v>24</v>
      </c>
      <c r="AY222" s="22" t="s">
        <v>129</v>
      </c>
      <c r="BE222" s="201">
        <f t="shared" si="54"/>
        <v>0</v>
      </c>
      <c r="BF222" s="201">
        <f t="shared" si="55"/>
        <v>0</v>
      </c>
      <c r="BG222" s="201">
        <f t="shared" si="56"/>
        <v>0</v>
      </c>
      <c r="BH222" s="201">
        <f t="shared" si="57"/>
        <v>0</v>
      </c>
      <c r="BI222" s="201">
        <f t="shared" si="58"/>
        <v>0</v>
      </c>
      <c r="BJ222" s="22" t="s">
        <v>24</v>
      </c>
      <c r="BK222" s="201">
        <f t="shared" si="59"/>
        <v>0</v>
      </c>
      <c r="BL222" s="22" t="s">
        <v>135</v>
      </c>
      <c r="BM222" s="22" t="s">
        <v>611</v>
      </c>
    </row>
    <row r="223" spans="2:65" s="1" customFormat="1" ht="25.5" customHeight="1" x14ac:dyDescent="0.3">
      <c r="B223" s="39"/>
      <c r="C223" s="190" t="s">
        <v>612</v>
      </c>
      <c r="D223" s="190" t="s">
        <v>131</v>
      </c>
      <c r="E223" s="191" t="s">
        <v>613</v>
      </c>
      <c r="F223" s="192" t="s">
        <v>614</v>
      </c>
      <c r="G223" s="193" t="s">
        <v>182</v>
      </c>
      <c r="H223" s="194">
        <v>1</v>
      </c>
      <c r="I223" s="195"/>
      <c r="J223" s="196">
        <f t="shared" si="50"/>
        <v>0</v>
      </c>
      <c r="K223" s="192" t="s">
        <v>22</v>
      </c>
      <c r="L223" s="59"/>
      <c r="M223" s="197" t="s">
        <v>22</v>
      </c>
      <c r="N223" s="198" t="s">
        <v>46</v>
      </c>
      <c r="O223" s="40"/>
      <c r="P223" s="199">
        <f t="shared" si="51"/>
        <v>0</v>
      </c>
      <c r="Q223" s="199">
        <v>0</v>
      </c>
      <c r="R223" s="199">
        <f t="shared" si="52"/>
        <v>0</v>
      </c>
      <c r="S223" s="199">
        <v>0</v>
      </c>
      <c r="T223" s="200">
        <f t="shared" si="53"/>
        <v>0</v>
      </c>
      <c r="AR223" s="22" t="s">
        <v>135</v>
      </c>
      <c r="AT223" s="22" t="s">
        <v>131</v>
      </c>
      <c r="AU223" s="22" t="s">
        <v>24</v>
      </c>
      <c r="AY223" s="22" t="s">
        <v>129</v>
      </c>
      <c r="BE223" s="201">
        <f t="shared" si="54"/>
        <v>0</v>
      </c>
      <c r="BF223" s="201">
        <f t="shared" si="55"/>
        <v>0</v>
      </c>
      <c r="BG223" s="201">
        <f t="shared" si="56"/>
        <v>0</v>
      </c>
      <c r="BH223" s="201">
        <f t="shared" si="57"/>
        <v>0</v>
      </c>
      <c r="BI223" s="201">
        <f t="shared" si="58"/>
        <v>0</v>
      </c>
      <c r="BJ223" s="22" t="s">
        <v>24</v>
      </c>
      <c r="BK223" s="201">
        <f t="shared" si="59"/>
        <v>0</v>
      </c>
      <c r="BL223" s="22" t="s">
        <v>135</v>
      </c>
      <c r="BM223" s="22" t="s">
        <v>615</v>
      </c>
    </row>
    <row r="224" spans="2:65" s="1" customFormat="1" ht="25.5" customHeight="1" x14ac:dyDescent="0.3">
      <c r="B224" s="39"/>
      <c r="C224" s="190" t="s">
        <v>616</v>
      </c>
      <c r="D224" s="190" t="s">
        <v>131</v>
      </c>
      <c r="E224" s="191" t="s">
        <v>617</v>
      </c>
      <c r="F224" s="192" t="s">
        <v>614</v>
      </c>
      <c r="G224" s="193" t="s">
        <v>182</v>
      </c>
      <c r="H224" s="194">
        <v>2</v>
      </c>
      <c r="I224" s="195"/>
      <c r="J224" s="196">
        <f t="shared" si="50"/>
        <v>0</v>
      </c>
      <c r="K224" s="192" t="s">
        <v>22</v>
      </c>
      <c r="L224" s="59"/>
      <c r="M224" s="197" t="s">
        <v>22</v>
      </c>
      <c r="N224" s="198" t="s">
        <v>46</v>
      </c>
      <c r="O224" s="40"/>
      <c r="P224" s="199">
        <f t="shared" si="51"/>
        <v>0</v>
      </c>
      <c r="Q224" s="199">
        <v>0</v>
      </c>
      <c r="R224" s="199">
        <f t="shared" si="52"/>
        <v>0</v>
      </c>
      <c r="S224" s="199">
        <v>0</v>
      </c>
      <c r="T224" s="200">
        <f t="shared" si="53"/>
        <v>0</v>
      </c>
      <c r="AR224" s="22" t="s">
        <v>135</v>
      </c>
      <c r="AT224" s="22" t="s">
        <v>131</v>
      </c>
      <c r="AU224" s="22" t="s">
        <v>24</v>
      </c>
      <c r="AY224" s="22" t="s">
        <v>129</v>
      </c>
      <c r="BE224" s="201">
        <f t="shared" si="54"/>
        <v>0</v>
      </c>
      <c r="BF224" s="201">
        <f t="shared" si="55"/>
        <v>0</v>
      </c>
      <c r="BG224" s="201">
        <f t="shared" si="56"/>
        <v>0</v>
      </c>
      <c r="BH224" s="201">
        <f t="shared" si="57"/>
        <v>0</v>
      </c>
      <c r="BI224" s="201">
        <f t="shared" si="58"/>
        <v>0</v>
      </c>
      <c r="BJ224" s="22" t="s">
        <v>24</v>
      </c>
      <c r="BK224" s="201">
        <f t="shared" si="59"/>
        <v>0</v>
      </c>
      <c r="BL224" s="22" t="s">
        <v>135</v>
      </c>
      <c r="BM224" s="22" t="s">
        <v>618</v>
      </c>
    </row>
    <row r="225" spans="2:65" s="1" customFormat="1" ht="25.5" customHeight="1" x14ac:dyDescent="0.3">
      <c r="B225" s="39"/>
      <c r="C225" s="190" t="s">
        <v>619</v>
      </c>
      <c r="D225" s="190" t="s">
        <v>131</v>
      </c>
      <c r="E225" s="191" t="s">
        <v>620</v>
      </c>
      <c r="F225" s="192" t="s">
        <v>621</v>
      </c>
      <c r="G225" s="193" t="s">
        <v>182</v>
      </c>
      <c r="H225" s="194">
        <v>2</v>
      </c>
      <c r="I225" s="195"/>
      <c r="J225" s="196">
        <f t="shared" si="50"/>
        <v>0</v>
      </c>
      <c r="K225" s="192" t="s">
        <v>22</v>
      </c>
      <c r="L225" s="59"/>
      <c r="M225" s="197" t="s">
        <v>22</v>
      </c>
      <c r="N225" s="198" t="s">
        <v>46</v>
      </c>
      <c r="O225" s="40"/>
      <c r="P225" s="199">
        <f t="shared" si="51"/>
        <v>0</v>
      </c>
      <c r="Q225" s="199">
        <v>0</v>
      </c>
      <c r="R225" s="199">
        <f t="shared" si="52"/>
        <v>0</v>
      </c>
      <c r="S225" s="199">
        <v>0</v>
      </c>
      <c r="T225" s="200">
        <f t="shared" si="53"/>
        <v>0</v>
      </c>
      <c r="AR225" s="22" t="s">
        <v>135</v>
      </c>
      <c r="AT225" s="22" t="s">
        <v>131</v>
      </c>
      <c r="AU225" s="22" t="s">
        <v>24</v>
      </c>
      <c r="AY225" s="22" t="s">
        <v>129</v>
      </c>
      <c r="BE225" s="201">
        <f t="shared" si="54"/>
        <v>0</v>
      </c>
      <c r="BF225" s="201">
        <f t="shared" si="55"/>
        <v>0</v>
      </c>
      <c r="BG225" s="201">
        <f t="shared" si="56"/>
        <v>0</v>
      </c>
      <c r="BH225" s="201">
        <f t="shared" si="57"/>
        <v>0</v>
      </c>
      <c r="BI225" s="201">
        <f t="shared" si="58"/>
        <v>0</v>
      </c>
      <c r="BJ225" s="22" t="s">
        <v>24</v>
      </c>
      <c r="BK225" s="201">
        <f t="shared" si="59"/>
        <v>0</v>
      </c>
      <c r="BL225" s="22" t="s">
        <v>135</v>
      </c>
      <c r="BM225" s="22" t="s">
        <v>622</v>
      </c>
    </row>
    <row r="226" spans="2:65" s="1" customFormat="1" ht="16.5" customHeight="1" x14ac:dyDescent="0.3">
      <c r="B226" s="39"/>
      <c r="C226" s="190" t="s">
        <v>623</v>
      </c>
      <c r="D226" s="190" t="s">
        <v>131</v>
      </c>
      <c r="E226" s="191" t="s">
        <v>624</v>
      </c>
      <c r="F226" s="192" t="s">
        <v>625</v>
      </c>
      <c r="G226" s="193" t="s">
        <v>182</v>
      </c>
      <c r="H226" s="194">
        <v>1</v>
      </c>
      <c r="I226" s="195"/>
      <c r="J226" s="196">
        <f t="shared" si="50"/>
        <v>0</v>
      </c>
      <c r="K226" s="192" t="s">
        <v>22</v>
      </c>
      <c r="L226" s="59"/>
      <c r="M226" s="197" t="s">
        <v>22</v>
      </c>
      <c r="N226" s="198" t="s">
        <v>46</v>
      </c>
      <c r="O226" s="40"/>
      <c r="P226" s="199">
        <f t="shared" si="51"/>
        <v>0</v>
      </c>
      <c r="Q226" s="199">
        <v>0</v>
      </c>
      <c r="R226" s="199">
        <f t="shared" si="52"/>
        <v>0</v>
      </c>
      <c r="S226" s="199">
        <v>0</v>
      </c>
      <c r="T226" s="200">
        <f t="shared" si="53"/>
        <v>0</v>
      </c>
      <c r="AR226" s="22" t="s">
        <v>135</v>
      </c>
      <c r="AT226" s="22" t="s">
        <v>131</v>
      </c>
      <c r="AU226" s="22" t="s">
        <v>24</v>
      </c>
      <c r="AY226" s="22" t="s">
        <v>129</v>
      </c>
      <c r="BE226" s="201">
        <f t="shared" si="54"/>
        <v>0</v>
      </c>
      <c r="BF226" s="201">
        <f t="shared" si="55"/>
        <v>0</v>
      </c>
      <c r="BG226" s="201">
        <f t="shared" si="56"/>
        <v>0</v>
      </c>
      <c r="BH226" s="201">
        <f t="shared" si="57"/>
        <v>0</v>
      </c>
      <c r="BI226" s="201">
        <f t="shared" si="58"/>
        <v>0</v>
      </c>
      <c r="BJ226" s="22" t="s">
        <v>24</v>
      </c>
      <c r="BK226" s="201">
        <f t="shared" si="59"/>
        <v>0</v>
      </c>
      <c r="BL226" s="22" t="s">
        <v>135</v>
      </c>
      <c r="BM226" s="22" t="s">
        <v>626</v>
      </c>
    </row>
    <row r="227" spans="2:65" s="1" customFormat="1" ht="27" x14ac:dyDescent="0.3">
      <c r="B227" s="39"/>
      <c r="C227" s="61"/>
      <c r="D227" s="204" t="s">
        <v>305</v>
      </c>
      <c r="E227" s="61"/>
      <c r="F227" s="234" t="s">
        <v>627</v>
      </c>
      <c r="G227" s="61"/>
      <c r="H227" s="61"/>
      <c r="I227" s="161"/>
      <c r="J227" s="61"/>
      <c r="K227" s="61"/>
      <c r="L227" s="59"/>
      <c r="M227" s="235"/>
      <c r="N227" s="40"/>
      <c r="O227" s="40"/>
      <c r="P227" s="40"/>
      <c r="Q227" s="40"/>
      <c r="R227" s="40"/>
      <c r="S227" s="40"/>
      <c r="T227" s="76"/>
      <c r="AT227" s="22" t="s">
        <v>305</v>
      </c>
      <c r="AU227" s="22" t="s">
        <v>24</v>
      </c>
    </row>
    <row r="228" spans="2:65" s="1" customFormat="1" ht="25.5" customHeight="1" x14ac:dyDescent="0.3">
      <c r="B228" s="39"/>
      <c r="C228" s="190" t="s">
        <v>628</v>
      </c>
      <c r="D228" s="190" t="s">
        <v>131</v>
      </c>
      <c r="E228" s="191" t="s">
        <v>629</v>
      </c>
      <c r="F228" s="192" t="s">
        <v>630</v>
      </c>
      <c r="G228" s="193" t="s">
        <v>163</v>
      </c>
      <c r="H228" s="194">
        <v>12.702</v>
      </c>
      <c r="I228" s="195"/>
      <c r="J228" s="196">
        <f>ROUND(I228*H228,2)</f>
        <v>0</v>
      </c>
      <c r="K228" s="192" t="s">
        <v>22</v>
      </c>
      <c r="L228" s="59"/>
      <c r="M228" s="197" t="s">
        <v>22</v>
      </c>
      <c r="N228" s="236" t="s">
        <v>46</v>
      </c>
      <c r="O228" s="237"/>
      <c r="P228" s="238">
        <f>O228*H228</f>
        <v>0</v>
      </c>
      <c r="Q228" s="238">
        <v>0</v>
      </c>
      <c r="R228" s="238">
        <f>Q228*H228</f>
        <v>0</v>
      </c>
      <c r="S228" s="238">
        <v>0</v>
      </c>
      <c r="T228" s="239">
        <f>S228*H228</f>
        <v>0</v>
      </c>
      <c r="AR228" s="22" t="s">
        <v>135</v>
      </c>
      <c r="AT228" s="22" t="s">
        <v>131</v>
      </c>
      <c r="AU228" s="22" t="s">
        <v>24</v>
      </c>
      <c r="AY228" s="22" t="s">
        <v>129</v>
      </c>
      <c r="BE228" s="201">
        <f>IF(N228="základní",J228,0)</f>
        <v>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22" t="s">
        <v>24</v>
      </c>
      <c r="BK228" s="201">
        <f>ROUND(I228*H228,2)</f>
        <v>0</v>
      </c>
      <c r="BL228" s="22" t="s">
        <v>135</v>
      </c>
      <c r="BM228" s="22" t="s">
        <v>631</v>
      </c>
    </row>
    <row r="229" spans="2:65" s="1" customFormat="1" ht="6.95" customHeight="1" x14ac:dyDescent="0.3">
      <c r="B229" s="54"/>
      <c r="C229" s="55"/>
      <c r="D229" s="55"/>
      <c r="E229" s="55"/>
      <c r="F229" s="55"/>
      <c r="G229" s="55"/>
      <c r="H229" s="55"/>
      <c r="I229" s="137"/>
      <c r="J229" s="55"/>
      <c r="K229" s="55"/>
      <c r="L229" s="59"/>
    </row>
  </sheetData>
  <sheetProtection algorithmName="SHA-512" hashValue="N9HV0cj0BH7n+U5vEKRP9Z3J2IjFV0JaU8sdxE0SwRxFIVaFyBVfDERhid8/VOZRKpgfPWfEw8lJIvftptxUig==" saltValue="iv0tTo51tU2r21oED8Mgs8Xp28LBEEfMLvyFid5P7vwsPGQgR/NEelkldQS2GszFcnpj23Qnk+PBbYSX26NR3Q==" spinCount="100000" sheet="1" objects="1" scenarios="1" formatColumns="0" formatRows="0" autoFilter="0"/>
  <autoFilter ref="C86:K228"/>
  <mergeCells count="10">
    <mergeCell ref="J51:J52"/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0"/>
  <sheetViews>
    <sheetView showGridLines="0" tabSelected="1" workbookViewId="0">
      <pane ySplit="1" topLeftCell="A80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9"/>
      <c r="B1" s="110"/>
      <c r="C1" s="110"/>
      <c r="D1" s="111" t="s">
        <v>1</v>
      </c>
      <c r="E1" s="110"/>
      <c r="F1" s="112" t="s">
        <v>88</v>
      </c>
      <c r="G1" s="364" t="s">
        <v>89</v>
      </c>
      <c r="H1" s="364"/>
      <c r="I1" s="113"/>
      <c r="J1" s="112" t="s">
        <v>90</v>
      </c>
      <c r="K1" s="111" t="s">
        <v>91</v>
      </c>
      <c r="L1" s="112" t="s">
        <v>92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 x14ac:dyDescent="0.3"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AT2" s="22" t="s">
        <v>87</v>
      </c>
    </row>
    <row r="3" spans="1:70" ht="6.95" customHeight="1" x14ac:dyDescent="0.3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84</v>
      </c>
    </row>
    <row r="4" spans="1:70" ht="36.950000000000003" customHeight="1" x14ac:dyDescent="0.3">
      <c r="B4" s="26"/>
      <c r="C4" s="27"/>
      <c r="D4" s="28" t="s">
        <v>93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 x14ac:dyDescent="0.3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x14ac:dyDescent="0.3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 x14ac:dyDescent="0.3">
      <c r="B7" s="26"/>
      <c r="C7" s="27"/>
      <c r="D7" s="27"/>
      <c r="E7" s="356" t="str">
        <f>'Rekapitulace stavby'!K6</f>
        <v>Stavební úpravy vodoléčby</v>
      </c>
      <c r="F7" s="357"/>
      <c r="G7" s="357"/>
      <c r="H7" s="357"/>
      <c r="I7" s="115"/>
      <c r="J7" s="27"/>
      <c r="K7" s="29"/>
    </row>
    <row r="8" spans="1:70" s="1" customFormat="1" x14ac:dyDescent="0.3">
      <c r="B8" s="39"/>
      <c r="C8" s="40"/>
      <c r="D8" s="35" t="s">
        <v>94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 x14ac:dyDescent="0.3">
      <c r="B9" s="39"/>
      <c r="C9" s="40"/>
      <c r="D9" s="40"/>
      <c r="E9" s="358" t="s">
        <v>632</v>
      </c>
      <c r="F9" s="359"/>
      <c r="G9" s="359"/>
      <c r="H9" s="359"/>
      <c r="I9" s="116"/>
      <c r="J9" s="40"/>
      <c r="K9" s="43"/>
    </row>
    <row r="10" spans="1:70" s="1" customFormat="1" ht="13.5" x14ac:dyDescent="0.3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 x14ac:dyDescent="0.3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 x14ac:dyDescent="0.3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13.10.2017</v>
      </c>
      <c r="K12" s="43"/>
    </row>
    <row r="13" spans="1:70" s="1" customFormat="1" ht="10.9" customHeight="1" x14ac:dyDescent="0.3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 x14ac:dyDescent="0.3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 x14ac:dyDescent="0.3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7" t="s">
        <v>34</v>
      </c>
      <c r="J15" s="33" t="str">
        <f>IF('Rekapitulace stavby'!AN11="","",'Rekapitulace stavby'!AN11)</f>
        <v/>
      </c>
      <c r="K15" s="43"/>
    </row>
    <row r="16" spans="1:70" s="1" customFormat="1" ht="6.95" customHeight="1" x14ac:dyDescent="0.3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 x14ac:dyDescent="0.3">
      <c r="B17" s="39"/>
      <c r="C17" s="40"/>
      <c r="D17" s="35" t="s">
        <v>35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 x14ac:dyDescent="0.3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34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 x14ac:dyDescent="0.3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 x14ac:dyDescent="0.3">
      <c r="B20" s="39"/>
      <c r="C20" s="40"/>
      <c r="D20" s="35" t="s">
        <v>37</v>
      </c>
      <c r="E20" s="40"/>
      <c r="F20" s="40"/>
      <c r="G20" s="40"/>
      <c r="H20" s="40"/>
      <c r="I20" s="117" t="s">
        <v>32</v>
      </c>
      <c r="J20" s="33" t="s">
        <v>22</v>
      </c>
      <c r="K20" s="43"/>
    </row>
    <row r="21" spans="2:11" s="1" customFormat="1" ht="18" customHeight="1" x14ac:dyDescent="0.3">
      <c r="B21" s="39"/>
      <c r="C21" s="40"/>
      <c r="D21" s="40"/>
      <c r="E21" s="33" t="s">
        <v>96</v>
      </c>
      <c r="F21" s="40"/>
      <c r="G21" s="40"/>
      <c r="H21" s="40"/>
      <c r="I21" s="117" t="s">
        <v>34</v>
      </c>
      <c r="J21" s="33" t="s">
        <v>22</v>
      </c>
      <c r="K21" s="43"/>
    </row>
    <row r="22" spans="2:11" s="1" customFormat="1" ht="6.95" customHeight="1" x14ac:dyDescent="0.3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 x14ac:dyDescent="0.3">
      <c r="B23" s="39"/>
      <c r="C23" s="40"/>
      <c r="D23" s="35" t="s">
        <v>40</v>
      </c>
      <c r="E23" s="40"/>
      <c r="F23" s="40"/>
      <c r="G23" s="40"/>
      <c r="H23" s="40"/>
      <c r="I23" s="116"/>
      <c r="J23" s="40"/>
      <c r="K23" s="43"/>
    </row>
    <row r="24" spans="2:11" s="6" customFormat="1" ht="16.5" customHeight="1" x14ac:dyDescent="0.3">
      <c r="B24" s="119"/>
      <c r="C24" s="120"/>
      <c r="D24" s="120"/>
      <c r="E24" s="325" t="s">
        <v>22</v>
      </c>
      <c r="F24" s="325"/>
      <c r="G24" s="325"/>
      <c r="H24" s="325"/>
      <c r="I24" s="121"/>
      <c r="J24" s="120"/>
      <c r="K24" s="122"/>
    </row>
    <row r="25" spans="2:11" s="1" customFormat="1" ht="6.95" customHeight="1" x14ac:dyDescent="0.3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 x14ac:dyDescent="0.3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 x14ac:dyDescent="0.3">
      <c r="B27" s="39"/>
      <c r="C27" s="40"/>
      <c r="D27" s="125" t="s">
        <v>41</v>
      </c>
      <c r="E27" s="40"/>
      <c r="F27" s="40"/>
      <c r="G27" s="40"/>
      <c r="H27" s="40"/>
      <c r="I27" s="116"/>
      <c r="J27" s="126">
        <f>ROUND(J84,2)</f>
        <v>0</v>
      </c>
      <c r="K27" s="43"/>
    </row>
    <row r="28" spans="2:11" s="1" customFormat="1" ht="6.95" customHeight="1" x14ac:dyDescent="0.3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 x14ac:dyDescent="0.3">
      <c r="B29" s="39"/>
      <c r="C29" s="40"/>
      <c r="D29" s="40"/>
      <c r="E29" s="40"/>
      <c r="F29" s="44" t="s">
        <v>43</v>
      </c>
      <c r="G29" s="40"/>
      <c r="H29" s="40"/>
      <c r="I29" s="127" t="s">
        <v>42</v>
      </c>
      <c r="J29" s="44" t="s">
        <v>44</v>
      </c>
      <c r="K29" s="43"/>
    </row>
    <row r="30" spans="2:11" s="1" customFormat="1" ht="14.45" customHeight="1" x14ac:dyDescent="0.3">
      <c r="B30" s="39"/>
      <c r="C30" s="40"/>
      <c r="D30" s="47" t="s">
        <v>45</v>
      </c>
      <c r="E30" s="47" t="s">
        <v>46</v>
      </c>
      <c r="F30" s="128">
        <f>ROUND(SUM(BE84:BE169), 2)</f>
        <v>0</v>
      </c>
      <c r="G30" s="40"/>
      <c r="H30" s="40"/>
      <c r="I30" s="129">
        <v>0.21</v>
      </c>
      <c r="J30" s="128">
        <f>ROUND(ROUND((SUM(BE84:BE169)), 2)*I30, 2)</f>
        <v>0</v>
      </c>
      <c r="K30" s="43"/>
    </row>
    <row r="31" spans="2:11" s="1" customFormat="1" ht="14.45" customHeight="1" x14ac:dyDescent="0.3">
      <c r="B31" s="39"/>
      <c r="C31" s="40"/>
      <c r="D31" s="40"/>
      <c r="E31" s="47" t="s">
        <v>47</v>
      </c>
      <c r="F31" s="128">
        <f>ROUND(SUM(BF84:BF169), 2)</f>
        <v>0</v>
      </c>
      <c r="G31" s="40"/>
      <c r="H31" s="40"/>
      <c r="I31" s="129">
        <v>0.15</v>
      </c>
      <c r="J31" s="128">
        <f>ROUND(ROUND((SUM(BF84:BF169)), 2)*I31, 2)</f>
        <v>0</v>
      </c>
      <c r="K31" s="43"/>
    </row>
    <row r="32" spans="2:11" s="1" customFormat="1" ht="14.45" hidden="1" customHeight="1" x14ac:dyDescent="0.3">
      <c r="B32" s="39"/>
      <c r="C32" s="40"/>
      <c r="D32" s="40"/>
      <c r="E32" s="47" t="s">
        <v>48</v>
      </c>
      <c r="F32" s="128">
        <f>ROUND(SUM(BG84:BG169),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 x14ac:dyDescent="0.3">
      <c r="B33" s="39"/>
      <c r="C33" s="40"/>
      <c r="D33" s="40"/>
      <c r="E33" s="47" t="s">
        <v>49</v>
      </c>
      <c r="F33" s="128">
        <f>ROUND(SUM(BH84:BH169),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 x14ac:dyDescent="0.3">
      <c r="B34" s="39"/>
      <c r="C34" s="40"/>
      <c r="D34" s="40"/>
      <c r="E34" s="47" t="s">
        <v>50</v>
      </c>
      <c r="F34" s="128">
        <f>ROUND(SUM(BI84:BI169),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 x14ac:dyDescent="0.3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 x14ac:dyDescent="0.3">
      <c r="B36" s="39"/>
      <c r="C36" s="130"/>
      <c r="D36" s="131" t="s">
        <v>51</v>
      </c>
      <c r="E36" s="77"/>
      <c r="F36" s="77"/>
      <c r="G36" s="132" t="s">
        <v>52</v>
      </c>
      <c r="H36" s="133" t="s">
        <v>53</v>
      </c>
      <c r="I36" s="134"/>
      <c r="J36" s="135">
        <f>SUM(J27:J34)</f>
        <v>0</v>
      </c>
      <c r="K36" s="136"/>
    </row>
    <row r="37" spans="2:11" s="1" customFormat="1" ht="14.45" customHeight="1" x14ac:dyDescent="0.3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 x14ac:dyDescent="0.3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 x14ac:dyDescent="0.3">
      <c r="B42" s="39"/>
      <c r="C42" s="28" t="s">
        <v>97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 x14ac:dyDescent="0.3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 x14ac:dyDescent="0.3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 x14ac:dyDescent="0.3">
      <c r="B45" s="39"/>
      <c r="C45" s="40"/>
      <c r="D45" s="40"/>
      <c r="E45" s="356" t="str">
        <f>E7</f>
        <v>Stavební úpravy vodoléčby</v>
      </c>
      <c r="F45" s="357"/>
      <c r="G45" s="357"/>
      <c r="H45" s="357"/>
      <c r="I45" s="116"/>
      <c r="J45" s="40"/>
      <c r="K45" s="43"/>
    </row>
    <row r="46" spans="2:11" s="1" customFormat="1" ht="14.45" customHeight="1" x14ac:dyDescent="0.3">
      <c r="B46" s="39"/>
      <c r="C46" s="35" t="s">
        <v>94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 x14ac:dyDescent="0.3">
      <c r="B47" s="39"/>
      <c r="C47" s="40"/>
      <c r="D47" s="40"/>
      <c r="E47" s="358" t="str">
        <f>E9</f>
        <v>ÚT - Vytápění</v>
      </c>
      <c r="F47" s="359"/>
      <c r="G47" s="359"/>
      <c r="H47" s="359"/>
      <c r="I47" s="116"/>
      <c r="J47" s="40"/>
      <c r="K47" s="43"/>
    </row>
    <row r="48" spans="2:11" s="1" customFormat="1" ht="6.95" customHeight="1" x14ac:dyDescent="0.3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 x14ac:dyDescent="0.3">
      <c r="B49" s="39"/>
      <c r="C49" s="35" t="s">
        <v>25</v>
      </c>
      <c r="D49" s="40"/>
      <c r="E49" s="40"/>
      <c r="F49" s="33" t="str">
        <f>F12</f>
        <v>Brandýs nad Orlicí</v>
      </c>
      <c r="G49" s="40"/>
      <c r="H49" s="40"/>
      <c r="I49" s="117" t="s">
        <v>27</v>
      </c>
      <c r="J49" s="118" t="str">
        <f>IF(J12="","",J12)</f>
        <v>13.10.2017</v>
      </c>
      <c r="K49" s="43"/>
    </row>
    <row r="50" spans="2:47" s="1" customFormat="1" ht="6.95" customHeight="1" x14ac:dyDescent="0.3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x14ac:dyDescent="0.3">
      <c r="B51" s="39"/>
      <c r="C51" s="35" t="s">
        <v>31</v>
      </c>
      <c r="D51" s="40"/>
      <c r="E51" s="40"/>
      <c r="F51" s="33" t="str">
        <f>E15</f>
        <v xml:space="preserve"> </v>
      </c>
      <c r="G51" s="40"/>
      <c r="H51" s="40"/>
      <c r="I51" s="117" t="s">
        <v>37</v>
      </c>
      <c r="J51" s="325" t="str">
        <f>E21</f>
        <v>Ing. Michal Pátek</v>
      </c>
      <c r="K51" s="43"/>
    </row>
    <row r="52" spans="2:47" s="1" customFormat="1" ht="14.45" customHeight="1" x14ac:dyDescent="0.3">
      <c r="B52" s="39"/>
      <c r="C52" s="35" t="s">
        <v>35</v>
      </c>
      <c r="D52" s="40"/>
      <c r="E52" s="40"/>
      <c r="F52" s="33" t="str">
        <f>IF(E18="","",E18)</f>
        <v/>
      </c>
      <c r="G52" s="40"/>
      <c r="H52" s="40"/>
      <c r="I52" s="116"/>
      <c r="J52" s="360"/>
      <c r="K52" s="43"/>
    </row>
    <row r="53" spans="2:47" s="1" customFormat="1" ht="10.35" customHeight="1" x14ac:dyDescent="0.3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 x14ac:dyDescent="0.3">
      <c r="B54" s="39"/>
      <c r="C54" s="142" t="s">
        <v>98</v>
      </c>
      <c r="D54" s="130"/>
      <c r="E54" s="130"/>
      <c r="F54" s="130"/>
      <c r="G54" s="130"/>
      <c r="H54" s="130"/>
      <c r="I54" s="143"/>
      <c r="J54" s="144" t="s">
        <v>99</v>
      </c>
      <c r="K54" s="145"/>
    </row>
    <row r="55" spans="2:47" s="1" customFormat="1" ht="10.35" customHeight="1" x14ac:dyDescent="0.3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 x14ac:dyDescent="0.3">
      <c r="B56" s="39"/>
      <c r="C56" s="146" t="s">
        <v>100</v>
      </c>
      <c r="D56" s="40"/>
      <c r="E56" s="40"/>
      <c r="F56" s="40"/>
      <c r="G56" s="40"/>
      <c r="H56" s="40"/>
      <c r="I56" s="116"/>
      <c r="J56" s="126">
        <f>J84</f>
        <v>0</v>
      </c>
      <c r="K56" s="43"/>
      <c r="AU56" s="22" t="s">
        <v>101</v>
      </c>
    </row>
    <row r="57" spans="2:47" s="7" customFormat="1" ht="24.95" customHeight="1" x14ac:dyDescent="0.3">
      <c r="B57" s="147"/>
      <c r="C57" s="148"/>
      <c r="D57" s="149" t="s">
        <v>633</v>
      </c>
      <c r="E57" s="150"/>
      <c r="F57" s="150"/>
      <c r="G57" s="150"/>
      <c r="H57" s="150"/>
      <c r="I57" s="151"/>
      <c r="J57" s="152">
        <f>J85</f>
        <v>0</v>
      </c>
      <c r="K57" s="153"/>
    </row>
    <row r="58" spans="2:47" s="8" customFormat="1" ht="19.899999999999999" customHeight="1" x14ac:dyDescent="0.3">
      <c r="B58" s="154"/>
      <c r="C58" s="155"/>
      <c r="D58" s="156" t="s">
        <v>105</v>
      </c>
      <c r="E58" s="157"/>
      <c r="F58" s="157"/>
      <c r="G58" s="157"/>
      <c r="H58" s="157"/>
      <c r="I58" s="158"/>
      <c r="J58" s="159">
        <f>J86</f>
        <v>0</v>
      </c>
      <c r="K58" s="160"/>
    </row>
    <row r="59" spans="2:47" s="8" customFormat="1" ht="19.899999999999999" customHeight="1" x14ac:dyDescent="0.3">
      <c r="B59" s="154"/>
      <c r="C59" s="155"/>
      <c r="D59" s="156" t="s">
        <v>634</v>
      </c>
      <c r="E59" s="157"/>
      <c r="F59" s="157"/>
      <c r="G59" s="157"/>
      <c r="H59" s="157"/>
      <c r="I59" s="158"/>
      <c r="J59" s="159">
        <f>J96</f>
        <v>0</v>
      </c>
      <c r="K59" s="160"/>
    </row>
    <row r="60" spans="2:47" s="8" customFormat="1" ht="19.899999999999999" customHeight="1" x14ac:dyDescent="0.3">
      <c r="B60" s="154"/>
      <c r="C60" s="155"/>
      <c r="D60" s="156" t="s">
        <v>110</v>
      </c>
      <c r="E60" s="157"/>
      <c r="F60" s="157"/>
      <c r="G60" s="157"/>
      <c r="H60" s="157"/>
      <c r="I60" s="158"/>
      <c r="J60" s="159">
        <f>J101</f>
        <v>0</v>
      </c>
      <c r="K60" s="160"/>
    </row>
    <row r="61" spans="2:47" s="8" customFormat="1" ht="19.899999999999999" customHeight="1" x14ac:dyDescent="0.3">
      <c r="B61" s="154"/>
      <c r="C61" s="155"/>
      <c r="D61" s="156" t="s">
        <v>635</v>
      </c>
      <c r="E61" s="157"/>
      <c r="F61" s="157"/>
      <c r="G61" s="157"/>
      <c r="H61" s="157"/>
      <c r="I61" s="158"/>
      <c r="J61" s="159">
        <f>J117</f>
        <v>0</v>
      </c>
      <c r="K61" s="160"/>
    </row>
    <row r="62" spans="2:47" s="8" customFormat="1" ht="19.899999999999999" customHeight="1" x14ac:dyDescent="0.3">
      <c r="B62" s="154"/>
      <c r="C62" s="155"/>
      <c r="D62" s="156" t="s">
        <v>636</v>
      </c>
      <c r="E62" s="157"/>
      <c r="F62" s="157"/>
      <c r="G62" s="157"/>
      <c r="H62" s="157"/>
      <c r="I62" s="158"/>
      <c r="J62" s="159">
        <f>J126</f>
        <v>0</v>
      </c>
      <c r="K62" s="160"/>
    </row>
    <row r="63" spans="2:47" s="8" customFormat="1" ht="19.899999999999999" customHeight="1" x14ac:dyDescent="0.3">
      <c r="B63" s="154"/>
      <c r="C63" s="155"/>
      <c r="D63" s="156" t="s">
        <v>637</v>
      </c>
      <c r="E63" s="157"/>
      <c r="F63" s="157"/>
      <c r="G63" s="157"/>
      <c r="H63" s="157"/>
      <c r="I63" s="158"/>
      <c r="J63" s="159">
        <f>J145</f>
        <v>0</v>
      </c>
      <c r="K63" s="160"/>
    </row>
    <row r="64" spans="2:47" s="8" customFormat="1" ht="19.899999999999999" customHeight="1" x14ac:dyDescent="0.3">
      <c r="B64" s="154"/>
      <c r="C64" s="155"/>
      <c r="D64" s="156" t="s">
        <v>638</v>
      </c>
      <c r="E64" s="157"/>
      <c r="F64" s="157"/>
      <c r="G64" s="157"/>
      <c r="H64" s="157"/>
      <c r="I64" s="158"/>
      <c r="J64" s="159">
        <f>J161</f>
        <v>0</v>
      </c>
      <c r="K64" s="160"/>
    </row>
    <row r="65" spans="2:12" s="1" customFormat="1" ht="21.75" customHeight="1" x14ac:dyDescent="0.3">
      <c r="B65" s="39"/>
      <c r="C65" s="40"/>
      <c r="D65" s="40"/>
      <c r="E65" s="40"/>
      <c r="F65" s="40"/>
      <c r="G65" s="40"/>
      <c r="H65" s="40"/>
      <c r="I65" s="116"/>
      <c r="J65" s="40"/>
      <c r="K65" s="43"/>
    </row>
    <row r="66" spans="2:12" s="1" customFormat="1" ht="6.95" customHeight="1" x14ac:dyDescent="0.3">
      <c r="B66" s="54"/>
      <c r="C66" s="55"/>
      <c r="D66" s="55"/>
      <c r="E66" s="55"/>
      <c r="F66" s="55"/>
      <c r="G66" s="55"/>
      <c r="H66" s="55"/>
      <c r="I66" s="137"/>
      <c r="J66" s="55"/>
      <c r="K66" s="56"/>
    </row>
    <row r="70" spans="2:12" s="1" customFormat="1" ht="6.95" customHeight="1" x14ac:dyDescent="0.3">
      <c r="B70" s="57"/>
      <c r="C70" s="58"/>
      <c r="D70" s="58"/>
      <c r="E70" s="58"/>
      <c r="F70" s="58"/>
      <c r="G70" s="58"/>
      <c r="H70" s="58"/>
      <c r="I70" s="140"/>
      <c r="J70" s="58"/>
      <c r="K70" s="58"/>
      <c r="L70" s="59"/>
    </row>
    <row r="71" spans="2:12" s="1" customFormat="1" ht="36.950000000000003" customHeight="1" x14ac:dyDescent="0.3">
      <c r="B71" s="39"/>
      <c r="C71" s="60" t="s">
        <v>113</v>
      </c>
      <c r="D71" s="61"/>
      <c r="E71" s="61"/>
      <c r="F71" s="61"/>
      <c r="G71" s="61"/>
      <c r="H71" s="61"/>
      <c r="I71" s="161"/>
      <c r="J71" s="61"/>
      <c r="K71" s="61"/>
      <c r="L71" s="59"/>
    </row>
    <row r="72" spans="2:12" s="1" customFormat="1" ht="6.95" customHeight="1" x14ac:dyDescent="0.3">
      <c r="B72" s="39"/>
      <c r="C72" s="61"/>
      <c r="D72" s="61"/>
      <c r="E72" s="61"/>
      <c r="F72" s="61"/>
      <c r="G72" s="61"/>
      <c r="H72" s="61"/>
      <c r="I72" s="161"/>
      <c r="J72" s="61"/>
      <c r="K72" s="61"/>
      <c r="L72" s="59"/>
    </row>
    <row r="73" spans="2:12" s="1" customFormat="1" ht="14.45" customHeight="1" x14ac:dyDescent="0.3">
      <c r="B73" s="39"/>
      <c r="C73" s="63" t="s">
        <v>18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16.5" customHeight="1" x14ac:dyDescent="0.3">
      <c r="B74" s="39"/>
      <c r="C74" s="61"/>
      <c r="D74" s="61"/>
      <c r="E74" s="361" t="str">
        <f>E7</f>
        <v>Stavební úpravy vodoléčby</v>
      </c>
      <c r="F74" s="362"/>
      <c r="G74" s="362"/>
      <c r="H74" s="362"/>
      <c r="I74" s="161"/>
      <c r="J74" s="61"/>
      <c r="K74" s="61"/>
      <c r="L74" s="59"/>
    </row>
    <row r="75" spans="2:12" s="1" customFormat="1" ht="14.45" customHeight="1" x14ac:dyDescent="0.3">
      <c r="B75" s="39"/>
      <c r="C75" s="63" t="s">
        <v>94</v>
      </c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17.25" customHeight="1" x14ac:dyDescent="0.3">
      <c r="B76" s="39"/>
      <c r="C76" s="61"/>
      <c r="D76" s="61"/>
      <c r="E76" s="336" t="str">
        <f>E9</f>
        <v>ÚT - Vytápění</v>
      </c>
      <c r="F76" s="363"/>
      <c r="G76" s="363"/>
      <c r="H76" s="363"/>
      <c r="I76" s="161"/>
      <c r="J76" s="61"/>
      <c r="K76" s="61"/>
      <c r="L76" s="59"/>
    </row>
    <row r="77" spans="2:12" s="1" customFormat="1" ht="6.95" customHeight="1" x14ac:dyDescent="0.3">
      <c r="B77" s="39"/>
      <c r="C77" s="61"/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18" customHeight="1" x14ac:dyDescent="0.3">
      <c r="B78" s="39"/>
      <c r="C78" s="63" t="s">
        <v>25</v>
      </c>
      <c r="D78" s="61"/>
      <c r="E78" s="61"/>
      <c r="F78" s="162" t="str">
        <f>F12</f>
        <v>Brandýs nad Orlicí</v>
      </c>
      <c r="G78" s="61"/>
      <c r="H78" s="61"/>
      <c r="I78" s="163" t="s">
        <v>27</v>
      </c>
      <c r="J78" s="71" t="str">
        <f>IF(J12="","",J12)</f>
        <v>13.10.2017</v>
      </c>
      <c r="K78" s="61"/>
      <c r="L78" s="59"/>
    </row>
    <row r="79" spans="2:12" s="1" customFormat="1" ht="6.95" customHeight="1" x14ac:dyDescent="0.3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x14ac:dyDescent="0.3">
      <c r="B80" s="39"/>
      <c r="C80" s="63" t="s">
        <v>31</v>
      </c>
      <c r="D80" s="61"/>
      <c r="E80" s="61"/>
      <c r="F80" s="162" t="str">
        <f>E15</f>
        <v xml:space="preserve"> </v>
      </c>
      <c r="G80" s="61"/>
      <c r="H80" s="61"/>
      <c r="I80" s="163" t="s">
        <v>37</v>
      </c>
      <c r="J80" s="162" t="str">
        <f>E21</f>
        <v>Ing. Michal Pátek</v>
      </c>
      <c r="K80" s="61"/>
      <c r="L80" s="59"/>
    </row>
    <row r="81" spans="2:65" s="1" customFormat="1" ht="14.45" customHeight="1" x14ac:dyDescent="0.3">
      <c r="B81" s="39"/>
      <c r="C81" s="63" t="s">
        <v>35</v>
      </c>
      <c r="D81" s="61"/>
      <c r="E81" s="61"/>
      <c r="F81" s="162" t="str">
        <f>IF(E18="","",E18)</f>
        <v/>
      </c>
      <c r="G81" s="61"/>
      <c r="H81" s="61"/>
      <c r="I81" s="161"/>
      <c r="J81" s="61"/>
      <c r="K81" s="61"/>
      <c r="L81" s="59"/>
    </row>
    <row r="82" spans="2:65" s="1" customFormat="1" ht="10.35" customHeight="1" x14ac:dyDescent="0.3">
      <c r="B82" s="39"/>
      <c r="C82" s="61"/>
      <c r="D82" s="61"/>
      <c r="E82" s="61"/>
      <c r="F82" s="61"/>
      <c r="G82" s="61"/>
      <c r="H82" s="61"/>
      <c r="I82" s="161"/>
      <c r="J82" s="61"/>
      <c r="K82" s="61"/>
      <c r="L82" s="59"/>
    </row>
    <row r="83" spans="2:65" s="9" customFormat="1" ht="29.25" customHeight="1" x14ac:dyDescent="0.3">
      <c r="B83" s="164"/>
      <c r="C83" s="165" t="s">
        <v>114</v>
      </c>
      <c r="D83" s="166" t="s">
        <v>60</v>
      </c>
      <c r="E83" s="166" t="s">
        <v>56</v>
      </c>
      <c r="F83" s="166" t="s">
        <v>115</v>
      </c>
      <c r="G83" s="166" t="s">
        <v>116</v>
      </c>
      <c r="H83" s="166" t="s">
        <v>117</v>
      </c>
      <c r="I83" s="167" t="s">
        <v>118</v>
      </c>
      <c r="J83" s="166" t="s">
        <v>99</v>
      </c>
      <c r="K83" s="168" t="s">
        <v>119</v>
      </c>
      <c r="L83" s="169"/>
      <c r="M83" s="79" t="s">
        <v>120</v>
      </c>
      <c r="N83" s="80" t="s">
        <v>45</v>
      </c>
      <c r="O83" s="80" t="s">
        <v>121</v>
      </c>
      <c r="P83" s="80" t="s">
        <v>122</v>
      </c>
      <c r="Q83" s="80" t="s">
        <v>123</v>
      </c>
      <c r="R83" s="80" t="s">
        <v>124</v>
      </c>
      <c r="S83" s="80" t="s">
        <v>125</v>
      </c>
      <c r="T83" s="81" t="s">
        <v>126</v>
      </c>
    </row>
    <row r="84" spans="2:65" s="1" customFormat="1" ht="29.25" customHeight="1" x14ac:dyDescent="0.35">
      <c r="B84" s="39"/>
      <c r="C84" s="85" t="s">
        <v>100</v>
      </c>
      <c r="D84" s="61"/>
      <c r="E84" s="61"/>
      <c r="F84" s="61"/>
      <c r="G84" s="61"/>
      <c r="H84" s="61"/>
      <c r="I84" s="161"/>
      <c r="J84" s="170">
        <f>BK84</f>
        <v>0</v>
      </c>
      <c r="K84" s="61"/>
      <c r="L84" s="59"/>
      <c r="M84" s="82"/>
      <c r="N84" s="83"/>
      <c r="O84" s="83"/>
      <c r="P84" s="171">
        <f>P85</f>
        <v>0</v>
      </c>
      <c r="Q84" s="83"/>
      <c r="R84" s="171">
        <f>R85</f>
        <v>0.29749999999999999</v>
      </c>
      <c r="S84" s="83"/>
      <c r="T84" s="172">
        <f>T85</f>
        <v>1.24536</v>
      </c>
      <c r="AT84" s="22" t="s">
        <v>74</v>
      </c>
      <c r="AU84" s="22" t="s">
        <v>101</v>
      </c>
      <c r="BK84" s="173">
        <f>BK85</f>
        <v>0</v>
      </c>
    </row>
    <row r="85" spans="2:65" s="10" customFormat="1" ht="37.35" customHeight="1" x14ac:dyDescent="0.35">
      <c r="B85" s="174"/>
      <c r="C85" s="175"/>
      <c r="D85" s="176" t="s">
        <v>74</v>
      </c>
      <c r="E85" s="177" t="s">
        <v>184</v>
      </c>
      <c r="F85" s="177" t="s">
        <v>639</v>
      </c>
      <c r="G85" s="175"/>
      <c r="H85" s="175"/>
      <c r="I85" s="178"/>
      <c r="J85" s="179">
        <f>BK85</f>
        <v>0</v>
      </c>
      <c r="K85" s="175"/>
      <c r="L85" s="180"/>
      <c r="M85" s="181"/>
      <c r="N85" s="182"/>
      <c r="O85" s="182"/>
      <c r="P85" s="183">
        <f>P86+P96+P101+P117+P126+P145+P161</f>
        <v>0</v>
      </c>
      <c r="Q85" s="182"/>
      <c r="R85" s="183">
        <f>R86+R96+R101+R117+R126+R145+R161</f>
        <v>0.29749999999999999</v>
      </c>
      <c r="S85" s="182"/>
      <c r="T85" s="184">
        <f>T86+T96+T101+T117+T126+T145+T161</f>
        <v>1.24536</v>
      </c>
      <c r="AR85" s="185" t="s">
        <v>84</v>
      </c>
      <c r="AT85" s="186" t="s">
        <v>74</v>
      </c>
      <c r="AU85" s="186" t="s">
        <v>75</v>
      </c>
      <c r="AY85" s="185" t="s">
        <v>129</v>
      </c>
      <c r="BK85" s="187">
        <f>BK86+BK96+BK101+BK117+BK126+BK145+BK161</f>
        <v>0</v>
      </c>
    </row>
    <row r="86" spans="2:65" s="10" customFormat="1" ht="19.899999999999999" customHeight="1" x14ac:dyDescent="0.3">
      <c r="B86" s="174"/>
      <c r="C86" s="175"/>
      <c r="D86" s="176" t="s">
        <v>74</v>
      </c>
      <c r="E86" s="188" t="s">
        <v>186</v>
      </c>
      <c r="F86" s="188" t="s">
        <v>187</v>
      </c>
      <c r="G86" s="175"/>
      <c r="H86" s="175"/>
      <c r="I86" s="178"/>
      <c r="J86" s="189">
        <f>BK86</f>
        <v>0</v>
      </c>
      <c r="K86" s="175"/>
      <c r="L86" s="180"/>
      <c r="M86" s="181"/>
      <c r="N86" s="182"/>
      <c r="O86" s="182"/>
      <c r="P86" s="183">
        <f>SUM(P87:P95)</f>
        <v>0</v>
      </c>
      <c r="Q86" s="182"/>
      <c r="R86" s="183">
        <f>SUM(R87:R95)</f>
        <v>3.7000000000000002E-3</v>
      </c>
      <c r="S86" s="182"/>
      <c r="T86" s="184">
        <f>SUM(T87:T95)</f>
        <v>0.63600000000000001</v>
      </c>
      <c r="AR86" s="185" t="s">
        <v>84</v>
      </c>
      <c r="AT86" s="186" t="s">
        <v>74</v>
      </c>
      <c r="AU86" s="186" t="s">
        <v>24</v>
      </c>
      <c r="AY86" s="185" t="s">
        <v>129</v>
      </c>
      <c r="BK86" s="187">
        <f>SUM(BK87:BK95)</f>
        <v>0</v>
      </c>
    </row>
    <row r="87" spans="2:65" s="1" customFormat="1" ht="38.25" customHeight="1" x14ac:dyDescent="0.3">
      <c r="B87" s="39"/>
      <c r="C87" s="190" t="s">
        <v>24</v>
      </c>
      <c r="D87" s="190" t="s">
        <v>131</v>
      </c>
      <c r="E87" s="191" t="s">
        <v>640</v>
      </c>
      <c r="F87" s="192" t="s">
        <v>641</v>
      </c>
      <c r="G87" s="193" t="s">
        <v>191</v>
      </c>
      <c r="H87" s="194">
        <v>120</v>
      </c>
      <c r="I87" s="195"/>
      <c r="J87" s="196">
        <f t="shared" ref="J87:J95" si="0">ROUND(I87*H87,2)</f>
        <v>0</v>
      </c>
      <c r="K87" s="192" t="s">
        <v>230</v>
      </c>
      <c r="L87" s="59"/>
      <c r="M87" s="197" t="s">
        <v>22</v>
      </c>
      <c r="N87" s="198" t="s">
        <v>46</v>
      </c>
      <c r="O87" s="40"/>
      <c r="P87" s="199">
        <f t="shared" ref="P87:P95" si="1">O87*H87</f>
        <v>0</v>
      </c>
      <c r="Q87" s="199">
        <v>0</v>
      </c>
      <c r="R87" s="199">
        <f t="shared" ref="R87:R95" si="2">Q87*H87</f>
        <v>0</v>
      </c>
      <c r="S87" s="199">
        <v>5.3E-3</v>
      </c>
      <c r="T87" s="200">
        <f t="shared" ref="T87:T95" si="3">S87*H87</f>
        <v>0.63600000000000001</v>
      </c>
      <c r="AR87" s="22" t="s">
        <v>193</v>
      </c>
      <c r="AT87" s="22" t="s">
        <v>131</v>
      </c>
      <c r="AU87" s="22" t="s">
        <v>84</v>
      </c>
      <c r="AY87" s="22" t="s">
        <v>129</v>
      </c>
      <c r="BE87" s="201">
        <f t="shared" ref="BE87:BE95" si="4">IF(N87="základní",J87,0)</f>
        <v>0</v>
      </c>
      <c r="BF87" s="201">
        <f t="shared" ref="BF87:BF95" si="5">IF(N87="snížená",J87,0)</f>
        <v>0</v>
      </c>
      <c r="BG87" s="201">
        <f t="shared" ref="BG87:BG95" si="6">IF(N87="zákl. přenesená",J87,0)</f>
        <v>0</v>
      </c>
      <c r="BH87" s="201">
        <f t="shared" ref="BH87:BH95" si="7">IF(N87="sníž. přenesená",J87,0)</f>
        <v>0</v>
      </c>
      <c r="BI87" s="201">
        <f t="shared" ref="BI87:BI95" si="8">IF(N87="nulová",J87,0)</f>
        <v>0</v>
      </c>
      <c r="BJ87" s="22" t="s">
        <v>24</v>
      </c>
      <c r="BK87" s="201">
        <f t="shared" ref="BK87:BK95" si="9">ROUND(I87*H87,2)</f>
        <v>0</v>
      </c>
      <c r="BL87" s="22" t="s">
        <v>193</v>
      </c>
      <c r="BM87" s="22" t="s">
        <v>642</v>
      </c>
    </row>
    <row r="88" spans="2:65" s="1" customFormat="1" ht="25.5" customHeight="1" x14ac:dyDescent="0.3">
      <c r="B88" s="39"/>
      <c r="C88" s="190" t="s">
        <v>84</v>
      </c>
      <c r="D88" s="190" t="s">
        <v>131</v>
      </c>
      <c r="E88" s="191" t="s">
        <v>643</v>
      </c>
      <c r="F88" s="192" t="s">
        <v>644</v>
      </c>
      <c r="G88" s="193" t="s">
        <v>191</v>
      </c>
      <c r="H88" s="194">
        <v>66</v>
      </c>
      <c r="I88" s="195"/>
      <c r="J88" s="196">
        <f t="shared" si="0"/>
        <v>0</v>
      </c>
      <c r="K88" s="192" t="s">
        <v>22</v>
      </c>
      <c r="L88" s="59"/>
      <c r="M88" s="197" t="s">
        <v>22</v>
      </c>
      <c r="N88" s="198" t="s">
        <v>46</v>
      </c>
      <c r="O88" s="40"/>
      <c r="P88" s="199">
        <f t="shared" si="1"/>
        <v>0</v>
      </c>
      <c r="Q88" s="199">
        <v>0</v>
      </c>
      <c r="R88" s="199">
        <f t="shared" si="2"/>
        <v>0</v>
      </c>
      <c r="S88" s="199">
        <v>0</v>
      </c>
      <c r="T88" s="200">
        <f t="shared" si="3"/>
        <v>0</v>
      </c>
      <c r="AR88" s="22" t="s">
        <v>193</v>
      </c>
      <c r="AT88" s="22" t="s">
        <v>131</v>
      </c>
      <c r="AU88" s="22" t="s">
        <v>84</v>
      </c>
      <c r="AY88" s="22" t="s">
        <v>129</v>
      </c>
      <c r="BE88" s="201">
        <f t="shared" si="4"/>
        <v>0</v>
      </c>
      <c r="BF88" s="201">
        <f t="shared" si="5"/>
        <v>0</v>
      </c>
      <c r="BG88" s="201">
        <f t="shared" si="6"/>
        <v>0</v>
      </c>
      <c r="BH88" s="201">
        <f t="shared" si="7"/>
        <v>0</v>
      </c>
      <c r="BI88" s="201">
        <f t="shared" si="8"/>
        <v>0</v>
      </c>
      <c r="BJ88" s="22" t="s">
        <v>24</v>
      </c>
      <c r="BK88" s="201">
        <f t="shared" si="9"/>
        <v>0</v>
      </c>
      <c r="BL88" s="22" t="s">
        <v>193</v>
      </c>
      <c r="BM88" s="22" t="s">
        <v>645</v>
      </c>
    </row>
    <row r="89" spans="2:65" s="1" customFormat="1" ht="16.5" customHeight="1" x14ac:dyDescent="0.3">
      <c r="B89" s="39"/>
      <c r="C89" s="224" t="s">
        <v>145</v>
      </c>
      <c r="D89" s="224" t="s">
        <v>175</v>
      </c>
      <c r="E89" s="225" t="s">
        <v>646</v>
      </c>
      <c r="F89" s="226" t="s">
        <v>647</v>
      </c>
      <c r="G89" s="227" t="s">
        <v>191</v>
      </c>
      <c r="H89" s="228">
        <v>18</v>
      </c>
      <c r="I89" s="229"/>
      <c r="J89" s="230">
        <f t="shared" si="0"/>
        <v>0</v>
      </c>
      <c r="K89" s="226" t="s">
        <v>22</v>
      </c>
      <c r="L89" s="231"/>
      <c r="M89" s="232" t="s">
        <v>22</v>
      </c>
      <c r="N89" s="233" t="s">
        <v>46</v>
      </c>
      <c r="O89" s="40"/>
      <c r="P89" s="199">
        <f t="shared" si="1"/>
        <v>0</v>
      </c>
      <c r="Q89" s="199">
        <v>0</v>
      </c>
      <c r="R89" s="199">
        <f t="shared" si="2"/>
        <v>0</v>
      </c>
      <c r="S89" s="199">
        <v>0</v>
      </c>
      <c r="T89" s="200">
        <f t="shared" si="3"/>
        <v>0</v>
      </c>
      <c r="AR89" s="22" t="s">
        <v>199</v>
      </c>
      <c r="AT89" s="22" t="s">
        <v>175</v>
      </c>
      <c r="AU89" s="22" t="s">
        <v>84</v>
      </c>
      <c r="AY89" s="22" t="s">
        <v>129</v>
      </c>
      <c r="BE89" s="201">
        <f t="shared" si="4"/>
        <v>0</v>
      </c>
      <c r="BF89" s="201">
        <f t="shared" si="5"/>
        <v>0</v>
      </c>
      <c r="BG89" s="201">
        <f t="shared" si="6"/>
        <v>0</v>
      </c>
      <c r="BH89" s="201">
        <f t="shared" si="7"/>
        <v>0</v>
      </c>
      <c r="BI89" s="201">
        <f t="shared" si="8"/>
        <v>0</v>
      </c>
      <c r="BJ89" s="22" t="s">
        <v>24</v>
      </c>
      <c r="BK89" s="201">
        <f t="shared" si="9"/>
        <v>0</v>
      </c>
      <c r="BL89" s="22" t="s">
        <v>193</v>
      </c>
      <c r="BM89" s="22" t="s">
        <v>648</v>
      </c>
    </row>
    <row r="90" spans="2:65" s="1" customFormat="1" ht="16.5" customHeight="1" x14ac:dyDescent="0.3">
      <c r="B90" s="39"/>
      <c r="C90" s="224" t="s">
        <v>135</v>
      </c>
      <c r="D90" s="224" t="s">
        <v>175</v>
      </c>
      <c r="E90" s="225" t="s">
        <v>649</v>
      </c>
      <c r="F90" s="226" t="s">
        <v>650</v>
      </c>
      <c r="G90" s="227" t="s">
        <v>191</v>
      </c>
      <c r="H90" s="228">
        <v>1</v>
      </c>
      <c r="I90" s="229"/>
      <c r="J90" s="230">
        <f t="shared" si="0"/>
        <v>0</v>
      </c>
      <c r="K90" s="226" t="s">
        <v>22</v>
      </c>
      <c r="L90" s="231"/>
      <c r="M90" s="232" t="s">
        <v>22</v>
      </c>
      <c r="N90" s="233" t="s">
        <v>46</v>
      </c>
      <c r="O90" s="40"/>
      <c r="P90" s="199">
        <f t="shared" si="1"/>
        <v>0</v>
      </c>
      <c r="Q90" s="199">
        <v>0</v>
      </c>
      <c r="R90" s="199">
        <f t="shared" si="2"/>
        <v>0</v>
      </c>
      <c r="S90" s="199">
        <v>0</v>
      </c>
      <c r="T90" s="200">
        <f t="shared" si="3"/>
        <v>0</v>
      </c>
      <c r="AR90" s="22" t="s">
        <v>199</v>
      </c>
      <c r="AT90" s="22" t="s">
        <v>175</v>
      </c>
      <c r="AU90" s="22" t="s">
        <v>84</v>
      </c>
      <c r="AY90" s="22" t="s">
        <v>129</v>
      </c>
      <c r="BE90" s="201">
        <f t="shared" si="4"/>
        <v>0</v>
      </c>
      <c r="BF90" s="201">
        <f t="shared" si="5"/>
        <v>0</v>
      </c>
      <c r="BG90" s="201">
        <f t="shared" si="6"/>
        <v>0</v>
      </c>
      <c r="BH90" s="201">
        <f t="shared" si="7"/>
        <v>0</v>
      </c>
      <c r="BI90" s="201">
        <f t="shared" si="8"/>
        <v>0</v>
      </c>
      <c r="BJ90" s="22" t="s">
        <v>24</v>
      </c>
      <c r="BK90" s="201">
        <f t="shared" si="9"/>
        <v>0</v>
      </c>
      <c r="BL90" s="22" t="s">
        <v>193</v>
      </c>
      <c r="BM90" s="22" t="s">
        <v>651</v>
      </c>
    </row>
    <row r="91" spans="2:65" s="1" customFormat="1" ht="16.5" customHeight="1" x14ac:dyDescent="0.3">
      <c r="B91" s="39"/>
      <c r="C91" s="224" t="s">
        <v>156</v>
      </c>
      <c r="D91" s="224" t="s">
        <v>175</v>
      </c>
      <c r="E91" s="225" t="s">
        <v>652</v>
      </c>
      <c r="F91" s="226" t="s">
        <v>653</v>
      </c>
      <c r="G91" s="227" t="s">
        <v>191</v>
      </c>
      <c r="H91" s="228">
        <v>10</v>
      </c>
      <c r="I91" s="229"/>
      <c r="J91" s="230">
        <f t="shared" si="0"/>
        <v>0</v>
      </c>
      <c r="K91" s="226" t="s">
        <v>22</v>
      </c>
      <c r="L91" s="231"/>
      <c r="M91" s="232" t="s">
        <v>22</v>
      </c>
      <c r="N91" s="233" t="s">
        <v>46</v>
      </c>
      <c r="O91" s="40"/>
      <c r="P91" s="199">
        <f t="shared" si="1"/>
        <v>0</v>
      </c>
      <c r="Q91" s="199">
        <v>0</v>
      </c>
      <c r="R91" s="199">
        <f t="shared" si="2"/>
        <v>0</v>
      </c>
      <c r="S91" s="199">
        <v>0</v>
      </c>
      <c r="T91" s="200">
        <f t="shared" si="3"/>
        <v>0</v>
      </c>
      <c r="AR91" s="22" t="s">
        <v>199</v>
      </c>
      <c r="AT91" s="22" t="s">
        <v>175</v>
      </c>
      <c r="AU91" s="22" t="s">
        <v>84</v>
      </c>
      <c r="AY91" s="22" t="s">
        <v>129</v>
      </c>
      <c r="BE91" s="201">
        <f t="shared" si="4"/>
        <v>0</v>
      </c>
      <c r="BF91" s="201">
        <f t="shared" si="5"/>
        <v>0</v>
      </c>
      <c r="BG91" s="201">
        <f t="shared" si="6"/>
        <v>0</v>
      </c>
      <c r="BH91" s="201">
        <f t="shared" si="7"/>
        <v>0</v>
      </c>
      <c r="BI91" s="201">
        <f t="shared" si="8"/>
        <v>0</v>
      </c>
      <c r="BJ91" s="22" t="s">
        <v>24</v>
      </c>
      <c r="BK91" s="201">
        <f t="shared" si="9"/>
        <v>0</v>
      </c>
      <c r="BL91" s="22" t="s">
        <v>193</v>
      </c>
      <c r="BM91" s="22" t="s">
        <v>654</v>
      </c>
    </row>
    <row r="92" spans="2:65" s="1" customFormat="1" ht="16.5" customHeight="1" x14ac:dyDescent="0.3">
      <c r="B92" s="39"/>
      <c r="C92" s="224" t="s">
        <v>160</v>
      </c>
      <c r="D92" s="224" t="s">
        <v>175</v>
      </c>
      <c r="E92" s="225" t="s">
        <v>655</v>
      </c>
      <c r="F92" s="226" t="s">
        <v>656</v>
      </c>
      <c r="G92" s="227" t="s">
        <v>191</v>
      </c>
      <c r="H92" s="228">
        <v>37</v>
      </c>
      <c r="I92" s="229"/>
      <c r="J92" s="230">
        <f t="shared" si="0"/>
        <v>0</v>
      </c>
      <c r="K92" s="226" t="s">
        <v>230</v>
      </c>
      <c r="L92" s="231"/>
      <c r="M92" s="232" t="s">
        <v>22</v>
      </c>
      <c r="N92" s="233" t="s">
        <v>46</v>
      </c>
      <c r="O92" s="40"/>
      <c r="P92" s="199">
        <f t="shared" si="1"/>
        <v>0</v>
      </c>
      <c r="Q92" s="199">
        <v>1E-4</v>
      </c>
      <c r="R92" s="199">
        <f t="shared" si="2"/>
        <v>3.7000000000000002E-3</v>
      </c>
      <c r="S92" s="199">
        <v>0</v>
      </c>
      <c r="T92" s="200">
        <f t="shared" si="3"/>
        <v>0</v>
      </c>
      <c r="AR92" s="22" t="s">
        <v>199</v>
      </c>
      <c r="AT92" s="22" t="s">
        <v>175</v>
      </c>
      <c r="AU92" s="22" t="s">
        <v>84</v>
      </c>
      <c r="AY92" s="22" t="s">
        <v>129</v>
      </c>
      <c r="BE92" s="201">
        <f t="shared" si="4"/>
        <v>0</v>
      </c>
      <c r="BF92" s="201">
        <f t="shared" si="5"/>
        <v>0</v>
      </c>
      <c r="BG92" s="201">
        <f t="shared" si="6"/>
        <v>0</v>
      </c>
      <c r="BH92" s="201">
        <f t="shared" si="7"/>
        <v>0</v>
      </c>
      <c r="BI92" s="201">
        <f t="shared" si="8"/>
        <v>0</v>
      </c>
      <c r="BJ92" s="22" t="s">
        <v>24</v>
      </c>
      <c r="BK92" s="201">
        <f t="shared" si="9"/>
        <v>0</v>
      </c>
      <c r="BL92" s="22" t="s">
        <v>193</v>
      </c>
      <c r="BM92" s="22" t="s">
        <v>657</v>
      </c>
    </row>
    <row r="93" spans="2:65" s="1" customFormat="1" ht="25.5" customHeight="1" x14ac:dyDescent="0.3">
      <c r="B93" s="39"/>
      <c r="C93" s="190" t="s">
        <v>166</v>
      </c>
      <c r="D93" s="190" t="s">
        <v>131</v>
      </c>
      <c r="E93" s="191" t="s">
        <v>189</v>
      </c>
      <c r="F93" s="192" t="s">
        <v>658</v>
      </c>
      <c r="G93" s="193" t="s">
        <v>191</v>
      </c>
      <c r="H93" s="194">
        <v>4</v>
      </c>
      <c r="I93" s="195"/>
      <c r="J93" s="196">
        <f t="shared" si="0"/>
        <v>0</v>
      </c>
      <c r="K93" s="192" t="s">
        <v>22</v>
      </c>
      <c r="L93" s="59"/>
      <c r="M93" s="197" t="s">
        <v>22</v>
      </c>
      <c r="N93" s="198" t="s">
        <v>46</v>
      </c>
      <c r="O93" s="40"/>
      <c r="P93" s="199">
        <f t="shared" si="1"/>
        <v>0</v>
      </c>
      <c r="Q93" s="199">
        <v>0</v>
      </c>
      <c r="R93" s="199">
        <f t="shared" si="2"/>
        <v>0</v>
      </c>
      <c r="S93" s="199">
        <v>0</v>
      </c>
      <c r="T93" s="200">
        <f t="shared" si="3"/>
        <v>0</v>
      </c>
      <c r="AR93" s="22" t="s">
        <v>193</v>
      </c>
      <c r="AT93" s="22" t="s">
        <v>131</v>
      </c>
      <c r="AU93" s="22" t="s">
        <v>84</v>
      </c>
      <c r="AY93" s="22" t="s">
        <v>129</v>
      </c>
      <c r="BE93" s="201">
        <f t="shared" si="4"/>
        <v>0</v>
      </c>
      <c r="BF93" s="201">
        <f t="shared" si="5"/>
        <v>0</v>
      </c>
      <c r="BG93" s="201">
        <f t="shared" si="6"/>
        <v>0</v>
      </c>
      <c r="BH93" s="201">
        <f t="shared" si="7"/>
        <v>0</v>
      </c>
      <c r="BI93" s="201">
        <f t="shared" si="8"/>
        <v>0</v>
      </c>
      <c r="BJ93" s="22" t="s">
        <v>24</v>
      </c>
      <c r="BK93" s="201">
        <f t="shared" si="9"/>
        <v>0</v>
      </c>
      <c r="BL93" s="22" t="s">
        <v>193</v>
      </c>
      <c r="BM93" s="22" t="s">
        <v>659</v>
      </c>
    </row>
    <row r="94" spans="2:65" s="1" customFormat="1" ht="16.5" customHeight="1" x14ac:dyDescent="0.3">
      <c r="B94" s="39"/>
      <c r="C94" s="224" t="s">
        <v>170</v>
      </c>
      <c r="D94" s="224" t="s">
        <v>175</v>
      </c>
      <c r="E94" s="225" t="s">
        <v>660</v>
      </c>
      <c r="F94" s="226" t="s">
        <v>661</v>
      </c>
      <c r="G94" s="227" t="s">
        <v>191</v>
      </c>
      <c r="H94" s="228">
        <v>4</v>
      </c>
      <c r="I94" s="229"/>
      <c r="J94" s="230">
        <f t="shared" si="0"/>
        <v>0</v>
      </c>
      <c r="K94" s="226" t="s">
        <v>22</v>
      </c>
      <c r="L94" s="231"/>
      <c r="M94" s="232" t="s">
        <v>22</v>
      </c>
      <c r="N94" s="233" t="s">
        <v>46</v>
      </c>
      <c r="O94" s="40"/>
      <c r="P94" s="199">
        <f t="shared" si="1"/>
        <v>0</v>
      </c>
      <c r="Q94" s="199">
        <v>0</v>
      </c>
      <c r="R94" s="199">
        <f t="shared" si="2"/>
        <v>0</v>
      </c>
      <c r="S94" s="199">
        <v>0</v>
      </c>
      <c r="T94" s="200">
        <f t="shared" si="3"/>
        <v>0</v>
      </c>
      <c r="AR94" s="22" t="s">
        <v>199</v>
      </c>
      <c r="AT94" s="22" t="s">
        <v>175</v>
      </c>
      <c r="AU94" s="22" t="s">
        <v>84</v>
      </c>
      <c r="AY94" s="22" t="s">
        <v>129</v>
      </c>
      <c r="BE94" s="201">
        <f t="shared" si="4"/>
        <v>0</v>
      </c>
      <c r="BF94" s="201">
        <f t="shared" si="5"/>
        <v>0</v>
      </c>
      <c r="BG94" s="201">
        <f t="shared" si="6"/>
        <v>0</v>
      </c>
      <c r="BH94" s="201">
        <f t="shared" si="7"/>
        <v>0</v>
      </c>
      <c r="BI94" s="201">
        <f t="shared" si="8"/>
        <v>0</v>
      </c>
      <c r="BJ94" s="22" t="s">
        <v>24</v>
      </c>
      <c r="BK94" s="201">
        <f t="shared" si="9"/>
        <v>0</v>
      </c>
      <c r="BL94" s="22" t="s">
        <v>193</v>
      </c>
      <c r="BM94" s="22" t="s">
        <v>662</v>
      </c>
    </row>
    <row r="95" spans="2:65" s="1" customFormat="1" ht="16.5" customHeight="1" x14ac:dyDescent="0.3">
      <c r="B95" s="39"/>
      <c r="C95" s="190" t="s">
        <v>174</v>
      </c>
      <c r="D95" s="190" t="s">
        <v>131</v>
      </c>
      <c r="E95" s="191" t="s">
        <v>252</v>
      </c>
      <c r="F95" s="192" t="s">
        <v>663</v>
      </c>
      <c r="G95" s="193" t="s">
        <v>163</v>
      </c>
      <c r="H95" s="194">
        <v>1.0629999999999999</v>
      </c>
      <c r="I95" s="195"/>
      <c r="J95" s="196">
        <f t="shared" si="0"/>
        <v>0</v>
      </c>
      <c r="K95" s="192" t="s">
        <v>22</v>
      </c>
      <c r="L95" s="59"/>
      <c r="M95" s="197" t="s">
        <v>22</v>
      </c>
      <c r="N95" s="198" t="s">
        <v>46</v>
      </c>
      <c r="O95" s="40"/>
      <c r="P95" s="199">
        <f t="shared" si="1"/>
        <v>0</v>
      </c>
      <c r="Q95" s="199">
        <v>0</v>
      </c>
      <c r="R95" s="199">
        <f t="shared" si="2"/>
        <v>0</v>
      </c>
      <c r="S95" s="199">
        <v>0</v>
      </c>
      <c r="T95" s="200">
        <f t="shared" si="3"/>
        <v>0</v>
      </c>
      <c r="AR95" s="22" t="s">
        <v>193</v>
      </c>
      <c r="AT95" s="22" t="s">
        <v>131</v>
      </c>
      <c r="AU95" s="22" t="s">
        <v>84</v>
      </c>
      <c r="AY95" s="22" t="s">
        <v>129</v>
      </c>
      <c r="BE95" s="201">
        <f t="shared" si="4"/>
        <v>0</v>
      </c>
      <c r="BF95" s="201">
        <f t="shared" si="5"/>
        <v>0</v>
      </c>
      <c r="BG95" s="201">
        <f t="shared" si="6"/>
        <v>0</v>
      </c>
      <c r="BH95" s="201">
        <f t="shared" si="7"/>
        <v>0</v>
      </c>
      <c r="BI95" s="201">
        <f t="shared" si="8"/>
        <v>0</v>
      </c>
      <c r="BJ95" s="22" t="s">
        <v>24</v>
      </c>
      <c r="BK95" s="201">
        <f t="shared" si="9"/>
        <v>0</v>
      </c>
      <c r="BL95" s="22" t="s">
        <v>193</v>
      </c>
      <c r="BM95" s="22" t="s">
        <v>664</v>
      </c>
    </row>
    <row r="96" spans="2:65" s="10" customFormat="1" ht="29.85" customHeight="1" x14ac:dyDescent="0.3">
      <c r="B96" s="174"/>
      <c r="C96" s="175"/>
      <c r="D96" s="176" t="s">
        <v>74</v>
      </c>
      <c r="E96" s="188" t="s">
        <v>665</v>
      </c>
      <c r="F96" s="188" t="s">
        <v>666</v>
      </c>
      <c r="G96" s="175"/>
      <c r="H96" s="175"/>
      <c r="I96" s="178"/>
      <c r="J96" s="189">
        <f>BK96</f>
        <v>0</v>
      </c>
      <c r="K96" s="175"/>
      <c r="L96" s="180"/>
      <c r="M96" s="181"/>
      <c r="N96" s="182"/>
      <c r="O96" s="182"/>
      <c r="P96" s="183">
        <f>SUM(P97:P100)</f>
        <v>0</v>
      </c>
      <c r="Q96" s="182"/>
      <c r="R96" s="183">
        <f>SUM(R97:R100)</f>
        <v>0</v>
      </c>
      <c r="S96" s="182"/>
      <c r="T96" s="184">
        <f>SUM(T97:T100)</f>
        <v>0</v>
      </c>
      <c r="AR96" s="185" t="s">
        <v>84</v>
      </c>
      <c r="AT96" s="186" t="s">
        <v>74</v>
      </c>
      <c r="AU96" s="186" t="s">
        <v>24</v>
      </c>
      <c r="AY96" s="185" t="s">
        <v>129</v>
      </c>
      <c r="BK96" s="187">
        <f>SUM(BK97:BK100)</f>
        <v>0</v>
      </c>
    </row>
    <row r="97" spans="2:65" s="1" customFormat="1" ht="16.5" customHeight="1" x14ac:dyDescent="0.3">
      <c r="B97" s="39"/>
      <c r="C97" s="190" t="s">
        <v>29</v>
      </c>
      <c r="D97" s="190" t="s">
        <v>131</v>
      </c>
      <c r="E97" s="191" t="s">
        <v>667</v>
      </c>
      <c r="F97" s="192" t="s">
        <v>668</v>
      </c>
      <c r="G97" s="193" t="s">
        <v>448</v>
      </c>
      <c r="H97" s="194">
        <v>1</v>
      </c>
      <c r="I97" s="195"/>
      <c r="J97" s="196">
        <f>ROUND(I97*H97,2)</f>
        <v>0</v>
      </c>
      <c r="K97" s="192" t="s">
        <v>22</v>
      </c>
      <c r="L97" s="59"/>
      <c r="M97" s="197" t="s">
        <v>22</v>
      </c>
      <c r="N97" s="198" t="s">
        <v>46</v>
      </c>
      <c r="O97" s="40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AR97" s="22" t="s">
        <v>193</v>
      </c>
      <c r="AT97" s="22" t="s">
        <v>131</v>
      </c>
      <c r="AU97" s="22" t="s">
        <v>84</v>
      </c>
      <c r="AY97" s="22" t="s">
        <v>129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22" t="s">
        <v>24</v>
      </c>
      <c r="BK97" s="201">
        <f>ROUND(I97*H97,2)</f>
        <v>0</v>
      </c>
      <c r="BL97" s="22" t="s">
        <v>193</v>
      </c>
      <c r="BM97" s="22" t="s">
        <v>669</v>
      </c>
    </row>
    <row r="98" spans="2:65" s="1" customFormat="1" ht="16.5" customHeight="1" x14ac:dyDescent="0.3">
      <c r="B98" s="39"/>
      <c r="C98" s="190" t="s">
        <v>188</v>
      </c>
      <c r="D98" s="190" t="s">
        <v>131</v>
      </c>
      <c r="E98" s="191" t="s">
        <v>670</v>
      </c>
      <c r="F98" s="192" t="s">
        <v>671</v>
      </c>
      <c r="G98" s="193" t="s">
        <v>448</v>
      </c>
      <c r="H98" s="194">
        <v>1</v>
      </c>
      <c r="I98" s="195"/>
      <c r="J98" s="196">
        <f>ROUND(I98*H98,2)</f>
        <v>0</v>
      </c>
      <c r="K98" s="192" t="s">
        <v>22</v>
      </c>
      <c r="L98" s="59"/>
      <c r="M98" s="197" t="s">
        <v>22</v>
      </c>
      <c r="N98" s="198" t="s">
        <v>46</v>
      </c>
      <c r="O98" s="40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AR98" s="22" t="s">
        <v>193</v>
      </c>
      <c r="AT98" s="22" t="s">
        <v>131</v>
      </c>
      <c r="AU98" s="22" t="s">
        <v>84</v>
      </c>
      <c r="AY98" s="22" t="s">
        <v>129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22" t="s">
        <v>24</v>
      </c>
      <c r="BK98" s="201">
        <f>ROUND(I98*H98,2)</f>
        <v>0</v>
      </c>
      <c r="BL98" s="22" t="s">
        <v>193</v>
      </c>
      <c r="BM98" s="22" t="s">
        <v>672</v>
      </c>
    </row>
    <row r="99" spans="2:65" s="1" customFormat="1" ht="16.5" customHeight="1" x14ac:dyDescent="0.3">
      <c r="B99" s="39"/>
      <c r="C99" s="190" t="s">
        <v>195</v>
      </c>
      <c r="D99" s="190" t="s">
        <v>131</v>
      </c>
      <c r="E99" s="191" t="s">
        <v>673</v>
      </c>
      <c r="F99" s="192" t="s">
        <v>674</v>
      </c>
      <c r="G99" s="193" t="s">
        <v>182</v>
      </c>
      <c r="H99" s="194">
        <v>1</v>
      </c>
      <c r="I99" s="195"/>
      <c r="J99" s="196">
        <f>ROUND(I99*H99,2)</f>
        <v>0</v>
      </c>
      <c r="K99" s="192" t="s">
        <v>22</v>
      </c>
      <c r="L99" s="59"/>
      <c r="M99" s="197" t="s">
        <v>22</v>
      </c>
      <c r="N99" s="198" t="s">
        <v>46</v>
      </c>
      <c r="O99" s="40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AR99" s="22" t="s">
        <v>193</v>
      </c>
      <c r="AT99" s="22" t="s">
        <v>131</v>
      </c>
      <c r="AU99" s="22" t="s">
        <v>84</v>
      </c>
      <c r="AY99" s="22" t="s">
        <v>129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22" t="s">
        <v>24</v>
      </c>
      <c r="BK99" s="201">
        <f>ROUND(I99*H99,2)</f>
        <v>0</v>
      </c>
      <c r="BL99" s="22" t="s">
        <v>193</v>
      </c>
      <c r="BM99" s="22" t="s">
        <v>675</v>
      </c>
    </row>
    <row r="100" spans="2:65" s="1" customFormat="1" ht="16.5" customHeight="1" x14ac:dyDescent="0.3">
      <c r="B100" s="39"/>
      <c r="C100" s="190" t="s">
        <v>201</v>
      </c>
      <c r="D100" s="190" t="s">
        <v>131</v>
      </c>
      <c r="E100" s="191" t="s">
        <v>676</v>
      </c>
      <c r="F100" s="192" t="s">
        <v>677</v>
      </c>
      <c r="G100" s="193" t="s">
        <v>163</v>
      </c>
      <c r="H100" s="194">
        <v>0.1</v>
      </c>
      <c r="I100" s="195"/>
      <c r="J100" s="196">
        <f>ROUND(I100*H100,2)</f>
        <v>0</v>
      </c>
      <c r="K100" s="192" t="s">
        <v>22</v>
      </c>
      <c r="L100" s="59"/>
      <c r="M100" s="197" t="s">
        <v>22</v>
      </c>
      <c r="N100" s="198" t="s">
        <v>46</v>
      </c>
      <c r="O100" s="40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AR100" s="22" t="s">
        <v>193</v>
      </c>
      <c r="AT100" s="22" t="s">
        <v>131</v>
      </c>
      <c r="AU100" s="22" t="s">
        <v>84</v>
      </c>
      <c r="AY100" s="22" t="s">
        <v>129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22" t="s">
        <v>24</v>
      </c>
      <c r="BK100" s="201">
        <f>ROUND(I100*H100,2)</f>
        <v>0</v>
      </c>
      <c r="BL100" s="22" t="s">
        <v>193</v>
      </c>
      <c r="BM100" s="22" t="s">
        <v>678</v>
      </c>
    </row>
    <row r="101" spans="2:65" s="10" customFormat="1" ht="29.85" customHeight="1" x14ac:dyDescent="0.3">
      <c r="B101" s="174"/>
      <c r="C101" s="175"/>
      <c r="D101" s="176" t="s">
        <v>74</v>
      </c>
      <c r="E101" s="188" t="s">
        <v>528</v>
      </c>
      <c r="F101" s="188" t="s">
        <v>529</v>
      </c>
      <c r="G101" s="175"/>
      <c r="H101" s="175"/>
      <c r="I101" s="178"/>
      <c r="J101" s="189">
        <f>BK101</f>
        <v>0</v>
      </c>
      <c r="K101" s="175"/>
      <c r="L101" s="180"/>
      <c r="M101" s="181"/>
      <c r="N101" s="182"/>
      <c r="O101" s="182"/>
      <c r="P101" s="183">
        <f>SUM(P102:P116)</f>
        <v>0</v>
      </c>
      <c r="Q101" s="182"/>
      <c r="R101" s="183">
        <f>SUM(R102:R116)</f>
        <v>6.9580000000000003E-2</v>
      </c>
      <c r="S101" s="182"/>
      <c r="T101" s="184">
        <f>SUM(T102:T116)</f>
        <v>0.18933999999999998</v>
      </c>
      <c r="AR101" s="185" t="s">
        <v>84</v>
      </c>
      <c r="AT101" s="186" t="s">
        <v>74</v>
      </c>
      <c r="AU101" s="186" t="s">
        <v>24</v>
      </c>
      <c r="AY101" s="185" t="s">
        <v>129</v>
      </c>
      <c r="BK101" s="187">
        <f>SUM(BK102:BK116)</f>
        <v>0</v>
      </c>
    </row>
    <row r="102" spans="2:65" s="1" customFormat="1" ht="16.5" customHeight="1" x14ac:dyDescent="0.3">
      <c r="B102" s="39"/>
      <c r="C102" s="190" t="s">
        <v>205</v>
      </c>
      <c r="D102" s="190" t="s">
        <v>131</v>
      </c>
      <c r="E102" s="191" t="s">
        <v>679</v>
      </c>
      <c r="F102" s="192" t="s">
        <v>680</v>
      </c>
      <c r="G102" s="193" t="s">
        <v>191</v>
      </c>
      <c r="H102" s="194">
        <v>2</v>
      </c>
      <c r="I102" s="195"/>
      <c r="J102" s="196">
        <f t="shared" ref="J102:J116" si="10">ROUND(I102*H102,2)</f>
        <v>0</v>
      </c>
      <c r="K102" s="192" t="s">
        <v>230</v>
      </c>
      <c r="L102" s="59"/>
      <c r="M102" s="197" t="s">
        <v>22</v>
      </c>
      <c r="N102" s="198" t="s">
        <v>46</v>
      </c>
      <c r="O102" s="40"/>
      <c r="P102" s="199">
        <f t="shared" ref="P102:P116" si="11">O102*H102</f>
        <v>0</v>
      </c>
      <c r="Q102" s="199">
        <v>0</v>
      </c>
      <c r="R102" s="199">
        <f t="shared" ref="R102:R116" si="12">Q102*H102</f>
        <v>0</v>
      </c>
      <c r="S102" s="199">
        <v>7.7420000000000003E-2</v>
      </c>
      <c r="T102" s="200">
        <f t="shared" ref="T102:T116" si="13">S102*H102</f>
        <v>0.15484000000000001</v>
      </c>
      <c r="AR102" s="22" t="s">
        <v>193</v>
      </c>
      <c r="AT102" s="22" t="s">
        <v>131</v>
      </c>
      <c r="AU102" s="22" t="s">
        <v>84</v>
      </c>
      <c r="AY102" s="22" t="s">
        <v>129</v>
      </c>
      <c r="BE102" s="201">
        <f t="shared" ref="BE102:BE116" si="14">IF(N102="základní",J102,0)</f>
        <v>0</v>
      </c>
      <c r="BF102" s="201">
        <f t="shared" ref="BF102:BF116" si="15">IF(N102="snížená",J102,0)</f>
        <v>0</v>
      </c>
      <c r="BG102" s="201">
        <f t="shared" ref="BG102:BG116" si="16">IF(N102="zákl. přenesená",J102,0)</f>
        <v>0</v>
      </c>
      <c r="BH102" s="201">
        <f t="shared" ref="BH102:BH116" si="17">IF(N102="sníž. přenesená",J102,0)</f>
        <v>0</v>
      </c>
      <c r="BI102" s="201">
        <f t="shared" ref="BI102:BI116" si="18">IF(N102="nulová",J102,0)</f>
        <v>0</v>
      </c>
      <c r="BJ102" s="22" t="s">
        <v>24</v>
      </c>
      <c r="BK102" s="201">
        <f t="shared" ref="BK102:BK116" si="19">ROUND(I102*H102,2)</f>
        <v>0</v>
      </c>
      <c r="BL102" s="22" t="s">
        <v>193</v>
      </c>
      <c r="BM102" s="22" t="s">
        <v>681</v>
      </c>
    </row>
    <row r="103" spans="2:65" s="1" customFormat="1" ht="16.5" customHeight="1" x14ac:dyDescent="0.3">
      <c r="B103" s="39"/>
      <c r="C103" s="190" t="s">
        <v>10</v>
      </c>
      <c r="D103" s="190" t="s">
        <v>131</v>
      </c>
      <c r="E103" s="191" t="s">
        <v>682</v>
      </c>
      <c r="F103" s="192" t="s">
        <v>683</v>
      </c>
      <c r="G103" s="193" t="s">
        <v>448</v>
      </c>
      <c r="H103" s="194">
        <v>3</v>
      </c>
      <c r="I103" s="195"/>
      <c r="J103" s="196">
        <f t="shared" si="10"/>
        <v>0</v>
      </c>
      <c r="K103" s="192" t="s">
        <v>22</v>
      </c>
      <c r="L103" s="59"/>
      <c r="M103" s="197" t="s">
        <v>22</v>
      </c>
      <c r="N103" s="198" t="s">
        <v>46</v>
      </c>
      <c r="O103" s="40"/>
      <c r="P103" s="199">
        <f t="shared" si="11"/>
        <v>0</v>
      </c>
      <c r="Q103" s="199">
        <v>0</v>
      </c>
      <c r="R103" s="199">
        <f t="shared" si="12"/>
        <v>0</v>
      </c>
      <c r="S103" s="199">
        <v>0</v>
      </c>
      <c r="T103" s="200">
        <f t="shared" si="13"/>
        <v>0</v>
      </c>
      <c r="AR103" s="22" t="s">
        <v>193</v>
      </c>
      <c r="AT103" s="22" t="s">
        <v>131</v>
      </c>
      <c r="AU103" s="22" t="s">
        <v>84</v>
      </c>
      <c r="AY103" s="22" t="s">
        <v>129</v>
      </c>
      <c r="BE103" s="201">
        <f t="shared" si="14"/>
        <v>0</v>
      </c>
      <c r="BF103" s="201">
        <f t="shared" si="15"/>
        <v>0</v>
      </c>
      <c r="BG103" s="201">
        <f t="shared" si="16"/>
        <v>0</v>
      </c>
      <c r="BH103" s="201">
        <f t="shared" si="17"/>
        <v>0</v>
      </c>
      <c r="BI103" s="201">
        <f t="shared" si="18"/>
        <v>0</v>
      </c>
      <c r="BJ103" s="22" t="s">
        <v>24</v>
      </c>
      <c r="BK103" s="201">
        <f t="shared" si="19"/>
        <v>0</v>
      </c>
      <c r="BL103" s="22" t="s">
        <v>193</v>
      </c>
      <c r="BM103" s="22" t="s">
        <v>684</v>
      </c>
    </row>
    <row r="104" spans="2:65" s="1" customFormat="1" ht="16.5" customHeight="1" x14ac:dyDescent="0.3">
      <c r="B104" s="39"/>
      <c r="C104" s="190" t="s">
        <v>193</v>
      </c>
      <c r="D104" s="190" t="s">
        <v>131</v>
      </c>
      <c r="E104" s="191" t="s">
        <v>685</v>
      </c>
      <c r="F104" s="192" t="s">
        <v>686</v>
      </c>
      <c r="G104" s="193" t="s">
        <v>182</v>
      </c>
      <c r="H104" s="194">
        <v>3</v>
      </c>
      <c r="I104" s="195"/>
      <c r="J104" s="196">
        <f t="shared" si="10"/>
        <v>0</v>
      </c>
      <c r="K104" s="192" t="s">
        <v>230</v>
      </c>
      <c r="L104" s="59"/>
      <c r="M104" s="197" t="s">
        <v>22</v>
      </c>
      <c r="N104" s="198" t="s">
        <v>46</v>
      </c>
      <c r="O104" s="40"/>
      <c r="P104" s="199">
        <f t="shared" si="11"/>
        <v>0</v>
      </c>
      <c r="Q104" s="199">
        <v>6.9999999999999994E-5</v>
      </c>
      <c r="R104" s="199">
        <f t="shared" si="12"/>
        <v>2.0999999999999998E-4</v>
      </c>
      <c r="S104" s="199">
        <v>4.4999999999999997E-3</v>
      </c>
      <c r="T104" s="200">
        <f t="shared" si="13"/>
        <v>1.3499999999999998E-2</v>
      </c>
      <c r="AR104" s="22" t="s">
        <v>193</v>
      </c>
      <c r="AT104" s="22" t="s">
        <v>131</v>
      </c>
      <c r="AU104" s="22" t="s">
        <v>84</v>
      </c>
      <c r="AY104" s="22" t="s">
        <v>129</v>
      </c>
      <c r="BE104" s="201">
        <f t="shared" si="14"/>
        <v>0</v>
      </c>
      <c r="BF104" s="201">
        <f t="shared" si="15"/>
        <v>0</v>
      </c>
      <c r="BG104" s="201">
        <f t="shared" si="16"/>
        <v>0</v>
      </c>
      <c r="BH104" s="201">
        <f t="shared" si="17"/>
        <v>0</v>
      </c>
      <c r="BI104" s="201">
        <f t="shared" si="18"/>
        <v>0</v>
      </c>
      <c r="BJ104" s="22" t="s">
        <v>24</v>
      </c>
      <c r="BK104" s="201">
        <f t="shared" si="19"/>
        <v>0</v>
      </c>
      <c r="BL104" s="22" t="s">
        <v>193</v>
      </c>
      <c r="BM104" s="22" t="s">
        <v>687</v>
      </c>
    </row>
    <row r="105" spans="2:65" s="1" customFormat="1" ht="16.5" customHeight="1" x14ac:dyDescent="0.3">
      <c r="B105" s="39"/>
      <c r="C105" s="190" t="s">
        <v>215</v>
      </c>
      <c r="D105" s="190" t="s">
        <v>131</v>
      </c>
      <c r="E105" s="191" t="s">
        <v>688</v>
      </c>
      <c r="F105" s="192" t="s">
        <v>689</v>
      </c>
      <c r="G105" s="193" t="s">
        <v>182</v>
      </c>
      <c r="H105" s="194">
        <v>1</v>
      </c>
      <c r="I105" s="195"/>
      <c r="J105" s="196">
        <f t="shared" si="10"/>
        <v>0</v>
      </c>
      <c r="K105" s="192" t="s">
        <v>230</v>
      </c>
      <c r="L105" s="59"/>
      <c r="M105" s="197" t="s">
        <v>22</v>
      </c>
      <c r="N105" s="198" t="s">
        <v>46</v>
      </c>
      <c r="O105" s="40"/>
      <c r="P105" s="199">
        <f t="shared" si="11"/>
        <v>0</v>
      </c>
      <c r="Q105" s="199">
        <v>6.9999999999999994E-5</v>
      </c>
      <c r="R105" s="199">
        <f t="shared" si="12"/>
        <v>6.9999999999999994E-5</v>
      </c>
      <c r="S105" s="199">
        <v>2.1000000000000001E-2</v>
      </c>
      <c r="T105" s="200">
        <f t="shared" si="13"/>
        <v>2.1000000000000001E-2</v>
      </c>
      <c r="AR105" s="22" t="s">
        <v>193</v>
      </c>
      <c r="AT105" s="22" t="s">
        <v>131</v>
      </c>
      <c r="AU105" s="22" t="s">
        <v>84</v>
      </c>
      <c r="AY105" s="22" t="s">
        <v>129</v>
      </c>
      <c r="BE105" s="201">
        <f t="shared" si="14"/>
        <v>0</v>
      </c>
      <c r="BF105" s="201">
        <f t="shared" si="15"/>
        <v>0</v>
      </c>
      <c r="BG105" s="201">
        <f t="shared" si="16"/>
        <v>0</v>
      </c>
      <c r="BH105" s="201">
        <f t="shared" si="17"/>
        <v>0</v>
      </c>
      <c r="BI105" s="201">
        <f t="shared" si="18"/>
        <v>0</v>
      </c>
      <c r="BJ105" s="22" t="s">
        <v>24</v>
      </c>
      <c r="BK105" s="201">
        <f t="shared" si="19"/>
        <v>0</v>
      </c>
      <c r="BL105" s="22" t="s">
        <v>193</v>
      </c>
      <c r="BM105" s="22" t="s">
        <v>690</v>
      </c>
    </row>
    <row r="106" spans="2:65" s="1" customFormat="1" ht="16.5" customHeight="1" x14ac:dyDescent="0.3">
      <c r="B106" s="39"/>
      <c r="C106" s="190" t="s">
        <v>219</v>
      </c>
      <c r="D106" s="190" t="s">
        <v>131</v>
      </c>
      <c r="E106" s="191" t="s">
        <v>691</v>
      </c>
      <c r="F106" s="192" t="s">
        <v>692</v>
      </c>
      <c r="G106" s="193" t="s">
        <v>448</v>
      </c>
      <c r="H106" s="194">
        <v>1</v>
      </c>
      <c r="I106" s="195"/>
      <c r="J106" s="196">
        <f t="shared" si="10"/>
        <v>0</v>
      </c>
      <c r="K106" s="192" t="s">
        <v>22</v>
      </c>
      <c r="L106" s="59"/>
      <c r="M106" s="197" t="s">
        <v>22</v>
      </c>
      <c r="N106" s="198" t="s">
        <v>46</v>
      </c>
      <c r="O106" s="40"/>
      <c r="P106" s="199">
        <f t="shared" si="11"/>
        <v>0</v>
      </c>
      <c r="Q106" s="199">
        <v>0</v>
      </c>
      <c r="R106" s="199">
        <f t="shared" si="12"/>
        <v>0</v>
      </c>
      <c r="S106" s="199">
        <v>0</v>
      </c>
      <c r="T106" s="200">
        <f t="shared" si="13"/>
        <v>0</v>
      </c>
      <c r="AR106" s="22" t="s">
        <v>193</v>
      </c>
      <c r="AT106" s="22" t="s">
        <v>131</v>
      </c>
      <c r="AU106" s="22" t="s">
        <v>84</v>
      </c>
      <c r="AY106" s="22" t="s">
        <v>129</v>
      </c>
      <c r="BE106" s="201">
        <f t="shared" si="14"/>
        <v>0</v>
      </c>
      <c r="BF106" s="201">
        <f t="shared" si="15"/>
        <v>0</v>
      </c>
      <c r="BG106" s="201">
        <f t="shared" si="16"/>
        <v>0</v>
      </c>
      <c r="BH106" s="201">
        <f t="shared" si="17"/>
        <v>0</v>
      </c>
      <c r="BI106" s="201">
        <f t="shared" si="18"/>
        <v>0</v>
      </c>
      <c r="BJ106" s="22" t="s">
        <v>24</v>
      </c>
      <c r="BK106" s="201">
        <f t="shared" si="19"/>
        <v>0</v>
      </c>
      <c r="BL106" s="22" t="s">
        <v>193</v>
      </c>
      <c r="BM106" s="22" t="s">
        <v>693</v>
      </c>
    </row>
    <row r="107" spans="2:65" s="1" customFormat="1" ht="25.5" customHeight="1" x14ac:dyDescent="0.3">
      <c r="B107" s="39"/>
      <c r="C107" s="224" t="s">
        <v>223</v>
      </c>
      <c r="D107" s="224" t="s">
        <v>175</v>
      </c>
      <c r="E107" s="225" t="s">
        <v>694</v>
      </c>
      <c r="F107" s="226" t="s">
        <v>695</v>
      </c>
      <c r="G107" s="227" t="s">
        <v>182</v>
      </c>
      <c r="H107" s="228">
        <v>1</v>
      </c>
      <c r="I107" s="229"/>
      <c r="J107" s="230">
        <f t="shared" si="10"/>
        <v>0</v>
      </c>
      <c r="K107" s="226" t="s">
        <v>22</v>
      </c>
      <c r="L107" s="231"/>
      <c r="M107" s="232" t="s">
        <v>22</v>
      </c>
      <c r="N107" s="233" t="s">
        <v>46</v>
      </c>
      <c r="O107" s="40"/>
      <c r="P107" s="199">
        <f t="shared" si="11"/>
        <v>0</v>
      </c>
      <c r="Q107" s="199">
        <v>0</v>
      </c>
      <c r="R107" s="199">
        <f t="shared" si="12"/>
        <v>0</v>
      </c>
      <c r="S107" s="199">
        <v>0</v>
      </c>
      <c r="T107" s="200">
        <f t="shared" si="13"/>
        <v>0</v>
      </c>
      <c r="AR107" s="22" t="s">
        <v>199</v>
      </c>
      <c r="AT107" s="22" t="s">
        <v>175</v>
      </c>
      <c r="AU107" s="22" t="s">
        <v>84</v>
      </c>
      <c r="AY107" s="22" t="s">
        <v>129</v>
      </c>
      <c r="BE107" s="201">
        <f t="shared" si="14"/>
        <v>0</v>
      </c>
      <c r="BF107" s="201">
        <f t="shared" si="15"/>
        <v>0</v>
      </c>
      <c r="BG107" s="201">
        <f t="shared" si="16"/>
        <v>0</v>
      </c>
      <c r="BH107" s="201">
        <f t="shared" si="17"/>
        <v>0</v>
      </c>
      <c r="BI107" s="201">
        <f t="shared" si="18"/>
        <v>0</v>
      </c>
      <c r="BJ107" s="22" t="s">
        <v>24</v>
      </c>
      <c r="BK107" s="201">
        <f t="shared" si="19"/>
        <v>0</v>
      </c>
      <c r="BL107" s="22" t="s">
        <v>193</v>
      </c>
      <c r="BM107" s="22" t="s">
        <v>696</v>
      </c>
    </row>
    <row r="108" spans="2:65" s="1" customFormat="1" ht="16.5" customHeight="1" x14ac:dyDescent="0.3">
      <c r="B108" s="39"/>
      <c r="C108" s="190" t="s">
        <v>227</v>
      </c>
      <c r="D108" s="190" t="s">
        <v>131</v>
      </c>
      <c r="E108" s="191" t="s">
        <v>697</v>
      </c>
      <c r="F108" s="192" t="s">
        <v>698</v>
      </c>
      <c r="G108" s="193" t="s">
        <v>448</v>
      </c>
      <c r="H108" s="194">
        <v>1</v>
      </c>
      <c r="I108" s="195"/>
      <c r="J108" s="196">
        <f t="shared" si="10"/>
        <v>0</v>
      </c>
      <c r="K108" s="192" t="s">
        <v>22</v>
      </c>
      <c r="L108" s="59"/>
      <c r="M108" s="197" t="s">
        <v>22</v>
      </c>
      <c r="N108" s="198" t="s">
        <v>46</v>
      </c>
      <c r="O108" s="40"/>
      <c r="P108" s="199">
        <f t="shared" si="11"/>
        <v>0</v>
      </c>
      <c r="Q108" s="199">
        <v>0</v>
      </c>
      <c r="R108" s="199">
        <f t="shared" si="12"/>
        <v>0</v>
      </c>
      <c r="S108" s="199">
        <v>0</v>
      </c>
      <c r="T108" s="200">
        <f t="shared" si="13"/>
        <v>0</v>
      </c>
      <c r="AR108" s="22" t="s">
        <v>193</v>
      </c>
      <c r="AT108" s="22" t="s">
        <v>131</v>
      </c>
      <c r="AU108" s="22" t="s">
        <v>84</v>
      </c>
      <c r="AY108" s="22" t="s">
        <v>129</v>
      </c>
      <c r="BE108" s="201">
        <f t="shared" si="14"/>
        <v>0</v>
      </c>
      <c r="BF108" s="201">
        <f t="shared" si="15"/>
        <v>0</v>
      </c>
      <c r="BG108" s="201">
        <f t="shared" si="16"/>
        <v>0</v>
      </c>
      <c r="BH108" s="201">
        <f t="shared" si="17"/>
        <v>0</v>
      </c>
      <c r="BI108" s="201">
        <f t="shared" si="18"/>
        <v>0</v>
      </c>
      <c r="BJ108" s="22" t="s">
        <v>24</v>
      </c>
      <c r="BK108" s="201">
        <f t="shared" si="19"/>
        <v>0</v>
      </c>
      <c r="BL108" s="22" t="s">
        <v>193</v>
      </c>
      <c r="BM108" s="22" t="s">
        <v>699</v>
      </c>
    </row>
    <row r="109" spans="2:65" s="1" customFormat="1" ht="16.5" customHeight="1" x14ac:dyDescent="0.3">
      <c r="B109" s="39"/>
      <c r="C109" s="190" t="s">
        <v>9</v>
      </c>
      <c r="D109" s="190" t="s">
        <v>131</v>
      </c>
      <c r="E109" s="191" t="s">
        <v>700</v>
      </c>
      <c r="F109" s="192" t="s">
        <v>701</v>
      </c>
      <c r="G109" s="193" t="s">
        <v>182</v>
      </c>
      <c r="H109" s="194">
        <v>1</v>
      </c>
      <c r="I109" s="195"/>
      <c r="J109" s="196">
        <f t="shared" si="10"/>
        <v>0</v>
      </c>
      <c r="K109" s="192" t="s">
        <v>22</v>
      </c>
      <c r="L109" s="59"/>
      <c r="M109" s="197" t="s">
        <v>22</v>
      </c>
      <c r="N109" s="198" t="s">
        <v>46</v>
      </c>
      <c r="O109" s="40"/>
      <c r="P109" s="199">
        <f t="shared" si="11"/>
        <v>0</v>
      </c>
      <c r="Q109" s="199">
        <v>0</v>
      </c>
      <c r="R109" s="199">
        <f t="shared" si="12"/>
        <v>0</v>
      </c>
      <c r="S109" s="199">
        <v>0</v>
      </c>
      <c r="T109" s="200">
        <f t="shared" si="13"/>
        <v>0</v>
      </c>
      <c r="AR109" s="22" t="s">
        <v>702</v>
      </c>
      <c r="AT109" s="22" t="s">
        <v>131</v>
      </c>
      <c r="AU109" s="22" t="s">
        <v>84</v>
      </c>
      <c r="AY109" s="22" t="s">
        <v>129</v>
      </c>
      <c r="BE109" s="201">
        <f t="shared" si="14"/>
        <v>0</v>
      </c>
      <c r="BF109" s="201">
        <f t="shared" si="15"/>
        <v>0</v>
      </c>
      <c r="BG109" s="201">
        <f t="shared" si="16"/>
        <v>0</v>
      </c>
      <c r="BH109" s="201">
        <f t="shared" si="17"/>
        <v>0</v>
      </c>
      <c r="BI109" s="201">
        <f t="shared" si="18"/>
        <v>0</v>
      </c>
      <c r="BJ109" s="22" t="s">
        <v>24</v>
      </c>
      <c r="BK109" s="201">
        <f t="shared" si="19"/>
        <v>0</v>
      </c>
      <c r="BL109" s="22" t="s">
        <v>702</v>
      </c>
      <c r="BM109" s="22" t="s">
        <v>703</v>
      </c>
    </row>
    <row r="110" spans="2:65" s="1" customFormat="1" ht="16.5" customHeight="1" x14ac:dyDescent="0.3">
      <c r="B110" s="39"/>
      <c r="C110" s="190" t="s">
        <v>235</v>
      </c>
      <c r="D110" s="190" t="s">
        <v>131</v>
      </c>
      <c r="E110" s="191" t="s">
        <v>704</v>
      </c>
      <c r="F110" s="192" t="s">
        <v>705</v>
      </c>
      <c r="G110" s="193" t="s">
        <v>448</v>
      </c>
      <c r="H110" s="194">
        <v>1</v>
      </c>
      <c r="I110" s="195"/>
      <c r="J110" s="196">
        <f t="shared" si="10"/>
        <v>0</v>
      </c>
      <c r="K110" s="192" t="s">
        <v>22</v>
      </c>
      <c r="L110" s="59"/>
      <c r="M110" s="197" t="s">
        <v>22</v>
      </c>
      <c r="N110" s="198" t="s">
        <v>46</v>
      </c>
      <c r="O110" s="40"/>
      <c r="P110" s="199">
        <f t="shared" si="11"/>
        <v>0</v>
      </c>
      <c r="Q110" s="199">
        <v>0</v>
      </c>
      <c r="R110" s="199">
        <f t="shared" si="12"/>
        <v>0</v>
      </c>
      <c r="S110" s="199">
        <v>0</v>
      </c>
      <c r="T110" s="200">
        <f t="shared" si="13"/>
        <v>0</v>
      </c>
      <c r="AR110" s="22" t="s">
        <v>193</v>
      </c>
      <c r="AT110" s="22" t="s">
        <v>131</v>
      </c>
      <c r="AU110" s="22" t="s">
        <v>84</v>
      </c>
      <c r="AY110" s="22" t="s">
        <v>129</v>
      </c>
      <c r="BE110" s="201">
        <f t="shared" si="14"/>
        <v>0</v>
      </c>
      <c r="BF110" s="201">
        <f t="shared" si="15"/>
        <v>0</v>
      </c>
      <c r="BG110" s="201">
        <f t="shared" si="16"/>
        <v>0</v>
      </c>
      <c r="BH110" s="201">
        <f t="shared" si="17"/>
        <v>0</v>
      </c>
      <c r="BI110" s="201">
        <f t="shared" si="18"/>
        <v>0</v>
      </c>
      <c r="BJ110" s="22" t="s">
        <v>24</v>
      </c>
      <c r="BK110" s="201">
        <f t="shared" si="19"/>
        <v>0</v>
      </c>
      <c r="BL110" s="22" t="s">
        <v>193</v>
      </c>
      <c r="BM110" s="22" t="s">
        <v>706</v>
      </c>
    </row>
    <row r="111" spans="2:65" s="1" customFormat="1" ht="16.5" customHeight="1" x14ac:dyDescent="0.3">
      <c r="B111" s="39"/>
      <c r="C111" s="190" t="s">
        <v>239</v>
      </c>
      <c r="D111" s="190" t="s">
        <v>131</v>
      </c>
      <c r="E111" s="191" t="s">
        <v>707</v>
      </c>
      <c r="F111" s="192" t="s">
        <v>708</v>
      </c>
      <c r="G111" s="193" t="s">
        <v>448</v>
      </c>
      <c r="H111" s="194">
        <v>1</v>
      </c>
      <c r="I111" s="195"/>
      <c r="J111" s="196">
        <f t="shared" si="10"/>
        <v>0</v>
      </c>
      <c r="K111" s="192" t="s">
        <v>22</v>
      </c>
      <c r="L111" s="59"/>
      <c r="M111" s="197" t="s">
        <v>22</v>
      </c>
      <c r="N111" s="198" t="s">
        <v>46</v>
      </c>
      <c r="O111" s="40"/>
      <c r="P111" s="199">
        <f t="shared" si="11"/>
        <v>0</v>
      </c>
      <c r="Q111" s="199">
        <v>0</v>
      </c>
      <c r="R111" s="199">
        <f t="shared" si="12"/>
        <v>0</v>
      </c>
      <c r="S111" s="199">
        <v>0</v>
      </c>
      <c r="T111" s="200">
        <f t="shared" si="13"/>
        <v>0</v>
      </c>
      <c r="AR111" s="22" t="s">
        <v>193</v>
      </c>
      <c r="AT111" s="22" t="s">
        <v>131</v>
      </c>
      <c r="AU111" s="22" t="s">
        <v>84</v>
      </c>
      <c r="AY111" s="22" t="s">
        <v>129</v>
      </c>
      <c r="BE111" s="201">
        <f t="shared" si="14"/>
        <v>0</v>
      </c>
      <c r="BF111" s="201">
        <f t="shared" si="15"/>
        <v>0</v>
      </c>
      <c r="BG111" s="201">
        <f t="shared" si="16"/>
        <v>0</v>
      </c>
      <c r="BH111" s="201">
        <f t="shared" si="17"/>
        <v>0</v>
      </c>
      <c r="BI111" s="201">
        <f t="shared" si="18"/>
        <v>0</v>
      </c>
      <c r="BJ111" s="22" t="s">
        <v>24</v>
      </c>
      <c r="BK111" s="201">
        <f t="shared" si="19"/>
        <v>0</v>
      </c>
      <c r="BL111" s="22" t="s">
        <v>193</v>
      </c>
      <c r="BM111" s="22" t="s">
        <v>709</v>
      </c>
    </row>
    <row r="112" spans="2:65" s="1" customFormat="1" ht="16.5" customHeight="1" x14ac:dyDescent="0.3">
      <c r="B112" s="39"/>
      <c r="C112" s="190" t="s">
        <v>243</v>
      </c>
      <c r="D112" s="190" t="s">
        <v>131</v>
      </c>
      <c r="E112" s="191" t="s">
        <v>710</v>
      </c>
      <c r="F112" s="192" t="s">
        <v>711</v>
      </c>
      <c r="G112" s="193" t="s">
        <v>448</v>
      </c>
      <c r="H112" s="194">
        <v>1</v>
      </c>
      <c r="I112" s="195"/>
      <c r="J112" s="196">
        <f t="shared" si="10"/>
        <v>0</v>
      </c>
      <c r="K112" s="192" t="s">
        <v>22</v>
      </c>
      <c r="L112" s="59"/>
      <c r="M112" s="197" t="s">
        <v>22</v>
      </c>
      <c r="N112" s="198" t="s">
        <v>46</v>
      </c>
      <c r="O112" s="40"/>
      <c r="P112" s="199">
        <f t="shared" si="11"/>
        <v>0</v>
      </c>
      <c r="Q112" s="199">
        <v>0</v>
      </c>
      <c r="R112" s="199">
        <f t="shared" si="12"/>
        <v>0</v>
      </c>
      <c r="S112" s="199">
        <v>0</v>
      </c>
      <c r="T112" s="200">
        <f t="shared" si="13"/>
        <v>0</v>
      </c>
      <c r="AR112" s="22" t="s">
        <v>193</v>
      </c>
      <c r="AT112" s="22" t="s">
        <v>131</v>
      </c>
      <c r="AU112" s="22" t="s">
        <v>84</v>
      </c>
      <c r="AY112" s="22" t="s">
        <v>129</v>
      </c>
      <c r="BE112" s="201">
        <f t="shared" si="14"/>
        <v>0</v>
      </c>
      <c r="BF112" s="201">
        <f t="shared" si="15"/>
        <v>0</v>
      </c>
      <c r="BG112" s="201">
        <f t="shared" si="16"/>
        <v>0</v>
      </c>
      <c r="BH112" s="201">
        <f t="shared" si="17"/>
        <v>0</v>
      </c>
      <c r="BI112" s="201">
        <f t="shared" si="18"/>
        <v>0</v>
      </c>
      <c r="BJ112" s="22" t="s">
        <v>24</v>
      </c>
      <c r="BK112" s="201">
        <f t="shared" si="19"/>
        <v>0</v>
      </c>
      <c r="BL112" s="22" t="s">
        <v>193</v>
      </c>
      <c r="BM112" s="22" t="s">
        <v>712</v>
      </c>
    </row>
    <row r="113" spans="2:65" s="1" customFormat="1" ht="16.5" customHeight="1" x14ac:dyDescent="0.3">
      <c r="B113" s="39"/>
      <c r="C113" s="190" t="s">
        <v>247</v>
      </c>
      <c r="D113" s="190" t="s">
        <v>131</v>
      </c>
      <c r="E113" s="191" t="s">
        <v>713</v>
      </c>
      <c r="F113" s="192" t="s">
        <v>714</v>
      </c>
      <c r="G113" s="193" t="s">
        <v>715</v>
      </c>
      <c r="H113" s="194">
        <v>24</v>
      </c>
      <c r="I113" s="195"/>
      <c r="J113" s="196">
        <f t="shared" si="10"/>
        <v>0</v>
      </c>
      <c r="K113" s="192" t="s">
        <v>22</v>
      </c>
      <c r="L113" s="59"/>
      <c r="M113" s="197" t="s">
        <v>22</v>
      </c>
      <c r="N113" s="198" t="s">
        <v>46</v>
      </c>
      <c r="O113" s="40"/>
      <c r="P113" s="199">
        <f t="shared" si="11"/>
        <v>0</v>
      </c>
      <c r="Q113" s="199">
        <v>0</v>
      </c>
      <c r="R113" s="199">
        <f t="shared" si="12"/>
        <v>0</v>
      </c>
      <c r="S113" s="199">
        <v>0</v>
      </c>
      <c r="T113" s="200">
        <f t="shared" si="13"/>
        <v>0</v>
      </c>
      <c r="AR113" s="22" t="s">
        <v>193</v>
      </c>
      <c r="AT113" s="22" t="s">
        <v>131</v>
      </c>
      <c r="AU113" s="22" t="s">
        <v>84</v>
      </c>
      <c r="AY113" s="22" t="s">
        <v>129</v>
      </c>
      <c r="BE113" s="201">
        <f t="shared" si="14"/>
        <v>0</v>
      </c>
      <c r="BF113" s="201">
        <f t="shared" si="15"/>
        <v>0</v>
      </c>
      <c r="BG113" s="201">
        <f t="shared" si="16"/>
        <v>0</v>
      </c>
      <c r="BH113" s="201">
        <f t="shared" si="17"/>
        <v>0</v>
      </c>
      <c r="BI113" s="201">
        <f t="shared" si="18"/>
        <v>0</v>
      </c>
      <c r="BJ113" s="22" t="s">
        <v>24</v>
      </c>
      <c r="BK113" s="201">
        <f t="shared" si="19"/>
        <v>0</v>
      </c>
      <c r="BL113" s="22" t="s">
        <v>193</v>
      </c>
      <c r="BM113" s="22" t="s">
        <v>716</v>
      </c>
    </row>
    <row r="114" spans="2:65" s="1" customFormat="1" ht="16.5" customHeight="1" x14ac:dyDescent="0.3">
      <c r="B114" s="39"/>
      <c r="C114" s="190" t="s">
        <v>251</v>
      </c>
      <c r="D114" s="190" t="s">
        <v>131</v>
      </c>
      <c r="E114" s="191" t="s">
        <v>717</v>
      </c>
      <c r="F114" s="192" t="s">
        <v>718</v>
      </c>
      <c r="G114" s="193" t="s">
        <v>448</v>
      </c>
      <c r="H114" s="194">
        <v>1</v>
      </c>
      <c r="I114" s="195"/>
      <c r="J114" s="196">
        <f t="shared" si="10"/>
        <v>0</v>
      </c>
      <c r="K114" s="192" t="s">
        <v>22</v>
      </c>
      <c r="L114" s="59"/>
      <c r="M114" s="197" t="s">
        <v>22</v>
      </c>
      <c r="N114" s="198" t="s">
        <v>46</v>
      </c>
      <c r="O114" s="40"/>
      <c r="P114" s="199">
        <f t="shared" si="11"/>
        <v>0</v>
      </c>
      <c r="Q114" s="199">
        <v>0</v>
      </c>
      <c r="R114" s="199">
        <f t="shared" si="12"/>
        <v>0</v>
      </c>
      <c r="S114" s="199">
        <v>0</v>
      </c>
      <c r="T114" s="200">
        <f t="shared" si="13"/>
        <v>0</v>
      </c>
      <c r="AR114" s="22" t="s">
        <v>193</v>
      </c>
      <c r="AT114" s="22" t="s">
        <v>131</v>
      </c>
      <c r="AU114" s="22" t="s">
        <v>84</v>
      </c>
      <c r="AY114" s="22" t="s">
        <v>129</v>
      </c>
      <c r="BE114" s="201">
        <f t="shared" si="14"/>
        <v>0</v>
      </c>
      <c r="BF114" s="201">
        <f t="shared" si="15"/>
        <v>0</v>
      </c>
      <c r="BG114" s="201">
        <f t="shared" si="16"/>
        <v>0</v>
      </c>
      <c r="BH114" s="201">
        <f t="shared" si="17"/>
        <v>0</v>
      </c>
      <c r="BI114" s="201">
        <f t="shared" si="18"/>
        <v>0</v>
      </c>
      <c r="BJ114" s="22" t="s">
        <v>24</v>
      </c>
      <c r="BK114" s="201">
        <f t="shared" si="19"/>
        <v>0</v>
      </c>
      <c r="BL114" s="22" t="s">
        <v>193</v>
      </c>
      <c r="BM114" s="22" t="s">
        <v>719</v>
      </c>
    </row>
    <row r="115" spans="2:65" s="1" customFormat="1" ht="25.5" customHeight="1" x14ac:dyDescent="0.3">
      <c r="B115" s="39"/>
      <c r="C115" s="190" t="s">
        <v>257</v>
      </c>
      <c r="D115" s="190" t="s">
        <v>131</v>
      </c>
      <c r="E115" s="191" t="s">
        <v>720</v>
      </c>
      <c r="F115" s="192" t="s">
        <v>721</v>
      </c>
      <c r="G115" s="193" t="s">
        <v>163</v>
      </c>
      <c r="H115" s="194">
        <v>0.05</v>
      </c>
      <c r="I115" s="195"/>
      <c r="J115" s="196">
        <f t="shared" si="10"/>
        <v>0</v>
      </c>
      <c r="K115" s="192" t="s">
        <v>230</v>
      </c>
      <c r="L115" s="59"/>
      <c r="M115" s="197" t="s">
        <v>22</v>
      </c>
      <c r="N115" s="198" t="s">
        <v>46</v>
      </c>
      <c r="O115" s="40"/>
      <c r="P115" s="199">
        <f t="shared" si="11"/>
        <v>0</v>
      </c>
      <c r="Q115" s="199">
        <v>0</v>
      </c>
      <c r="R115" s="199">
        <f t="shared" si="12"/>
        <v>0</v>
      </c>
      <c r="S115" s="199">
        <v>0</v>
      </c>
      <c r="T115" s="200">
        <f t="shared" si="13"/>
        <v>0</v>
      </c>
      <c r="AR115" s="22" t="s">
        <v>193</v>
      </c>
      <c r="AT115" s="22" t="s">
        <v>131</v>
      </c>
      <c r="AU115" s="22" t="s">
        <v>84</v>
      </c>
      <c r="AY115" s="22" t="s">
        <v>129</v>
      </c>
      <c r="BE115" s="201">
        <f t="shared" si="14"/>
        <v>0</v>
      </c>
      <c r="BF115" s="201">
        <f t="shared" si="15"/>
        <v>0</v>
      </c>
      <c r="BG115" s="201">
        <f t="shared" si="16"/>
        <v>0</v>
      </c>
      <c r="BH115" s="201">
        <f t="shared" si="17"/>
        <v>0</v>
      </c>
      <c r="BI115" s="201">
        <f t="shared" si="18"/>
        <v>0</v>
      </c>
      <c r="BJ115" s="22" t="s">
        <v>24</v>
      </c>
      <c r="BK115" s="201">
        <f t="shared" si="19"/>
        <v>0</v>
      </c>
      <c r="BL115" s="22" t="s">
        <v>193</v>
      </c>
      <c r="BM115" s="22" t="s">
        <v>722</v>
      </c>
    </row>
    <row r="116" spans="2:65" s="1" customFormat="1" ht="25.5" customHeight="1" x14ac:dyDescent="0.3">
      <c r="B116" s="39"/>
      <c r="C116" s="190" t="s">
        <v>261</v>
      </c>
      <c r="D116" s="190" t="s">
        <v>131</v>
      </c>
      <c r="E116" s="191" t="s">
        <v>723</v>
      </c>
      <c r="F116" s="192" t="s">
        <v>724</v>
      </c>
      <c r="G116" s="193" t="s">
        <v>163</v>
      </c>
      <c r="H116" s="194">
        <v>0.46200000000000002</v>
      </c>
      <c r="I116" s="195"/>
      <c r="J116" s="196">
        <f t="shared" si="10"/>
        <v>0</v>
      </c>
      <c r="K116" s="192" t="s">
        <v>268</v>
      </c>
      <c r="L116" s="59"/>
      <c r="M116" s="197" t="s">
        <v>22</v>
      </c>
      <c r="N116" s="198" t="s">
        <v>46</v>
      </c>
      <c r="O116" s="40"/>
      <c r="P116" s="199">
        <f t="shared" si="11"/>
        <v>0</v>
      </c>
      <c r="Q116" s="199">
        <v>0.15</v>
      </c>
      <c r="R116" s="199">
        <f t="shared" si="12"/>
        <v>6.93E-2</v>
      </c>
      <c r="S116" s="199">
        <v>0</v>
      </c>
      <c r="T116" s="200">
        <f t="shared" si="13"/>
        <v>0</v>
      </c>
      <c r="AR116" s="22" t="s">
        <v>193</v>
      </c>
      <c r="AT116" s="22" t="s">
        <v>131</v>
      </c>
      <c r="AU116" s="22" t="s">
        <v>84</v>
      </c>
      <c r="AY116" s="22" t="s">
        <v>129</v>
      </c>
      <c r="BE116" s="201">
        <f t="shared" si="14"/>
        <v>0</v>
      </c>
      <c r="BF116" s="201">
        <f t="shared" si="15"/>
        <v>0</v>
      </c>
      <c r="BG116" s="201">
        <f t="shared" si="16"/>
        <v>0</v>
      </c>
      <c r="BH116" s="201">
        <f t="shared" si="17"/>
        <v>0</v>
      </c>
      <c r="BI116" s="201">
        <f t="shared" si="18"/>
        <v>0</v>
      </c>
      <c r="BJ116" s="22" t="s">
        <v>24</v>
      </c>
      <c r="BK116" s="201">
        <f t="shared" si="19"/>
        <v>0</v>
      </c>
      <c r="BL116" s="22" t="s">
        <v>193</v>
      </c>
      <c r="BM116" s="22" t="s">
        <v>725</v>
      </c>
    </row>
    <row r="117" spans="2:65" s="10" customFormat="1" ht="29.85" customHeight="1" x14ac:dyDescent="0.3">
      <c r="B117" s="174"/>
      <c r="C117" s="175"/>
      <c r="D117" s="176" t="s">
        <v>74</v>
      </c>
      <c r="E117" s="188" t="s">
        <v>726</v>
      </c>
      <c r="F117" s="188" t="s">
        <v>727</v>
      </c>
      <c r="G117" s="175"/>
      <c r="H117" s="175"/>
      <c r="I117" s="178"/>
      <c r="J117" s="189">
        <f>BK117</f>
        <v>0</v>
      </c>
      <c r="K117" s="175"/>
      <c r="L117" s="180"/>
      <c r="M117" s="181"/>
      <c r="N117" s="182"/>
      <c r="O117" s="182"/>
      <c r="P117" s="183">
        <f>SUM(P118:P125)</f>
        <v>0</v>
      </c>
      <c r="Q117" s="182"/>
      <c r="R117" s="183">
        <f>SUM(R118:R125)</f>
        <v>2.4000000000000002E-3</v>
      </c>
      <c r="S117" s="182"/>
      <c r="T117" s="184">
        <f>SUM(T118:T125)</f>
        <v>0.38400000000000001</v>
      </c>
      <c r="AR117" s="185" t="s">
        <v>84</v>
      </c>
      <c r="AT117" s="186" t="s">
        <v>74</v>
      </c>
      <c r="AU117" s="186" t="s">
        <v>24</v>
      </c>
      <c r="AY117" s="185" t="s">
        <v>129</v>
      </c>
      <c r="BK117" s="187">
        <f>SUM(BK118:BK125)</f>
        <v>0</v>
      </c>
    </row>
    <row r="118" spans="2:65" s="1" customFormat="1" ht="16.5" customHeight="1" x14ac:dyDescent="0.3">
      <c r="B118" s="39"/>
      <c r="C118" s="190" t="s">
        <v>265</v>
      </c>
      <c r="D118" s="190" t="s">
        <v>131</v>
      </c>
      <c r="E118" s="191" t="s">
        <v>728</v>
      </c>
      <c r="F118" s="192" t="s">
        <v>729</v>
      </c>
      <c r="G118" s="193" t="s">
        <v>191</v>
      </c>
      <c r="H118" s="194">
        <v>120</v>
      </c>
      <c r="I118" s="195"/>
      <c r="J118" s="196">
        <f t="shared" ref="J118:J125" si="20">ROUND(I118*H118,2)</f>
        <v>0</v>
      </c>
      <c r="K118" s="192" t="s">
        <v>230</v>
      </c>
      <c r="L118" s="59"/>
      <c r="M118" s="197" t="s">
        <v>22</v>
      </c>
      <c r="N118" s="198" t="s">
        <v>46</v>
      </c>
      <c r="O118" s="40"/>
      <c r="P118" s="199">
        <f t="shared" ref="P118:P125" si="21">O118*H118</f>
        <v>0</v>
      </c>
      <c r="Q118" s="199">
        <v>2.0000000000000002E-5</v>
      </c>
      <c r="R118" s="199">
        <f t="shared" ref="R118:R125" si="22">Q118*H118</f>
        <v>2.4000000000000002E-3</v>
      </c>
      <c r="S118" s="199">
        <v>3.2000000000000002E-3</v>
      </c>
      <c r="T118" s="200">
        <f t="shared" ref="T118:T125" si="23">S118*H118</f>
        <v>0.38400000000000001</v>
      </c>
      <c r="AR118" s="22" t="s">
        <v>193</v>
      </c>
      <c r="AT118" s="22" t="s">
        <v>131</v>
      </c>
      <c r="AU118" s="22" t="s">
        <v>84</v>
      </c>
      <c r="AY118" s="22" t="s">
        <v>129</v>
      </c>
      <c r="BE118" s="201">
        <f t="shared" ref="BE118:BE125" si="24">IF(N118="základní",J118,0)</f>
        <v>0</v>
      </c>
      <c r="BF118" s="201">
        <f t="shared" ref="BF118:BF125" si="25">IF(N118="snížená",J118,0)</f>
        <v>0</v>
      </c>
      <c r="BG118" s="201">
        <f t="shared" ref="BG118:BG125" si="26">IF(N118="zákl. přenesená",J118,0)</f>
        <v>0</v>
      </c>
      <c r="BH118" s="201">
        <f t="shared" ref="BH118:BH125" si="27">IF(N118="sníž. přenesená",J118,0)</f>
        <v>0</v>
      </c>
      <c r="BI118" s="201">
        <f t="shared" ref="BI118:BI125" si="28">IF(N118="nulová",J118,0)</f>
        <v>0</v>
      </c>
      <c r="BJ118" s="22" t="s">
        <v>24</v>
      </c>
      <c r="BK118" s="201">
        <f t="shared" ref="BK118:BK125" si="29">ROUND(I118*H118,2)</f>
        <v>0</v>
      </c>
      <c r="BL118" s="22" t="s">
        <v>193</v>
      </c>
      <c r="BM118" s="22" t="s">
        <v>730</v>
      </c>
    </row>
    <row r="119" spans="2:65" s="1" customFormat="1" ht="16.5" customHeight="1" x14ac:dyDescent="0.3">
      <c r="B119" s="39"/>
      <c r="C119" s="190" t="s">
        <v>270</v>
      </c>
      <c r="D119" s="190" t="s">
        <v>131</v>
      </c>
      <c r="E119" s="191" t="s">
        <v>731</v>
      </c>
      <c r="F119" s="192" t="s">
        <v>732</v>
      </c>
      <c r="G119" s="193" t="s">
        <v>191</v>
      </c>
      <c r="H119" s="194">
        <v>18</v>
      </c>
      <c r="I119" s="195"/>
      <c r="J119" s="196">
        <f t="shared" si="20"/>
        <v>0</v>
      </c>
      <c r="K119" s="192" t="s">
        <v>22</v>
      </c>
      <c r="L119" s="59"/>
      <c r="M119" s="197" t="s">
        <v>22</v>
      </c>
      <c r="N119" s="198" t="s">
        <v>46</v>
      </c>
      <c r="O119" s="40"/>
      <c r="P119" s="199">
        <f t="shared" si="21"/>
        <v>0</v>
      </c>
      <c r="Q119" s="199">
        <v>0</v>
      </c>
      <c r="R119" s="199">
        <f t="shared" si="22"/>
        <v>0</v>
      </c>
      <c r="S119" s="199">
        <v>0</v>
      </c>
      <c r="T119" s="200">
        <f t="shared" si="23"/>
        <v>0</v>
      </c>
      <c r="AR119" s="22" t="s">
        <v>193</v>
      </c>
      <c r="AT119" s="22" t="s">
        <v>131</v>
      </c>
      <c r="AU119" s="22" t="s">
        <v>84</v>
      </c>
      <c r="AY119" s="22" t="s">
        <v>129</v>
      </c>
      <c r="BE119" s="201">
        <f t="shared" si="24"/>
        <v>0</v>
      </c>
      <c r="BF119" s="201">
        <f t="shared" si="25"/>
        <v>0</v>
      </c>
      <c r="BG119" s="201">
        <f t="shared" si="26"/>
        <v>0</v>
      </c>
      <c r="BH119" s="201">
        <f t="shared" si="27"/>
        <v>0</v>
      </c>
      <c r="BI119" s="201">
        <f t="shared" si="28"/>
        <v>0</v>
      </c>
      <c r="BJ119" s="22" t="s">
        <v>24</v>
      </c>
      <c r="BK119" s="201">
        <f t="shared" si="29"/>
        <v>0</v>
      </c>
      <c r="BL119" s="22" t="s">
        <v>193</v>
      </c>
      <c r="BM119" s="22" t="s">
        <v>733</v>
      </c>
    </row>
    <row r="120" spans="2:65" s="1" customFormat="1" ht="16.5" customHeight="1" x14ac:dyDescent="0.3">
      <c r="B120" s="39"/>
      <c r="C120" s="190" t="s">
        <v>274</v>
      </c>
      <c r="D120" s="190" t="s">
        <v>131</v>
      </c>
      <c r="E120" s="191" t="s">
        <v>734</v>
      </c>
      <c r="F120" s="192" t="s">
        <v>735</v>
      </c>
      <c r="G120" s="193" t="s">
        <v>191</v>
      </c>
      <c r="H120" s="194">
        <v>1</v>
      </c>
      <c r="I120" s="195"/>
      <c r="J120" s="196">
        <f t="shared" si="20"/>
        <v>0</v>
      </c>
      <c r="K120" s="192" t="s">
        <v>22</v>
      </c>
      <c r="L120" s="59"/>
      <c r="M120" s="197" t="s">
        <v>22</v>
      </c>
      <c r="N120" s="198" t="s">
        <v>46</v>
      </c>
      <c r="O120" s="40"/>
      <c r="P120" s="199">
        <f t="shared" si="21"/>
        <v>0</v>
      </c>
      <c r="Q120" s="199">
        <v>0</v>
      </c>
      <c r="R120" s="199">
        <f t="shared" si="22"/>
        <v>0</v>
      </c>
      <c r="S120" s="199">
        <v>0</v>
      </c>
      <c r="T120" s="200">
        <f t="shared" si="23"/>
        <v>0</v>
      </c>
      <c r="AR120" s="22" t="s">
        <v>193</v>
      </c>
      <c r="AT120" s="22" t="s">
        <v>131</v>
      </c>
      <c r="AU120" s="22" t="s">
        <v>84</v>
      </c>
      <c r="AY120" s="22" t="s">
        <v>129</v>
      </c>
      <c r="BE120" s="201">
        <f t="shared" si="24"/>
        <v>0</v>
      </c>
      <c r="BF120" s="201">
        <f t="shared" si="25"/>
        <v>0</v>
      </c>
      <c r="BG120" s="201">
        <f t="shared" si="26"/>
        <v>0</v>
      </c>
      <c r="BH120" s="201">
        <f t="shared" si="27"/>
        <v>0</v>
      </c>
      <c r="BI120" s="201">
        <f t="shared" si="28"/>
        <v>0</v>
      </c>
      <c r="BJ120" s="22" t="s">
        <v>24</v>
      </c>
      <c r="BK120" s="201">
        <f t="shared" si="29"/>
        <v>0</v>
      </c>
      <c r="BL120" s="22" t="s">
        <v>193</v>
      </c>
      <c r="BM120" s="22" t="s">
        <v>736</v>
      </c>
    </row>
    <row r="121" spans="2:65" s="1" customFormat="1" ht="16.5" customHeight="1" x14ac:dyDescent="0.3">
      <c r="B121" s="39"/>
      <c r="C121" s="190" t="s">
        <v>199</v>
      </c>
      <c r="D121" s="190" t="s">
        <v>131</v>
      </c>
      <c r="E121" s="191" t="s">
        <v>737</v>
      </c>
      <c r="F121" s="192" t="s">
        <v>738</v>
      </c>
      <c r="G121" s="193" t="s">
        <v>191</v>
      </c>
      <c r="H121" s="194">
        <v>10</v>
      </c>
      <c r="I121" s="195"/>
      <c r="J121" s="196">
        <f t="shared" si="20"/>
        <v>0</v>
      </c>
      <c r="K121" s="192" t="s">
        <v>22</v>
      </c>
      <c r="L121" s="59"/>
      <c r="M121" s="197" t="s">
        <v>22</v>
      </c>
      <c r="N121" s="198" t="s">
        <v>46</v>
      </c>
      <c r="O121" s="40"/>
      <c r="P121" s="199">
        <f t="shared" si="21"/>
        <v>0</v>
      </c>
      <c r="Q121" s="199">
        <v>0</v>
      </c>
      <c r="R121" s="199">
        <f t="shared" si="22"/>
        <v>0</v>
      </c>
      <c r="S121" s="199">
        <v>0</v>
      </c>
      <c r="T121" s="200">
        <f t="shared" si="23"/>
        <v>0</v>
      </c>
      <c r="AR121" s="22" t="s">
        <v>193</v>
      </c>
      <c r="AT121" s="22" t="s">
        <v>131</v>
      </c>
      <c r="AU121" s="22" t="s">
        <v>84</v>
      </c>
      <c r="AY121" s="22" t="s">
        <v>129</v>
      </c>
      <c r="BE121" s="201">
        <f t="shared" si="24"/>
        <v>0</v>
      </c>
      <c r="BF121" s="201">
        <f t="shared" si="25"/>
        <v>0</v>
      </c>
      <c r="BG121" s="201">
        <f t="shared" si="26"/>
        <v>0</v>
      </c>
      <c r="BH121" s="201">
        <f t="shared" si="27"/>
        <v>0</v>
      </c>
      <c r="BI121" s="201">
        <f t="shared" si="28"/>
        <v>0</v>
      </c>
      <c r="BJ121" s="22" t="s">
        <v>24</v>
      </c>
      <c r="BK121" s="201">
        <f t="shared" si="29"/>
        <v>0</v>
      </c>
      <c r="BL121" s="22" t="s">
        <v>193</v>
      </c>
      <c r="BM121" s="22" t="s">
        <v>739</v>
      </c>
    </row>
    <row r="122" spans="2:65" s="1" customFormat="1" ht="16.5" customHeight="1" x14ac:dyDescent="0.3">
      <c r="B122" s="39"/>
      <c r="C122" s="190" t="s">
        <v>281</v>
      </c>
      <c r="D122" s="190" t="s">
        <v>131</v>
      </c>
      <c r="E122" s="191" t="s">
        <v>740</v>
      </c>
      <c r="F122" s="192" t="s">
        <v>741</v>
      </c>
      <c r="G122" s="193" t="s">
        <v>191</v>
      </c>
      <c r="H122" s="194">
        <v>37</v>
      </c>
      <c r="I122" s="195"/>
      <c r="J122" s="196">
        <f t="shared" si="20"/>
        <v>0</v>
      </c>
      <c r="K122" s="192" t="s">
        <v>22</v>
      </c>
      <c r="L122" s="59"/>
      <c r="M122" s="197" t="s">
        <v>22</v>
      </c>
      <c r="N122" s="198" t="s">
        <v>46</v>
      </c>
      <c r="O122" s="40"/>
      <c r="P122" s="199">
        <f t="shared" si="21"/>
        <v>0</v>
      </c>
      <c r="Q122" s="199">
        <v>0</v>
      </c>
      <c r="R122" s="199">
        <f t="shared" si="22"/>
        <v>0</v>
      </c>
      <c r="S122" s="199">
        <v>0</v>
      </c>
      <c r="T122" s="200">
        <f t="shared" si="23"/>
        <v>0</v>
      </c>
      <c r="AR122" s="22" t="s">
        <v>193</v>
      </c>
      <c r="AT122" s="22" t="s">
        <v>131</v>
      </c>
      <c r="AU122" s="22" t="s">
        <v>84</v>
      </c>
      <c r="AY122" s="22" t="s">
        <v>129</v>
      </c>
      <c r="BE122" s="201">
        <f t="shared" si="24"/>
        <v>0</v>
      </c>
      <c r="BF122" s="201">
        <f t="shared" si="25"/>
        <v>0</v>
      </c>
      <c r="BG122" s="201">
        <f t="shared" si="26"/>
        <v>0</v>
      </c>
      <c r="BH122" s="201">
        <f t="shared" si="27"/>
        <v>0</v>
      </c>
      <c r="BI122" s="201">
        <f t="shared" si="28"/>
        <v>0</v>
      </c>
      <c r="BJ122" s="22" t="s">
        <v>24</v>
      </c>
      <c r="BK122" s="201">
        <f t="shared" si="29"/>
        <v>0</v>
      </c>
      <c r="BL122" s="22" t="s">
        <v>193</v>
      </c>
      <c r="BM122" s="22" t="s">
        <v>742</v>
      </c>
    </row>
    <row r="123" spans="2:65" s="1" customFormat="1" ht="16.5" customHeight="1" x14ac:dyDescent="0.3">
      <c r="B123" s="39"/>
      <c r="C123" s="190" t="s">
        <v>285</v>
      </c>
      <c r="D123" s="190" t="s">
        <v>131</v>
      </c>
      <c r="E123" s="191" t="s">
        <v>743</v>
      </c>
      <c r="F123" s="192" t="s">
        <v>744</v>
      </c>
      <c r="G123" s="193" t="s">
        <v>191</v>
      </c>
      <c r="H123" s="194">
        <v>66</v>
      </c>
      <c r="I123" s="195"/>
      <c r="J123" s="196">
        <f t="shared" si="20"/>
        <v>0</v>
      </c>
      <c r="K123" s="192" t="s">
        <v>22</v>
      </c>
      <c r="L123" s="59"/>
      <c r="M123" s="197" t="s">
        <v>22</v>
      </c>
      <c r="N123" s="198" t="s">
        <v>46</v>
      </c>
      <c r="O123" s="40"/>
      <c r="P123" s="199">
        <f t="shared" si="21"/>
        <v>0</v>
      </c>
      <c r="Q123" s="199">
        <v>0</v>
      </c>
      <c r="R123" s="199">
        <f t="shared" si="22"/>
        <v>0</v>
      </c>
      <c r="S123" s="199">
        <v>0</v>
      </c>
      <c r="T123" s="200">
        <f t="shared" si="23"/>
        <v>0</v>
      </c>
      <c r="AR123" s="22" t="s">
        <v>193</v>
      </c>
      <c r="AT123" s="22" t="s">
        <v>131</v>
      </c>
      <c r="AU123" s="22" t="s">
        <v>84</v>
      </c>
      <c r="AY123" s="22" t="s">
        <v>129</v>
      </c>
      <c r="BE123" s="201">
        <f t="shared" si="24"/>
        <v>0</v>
      </c>
      <c r="BF123" s="201">
        <f t="shared" si="25"/>
        <v>0</v>
      </c>
      <c r="BG123" s="201">
        <f t="shared" si="26"/>
        <v>0</v>
      </c>
      <c r="BH123" s="201">
        <f t="shared" si="27"/>
        <v>0</v>
      </c>
      <c r="BI123" s="201">
        <f t="shared" si="28"/>
        <v>0</v>
      </c>
      <c r="BJ123" s="22" t="s">
        <v>24</v>
      </c>
      <c r="BK123" s="201">
        <f t="shared" si="29"/>
        <v>0</v>
      </c>
      <c r="BL123" s="22" t="s">
        <v>193</v>
      </c>
      <c r="BM123" s="22" t="s">
        <v>745</v>
      </c>
    </row>
    <row r="124" spans="2:65" s="1" customFormat="1" ht="16.5" customHeight="1" x14ac:dyDescent="0.3">
      <c r="B124" s="39"/>
      <c r="C124" s="190" t="s">
        <v>289</v>
      </c>
      <c r="D124" s="190" t="s">
        <v>131</v>
      </c>
      <c r="E124" s="191" t="s">
        <v>746</v>
      </c>
      <c r="F124" s="192" t="s">
        <v>747</v>
      </c>
      <c r="G124" s="193" t="s">
        <v>182</v>
      </c>
      <c r="H124" s="194">
        <v>2</v>
      </c>
      <c r="I124" s="195"/>
      <c r="J124" s="196">
        <f t="shared" si="20"/>
        <v>0</v>
      </c>
      <c r="K124" s="192" t="s">
        <v>22</v>
      </c>
      <c r="L124" s="59"/>
      <c r="M124" s="197" t="s">
        <v>22</v>
      </c>
      <c r="N124" s="198" t="s">
        <v>46</v>
      </c>
      <c r="O124" s="40"/>
      <c r="P124" s="199">
        <f t="shared" si="21"/>
        <v>0</v>
      </c>
      <c r="Q124" s="199">
        <v>0</v>
      </c>
      <c r="R124" s="199">
        <f t="shared" si="22"/>
        <v>0</v>
      </c>
      <c r="S124" s="199">
        <v>0</v>
      </c>
      <c r="T124" s="200">
        <f t="shared" si="23"/>
        <v>0</v>
      </c>
      <c r="AR124" s="22" t="s">
        <v>193</v>
      </c>
      <c r="AT124" s="22" t="s">
        <v>131</v>
      </c>
      <c r="AU124" s="22" t="s">
        <v>84</v>
      </c>
      <c r="AY124" s="22" t="s">
        <v>129</v>
      </c>
      <c r="BE124" s="201">
        <f t="shared" si="24"/>
        <v>0</v>
      </c>
      <c r="BF124" s="201">
        <f t="shared" si="25"/>
        <v>0</v>
      </c>
      <c r="BG124" s="201">
        <f t="shared" si="26"/>
        <v>0</v>
      </c>
      <c r="BH124" s="201">
        <f t="shared" si="27"/>
        <v>0</v>
      </c>
      <c r="BI124" s="201">
        <f t="shared" si="28"/>
        <v>0</v>
      </c>
      <c r="BJ124" s="22" t="s">
        <v>24</v>
      </c>
      <c r="BK124" s="201">
        <f t="shared" si="29"/>
        <v>0</v>
      </c>
      <c r="BL124" s="22" t="s">
        <v>193</v>
      </c>
      <c r="BM124" s="22" t="s">
        <v>748</v>
      </c>
    </row>
    <row r="125" spans="2:65" s="1" customFormat="1" ht="25.5" customHeight="1" x14ac:dyDescent="0.3">
      <c r="B125" s="39"/>
      <c r="C125" s="190" t="s">
        <v>293</v>
      </c>
      <c r="D125" s="190" t="s">
        <v>131</v>
      </c>
      <c r="E125" s="191" t="s">
        <v>749</v>
      </c>
      <c r="F125" s="192" t="s">
        <v>568</v>
      </c>
      <c r="G125" s="193" t="s">
        <v>163</v>
      </c>
      <c r="H125" s="194">
        <v>0.2</v>
      </c>
      <c r="I125" s="195"/>
      <c r="J125" s="196">
        <f t="shared" si="20"/>
        <v>0</v>
      </c>
      <c r="K125" s="192" t="s">
        <v>230</v>
      </c>
      <c r="L125" s="59"/>
      <c r="M125" s="197" t="s">
        <v>22</v>
      </c>
      <c r="N125" s="198" t="s">
        <v>46</v>
      </c>
      <c r="O125" s="40"/>
      <c r="P125" s="199">
        <f t="shared" si="21"/>
        <v>0</v>
      </c>
      <c r="Q125" s="199">
        <v>0</v>
      </c>
      <c r="R125" s="199">
        <f t="shared" si="22"/>
        <v>0</v>
      </c>
      <c r="S125" s="199">
        <v>0</v>
      </c>
      <c r="T125" s="200">
        <f t="shared" si="23"/>
        <v>0</v>
      </c>
      <c r="AR125" s="22" t="s">
        <v>193</v>
      </c>
      <c r="AT125" s="22" t="s">
        <v>131</v>
      </c>
      <c r="AU125" s="22" t="s">
        <v>84</v>
      </c>
      <c r="AY125" s="22" t="s">
        <v>129</v>
      </c>
      <c r="BE125" s="201">
        <f t="shared" si="24"/>
        <v>0</v>
      </c>
      <c r="BF125" s="201">
        <f t="shared" si="25"/>
        <v>0</v>
      </c>
      <c r="BG125" s="201">
        <f t="shared" si="26"/>
        <v>0</v>
      </c>
      <c r="BH125" s="201">
        <f t="shared" si="27"/>
        <v>0</v>
      </c>
      <c r="BI125" s="201">
        <f t="shared" si="28"/>
        <v>0</v>
      </c>
      <c r="BJ125" s="22" t="s">
        <v>24</v>
      </c>
      <c r="BK125" s="201">
        <f t="shared" si="29"/>
        <v>0</v>
      </c>
      <c r="BL125" s="22" t="s">
        <v>193</v>
      </c>
      <c r="BM125" s="22" t="s">
        <v>750</v>
      </c>
    </row>
    <row r="126" spans="2:65" s="10" customFormat="1" ht="29.85" customHeight="1" x14ac:dyDescent="0.3">
      <c r="B126" s="174"/>
      <c r="C126" s="175"/>
      <c r="D126" s="176" t="s">
        <v>74</v>
      </c>
      <c r="E126" s="188" t="s">
        <v>751</v>
      </c>
      <c r="F126" s="188" t="s">
        <v>752</v>
      </c>
      <c r="G126" s="175"/>
      <c r="H126" s="175"/>
      <c r="I126" s="178"/>
      <c r="J126" s="189">
        <f>BK126</f>
        <v>0</v>
      </c>
      <c r="K126" s="175"/>
      <c r="L126" s="180"/>
      <c r="M126" s="181"/>
      <c r="N126" s="182"/>
      <c r="O126" s="182"/>
      <c r="P126" s="183">
        <f>SUM(P127:P144)</f>
        <v>0</v>
      </c>
      <c r="Q126" s="182"/>
      <c r="R126" s="183">
        <f>SUM(R127:R144)</f>
        <v>3.1800000000000001E-3</v>
      </c>
      <c r="S126" s="182"/>
      <c r="T126" s="184">
        <f>SUM(T127:T144)</f>
        <v>3.6020000000000003E-2</v>
      </c>
      <c r="AR126" s="185" t="s">
        <v>84</v>
      </c>
      <c r="AT126" s="186" t="s">
        <v>74</v>
      </c>
      <c r="AU126" s="186" t="s">
        <v>24</v>
      </c>
      <c r="AY126" s="185" t="s">
        <v>129</v>
      </c>
      <c r="BK126" s="187">
        <f>SUM(BK127:BK144)</f>
        <v>0</v>
      </c>
    </row>
    <row r="127" spans="2:65" s="1" customFormat="1" ht="16.5" customHeight="1" x14ac:dyDescent="0.3">
      <c r="B127" s="39"/>
      <c r="C127" s="190" t="s">
        <v>297</v>
      </c>
      <c r="D127" s="190" t="s">
        <v>131</v>
      </c>
      <c r="E127" s="191" t="s">
        <v>753</v>
      </c>
      <c r="F127" s="192" t="s">
        <v>754</v>
      </c>
      <c r="G127" s="193" t="s">
        <v>182</v>
      </c>
      <c r="H127" s="194">
        <v>10</v>
      </c>
      <c r="I127" s="195"/>
      <c r="J127" s="196">
        <f t="shared" ref="J127:J144" si="30">ROUND(I127*H127,2)</f>
        <v>0</v>
      </c>
      <c r="K127" s="192" t="s">
        <v>230</v>
      </c>
      <c r="L127" s="59"/>
      <c r="M127" s="197" t="s">
        <v>22</v>
      </c>
      <c r="N127" s="198" t="s">
        <v>46</v>
      </c>
      <c r="O127" s="40"/>
      <c r="P127" s="199">
        <f t="shared" ref="P127:P144" si="31">O127*H127</f>
        <v>0</v>
      </c>
      <c r="Q127" s="199">
        <v>1.2999999999999999E-4</v>
      </c>
      <c r="R127" s="199">
        <f t="shared" ref="R127:R144" si="32">Q127*H127</f>
        <v>1.2999999999999999E-3</v>
      </c>
      <c r="S127" s="199">
        <v>1.1000000000000001E-3</v>
      </c>
      <c r="T127" s="200">
        <f t="shared" ref="T127:T144" si="33">S127*H127</f>
        <v>1.1000000000000001E-2</v>
      </c>
      <c r="AR127" s="22" t="s">
        <v>193</v>
      </c>
      <c r="AT127" s="22" t="s">
        <v>131</v>
      </c>
      <c r="AU127" s="22" t="s">
        <v>84</v>
      </c>
      <c r="AY127" s="22" t="s">
        <v>129</v>
      </c>
      <c r="BE127" s="201">
        <f t="shared" ref="BE127:BE144" si="34">IF(N127="základní",J127,0)</f>
        <v>0</v>
      </c>
      <c r="BF127" s="201">
        <f t="shared" ref="BF127:BF144" si="35">IF(N127="snížená",J127,0)</f>
        <v>0</v>
      </c>
      <c r="BG127" s="201">
        <f t="shared" ref="BG127:BG144" si="36">IF(N127="zákl. přenesená",J127,0)</f>
        <v>0</v>
      </c>
      <c r="BH127" s="201">
        <f t="shared" ref="BH127:BH144" si="37">IF(N127="sníž. přenesená",J127,0)</f>
        <v>0</v>
      </c>
      <c r="BI127" s="201">
        <f t="shared" ref="BI127:BI144" si="38">IF(N127="nulová",J127,0)</f>
        <v>0</v>
      </c>
      <c r="BJ127" s="22" t="s">
        <v>24</v>
      </c>
      <c r="BK127" s="201">
        <f t="shared" ref="BK127:BK144" si="39">ROUND(I127*H127,2)</f>
        <v>0</v>
      </c>
      <c r="BL127" s="22" t="s">
        <v>193</v>
      </c>
      <c r="BM127" s="22" t="s">
        <v>755</v>
      </c>
    </row>
    <row r="128" spans="2:65" s="1" customFormat="1" ht="16.5" customHeight="1" x14ac:dyDescent="0.3">
      <c r="B128" s="39"/>
      <c r="C128" s="190" t="s">
        <v>301</v>
      </c>
      <c r="D128" s="190" t="s">
        <v>131</v>
      </c>
      <c r="E128" s="191" t="s">
        <v>756</v>
      </c>
      <c r="F128" s="192" t="s">
        <v>757</v>
      </c>
      <c r="G128" s="193" t="s">
        <v>182</v>
      </c>
      <c r="H128" s="194">
        <v>10</v>
      </c>
      <c r="I128" s="195"/>
      <c r="J128" s="196">
        <f t="shared" si="30"/>
        <v>0</v>
      </c>
      <c r="K128" s="192" t="s">
        <v>230</v>
      </c>
      <c r="L128" s="59"/>
      <c r="M128" s="197" t="s">
        <v>22</v>
      </c>
      <c r="N128" s="198" t="s">
        <v>46</v>
      </c>
      <c r="O128" s="40"/>
      <c r="P128" s="199">
        <f t="shared" si="31"/>
        <v>0</v>
      </c>
      <c r="Q128" s="199">
        <v>1.7000000000000001E-4</v>
      </c>
      <c r="R128" s="199">
        <f t="shared" si="32"/>
        <v>1.7000000000000001E-3</v>
      </c>
      <c r="S128" s="199">
        <v>2.2000000000000001E-3</v>
      </c>
      <c r="T128" s="200">
        <f t="shared" si="33"/>
        <v>2.2000000000000002E-2</v>
      </c>
      <c r="AR128" s="22" t="s">
        <v>193</v>
      </c>
      <c r="AT128" s="22" t="s">
        <v>131</v>
      </c>
      <c r="AU128" s="22" t="s">
        <v>84</v>
      </c>
      <c r="AY128" s="22" t="s">
        <v>129</v>
      </c>
      <c r="BE128" s="201">
        <f t="shared" si="34"/>
        <v>0</v>
      </c>
      <c r="BF128" s="201">
        <f t="shared" si="35"/>
        <v>0</v>
      </c>
      <c r="BG128" s="201">
        <f t="shared" si="36"/>
        <v>0</v>
      </c>
      <c r="BH128" s="201">
        <f t="shared" si="37"/>
        <v>0</v>
      </c>
      <c r="BI128" s="201">
        <f t="shared" si="38"/>
        <v>0</v>
      </c>
      <c r="BJ128" s="22" t="s">
        <v>24</v>
      </c>
      <c r="BK128" s="201">
        <f t="shared" si="39"/>
        <v>0</v>
      </c>
      <c r="BL128" s="22" t="s">
        <v>193</v>
      </c>
      <c r="BM128" s="22" t="s">
        <v>758</v>
      </c>
    </row>
    <row r="129" spans="2:65" s="1" customFormat="1" ht="16.5" customHeight="1" x14ac:dyDescent="0.3">
      <c r="B129" s="39"/>
      <c r="C129" s="190" t="s">
        <v>307</v>
      </c>
      <c r="D129" s="190" t="s">
        <v>131</v>
      </c>
      <c r="E129" s="191" t="s">
        <v>759</v>
      </c>
      <c r="F129" s="192" t="s">
        <v>760</v>
      </c>
      <c r="G129" s="193" t="s">
        <v>182</v>
      </c>
      <c r="H129" s="194">
        <v>2</v>
      </c>
      <c r="I129" s="195"/>
      <c r="J129" s="196">
        <f t="shared" si="30"/>
        <v>0</v>
      </c>
      <c r="K129" s="192" t="s">
        <v>230</v>
      </c>
      <c r="L129" s="59"/>
      <c r="M129" s="197" t="s">
        <v>22</v>
      </c>
      <c r="N129" s="198" t="s">
        <v>46</v>
      </c>
      <c r="O129" s="40"/>
      <c r="P129" s="199">
        <f t="shared" si="31"/>
        <v>0</v>
      </c>
      <c r="Q129" s="199">
        <v>9.0000000000000006E-5</v>
      </c>
      <c r="R129" s="199">
        <f t="shared" si="32"/>
        <v>1.8000000000000001E-4</v>
      </c>
      <c r="S129" s="199">
        <v>1.5100000000000001E-3</v>
      </c>
      <c r="T129" s="200">
        <f t="shared" si="33"/>
        <v>3.0200000000000001E-3</v>
      </c>
      <c r="AR129" s="22" t="s">
        <v>193</v>
      </c>
      <c r="AT129" s="22" t="s">
        <v>131</v>
      </c>
      <c r="AU129" s="22" t="s">
        <v>84</v>
      </c>
      <c r="AY129" s="22" t="s">
        <v>129</v>
      </c>
      <c r="BE129" s="201">
        <f t="shared" si="34"/>
        <v>0</v>
      </c>
      <c r="BF129" s="201">
        <f t="shared" si="35"/>
        <v>0</v>
      </c>
      <c r="BG129" s="201">
        <f t="shared" si="36"/>
        <v>0</v>
      </c>
      <c r="BH129" s="201">
        <f t="shared" si="37"/>
        <v>0</v>
      </c>
      <c r="BI129" s="201">
        <f t="shared" si="38"/>
        <v>0</v>
      </c>
      <c r="BJ129" s="22" t="s">
        <v>24</v>
      </c>
      <c r="BK129" s="201">
        <f t="shared" si="39"/>
        <v>0</v>
      </c>
      <c r="BL129" s="22" t="s">
        <v>193</v>
      </c>
      <c r="BM129" s="22" t="s">
        <v>761</v>
      </c>
    </row>
    <row r="130" spans="2:65" s="1" customFormat="1" ht="16.5" customHeight="1" x14ac:dyDescent="0.3">
      <c r="B130" s="39"/>
      <c r="C130" s="190" t="s">
        <v>312</v>
      </c>
      <c r="D130" s="190" t="s">
        <v>131</v>
      </c>
      <c r="E130" s="191" t="s">
        <v>762</v>
      </c>
      <c r="F130" s="192" t="s">
        <v>763</v>
      </c>
      <c r="G130" s="193" t="s">
        <v>182</v>
      </c>
      <c r="H130" s="194">
        <v>5</v>
      </c>
      <c r="I130" s="195"/>
      <c r="J130" s="196">
        <f t="shared" si="30"/>
        <v>0</v>
      </c>
      <c r="K130" s="192" t="s">
        <v>22</v>
      </c>
      <c r="L130" s="59"/>
      <c r="M130" s="197" t="s">
        <v>22</v>
      </c>
      <c r="N130" s="198" t="s">
        <v>46</v>
      </c>
      <c r="O130" s="40"/>
      <c r="P130" s="199">
        <f t="shared" si="31"/>
        <v>0</v>
      </c>
      <c r="Q130" s="199">
        <v>0</v>
      </c>
      <c r="R130" s="199">
        <f t="shared" si="32"/>
        <v>0</v>
      </c>
      <c r="S130" s="199">
        <v>0</v>
      </c>
      <c r="T130" s="200">
        <f t="shared" si="33"/>
        <v>0</v>
      </c>
      <c r="AR130" s="22" t="s">
        <v>193</v>
      </c>
      <c r="AT130" s="22" t="s">
        <v>131</v>
      </c>
      <c r="AU130" s="22" t="s">
        <v>84</v>
      </c>
      <c r="AY130" s="22" t="s">
        <v>129</v>
      </c>
      <c r="BE130" s="201">
        <f t="shared" si="34"/>
        <v>0</v>
      </c>
      <c r="BF130" s="201">
        <f t="shared" si="35"/>
        <v>0</v>
      </c>
      <c r="BG130" s="201">
        <f t="shared" si="36"/>
        <v>0</v>
      </c>
      <c r="BH130" s="201">
        <f t="shared" si="37"/>
        <v>0</v>
      </c>
      <c r="BI130" s="201">
        <f t="shared" si="38"/>
        <v>0</v>
      </c>
      <c r="BJ130" s="22" t="s">
        <v>24</v>
      </c>
      <c r="BK130" s="201">
        <f t="shared" si="39"/>
        <v>0</v>
      </c>
      <c r="BL130" s="22" t="s">
        <v>193</v>
      </c>
      <c r="BM130" s="22" t="s">
        <v>764</v>
      </c>
    </row>
    <row r="131" spans="2:65" s="1" customFormat="1" ht="16.5" customHeight="1" x14ac:dyDescent="0.3">
      <c r="B131" s="39"/>
      <c r="C131" s="224" t="s">
        <v>316</v>
      </c>
      <c r="D131" s="224" t="s">
        <v>175</v>
      </c>
      <c r="E131" s="225" t="s">
        <v>765</v>
      </c>
      <c r="F131" s="226" t="s">
        <v>766</v>
      </c>
      <c r="G131" s="227" t="s">
        <v>182</v>
      </c>
      <c r="H131" s="228">
        <v>3</v>
      </c>
      <c r="I131" s="229"/>
      <c r="J131" s="230">
        <f t="shared" si="30"/>
        <v>0</v>
      </c>
      <c r="K131" s="226" t="s">
        <v>22</v>
      </c>
      <c r="L131" s="231"/>
      <c r="M131" s="232" t="s">
        <v>22</v>
      </c>
      <c r="N131" s="233" t="s">
        <v>46</v>
      </c>
      <c r="O131" s="40"/>
      <c r="P131" s="199">
        <f t="shared" si="31"/>
        <v>0</v>
      </c>
      <c r="Q131" s="199">
        <v>0</v>
      </c>
      <c r="R131" s="199">
        <f t="shared" si="32"/>
        <v>0</v>
      </c>
      <c r="S131" s="199">
        <v>0</v>
      </c>
      <c r="T131" s="200">
        <f t="shared" si="33"/>
        <v>0</v>
      </c>
      <c r="AR131" s="22" t="s">
        <v>199</v>
      </c>
      <c r="AT131" s="22" t="s">
        <v>175</v>
      </c>
      <c r="AU131" s="22" t="s">
        <v>84</v>
      </c>
      <c r="AY131" s="22" t="s">
        <v>129</v>
      </c>
      <c r="BE131" s="201">
        <f t="shared" si="34"/>
        <v>0</v>
      </c>
      <c r="BF131" s="201">
        <f t="shared" si="35"/>
        <v>0</v>
      </c>
      <c r="BG131" s="201">
        <f t="shared" si="36"/>
        <v>0</v>
      </c>
      <c r="BH131" s="201">
        <f t="shared" si="37"/>
        <v>0</v>
      </c>
      <c r="BI131" s="201">
        <f t="shared" si="38"/>
        <v>0</v>
      </c>
      <c r="BJ131" s="22" t="s">
        <v>24</v>
      </c>
      <c r="BK131" s="201">
        <f t="shared" si="39"/>
        <v>0</v>
      </c>
      <c r="BL131" s="22" t="s">
        <v>193</v>
      </c>
      <c r="BM131" s="22" t="s">
        <v>767</v>
      </c>
    </row>
    <row r="132" spans="2:65" s="1" customFormat="1" ht="16.5" customHeight="1" x14ac:dyDescent="0.3">
      <c r="B132" s="39"/>
      <c r="C132" s="224" t="s">
        <v>321</v>
      </c>
      <c r="D132" s="224" t="s">
        <v>175</v>
      </c>
      <c r="E132" s="225" t="s">
        <v>768</v>
      </c>
      <c r="F132" s="226" t="s">
        <v>769</v>
      </c>
      <c r="G132" s="227" t="s">
        <v>182</v>
      </c>
      <c r="H132" s="228">
        <v>2</v>
      </c>
      <c r="I132" s="229"/>
      <c r="J132" s="230">
        <f t="shared" si="30"/>
        <v>0</v>
      </c>
      <c r="K132" s="226" t="s">
        <v>22</v>
      </c>
      <c r="L132" s="231"/>
      <c r="M132" s="232" t="s">
        <v>22</v>
      </c>
      <c r="N132" s="233" t="s">
        <v>46</v>
      </c>
      <c r="O132" s="40"/>
      <c r="P132" s="199">
        <f t="shared" si="31"/>
        <v>0</v>
      </c>
      <c r="Q132" s="199">
        <v>0</v>
      </c>
      <c r="R132" s="199">
        <f t="shared" si="32"/>
        <v>0</v>
      </c>
      <c r="S132" s="199">
        <v>0</v>
      </c>
      <c r="T132" s="200">
        <f t="shared" si="33"/>
        <v>0</v>
      </c>
      <c r="AR132" s="22" t="s">
        <v>199</v>
      </c>
      <c r="AT132" s="22" t="s">
        <v>175</v>
      </c>
      <c r="AU132" s="22" t="s">
        <v>84</v>
      </c>
      <c r="AY132" s="22" t="s">
        <v>129</v>
      </c>
      <c r="BE132" s="201">
        <f t="shared" si="34"/>
        <v>0</v>
      </c>
      <c r="BF132" s="201">
        <f t="shared" si="35"/>
        <v>0</v>
      </c>
      <c r="BG132" s="201">
        <f t="shared" si="36"/>
        <v>0</v>
      </c>
      <c r="BH132" s="201">
        <f t="shared" si="37"/>
        <v>0</v>
      </c>
      <c r="BI132" s="201">
        <f t="shared" si="38"/>
        <v>0</v>
      </c>
      <c r="BJ132" s="22" t="s">
        <v>24</v>
      </c>
      <c r="BK132" s="201">
        <f t="shared" si="39"/>
        <v>0</v>
      </c>
      <c r="BL132" s="22" t="s">
        <v>193</v>
      </c>
      <c r="BM132" s="22" t="s">
        <v>770</v>
      </c>
    </row>
    <row r="133" spans="2:65" s="1" customFormat="1" ht="16.5" customHeight="1" x14ac:dyDescent="0.3">
      <c r="B133" s="39"/>
      <c r="C133" s="190" t="s">
        <v>325</v>
      </c>
      <c r="D133" s="190" t="s">
        <v>131</v>
      </c>
      <c r="E133" s="191" t="s">
        <v>771</v>
      </c>
      <c r="F133" s="192" t="s">
        <v>772</v>
      </c>
      <c r="G133" s="193" t="s">
        <v>182</v>
      </c>
      <c r="H133" s="194">
        <v>2</v>
      </c>
      <c r="I133" s="195"/>
      <c r="J133" s="196">
        <f t="shared" si="30"/>
        <v>0</v>
      </c>
      <c r="K133" s="192" t="s">
        <v>22</v>
      </c>
      <c r="L133" s="59"/>
      <c r="M133" s="197" t="s">
        <v>22</v>
      </c>
      <c r="N133" s="198" t="s">
        <v>46</v>
      </c>
      <c r="O133" s="40"/>
      <c r="P133" s="199">
        <f t="shared" si="31"/>
        <v>0</v>
      </c>
      <c r="Q133" s="199">
        <v>0</v>
      </c>
      <c r="R133" s="199">
        <f t="shared" si="32"/>
        <v>0</v>
      </c>
      <c r="S133" s="199">
        <v>0</v>
      </c>
      <c r="T133" s="200">
        <f t="shared" si="33"/>
        <v>0</v>
      </c>
      <c r="AR133" s="22" t="s">
        <v>193</v>
      </c>
      <c r="AT133" s="22" t="s">
        <v>131</v>
      </c>
      <c r="AU133" s="22" t="s">
        <v>84</v>
      </c>
      <c r="AY133" s="22" t="s">
        <v>129</v>
      </c>
      <c r="BE133" s="201">
        <f t="shared" si="34"/>
        <v>0</v>
      </c>
      <c r="BF133" s="201">
        <f t="shared" si="35"/>
        <v>0</v>
      </c>
      <c r="BG133" s="201">
        <f t="shared" si="36"/>
        <v>0</v>
      </c>
      <c r="BH133" s="201">
        <f t="shared" si="37"/>
        <v>0</v>
      </c>
      <c r="BI133" s="201">
        <f t="shared" si="38"/>
        <v>0</v>
      </c>
      <c r="BJ133" s="22" t="s">
        <v>24</v>
      </c>
      <c r="BK133" s="201">
        <f t="shared" si="39"/>
        <v>0</v>
      </c>
      <c r="BL133" s="22" t="s">
        <v>193</v>
      </c>
      <c r="BM133" s="22" t="s">
        <v>773</v>
      </c>
    </row>
    <row r="134" spans="2:65" s="1" customFormat="1" ht="16.5" customHeight="1" x14ac:dyDescent="0.3">
      <c r="B134" s="39"/>
      <c r="C134" s="224" t="s">
        <v>331</v>
      </c>
      <c r="D134" s="224" t="s">
        <v>175</v>
      </c>
      <c r="E134" s="225" t="s">
        <v>774</v>
      </c>
      <c r="F134" s="226" t="s">
        <v>390</v>
      </c>
      <c r="G134" s="227" t="s">
        <v>182</v>
      </c>
      <c r="H134" s="228">
        <v>2</v>
      </c>
      <c r="I134" s="229"/>
      <c r="J134" s="230">
        <f t="shared" si="30"/>
        <v>0</v>
      </c>
      <c r="K134" s="226" t="s">
        <v>22</v>
      </c>
      <c r="L134" s="231"/>
      <c r="M134" s="232" t="s">
        <v>22</v>
      </c>
      <c r="N134" s="233" t="s">
        <v>46</v>
      </c>
      <c r="O134" s="40"/>
      <c r="P134" s="199">
        <f t="shared" si="31"/>
        <v>0</v>
      </c>
      <c r="Q134" s="199">
        <v>0</v>
      </c>
      <c r="R134" s="199">
        <f t="shared" si="32"/>
        <v>0</v>
      </c>
      <c r="S134" s="199">
        <v>0</v>
      </c>
      <c r="T134" s="200">
        <f t="shared" si="33"/>
        <v>0</v>
      </c>
      <c r="AR134" s="22" t="s">
        <v>199</v>
      </c>
      <c r="AT134" s="22" t="s">
        <v>175</v>
      </c>
      <c r="AU134" s="22" t="s">
        <v>84</v>
      </c>
      <c r="AY134" s="22" t="s">
        <v>129</v>
      </c>
      <c r="BE134" s="201">
        <f t="shared" si="34"/>
        <v>0</v>
      </c>
      <c r="BF134" s="201">
        <f t="shared" si="35"/>
        <v>0</v>
      </c>
      <c r="BG134" s="201">
        <f t="shared" si="36"/>
        <v>0</v>
      </c>
      <c r="BH134" s="201">
        <f t="shared" si="37"/>
        <v>0</v>
      </c>
      <c r="BI134" s="201">
        <f t="shared" si="38"/>
        <v>0</v>
      </c>
      <c r="BJ134" s="22" t="s">
        <v>24</v>
      </c>
      <c r="BK134" s="201">
        <f t="shared" si="39"/>
        <v>0</v>
      </c>
      <c r="BL134" s="22" t="s">
        <v>193</v>
      </c>
      <c r="BM134" s="22" t="s">
        <v>775</v>
      </c>
    </row>
    <row r="135" spans="2:65" s="1" customFormat="1" ht="16.5" customHeight="1" x14ac:dyDescent="0.3">
      <c r="B135" s="39"/>
      <c r="C135" s="190" t="s">
        <v>335</v>
      </c>
      <c r="D135" s="190" t="s">
        <v>131</v>
      </c>
      <c r="E135" s="191" t="s">
        <v>776</v>
      </c>
      <c r="F135" s="192" t="s">
        <v>777</v>
      </c>
      <c r="G135" s="193" t="s">
        <v>182</v>
      </c>
      <c r="H135" s="194">
        <v>5</v>
      </c>
      <c r="I135" s="195"/>
      <c r="J135" s="196">
        <f t="shared" si="30"/>
        <v>0</v>
      </c>
      <c r="K135" s="192" t="s">
        <v>22</v>
      </c>
      <c r="L135" s="59"/>
      <c r="M135" s="197" t="s">
        <v>22</v>
      </c>
      <c r="N135" s="198" t="s">
        <v>46</v>
      </c>
      <c r="O135" s="40"/>
      <c r="P135" s="199">
        <f t="shared" si="31"/>
        <v>0</v>
      </c>
      <c r="Q135" s="199">
        <v>0</v>
      </c>
      <c r="R135" s="199">
        <f t="shared" si="32"/>
        <v>0</v>
      </c>
      <c r="S135" s="199">
        <v>0</v>
      </c>
      <c r="T135" s="200">
        <f t="shared" si="33"/>
        <v>0</v>
      </c>
      <c r="AR135" s="22" t="s">
        <v>193</v>
      </c>
      <c r="AT135" s="22" t="s">
        <v>131</v>
      </c>
      <c r="AU135" s="22" t="s">
        <v>84</v>
      </c>
      <c r="AY135" s="22" t="s">
        <v>129</v>
      </c>
      <c r="BE135" s="201">
        <f t="shared" si="34"/>
        <v>0</v>
      </c>
      <c r="BF135" s="201">
        <f t="shared" si="35"/>
        <v>0</v>
      </c>
      <c r="BG135" s="201">
        <f t="shared" si="36"/>
        <v>0</v>
      </c>
      <c r="BH135" s="201">
        <f t="shared" si="37"/>
        <v>0</v>
      </c>
      <c r="BI135" s="201">
        <f t="shared" si="38"/>
        <v>0</v>
      </c>
      <c r="BJ135" s="22" t="s">
        <v>24</v>
      </c>
      <c r="BK135" s="201">
        <f t="shared" si="39"/>
        <v>0</v>
      </c>
      <c r="BL135" s="22" t="s">
        <v>193</v>
      </c>
      <c r="BM135" s="22" t="s">
        <v>778</v>
      </c>
    </row>
    <row r="136" spans="2:65" s="1" customFormat="1" ht="16.5" customHeight="1" x14ac:dyDescent="0.3">
      <c r="B136" s="39"/>
      <c r="C136" s="224" t="s">
        <v>339</v>
      </c>
      <c r="D136" s="224" t="s">
        <v>175</v>
      </c>
      <c r="E136" s="225" t="s">
        <v>779</v>
      </c>
      <c r="F136" s="226" t="s">
        <v>780</v>
      </c>
      <c r="G136" s="227" t="s">
        <v>182</v>
      </c>
      <c r="H136" s="228">
        <v>2</v>
      </c>
      <c r="I136" s="229"/>
      <c r="J136" s="230">
        <f t="shared" si="30"/>
        <v>0</v>
      </c>
      <c r="K136" s="226" t="s">
        <v>22</v>
      </c>
      <c r="L136" s="231"/>
      <c r="M136" s="232" t="s">
        <v>22</v>
      </c>
      <c r="N136" s="233" t="s">
        <v>46</v>
      </c>
      <c r="O136" s="40"/>
      <c r="P136" s="199">
        <f t="shared" si="31"/>
        <v>0</v>
      </c>
      <c r="Q136" s="199">
        <v>0</v>
      </c>
      <c r="R136" s="199">
        <f t="shared" si="32"/>
        <v>0</v>
      </c>
      <c r="S136" s="199">
        <v>0</v>
      </c>
      <c r="T136" s="200">
        <f t="shared" si="33"/>
        <v>0</v>
      </c>
      <c r="AR136" s="22" t="s">
        <v>199</v>
      </c>
      <c r="AT136" s="22" t="s">
        <v>175</v>
      </c>
      <c r="AU136" s="22" t="s">
        <v>84</v>
      </c>
      <c r="AY136" s="22" t="s">
        <v>129</v>
      </c>
      <c r="BE136" s="201">
        <f t="shared" si="34"/>
        <v>0</v>
      </c>
      <c r="BF136" s="201">
        <f t="shared" si="35"/>
        <v>0</v>
      </c>
      <c r="BG136" s="201">
        <f t="shared" si="36"/>
        <v>0</v>
      </c>
      <c r="BH136" s="201">
        <f t="shared" si="37"/>
        <v>0</v>
      </c>
      <c r="BI136" s="201">
        <f t="shared" si="38"/>
        <v>0</v>
      </c>
      <c r="BJ136" s="22" t="s">
        <v>24</v>
      </c>
      <c r="BK136" s="201">
        <f t="shared" si="39"/>
        <v>0</v>
      </c>
      <c r="BL136" s="22" t="s">
        <v>193</v>
      </c>
      <c r="BM136" s="22" t="s">
        <v>781</v>
      </c>
    </row>
    <row r="137" spans="2:65" s="1" customFormat="1" ht="25.5" customHeight="1" x14ac:dyDescent="0.3">
      <c r="B137" s="39"/>
      <c r="C137" s="224" t="s">
        <v>343</v>
      </c>
      <c r="D137" s="224" t="s">
        <v>175</v>
      </c>
      <c r="E137" s="225" t="s">
        <v>782</v>
      </c>
      <c r="F137" s="226" t="s">
        <v>783</v>
      </c>
      <c r="G137" s="227" t="s">
        <v>182</v>
      </c>
      <c r="H137" s="228">
        <v>1</v>
      </c>
      <c r="I137" s="229"/>
      <c r="J137" s="230">
        <f t="shared" si="30"/>
        <v>0</v>
      </c>
      <c r="K137" s="226" t="s">
        <v>22</v>
      </c>
      <c r="L137" s="231"/>
      <c r="M137" s="232" t="s">
        <v>22</v>
      </c>
      <c r="N137" s="233" t="s">
        <v>46</v>
      </c>
      <c r="O137" s="40"/>
      <c r="P137" s="199">
        <f t="shared" si="31"/>
        <v>0</v>
      </c>
      <c r="Q137" s="199">
        <v>0</v>
      </c>
      <c r="R137" s="199">
        <f t="shared" si="32"/>
        <v>0</v>
      </c>
      <c r="S137" s="199">
        <v>0</v>
      </c>
      <c r="T137" s="200">
        <f t="shared" si="33"/>
        <v>0</v>
      </c>
      <c r="AR137" s="22" t="s">
        <v>199</v>
      </c>
      <c r="AT137" s="22" t="s">
        <v>175</v>
      </c>
      <c r="AU137" s="22" t="s">
        <v>84</v>
      </c>
      <c r="AY137" s="22" t="s">
        <v>129</v>
      </c>
      <c r="BE137" s="201">
        <f t="shared" si="34"/>
        <v>0</v>
      </c>
      <c r="BF137" s="201">
        <f t="shared" si="35"/>
        <v>0</v>
      </c>
      <c r="BG137" s="201">
        <f t="shared" si="36"/>
        <v>0</v>
      </c>
      <c r="BH137" s="201">
        <f t="shared" si="37"/>
        <v>0</v>
      </c>
      <c r="BI137" s="201">
        <f t="shared" si="38"/>
        <v>0</v>
      </c>
      <c r="BJ137" s="22" t="s">
        <v>24</v>
      </c>
      <c r="BK137" s="201">
        <f t="shared" si="39"/>
        <v>0</v>
      </c>
      <c r="BL137" s="22" t="s">
        <v>193</v>
      </c>
      <c r="BM137" s="22" t="s">
        <v>784</v>
      </c>
    </row>
    <row r="138" spans="2:65" s="1" customFormat="1" ht="16.5" customHeight="1" x14ac:dyDescent="0.3">
      <c r="B138" s="39"/>
      <c r="C138" s="190" t="s">
        <v>347</v>
      </c>
      <c r="D138" s="190" t="s">
        <v>131</v>
      </c>
      <c r="E138" s="191" t="s">
        <v>785</v>
      </c>
      <c r="F138" s="192" t="s">
        <v>786</v>
      </c>
      <c r="G138" s="193" t="s">
        <v>182</v>
      </c>
      <c r="H138" s="194">
        <v>2</v>
      </c>
      <c r="I138" s="195"/>
      <c r="J138" s="196">
        <f t="shared" si="30"/>
        <v>0</v>
      </c>
      <c r="K138" s="192" t="s">
        <v>22</v>
      </c>
      <c r="L138" s="59"/>
      <c r="M138" s="197" t="s">
        <v>22</v>
      </c>
      <c r="N138" s="198" t="s">
        <v>46</v>
      </c>
      <c r="O138" s="40"/>
      <c r="P138" s="199">
        <f t="shared" si="31"/>
        <v>0</v>
      </c>
      <c r="Q138" s="199">
        <v>0</v>
      </c>
      <c r="R138" s="199">
        <f t="shared" si="32"/>
        <v>0</v>
      </c>
      <c r="S138" s="199">
        <v>0</v>
      </c>
      <c r="T138" s="200">
        <f t="shared" si="33"/>
        <v>0</v>
      </c>
      <c r="AR138" s="22" t="s">
        <v>193</v>
      </c>
      <c r="AT138" s="22" t="s">
        <v>131</v>
      </c>
      <c r="AU138" s="22" t="s">
        <v>84</v>
      </c>
      <c r="AY138" s="22" t="s">
        <v>129</v>
      </c>
      <c r="BE138" s="201">
        <f t="shared" si="34"/>
        <v>0</v>
      </c>
      <c r="BF138" s="201">
        <f t="shared" si="35"/>
        <v>0</v>
      </c>
      <c r="BG138" s="201">
        <f t="shared" si="36"/>
        <v>0</v>
      </c>
      <c r="BH138" s="201">
        <f t="shared" si="37"/>
        <v>0</v>
      </c>
      <c r="BI138" s="201">
        <f t="shared" si="38"/>
        <v>0</v>
      </c>
      <c r="BJ138" s="22" t="s">
        <v>24</v>
      </c>
      <c r="BK138" s="201">
        <f t="shared" si="39"/>
        <v>0</v>
      </c>
      <c r="BL138" s="22" t="s">
        <v>193</v>
      </c>
      <c r="BM138" s="22" t="s">
        <v>787</v>
      </c>
    </row>
    <row r="139" spans="2:65" s="1" customFormat="1" ht="25.5" customHeight="1" x14ac:dyDescent="0.3">
      <c r="B139" s="39"/>
      <c r="C139" s="224" t="s">
        <v>351</v>
      </c>
      <c r="D139" s="224" t="s">
        <v>175</v>
      </c>
      <c r="E139" s="225" t="s">
        <v>788</v>
      </c>
      <c r="F139" s="226" t="s">
        <v>789</v>
      </c>
      <c r="G139" s="227" t="s">
        <v>182</v>
      </c>
      <c r="H139" s="228">
        <v>1</v>
      </c>
      <c r="I139" s="229"/>
      <c r="J139" s="230">
        <f t="shared" si="30"/>
        <v>0</v>
      </c>
      <c r="K139" s="226" t="s">
        <v>22</v>
      </c>
      <c r="L139" s="231"/>
      <c r="M139" s="232" t="s">
        <v>22</v>
      </c>
      <c r="N139" s="233" t="s">
        <v>46</v>
      </c>
      <c r="O139" s="40"/>
      <c r="P139" s="199">
        <f t="shared" si="31"/>
        <v>0</v>
      </c>
      <c r="Q139" s="199">
        <v>0</v>
      </c>
      <c r="R139" s="199">
        <f t="shared" si="32"/>
        <v>0</v>
      </c>
      <c r="S139" s="199">
        <v>0</v>
      </c>
      <c r="T139" s="200">
        <f t="shared" si="33"/>
        <v>0</v>
      </c>
      <c r="AR139" s="22" t="s">
        <v>199</v>
      </c>
      <c r="AT139" s="22" t="s">
        <v>175</v>
      </c>
      <c r="AU139" s="22" t="s">
        <v>84</v>
      </c>
      <c r="AY139" s="22" t="s">
        <v>129</v>
      </c>
      <c r="BE139" s="201">
        <f t="shared" si="34"/>
        <v>0</v>
      </c>
      <c r="BF139" s="201">
        <f t="shared" si="35"/>
        <v>0</v>
      </c>
      <c r="BG139" s="201">
        <f t="shared" si="36"/>
        <v>0</v>
      </c>
      <c r="BH139" s="201">
        <f t="shared" si="37"/>
        <v>0</v>
      </c>
      <c r="BI139" s="201">
        <f t="shared" si="38"/>
        <v>0</v>
      </c>
      <c r="BJ139" s="22" t="s">
        <v>24</v>
      </c>
      <c r="BK139" s="201">
        <f t="shared" si="39"/>
        <v>0</v>
      </c>
      <c r="BL139" s="22" t="s">
        <v>193</v>
      </c>
      <c r="BM139" s="22" t="s">
        <v>790</v>
      </c>
    </row>
    <row r="140" spans="2:65" s="1" customFormat="1" ht="25.5" customHeight="1" x14ac:dyDescent="0.3">
      <c r="B140" s="39"/>
      <c r="C140" s="190" t="s">
        <v>355</v>
      </c>
      <c r="D140" s="190" t="s">
        <v>131</v>
      </c>
      <c r="E140" s="191" t="s">
        <v>791</v>
      </c>
      <c r="F140" s="192" t="s">
        <v>792</v>
      </c>
      <c r="G140" s="193" t="s">
        <v>182</v>
      </c>
      <c r="H140" s="194">
        <v>2</v>
      </c>
      <c r="I140" s="195"/>
      <c r="J140" s="196">
        <f t="shared" si="30"/>
        <v>0</v>
      </c>
      <c r="K140" s="192" t="s">
        <v>22</v>
      </c>
      <c r="L140" s="59"/>
      <c r="M140" s="197" t="s">
        <v>22</v>
      </c>
      <c r="N140" s="198" t="s">
        <v>46</v>
      </c>
      <c r="O140" s="40"/>
      <c r="P140" s="199">
        <f t="shared" si="31"/>
        <v>0</v>
      </c>
      <c r="Q140" s="199">
        <v>0</v>
      </c>
      <c r="R140" s="199">
        <f t="shared" si="32"/>
        <v>0</v>
      </c>
      <c r="S140" s="199">
        <v>0</v>
      </c>
      <c r="T140" s="200">
        <f t="shared" si="33"/>
        <v>0</v>
      </c>
      <c r="AR140" s="22" t="s">
        <v>193</v>
      </c>
      <c r="AT140" s="22" t="s">
        <v>131</v>
      </c>
      <c r="AU140" s="22" t="s">
        <v>84</v>
      </c>
      <c r="AY140" s="22" t="s">
        <v>129</v>
      </c>
      <c r="BE140" s="201">
        <f t="shared" si="34"/>
        <v>0</v>
      </c>
      <c r="BF140" s="201">
        <f t="shared" si="35"/>
        <v>0</v>
      </c>
      <c r="BG140" s="201">
        <f t="shared" si="36"/>
        <v>0</v>
      </c>
      <c r="BH140" s="201">
        <f t="shared" si="37"/>
        <v>0</v>
      </c>
      <c r="BI140" s="201">
        <f t="shared" si="38"/>
        <v>0</v>
      </c>
      <c r="BJ140" s="22" t="s">
        <v>24</v>
      </c>
      <c r="BK140" s="201">
        <f t="shared" si="39"/>
        <v>0</v>
      </c>
      <c r="BL140" s="22" t="s">
        <v>193</v>
      </c>
      <c r="BM140" s="22" t="s">
        <v>793</v>
      </c>
    </row>
    <row r="141" spans="2:65" s="1" customFormat="1" ht="16.5" customHeight="1" x14ac:dyDescent="0.3">
      <c r="B141" s="39"/>
      <c r="C141" s="190" t="s">
        <v>359</v>
      </c>
      <c r="D141" s="190" t="s">
        <v>131</v>
      </c>
      <c r="E141" s="191" t="s">
        <v>794</v>
      </c>
      <c r="F141" s="192" t="s">
        <v>795</v>
      </c>
      <c r="G141" s="193" t="s">
        <v>182</v>
      </c>
      <c r="H141" s="194">
        <v>7</v>
      </c>
      <c r="I141" s="195"/>
      <c r="J141" s="196">
        <f t="shared" si="30"/>
        <v>0</v>
      </c>
      <c r="K141" s="192" t="s">
        <v>22</v>
      </c>
      <c r="L141" s="59"/>
      <c r="M141" s="197" t="s">
        <v>22</v>
      </c>
      <c r="N141" s="198" t="s">
        <v>46</v>
      </c>
      <c r="O141" s="40"/>
      <c r="P141" s="199">
        <f t="shared" si="31"/>
        <v>0</v>
      </c>
      <c r="Q141" s="199">
        <v>0</v>
      </c>
      <c r="R141" s="199">
        <f t="shared" si="32"/>
        <v>0</v>
      </c>
      <c r="S141" s="199">
        <v>0</v>
      </c>
      <c r="T141" s="200">
        <f t="shared" si="33"/>
        <v>0</v>
      </c>
      <c r="AR141" s="22" t="s">
        <v>193</v>
      </c>
      <c r="AT141" s="22" t="s">
        <v>131</v>
      </c>
      <c r="AU141" s="22" t="s">
        <v>84</v>
      </c>
      <c r="AY141" s="22" t="s">
        <v>129</v>
      </c>
      <c r="BE141" s="201">
        <f t="shared" si="34"/>
        <v>0</v>
      </c>
      <c r="BF141" s="201">
        <f t="shared" si="35"/>
        <v>0</v>
      </c>
      <c r="BG141" s="201">
        <f t="shared" si="36"/>
        <v>0</v>
      </c>
      <c r="BH141" s="201">
        <f t="shared" si="37"/>
        <v>0</v>
      </c>
      <c r="BI141" s="201">
        <f t="shared" si="38"/>
        <v>0</v>
      </c>
      <c r="BJ141" s="22" t="s">
        <v>24</v>
      </c>
      <c r="BK141" s="201">
        <f t="shared" si="39"/>
        <v>0</v>
      </c>
      <c r="BL141" s="22" t="s">
        <v>193</v>
      </c>
      <c r="BM141" s="22" t="s">
        <v>796</v>
      </c>
    </row>
    <row r="142" spans="2:65" s="1" customFormat="1" ht="25.5" customHeight="1" x14ac:dyDescent="0.3">
      <c r="B142" s="39"/>
      <c r="C142" s="190" t="s">
        <v>363</v>
      </c>
      <c r="D142" s="190" t="s">
        <v>131</v>
      </c>
      <c r="E142" s="191" t="s">
        <v>797</v>
      </c>
      <c r="F142" s="192" t="s">
        <v>798</v>
      </c>
      <c r="G142" s="193" t="s">
        <v>163</v>
      </c>
      <c r="H142" s="194">
        <v>0.05</v>
      </c>
      <c r="I142" s="195"/>
      <c r="J142" s="196">
        <f t="shared" si="30"/>
        <v>0</v>
      </c>
      <c r="K142" s="192" t="s">
        <v>230</v>
      </c>
      <c r="L142" s="59"/>
      <c r="M142" s="197" t="s">
        <v>22</v>
      </c>
      <c r="N142" s="198" t="s">
        <v>46</v>
      </c>
      <c r="O142" s="40"/>
      <c r="P142" s="199">
        <f t="shared" si="31"/>
        <v>0</v>
      </c>
      <c r="Q142" s="199">
        <v>0</v>
      </c>
      <c r="R142" s="199">
        <f t="shared" si="32"/>
        <v>0</v>
      </c>
      <c r="S142" s="199">
        <v>0</v>
      </c>
      <c r="T142" s="200">
        <f t="shared" si="33"/>
        <v>0</v>
      </c>
      <c r="AR142" s="22" t="s">
        <v>193</v>
      </c>
      <c r="AT142" s="22" t="s">
        <v>131</v>
      </c>
      <c r="AU142" s="22" t="s">
        <v>84</v>
      </c>
      <c r="AY142" s="22" t="s">
        <v>129</v>
      </c>
      <c r="BE142" s="201">
        <f t="shared" si="34"/>
        <v>0</v>
      </c>
      <c r="BF142" s="201">
        <f t="shared" si="35"/>
        <v>0</v>
      </c>
      <c r="BG142" s="201">
        <f t="shared" si="36"/>
        <v>0</v>
      </c>
      <c r="BH142" s="201">
        <f t="shared" si="37"/>
        <v>0</v>
      </c>
      <c r="BI142" s="201">
        <f t="shared" si="38"/>
        <v>0</v>
      </c>
      <c r="BJ142" s="22" t="s">
        <v>24</v>
      </c>
      <c r="BK142" s="201">
        <f t="shared" si="39"/>
        <v>0</v>
      </c>
      <c r="BL142" s="22" t="s">
        <v>193</v>
      </c>
      <c r="BM142" s="22" t="s">
        <v>799</v>
      </c>
    </row>
    <row r="143" spans="2:65" s="1" customFormat="1" ht="16.5" customHeight="1" x14ac:dyDescent="0.3">
      <c r="B143" s="39"/>
      <c r="C143" s="190" t="s">
        <v>367</v>
      </c>
      <c r="D143" s="190" t="s">
        <v>131</v>
      </c>
      <c r="E143" s="191" t="s">
        <v>800</v>
      </c>
      <c r="F143" s="192" t="s">
        <v>801</v>
      </c>
      <c r="G143" s="193" t="s">
        <v>163</v>
      </c>
      <c r="H143" s="194">
        <v>0.246</v>
      </c>
      <c r="I143" s="195"/>
      <c r="J143" s="196">
        <f t="shared" si="30"/>
        <v>0</v>
      </c>
      <c r="K143" s="192" t="s">
        <v>22</v>
      </c>
      <c r="L143" s="59"/>
      <c r="M143" s="197" t="s">
        <v>22</v>
      </c>
      <c r="N143" s="198" t="s">
        <v>46</v>
      </c>
      <c r="O143" s="40"/>
      <c r="P143" s="199">
        <f t="shared" si="31"/>
        <v>0</v>
      </c>
      <c r="Q143" s="199">
        <v>0</v>
      </c>
      <c r="R143" s="199">
        <f t="shared" si="32"/>
        <v>0</v>
      </c>
      <c r="S143" s="199">
        <v>0</v>
      </c>
      <c r="T143" s="200">
        <f t="shared" si="33"/>
        <v>0</v>
      </c>
      <c r="AR143" s="22" t="s">
        <v>193</v>
      </c>
      <c r="AT143" s="22" t="s">
        <v>131</v>
      </c>
      <c r="AU143" s="22" t="s">
        <v>84</v>
      </c>
      <c r="AY143" s="22" t="s">
        <v>129</v>
      </c>
      <c r="BE143" s="201">
        <f t="shared" si="34"/>
        <v>0</v>
      </c>
      <c r="BF143" s="201">
        <f t="shared" si="35"/>
        <v>0</v>
      </c>
      <c r="BG143" s="201">
        <f t="shared" si="36"/>
        <v>0</v>
      </c>
      <c r="BH143" s="201">
        <f t="shared" si="37"/>
        <v>0</v>
      </c>
      <c r="BI143" s="201">
        <f t="shared" si="38"/>
        <v>0</v>
      </c>
      <c r="BJ143" s="22" t="s">
        <v>24</v>
      </c>
      <c r="BK143" s="201">
        <f t="shared" si="39"/>
        <v>0</v>
      </c>
      <c r="BL143" s="22" t="s">
        <v>193</v>
      </c>
      <c r="BM143" s="22" t="s">
        <v>802</v>
      </c>
    </row>
    <row r="144" spans="2:65" s="1" customFormat="1" ht="16.5" customHeight="1" x14ac:dyDescent="0.3">
      <c r="B144" s="39"/>
      <c r="C144" s="190" t="s">
        <v>372</v>
      </c>
      <c r="D144" s="190" t="s">
        <v>131</v>
      </c>
      <c r="E144" s="191" t="s">
        <v>803</v>
      </c>
      <c r="F144" s="192" t="s">
        <v>804</v>
      </c>
      <c r="G144" s="193" t="s">
        <v>163</v>
      </c>
      <c r="H144" s="194">
        <v>2E-3</v>
      </c>
      <c r="I144" s="195"/>
      <c r="J144" s="196">
        <f t="shared" si="30"/>
        <v>0</v>
      </c>
      <c r="K144" s="192" t="s">
        <v>22</v>
      </c>
      <c r="L144" s="59"/>
      <c r="M144" s="197" t="s">
        <v>22</v>
      </c>
      <c r="N144" s="198" t="s">
        <v>46</v>
      </c>
      <c r="O144" s="40"/>
      <c r="P144" s="199">
        <f t="shared" si="31"/>
        <v>0</v>
      </c>
      <c r="Q144" s="199">
        <v>0</v>
      </c>
      <c r="R144" s="199">
        <f t="shared" si="32"/>
        <v>0</v>
      </c>
      <c r="S144" s="199">
        <v>0</v>
      </c>
      <c r="T144" s="200">
        <f t="shared" si="33"/>
        <v>0</v>
      </c>
      <c r="AR144" s="22" t="s">
        <v>193</v>
      </c>
      <c r="AT144" s="22" t="s">
        <v>131</v>
      </c>
      <c r="AU144" s="22" t="s">
        <v>84</v>
      </c>
      <c r="AY144" s="22" t="s">
        <v>129</v>
      </c>
      <c r="BE144" s="201">
        <f t="shared" si="34"/>
        <v>0</v>
      </c>
      <c r="BF144" s="201">
        <f t="shared" si="35"/>
        <v>0</v>
      </c>
      <c r="BG144" s="201">
        <f t="shared" si="36"/>
        <v>0</v>
      </c>
      <c r="BH144" s="201">
        <f t="shared" si="37"/>
        <v>0</v>
      </c>
      <c r="BI144" s="201">
        <f t="shared" si="38"/>
        <v>0</v>
      </c>
      <c r="BJ144" s="22" t="s">
        <v>24</v>
      </c>
      <c r="BK144" s="201">
        <f t="shared" si="39"/>
        <v>0</v>
      </c>
      <c r="BL144" s="22" t="s">
        <v>193</v>
      </c>
      <c r="BM144" s="22" t="s">
        <v>805</v>
      </c>
    </row>
    <row r="145" spans="2:65" s="10" customFormat="1" ht="29.85" customHeight="1" x14ac:dyDescent="0.3">
      <c r="B145" s="174"/>
      <c r="C145" s="175"/>
      <c r="D145" s="176" t="s">
        <v>74</v>
      </c>
      <c r="E145" s="188" t="s">
        <v>806</v>
      </c>
      <c r="F145" s="188" t="s">
        <v>807</v>
      </c>
      <c r="G145" s="175"/>
      <c r="H145" s="175"/>
      <c r="I145" s="178"/>
      <c r="J145" s="189">
        <f>BK145</f>
        <v>0</v>
      </c>
      <c r="K145" s="175"/>
      <c r="L145" s="180"/>
      <c r="M145" s="181"/>
      <c r="N145" s="182"/>
      <c r="O145" s="182"/>
      <c r="P145" s="183">
        <f>SUM(P146:P160)</f>
        <v>0</v>
      </c>
      <c r="Q145" s="182"/>
      <c r="R145" s="183">
        <f>SUM(R146:R160)</f>
        <v>0.21863999999999997</v>
      </c>
      <c r="S145" s="182"/>
      <c r="T145" s="184">
        <f>SUM(T146:T160)</f>
        <v>0</v>
      </c>
      <c r="AR145" s="185" t="s">
        <v>84</v>
      </c>
      <c r="AT145" s="186" t="s">
        <v>74</v>
      </c>
      <c r="AU145" s="186" t="s">
        <v>24</v>
      </c>
      <c r="AY145" s="185" t="s">
        <v>129</v>
      </c>
      <c r="BK145" s="187">
        <f>SUM(BK146:BK160)</f>
        <v>0</v>
      </c>
    </row>
    <row r="146" spans="2:65" s="1" customFormat="1" ht="25.5" customHeight="1" x14ac:dyDescent="0.3">
      <c r="B146" s="39"/>
      <c r="C146" s="190" t="s">
        <v>376</v>
      </c>
      <c r="D146" s="190" t="s">
        <v>131</v>
      </c>
      <c r="E146" s="191" t="s">
        <v>808</v>
      </c>
      <c r="F146" s="192" t="s">
        <v>809</v>
      </c>
      <c r="G146" s="193" t="s">
        <v>590</v>
      </c>
      <c r="H146" s="194">
        <v>92</v>
      </c>
      <c r="I146" s="195"/>
      <c r="J146" s="196">
        <f t="shared" ref="J146:J158" si="40">ROUND(I146*H146,2)</f>
        <v>0</v>
      </c>
      <c r="K146" s="192" t="s">
        <v>22</v>
      </c>
      <c r="L146" s="59"/>
      <c r="M146" s="197" t="s">
        <v>22</v>
      </c>
      <c r="N146" s="198" t="s">
        <v>46</v>
      </c>
      <c r="O146" s="40"/>
      <c r="P146" s="199">
        <f t="shared" ref="P146:P158" si="41">O146*H146</f>
        <v>0</v>
      </c>
      <c r="Q146" s="199">
        <v>1.74E-3</v>
      </c>
      <c r="R146" s="199">
        <f t="shared" ref="R146:R158" si="42">Q146*H146</f>
        <v>0.16008</v>
      </c>
      <c r="S146" s="199">
        <v>0</v>
      </c>
      <c r="T146" s="200">
        <f t="shared" ref="T146:T158" si="43">S146*H146</f>
        <v>0</v>
      </c>
      <c r="AR146" s="22" t="s">
        <v>193</v>
      </c>
      <c r="AT146" s="22" t="s">
        <v>131</v>
      </c>
      <c r="AU146" s="22" t="s">
        <v>84</v>
      </c>
      <c r="AY146" s="22" t="s">
        <v>129</v>
      </c>
      <c r="BE146" s="201">
        <f t="shared" ref="BE146:BE158" si="44">IF(N146="základní",J146,0)</f>
        <v>0</v>
      </c>
      <c r="BF146" s="201">
        <f t="shared" ref="BF146:BF158" si="45">IF(N146="snížená",J146,0)</f>
        <v>0</v>
      </c>
      <c r="BG146" s="201">
        <f t="shared" ref="BG146:BG158" si="46">IF(N146="zákl. přenesená",J146,0)</f>
        <v>0</v>
      </c>
      <c r="BH146" s="201">
        <f t="shared" ref="BH146:BH158" si="47">IF(N146="sníž. přenesená",J146,0)</f>
        <v>0</v>
      </c>
      <c r="BI146" s="201">
        <f t="shared" ref="BI146:BI158" si="48">IF(N146="nulová",J146,0)</f>
        <v>0</v>
      </c>
      <c r="BJ146" s="22" t="s">
        <v>24</v>
      </c>
      <c r="BK146" s="201">
        <f t="shared" ref="BK146:BK158" si="49">ROUND(I146*H146,2)</f>
        <v>0</v>
      </c>
      <c r="BL146" s="22" t="s">
        <v>193</v>
      </c>
      <c r="BM146" s="22" t="s">
        <v>810</v>
      </c>
    </row>
    <row r="147" spans="2:65" s="1" customFormat="1" ht="25.5" customHeight="1" x14ac:dyDescent="0.3">
      <c r="B147" s="39"/>
      <c r="C147" s="190" t="s">
        <v>380</v>
      </c>
      <c r="D147" s="190" t="s">
        <v>131</v>
      </c>
      <c r="E147" s="191" t="s">
        <v>811</v>
      </c>
      <c r="F147" s="192" t="s">
        <v>812</v>
      </c>
      <c r="G147" s="193" t="s">
        <v>191</v>
      </c>
      <c r="H147" s="194">
        <v>525</v>
      </c>
      <c r="I147" s="195"/>
      <c r="J147" s="196">
        <f t="shared" si="40"/>
        <v>0</v>
      </c>
      <c r="K147" s="192" t="s">
        <v>230</v>
      </c>
      <c r="L147" s="59"/>
      <c r="M147" s="197" t="s">
        <v>22</v>
      </c>
      <c r="N147" s="198" t="s">
        <v>46</v>
      </c>
      <c r="O147" s="40"/>
      <c r="P147" s="199">
        <f t="shared" si="41"/>
        <v>0</v>
      </c>
      <c r="Q147" s="199">
        <v>1.1E-4</v>
      </c>
      <c r="R147" s="199">
        <f t="shared" si="42"/>
        <v>5.7750000000000003E-2</v>
      </c>
      <c r="S147" s="199">
        <v>0</v>
      </c>
      <c r="T147" s="200">
        <f t="shared" si="43"/>
        <v>0</v>
      </c>
      <c r="AR147" s="22" t="s">
        <v>193</v>
      </c>
      <c r="AT147" s="22" t="s">
        <v>131</v>
      </c>
      <c r="AU147" s="22" t="s">
        <v>84</v>
      </c>
      <c r="AY147" s="22" t="s">
        <v>129</v>
      </c>
      <c r="BE147" s="201">
        <f t="shared" si="44"/>
        <v>0</v>
      </c>
      <c r="BF147" s="201">
        <f t="shared" si="45"/>
        <v>0</v>
      </c>
      <c r="BG147" s="201">
        <f t="shared" si="46"/>
        <v>0</v>
      </c>
      <c r="BH147" s="201">
        <f t="shared" si="47"/>
        <v>0</v>
      </c>
      <c r="BI147" s="201">
        <f t="shared" si="48"/>
        <v>0</v>
      </c>
      <c r="BJ147" s="22" t="s">
        <v>24</v>
      </c>
      <c r="BK147" s="201">
        <f t="shared" si="49"/>
        <v>0</v>
      </c>
      <c r="BL147" s="22" t="s">
        <v>193</v>
      </c>
      <c r="BM147" s="22" t="s">
        <v>813</v>
      </c>
    </row>
    <row r="148" spans="2:65" s="1" customFormat="1" ht="16.5" customHeight="1" x14ac:dyDescent="0.3">
      <c r="B148" s="39"/>
      <c r="C148" s="190" t="s">
        <v>384</v>
      </c>
      <c r="D148" s="190" t="s">
        <v>131</v>
      </c>
      <c r="E148" s="191" t="s">
        <v>814</v>
      </c>
      <c r="F148" s="192" t="s">
        <v>815</v>
      </c>
      <c r="G148" s="193" t="s">
        <v>191</v>
      </c>
      <c r="H148" s="194">
        <v>106</v>
      </c>
      <c r="I148" s="195"/>
      <c r="J148" s="196">
        <f t="shared" si="40"/>
        <v>0</v>
      </c>
      <c r="K148" s="192" t="s">
        <v>22</v>
      </c>
      <c r="L148" s="59"/>
      <c r="M148" s="197" t="s">
        <v>22</v>
      </c>
      <c r="N148" s="198" t="s">
        <v>46</v>
      </c>
      <c r="O148" s="40"/>
      <c r="P148" s="199">
        <f t="shared" si="41"/>
        <v>0</v>
      </c>
      <c r="Q148" s="199">
        <v>0</v>
      </c>
      <c r="R148" s="199">
        <f t="shared" si="42"/>
        <v>0</v>
      </c>
      <c r="S148" s="199">
        <v>0</v>
      </c>
      <c r="T148" s="200">
        <f t="shared" si="43"/>
        <v>0</v>
      </c>
      <c r="AR148" s="22" t="s">
        <v>193</v>
      </c>
      <c r="AT148" s="22" t="s">
        <v>131</v>
      </c>
      <c r="AU148" s="22" t="s">
        <v>84</v>
      </c>
      <c r="AY148" s="22" t="s">
        <v>129</v>
      </c>
      <c r="BE148" s="201">
        <f t="shared" si="44"/>
        <v>0</v>
      </c>
      <c r="BF148" s="201">
        <f t="shared" si="45"/>
        <v>0</v>
      </c>
      <c r="BG148" s="201">
        <f t="shared" si="46"/>
        <v>0</v>
      </c>
      <c r="BH148" s="201">
        <f t="shared" si="47"/>
        <v>0</v>
      </c>
      <c r="BI148" s="201">
        <f t="shared" si="48"/>
        <v>0</v>
      </c>
      <c r="BJ148" s="22" t="s">
        <v>24</v>
      </c>
      <c r="BK148" s="201">
        <f t="shared" si="49"/>
        <v>0</v>
      </c>
      <c r="BL148" s="22" t="s">
        <v>193</v>
      </c>
      <c r="BM148" s="22" t="s">
        <v>816</v>
      </c>
    </row>
    <row r="149" spans="2:65" s="1" customFormat="1" ht="16.5" customHeight="1" x14ac:dyDescent="0.3">
      <c r="B149" s="39"/>
      <c r="C149" s="190" t="s">
        <v>388</v>
      </c>
      <c r="D149" s="190" t="s">
        <v>131</v>
      </c>
      <c r="E149" s="191" t="s">
        <v>817</v>
      </c>
      <c r="F149" s="192" t="s">
        <v>818</v>
      </c>
      <c r="G149" s="193" t="s">
        <v>191</v>
      </c>
      <c r="H149" s="194">
        <v>24</v>
      </c>
      <c r="I149" s="195"/>
      <c r="J149" s="196">
        <f t="shared" si="40"/>
        <v>0</v>
      </c>
      <c r="K149" s="192" t="s">
        <v>22</v>
      </c>
      <c r="L149" s="59"/>
      <c r="M149" s="197" t="s">
        <v>22</v>
      </c>
      <c r="N149" s="198" t="s">
        <v>46</v>
      </c>
      <c r="O149" s="40"/>
      <c r="P149" s="199">
        <f t="shared" si="41"/>
        <v>0</v>
      </c>
      <c r="Q149" s="199">
        <v>0</v>
      </c>
      <c r="R149" s="199">
        <f t="shared" si="42"/>
        <v>0</v>
      </c>
      <c r="S149" s="199">
        <v>0</v>
      </c>
      <c r="T149" s="200">
        <f t="shared" si="43"/>
        <v>0</v>
      </c>
      <c r="AR149" s="22" t="s">
        <v>193</v>
      </c>
      <c r="AT149" s="22" t="s">
        <v>131</v>
      </c>
      <c r="AU149" s="22" t="s">
        <v>84</v>
      </c>
      <c r="AY149" s="22" t="s">
        <v>129</v>
      </c>
      <c r="BE149" s="201">
        <f t="shared" si="44"/>
        <v>0</v>
      </c>
      <c r="BF149" s="201">
        <f t="shared" si="45"/>
        <v>0</v>
      </c>
      <c r="BG149" s="201">
        <f t="shared" si="46"/>
        <v>0</v>
      </c>
      <c r="BH149" s="201">
        <f t="shared" si="47"/>
        <v>0</v>
      </c>
      <c r="BI149" s="201">
        <f t="shared" si="48"/>
        <v>0</v>
      </c>
      <c r="BJ149" s="22" t="s">
        <v>24</v>
      </c>
      <c r="BK149" s="201">
        <f t="shared" si="49"/>
        <v>0</v>
      </c>
      <c r="BL149" s="22" t="s">
        <v>193</v>
      </c>
      <c r="BM149" s="22" t="s">
        <v>819</v>
      </c>
    </row>
    <row r="150" spans="2:65" s="1" customFormat="1" ht="16.5" customHeight="1" x14ac:dyDescent="0.3">
      <c r="B150" s="39"/>
      <c r="C150" s="190" t="s">
        <v>392</v>
      </c>
      <c r="D150" s="190" t="s">
        <v>131</v>
      </c>
      <c r="E150" s="191" t="s">
        <v>820</v>
      </c>
      <c r="F150" s="192" t="s">
        <v>821</v>
      </c>
      <c r="G150" s="193" t="s">
        <v>191</v>
      </c>
      <c r="H150" s="194">
        <v>28</v>
      </c>
      <c r="I150" s="195"/>
      <c r="J150" s="196">
        <f t="shared" si="40"/>
        <v>0</v>
      </c>
      <c r="K150" s="192" t="s">
        <v>22</v>
      </c>
      <c r="L150" s="59"/>
      <c r="M150" s="197" t="s">
        <v>22</v>
      </c>
      <c r="N150" s="198" t="s">
        <v>46</v>
      </c>
      <c r="O150" s="40"/>
      <c r="P150" s="199">
        <f t="shared" si="41"/>
        <v>0</v>
      </c>
      <c r="Q150" s="199">
        <v>0</v>
      </c>
      <c r="R150" s="199">
        <f t="shared" si="42"/>
        <v>0</v>
      </c>
      <c r="S150" s="199">
        <v>0</v>
      </c>
      <c r="T150" s="200">
        <f t="shared" si="43"/>
        <v>0</v>
      </c>
      <c r="AR150" s="22" t="s">
        <v>193</v>
      </c>
      <c r="AT150" s="22" t="s">
        <v>131</v>
      </c>
      <c r="AU150" s="22" t="s">
        <v>84</v>
      </c>
      <c r="AY150" s="22" t="s">
        <v>129</v>
      </c>
      <c r="BE150" s="201">
        <f t="shared" si="44"/>
        <v>0</v>
      </c>
      <c r="BF150" s="201">
        <f t="shared" si="45"/>
        <v>0</v>
      </c>
      <c r="BG150" s="201">
        <f t="shared" si="46"/>
        <v>0</v>
      </c>
      <c r="BH150" s="201">
        <f t="shared" si="47"/>
        <v>0</v>
      </c>
      <c r="BI150" s="201">
        <f t="shared" si="48"/>
        <v>0</v>
      </c>
      <c r="BJ150" s="22" t="s">
        <v>24</v>
      </c>
      <c r="BK150" s="201">
        <f t="shared" si="49"/>
        <v>0</v>
      </c>
      <c r="BL150" s="22" t="s">
        <v>193</v>
      </c>
      <c r="BM150" s="22" t="s">
        <v>822</v>
      </c>
    </row>
    <row r="151" spans="2:65" s="1" customFormat="1" ht="25.5" customHeight="1" x14ac:dyDescent="0.3">
      <c r="B151" s="39"/>
      <c r="C151" s="190" t="s">
        <v>396</v>
      </c>
      <c r="D151" s="190" t="s">
        <v>131</v>
      </c>
      <c r="E151" s="191" t="s">
        <v>823</v>
      </c>
      <c r="F151" s="192" t="s">
        <v>824</v>
      </c>
      <c r="G151" s="193" t="s">
        <v>182</v>
      </c>
      <c r="H151" s="194">
        <v>1</v>
      </c>
      <c r="I151" s="195"/>
      <c r="J151" s="196">
        <f t="shared" si="40"/>
        <v>0</v>
      </c>
      <c r="K151" s="192" t="s">
        <v>22</v>
      </c>
      <c r="L151" s="59"/>
      <c r="M151" s="197" t="s">
        <v>22</v>
      </c>
      <c r="N151" s="198" t="s">
        <v>46</v>
      </c>
      <c r="O151" s="40"/>
      <c r="P151" s="199">
        <f t="shared" si="41"/>
        <v>0</v>
      </c>
      <c r="Q151" s="199">
        <v>0</v>
      </c>
      <c r="R151" s="199">
        <f t="shared" si="42"/>
        <v>0</v>
      </c>
      <c r="S151" s="199">
        <v>0</v>
      </c>
      <c r="T151" s="200">
        <f t="shared" si="43"/>
        <v>0</v>
      </c>
      <c r="AR151" s="22" t="s">
        <v>193</v>
      </c>
      <c r="AT151" s="22" t="s">
        <v>131</v>
      </c>
      <c r="AU151" s="22" t="s">
        <v>84</v>
      </c>
      <c r="AY151" s="22" t="s">
        <v>129</v>
      </c>
      <c r="BE151" s="201">
        <f t="shared" si="44"/>
        <v>0</v>
      </c>
      <c r="BF151" s="201">
        <f t="shared" si="45"/>
        <v>0</v>
      </c>
      <c r="BG151" s="201">
        <f t="shared" si="46"/>
        <v>0</v>
      </c>
      <c r="BH151" s="201">
        <f t="shared" si="47"/>
        <v>0</v>
      </c>
      <c r="BI151" s="201">
        <f t="shared" si="48"/>
        <v>0</v>
      </c>
      <c r="BJ151" s="22" t="s">
        <v>24</v>
      </c>
      <c r="BK151" s="201">
        <f t="shared" si="49"/>
        <v>0</v>
      </c>
      <c r="BL151" s="22" t="s">
        <v>193</v>
      </c>
      <c r="BM151" s="22" t="s">
        <v>825</v>
      </c>
    </row>
    <row r="152" spans="2:65" s="1" customFormat="1" ht="16.5" customHeight="1" x14ac:dyDescent="0.3">
      <c r="B152" s="39"/>
      <c r="C152" s="190" t="s">
        <v>400</v>
      </c>
      <c r="D152" s="190" t="s">
        <v>131</v>
      </c>
      <c r="E152" s="191" t="s">
        <v>826</v>
      </c>
      <c r="F152" s="192" t="s">
        <v>827</v>
      </c>
      <c r="G152" s="193" t="s">
        <v>182</v>
      </c>
      <c r="H152" s="194">
        <v>1</v>
      </c>
      <c r="I152" s="195"/>
      <c r="J152" s="196">
        <f t="shared" si="40"/>
        <v>0</v>
      </c>
      <c r="K152" s="192" t="s">
        <v>22</v>
      </c>
      <c r="L152" s="59"/>
      <c r="M152" s="197" t="s">
        <v>22</v>
      </c>
      <c r="N152" s="198" t="s">
        <v>46</v>
      </c>
      <c r="O152" s="40"/>
      <c r="P152" s="199">
        <f t="shared" si="41"/>
        <v>0</v>
      </c>
      <c r="Q152" s="199">
        <v>0</v>
      </c>
      <c r="R152" s="199">
        <f t="shared" si="42"/>
        <v>0</v>
      </c>
      <c r="S152" s="199">
        <v>0</v>
      </c>
      <c r="T152" s="200">
        <f t="shared" si="43"/>
        <v>0</v>
      </c>
      <c r="AR152" s="22" t="s">
        <v>193</v>
      </c>
      <c r="AT152" s="22" t="s">
        <v>131</v>
      </c>
      <c r="AU152" s="22" t="s">
        <v>84</v>
      </c>
      <c r="AY152" s="22" t="s">
        <v>129</v>
      </c>
      <c r="BE152" s="201">
        <f t="shared" si="44"/>
        <v>0</v>
      </c>
      <c r="BF152" s="201">
        <f t="shared" si="45"/>
        <v>0</v>
      </c>
      <c r="BG152" s="201">
        <f t="shared" si="46"/>
        <v>0</v>
      </c>
      <c r="BH152" s="201">
        <f t="shared" si="47"/>
        <v>0</v>
      </c>
      <c r="BI152" s="201">
        <f t="shared" si="48"/>
        <v>0</v>
      </c>
      <c r="BJ152" s="22" t="s">
        <v>24</v>
      </c>
      <c r="BK152" s="201">
        <f t="shared" si="49"/>
        <v>0</v>
      </c>
      <c r="BL152" s="22" t="s">
        <v>193</v>
      </c>
      <c r="BM152" s="22" t="s">
        <v>828</v>
      </c>
    </row>
    <row r="153" spans="2:65" s="1" customFormat="1" ht="16.5" customHeight="1" x14ac:dyDescent="0.3">
      <c r="B153" s="39"/>
      <c r="C153" s="190" t="s">
        <v>403</v>
      </c>
      <c r="D153" s="190" t="s">
        <v>131</v>
      </c>
      <c r="E153" s="191" t="s">
        <v>829</v>
      </c>
      <c r="F153" s="192" t="s">
        <v>830</v>
      </c>
      <c r="G153" s="193" t="s">
        <v>182</v>
      </c>
      <c r="H153" s="194">
        <v>1</v>
      </c>
      <c r="I153" s="195"/>
      <c r="J153" s="196">
        <f t="shared" si="40"/>
        <v>0</v>
      </c>
      <c r="K153" s="192" t="s">
        <v>22</v>
      </c>
      <c r="L153" s="59"/>
      <c r="M153" s="197" t="s">
        <v>22</v>
      </c>
      <c r="N153" s="198" t="s">
        <v>46</v>
      </c>
      <c r="O153" s="40"/>
      <c r="P153" s="199">
        <f t="shared" si="41"/>
        <v>0</v>
      </c>
      <c r="Q153" s="199">
        <v>0</v>
      </c>
      <c r="R153" s="199">
        <f t="shared" si="42"/>
        <v>0</v>
      </c>
      <c r="S153" s="199">
        <v>0</v>
      </c>
      <c r="T153" s="200">
        <f t="shared" si="43"/>
        <v>0</v>
      </c>
      <c r="AR153" s="22" t="s">
        <v>193</v>
      </c>
      <c r="AT153" s="22" t="s">
        <v>131</v>
      </c>
      <c r="AU153" s="22" t="s">
        <v>84</v>
      </c>
      <c r="AY153" s="22" t="s">
        <v>129</v>
      </c>
      <c r="BE153" s="201">
        <f t="shared" si="44"/>
        <v>0</v>
      </c>
      <c r="BF153" s="201">
        <f t="shared" si="45"/>
        <v>0</v>
      </c>
      <c r="BG153" s="201">
        <f t="shared" si="46"/>
        <v>0</v>
      </c>
      <c r="BH153" s="201">
        <f t="shared" si="47"/>
        <v>0</v>
      </c>
      <c r="BI153" s="201">
        <f t="shared" si="48"/>
        <v>0</v>
      </c>
      <c r="BJ153" s="22" t="s">
        <v>24</v>
      </c>
      <c r="BK153" s="201">
        <f t="shared" si="49"/>
        <v>0</v>
      </c>
      <c r="BL153" s="22" t="s">
        <v>193</v>
      </c>
      <c r="BM153" s="22" t="s">
        <v>831</v>
      </c>
    </row>
    <row r="154" spans="2:65" s="1" customFormat="1" ht="25.5" customHeight="1" x14ac:dyDescent="0.3">
      <c r="B154" s="39"/>
      <c r="C154" s="190" t="s">
        <v>407</v>
      </c>
      <c r="D154" s="190" t="s">
        <v>131</v>
      </c>
      <c r="E154" s="191" t="s">
        <v>832</v>
      </c>
      <c r="F154" s="192" t="s">
        <v>833</v>
      </c>
      <c r="G154" s="193" t="s">
        <v>182</v>
      </c>
      <c r="H154" s="194">
        <v>3</v>
      </c>
      <c r="I154" s="195"/>
      <c r="J154" s="196">
        <f t="shared" si="40"/>
        <v>0</v>
      </c>
      <c r="K154" s="192" t="s">
        <v>230</v>
      </c>
      <c r="L154" s="59"/>
      <c r="M154" s="197" t="s">
        <v>22</v>
      </c>
      <c r="N154" s="198" t="s">
        <v>46</v>
      </c>
      <c r="O154" s="40"/>
      <c r="P154" s="199">
        <f t="shared" si="41"/>
        <v>0</v>
      </c>
      <c r="Q154" s="199">
        <v>6.9999999999999994E-5</v>
      </c>
      <c r="R154" s="199">
        <f t="shared" si="42"/>
        <v>2.0999999999999998E-4</v>
      </c>
      <c r="S154" s="199">
        <v>0</v>
      </c>
      <c r="T154" s="200">
        <f t="shared" si="43"/>
        <v>0</v>
      </c>
      <c r="AR154" s="22" t="s">
        <v>193</v>
      </c>
      <c r="AT154" s="22" t="s">
        <v>131</v>
      </c>
      <c r="AU154" s="22" t="s">
        <v>84</v>
      </c>
      <c r="AY154" s="22" t="s">
        <v>129</v>
      </c>
      <c r="BE154" s="201">
        <f t="shared" si="44"/>
        <v>0</v>
      </c>
      <c r="BF154" s="201">
        <f t="shared" si="45"/>
        <v>0</v>
      </c>
      <c r="BG154" s="201">
        <f t="shared" si="46"/>
        <v>0</v>
      </c>
      <c r="BH154" s="201">
        <f t="shared" si="47"/>
        <v>0</v>
      </c>
      <c r="BI154" s="201">
        <f t="shared" si="48"/>
        <v>0</v>
      </c>
      <c r="BJ154" s="22" t="s">
        <v>24</v>
      </c>
      <c r="BK154" s="201">
        <f t="shared" si="49"/>
        <v>0</v>
      </c>
      <c r="BL154" s="22" t="s">
        <v>193</v>
      </c>
      <c r="BM154" s="22" t="s">
        <v>834</v>
      </c>
    </row>
    <row r="155" spans="2:65" s="1" customFormat="1" ht="25.5" customHeight="1" x14ac:dyDescent="0.3">
      <c r="B155" s="39"/>
      <c r="C155" s="190" t="s">
        <v>310</v>
      </c>
      <c r="D155" s="190" t="s">
        <v>131</v>
      </c>
      <c r="E155" s="191" t="s">
        <v>835</v>
      </c>
      <c r="F155" s="192" t="s">
        <v>836</v>
      </c>
      <c r="G155" s="193" t="s">
        <v>182</v>
      </c>
      <c r="H155" s="194">
        <v>5</v>
      </c>
      <c r="I155" s="195"/>
      <c r="J155" s="196">
        <f t="shared" si="40"/>
        <v>0</v>
      </c>
      <c r="K155" s="192" t="s">
        <v>230</v>
      </c>
      <c r="L155" s="59"/>
      <c r="M155" s="197" t="s">
        <v>22</v>
      </c>
      <c r="N155" s="198" t="s">
        <v>46</v>
      </c>
      <c r="O155" s="40"/>
      <c r="P155" s="199">
        <f t="shared" si="41"/>
        <v>0</v>
      </c>
      <c r="Q155" s="199">
        <v>1.2E-4</v>
      </c>
      <c r="R155" s="199">
        <f t="shared" si="42"/>
        <v>6.0000000000000006E-4</v>
      </c>
      <c r="S155" s="199">
        <v>0</v>
      </c>
      <c r="T155" s="200">
        <f t="shared" si="43"/>
        <v>0</v>
      </c>
      <c r="AR155" s="22" t="s">
        <v>193</v>
      </c>
      <c r="AT155" s="22" t="s">
        <v>131</v>
      </c>
      <c r="AU155" s="22" t="s">
        <v>84</v>
      </c>
      <c r="AY155" s="22" t="s">
        <v>129</v>
      </c>
      <c r="BE155" s="201">
        <f t="shared" si="44"/>
        <v>0</v>
      </c>
      <c r="BF155" s="201">
        <f t="shared" si="45"/>
        <v>0</v>
      </c>
      <c r="BG155" s="201">
        <f t="shared" si="46"/>
        <v>0</v>
      </c>
      <c r="BH155" s="201">
        <f t="shared" si="47"/>
        <v>0</v>
      </c>
      <c r="BI155" s="201">
        <f t="shared" si="48"/>
        <v>0</v>
      </c>
      <c r="BJ155" s="22" t="s">
        <v>24</v>
      </c>
      <c r="BK155" s="201">
        <f t="shared" si="49"/>
        <v>0</v>
      </c>
      <c r="BL155" s="22" t="s">
        <v>193</v>
      </c>
      <c r="BM155" s="22" t="s">
        <v>837</v>
      </c>
    </row>
    <row r="156" spans="2:65" s="1" customFormat="1" ht="16.5" customHeight="1" x14ac:dyDescent="0.3">
      <c r="B156" s="39"/>
      <c r="C156" s="190" t="s">
        <v>414</v>
      </c>
      <c r="D156" s="190" t="s">
        <v>131</v>
      </c>
      <c r="E156" s="191" t="s">
        <v>838</v>
      </c>
      <c r="F156" s="192" t="s">
        <v>839</v>
      </c>
      <c r="G156" s="193" t="s">
        <v>182</v>
      </c>
      <c r="H156" s="194">
        <v>5</v>
      </c>
      <c r="I156" s="195"/>
      <c r="J156" s="196">
        <f t="shared" si="40"/>
        <v>0</v>
      </c>
      <c r="K156" s="192" t="s">
        <v>22</v>
      </c>
      <c r="L156" s="59"/>
      <c r="M156" s="197" t="s">
        <v>22</v>
      </c>
      <c r="N156" s="198" t="s">
        <v>46</v>
      </c>
      <c r="O156" s="40"/>
      <c r="P156" s="199">
        <f t="shared" si="41"/>
        <v>0</v>
      </c>
      <c r="Q156" s="199">
        <v>0</v>
      </c>
      <c r="R156" s="199">
        <f t="shared" si="42"/>
        <v>0</v>
      </c>
      <c r="S156" s="199">
        <v>0</v>
      </c>
      <c r="T156" s="200">
        <f t="shared" si="43"/>
        <v>0</v>
      </c>
      <c r="AR156" s="22" t="s">
        <v>193</v>
      </c>
      <c r="AT156" s="22" t="s">
        <v>131</v>
      </c>
      <c r="AU156" s="22" t="s">
        <v>84</v>
      </c>
      <c r="AY156" s="22" t="s">
        <v>129</v>
      </c>
      <c r="BE156" s="201">
        <f t="shared" si="44"/>
        <v>0</v>
      </c>
      <c r="BF156" s="201">
        <f t="shared" si="45"/>
        <v>0</v>
      </c>
      <c r="BG156" s="201">
        <f t="shared" si="46"/>
        <v>0</v>
      </c>
      <c r="BH156" s="201">
        <f t="shared" si="47"/>
        <v>0</v>
      </c>
      <c r="BI156" s="201">
        <f t="shared" si="48"/>
        <v>0</v>
      </c>
      <c r="BJ156" s="22" t="s">
        <v>24</v>
      </c>
      <c r="BK156" s="201">
        <f t="shared" si="49"/>
        <v>0</v>
      </c>
      <c r="BL156" s="22" t="s">
        <v>193</v>
      </c>
      <c r="BM156" s="22" t="s">
        <v>840</v>
      </c>
    </row>
    <row r="157" spans="2:65" s="1" customFormat="1" ht="16.5" customHeight="1" x14ac:dyDescent="0.3">
      <c r="B157" s="39"/>
      <c r="C157" s="190" t="s">
        <v>418</v>
      </c>
      <c r="D157" s="190" t="s">
        <v>131</v>
      </c>
      <c r="E157" s="191" t="s">
        <v>841</v>
      </c>
      <c r="F157" s="192" t="s">
        <v>842</v>
      </c>
      <c r="G157" s="193" t="s">
        <v>191</v>
      </c>
      <c r="H157" s="194">
        <v>525</v>
      </c>
      <c r="I157" s="195"/>
      <c r="J157" s="196">
        <f t="shared" si="40"/>
        <v>0</v>
      </c>
      <c r="K157" s="192" t="s">
        <v>22</v>
      </c>
      <c r="L157" s="59"/>
      <c r="M157" s="197" t="s">
        <v>22</v>
      </c>
      <c r="N157" s="198" t="s">
        <v>46</v>
      </c>
      <c r="O157" s="40"/>
      <c r="P157" s="199">
        <f t="shared" si="41"/>
        <v>0</v>
      </c>
      <c r="Q157" s="199">
        <v>0</v>
      </c>
      <c r="R157" s="199">
        <f t="shared" si="42"/>
        <v>0</v>
      </c>
      <c r="S157" s="199">
        <v>0</v>
      </c>
      <c r="T157" s="200">
        <f t="shared" si="43"/>
        <v>0</v>
      </c>
      <c r="AR157" s="22" t="s">
        <v>193</v>
      </c>
      <c r="AT157" s="22" t="s">
        <v>131</v>
      </c>
      <c r="AU157" s="22" t="s">
        <v>84</v>
      </c>
      <c r="AY157" s="22" t="s">
        <v>129</v>
      </c>
      <c r="BE157" s="201">
        <f t="shared" si="44"/>
        <v>0</v>
      </c>
      <c r="BF157" s="201">
        <f t="shared" si="45"/>
        <v>0</v>
      </c>
      <c r="BG157" s="201">
        <f t="shared" si="46"/>
        <v>0</v>
      </c>
      <c r="BH157" s="201">
        <f t="shared" si="47"/>
        <v>0</v>
      </c>
      <c r="BI157" s="201">
        <f t="shared" si="48"/>
        <v>0</v>
      </c>
      <c r="BJ157" s="22" t="s">
        <v>24</v>
      </c>
      <c r="BK157" s="201">
        <f t="shared" si="49"/>
        <v>0</v>
      </c>
      <c r="BL157" s="22" t="s">
        <v>193</v>
      </c>
      <c r="BM157" s="22" t="s">
        <v>843</v>
      </c>
    </row>
    <row r="158" spans="2:65" s="1" customFormat="1" ht="25.5" customHeight="1" x14ac:dyDescent="0.3">
      <c r="B158" s="39"/>
      <c r="C158" s="190" t="s">
        <v>422</v>
      </c>
      <c r="D158" s="190" t="s">
        <v>131</v>
      </c>
      <c r="E158" s="191" t="s">
        <v>844</v>
      </c>
      <c r="F158" s="192" t="s">
        <v>845</v>
      </c>
      <c r="G158" s="193" t="s">
        <v>182</v>
      </c>
      <c r="H158" s="194">
        <v>1</v>
      </c>
      <c r="I158" s="195"/>
      <c r="J158" s="196">
        <f t="shared" si="40"/>
        <v>0</v>
      </c>
      <c r="K158" s="192" t="s">
        <v>22</v>
      </c>
      <c r="L158" s="59"/>
      <c r="M158" s="197" t="s">
        <v>22</v>
      </c>
      <c r="N158" s="198" t="s">
        <v>46</v>
      </c>
      <c r="O158" s="40"/>
      <c r="P158" s="199">
        <f t="shared" si="41"/>
        <v>0</v>
      </c>
      <c r="Q158" s="199">
        <v>0</v>
      </c>
      <c r="R158" s="199">
        <f t="shared" si="42"/>
        <v>0</v>
      </c>
      <c r="S158" s="199">
        <v>0</v>
      </c>
      <c r="T158" s="200">
        <f t="shared" si="43"/>
        <v>0</v>
      </c>
      <c r="AR158" s="22" t="s">
        <v>193</v>
      </c>
      <c r="AT158" s="22" t="s">
        <v>131</v>
      </c>
      <c r="AU158" s="22" t="s">
        <v>84</v>
      </c>
      <c r="AY158" s="22" t="s">
        <v>129</v>
      </c>
      <c r="BE158" s="201">
        <f t="shared" si="44"/>
        <v>0</v>
      </c>
      <c r="BF158" s="201">
        <f t="shared" si="45"/>
        <v>0</v>
      </c>
      <c r="BG158" s="201">
        <f t="shared" si="46"/>
        <v>0</v>
      </c>
      <c r="BH158" s="201">
        <f t="shared" si="47"/>
        <v>0</v>
      </c>
      <c r="BI158" s="201">
        <f t="shared" si="48"/>
        <v>0</v>
      </c>
      <c r="BJ158" s="22" t="s">
        <v>24</v>
      </c>
      <c r="BK158" s="201">
        <f t="shared" si="49"/>
        <v>0</v>
      </c>
      <c r="BL158" s="22" t="s">
        <v>193</v>
      </c>
      <c r="BM158" s="22" t="s">
        <v>846</v>
      </c>
    </row>
    <row r="159" spans="2:65" s="1" customFormat="1" ht="54" x14ac:dyDescent="0.3">
      <c r="B159" s="39"/>
      <c r="C159" s="61"/>
      <c r="D159" s="204" t="s">
        <v>305</v>
      </c>
      <c r="E159" s="61"/>
      <c r="F159" s="234" t="s">
        <v>847</v>
      </c>
      <c r="G159" s="61"/>
      <c r="H159" s="61"/>
      <c r="I159" s="161"/>
      <c r="J159" s="61"/>
      <c r="K159" s="61"/>
      <c r="L159" s="59"/>
      <c r="M159" s="235"/>
      <c r="N159" s="40"/>
      <c r="O159" s="40"/>
      <c r="P159" s="40"/>
      <c r="Q159" s="40"/>
      <c r="R159" s="40"/>
      <c r="S159" s="40"/>
      <c r="T159" s="76"/>
      <c r="AT159" s="22" t="s">
        <v>305</v>
      </c>
      <c r="AU159" s="22" t="s">
        <v>84</v>
      </c>
    </row>
    <row r="160" spans="2:65" s="1" customFormat="1" ht="16.5" customHeight="1" x14ac:dyDescent="0.3">
      <c r="B160" s="39"/>
      <c r="C160" s="190" t="s">
        <v>428</v>
      </c>
      <c r="D160" s="190" t="s">
        <v>131</v>
      </c>
      <c r="E160" s="191" t="s">
        <v>848</v>
      </c>
      <c r="F160" s="192" t="s">
        <v>849</v>
      </c>
      <c r="G160" s="193" t="s">
        <v>163</v>
      </c>
      <c r="H160" s="194">
        <v>6.2309999999999999</v>
      </c>
      <c r="I160" s="195"/>
      <c r="J160" s="196">
        <f>ROUND(I160*H160,2)</f>
        <v>0</v>
      </c>
      <c r="K160" s="192" t="s">
        <v>22</v>
      </c>
      <c r="L160" s="59"/>
      <c r="M160" s="197" t="s">
        <v>22</v>
      </c>
      <c r="N160" s="198" t="s">
        <v>46</v>
      </c>
      <c r="O160" s="40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AR160" s="22" t="s">
        <v>193</v>
      </c>
      <c r="AT160" s="22" t="s">
        <v>131</v>
      </c>
      <c r="AU160" s="22" t="s">
        <v>84</v>
      </c>
      <c r="AY160" s="22" t="s">
        <v>129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22" t="s">
        <v>24</v>
      </c>
      <c r="BK160" s="201">
        <f>ROUND(I160*H160,2)</f>
        <v>0</v>
      </c>
      <c r="BL160" s="22" t="s">
        <v>193</v>
      </c>
      <c r="BM160" s="22" t="s">
        <v>850</v>
      </c>
    </row>
    <row r="161" spans="2:65" s="10" customFormat="1" ht="29.85" customHeight="1" x14ac:dyDescent="0.3">
      <c r="B161" s="174"/>
      <c r="C161" s="175"/>
      <c r="D161" s="176" t="s">
        <v>74</v>
      </c>
      <c r="E161" s="188" t="s">
        <v>574</v>
      </c>
      <c r="F161" s="188" t="s">
        <v>575</v>
      </c>
      <c r="G161" s="175"/>
      <c r="H161" s="175"/>
      <c r="I161" s="178"/>
      <c r="J161" s="189">
        <f>BK161</f>
        <v>0</v>
      </c>
      <c r="K161" s="175"/>
      <c r="L161" s="180"/>
      <c r="M161" s="181"/>
      <c r="N161" s="182"/>
      <c r="O161" s="182"/>
      <c r="P161" s="183">
        <f>SUM(P162:P169)</f>
        <v>0</v>
      </c>
      <c r="Q161" s="182"/>
      <c r="R161" s="183">
        <f>SUM(R162:R169)</f>
        <v>0</v>
      </c>
      <c r="S161" s="182"/>
      <c r="T161" s="184">
        <f>SUM(T162:T169)</f>
        <v>0</v>
      </c>
      <c r="AR161" s="185" t="s">
        <v>135</v>
      </c>
      <c r="AT161" s="186" t="s">
        <v>74</v>
      </c>
      <c r="AU161" s="186" t="s">
        <v>24</v>
      </c>
      <c r="AY161" s="185" t="s">
        <v>129</v>
      </c>
      <c r="BK161" s="187">
        <f>SUM(BK162:BK169)</f>
        <v>0</v>
      </c>
    </row>
    <row r="162" spans="2:65" s="1" customFormat="1" ht="25.5" customHeight="1" x14ac:dyDescent="0.3">
      <c r="B162" s="39"/>
      <c r="C162" s="190" t="s">
        <v>432</v>
      </c>
      <c r="D162" s="190" t="s">
        <v>131</v>
      </c>
      <c r="E162" s="191" t="s">
        <v>577</v>
      </c>
      <c r="F162" s="192" t="s">
        <v>578</v>
      </c>
      <c r="G162" s="193" t="s">
        <v>182</v>
      </c>
      <c r="H162" s="194">
        <v>5</v>
      </c>
      <c r="I162" s="195"/>
      <c r="J162" s="196">
        <f t="shared" ref="J162:J167" si="50">ROUND(I162*H162,2)</f>
        <v>0</v>
      </c>
      <c r="K162" s="192" t="s">
        <v>22</v>
      </c>
      <c r="L162" s="59"/>
      <c r="M162" s="197" t="s">
        <v>22</v>
      </c>
      <c r="N162" s="198" t="s">
        <v>46</v>
      </c>
      <c r="O162" s="40"/>
      <c r="P162" s="199">
        <f t="shared" ref="P162:P167" si="51">O162*H162</f>
        <v>0</v>
      </c>
      <c r="Q162" s="199">
        <v>0</v>
      </c>
      <c r="R162" s="199">
        <f t="shared" ref="R162:R167" si="52">Q162*H162</f>
        <v>0</v>
      </c>
      <c r="S162" s="199">
        <v>0</v>
      </c>
      <c r="T162" s="200">
        <f t="shared" ref="T162:T167" si="53">S162*H162</f>
        <v>0</v>
      </c>
      <c r="AR162" s="22" t="s">
        <v>135</v>
      </c>
      <c r="AT162" s="22" t="s">
        <v>131</v>
      </c>
      <c r="AU162" s="22" t="s">
        <v>84</v>
      </c>
      <c r="AY162" s="22" t="s">
        <v>129</v>
      </c>
      <c r="BE162" s="201">
        <f t="shared" ref="BE162:BE167" si="54">IF(N162="základní",J162,0)</f>
        <v>0</v>
      </c>
      <c r="BF162" s="201">
        <f t="shared" ref="BF162:BF167" si="55">IF(N162="snížená",J162,0)</f>
        <v>0</v>
      </c>
      <c r="BG162" s="201">
        <f t="shared" ref="BG162:BG167" si="56">IF(N162="zákl. přenesená",J162,0)</f>
        <v>0</v>
      </c>
      <c r="BH162" s="201">
        <f t="shared" ref="BH162:BH167" si="57">IF(N162="sníž. přenesená",J162,0)</f>
        <v>0</v>
      </c>
      <c r="BI162" s="201">
        <f t="shared" ref="BI162:BI167" si="58">IF(N162="nulová",J162,0)</f>
        <v>0</v>
      </c>
      <c r="BJ162" s="22" t="s">
        <v>24</v>
      </c>
      <c r="BK162" s="201">
        <f t="shared" ref="BK162:BK167" si="59">ROUND(I162*H162,2)</f>
        <v>0</v>
      </c>
      <c r="BL162" s="22" t="s">
        <v>135</v>
      </c>
      <c r="BM162" s="22" t="s">
        <v>851</v>
      </c>
    </row>
    <row r="163" spans="2:65" s="1" customFormat="1" ht="16.5" customHeight="1" x14ac:dyDescent="0.3">
      <c r="B163" s="39"/>
      <c r="C163" s="190" t="s">
        <v>437</v>
      </c>
      <c r="D163" s="190" t="s">
        <v>131</v>
      </c>
      <c r="E163" s="191" t="s">
        <v>597</v>
      </c>
      <c r="F163" s="192" t="s">
        <v>852</v>
      </c>
      <c r="G163" s="193" t="s">
        <v>191</v>
      </c>
      <c r="H163" s="194">
        <v>4</v>
      </c>
      <c r="I163" s="195"/>
      <c r="J163" s="196">
        <f t="shared" si="50"/>
        <v>0</v>
      </c>
      <c r="K163" s="192" t="s">
        <v>22</v>
      </c>
      <c r="L163" s="59"/>
      <c r="M163" s="197" t="s">
        <v>22</v>
      </c>
      <c r="N163" s="198" t="s">
        <v>46</v>
      </c>
      <c r="O163" s="40"/>
      <c r="P163" s="199">
        <f t="shared" si="51"/>
        <v>0</v>
      </c>
      <c r="Q163" s="199">
        <v>0</v>
      </c>
      <c r="R163" s="199">
        <f t="shared" si="52"/>
        <v>0</v>
      </c>
      <c r="S163" s="199">
        <v>0</v>
      </c>
      <c r="T163" s="200">
        <f t="shared" si="53"/>
        <v>0</v>
      </c>
      <c r="AR163" s="22" t="s">
        <v>135</v>
      </c>
      <c r="AT163" s="22" t="s">
        <v>131</v>
      </c>
      <c r="AU163" s="22" t="s">
        <v>84</v>
      </c>
      <c r="AY163" s="22" t="s">
        <v>129</v>
      </c>
      <c r="BE163" s="201">
        <f t="shared" si="54"/>
        <v>0</v>
      </c>
      <c r="BF163" s="201">
        <f t="shared" si="55"/>
        <v>0</v>
      </c>
      <c r="BG163" s="201">
        <f t="shared" si="56"/>
        <v>0</v>
      </c>
      <c r="BH163" s="201">
        <f t="shared" si="57"/>
        <v>0</v>
      </c>
      <c r="BI163" s="201">
        <f t="shared" si="58"/>
        <v>0</v>
      </c>
      <c r="BJ163" s="22" t="s">
        <v>24</v>
      </c>
      <c r="BK163" s="201">
        <f t="shared" si="59"/>
        <v>0</v>
      </c>
      <c r="BL163" s="22" t="s">
        <v>135</v>
      </c>
      <c r="BM163" s="22" t="s">
        <v>853</v>
      </c>
    </row>
    <row r="164" spans="2:65" s="1" customFormat="1" ht="16.5" customHeight="1" x14ac:dyDescent="0.3">
      <c r="B164" s="39"/>
      <c r="C164" s="190" t="s">
        <v>445</v>
      </c>
      <c r="D164" s="190" t="s">
        <v>131</v>
      </c>
      <c r="E164" s="191" t="s">
        <v>601</v>
      </c>
      <c r="F164" s="192" t="s">
        <v>854</v>
      </c>
      <c r="G164" s="193" t="s">
        <v>448</v>
      </c>
      <c r="H164" s="194">
        <v>1</v>
      </c>
      <c r="I164" s="195"/>
      <c r="J164" s="196">
        <f t="shared" si="50"/>
        <v>0</v>
      </c>
      <c r="K164" s="192" t="s">
        <v>22</v>
      </c>
      <c r="L164" s="59"/>
      <c r="M164" s="197" t="s">
        <v>22</v>
      </c>
      <c r="N164" s="198" t="s">
        <v>46</v>
      </c>
      <c r="O164" s="40"/>
      <c r="P164" s="199">
        <f t="shared" si="51"/>
        <v>0</v>
      </c>
      <c r="Q164" s="199">
        <v>0</v>
      </c>
      <c r="R164" s="199">
        <f t="shared" si="52"/>
        <v>0</v>
      </c>
      <c r="S164" s="199">
        <v>0</v>
      </c>
      <c r="T164" s="200">
        <f t="shared" si="53"/>
        <v>0</v>
      </c>
      <c r="AR164" s="22" t="s">
        <v>135</v>
      </c>
      <c r="AT164" s="22" t="s">
        <v>131</v>
      </c>
      <c r="AU164" s="22" t="s">
        <v>84</v>
      </c>
      <c r="AY164" s="22" t="s">
        <v>129</v>
      </c>
      <c r="BE164" s="201">
        <f t="shared" si="54"/>
        <v>0</v>
      </c>
      <c r="BF164" s="201">
        <f t="shared" si="55"/>
        <v>0</v>
      </c>
      <c r="BG164" s="201">
        <f t="shared" si="56"/>
        <v>0</v>
      </c>
      <c r="BH164" s="201">
        <f t="shared" si="57"/>
        <v>0</v>
      </c>
      <c r="BI164" s="201">
        <f t="shared" si="58"/>
        <v>0</v>
      </c>
      <c r="BJ164" s="22" t="s">
        <v>24</v>
      </c>
      <c r="BK164" s="201">
        <f t="shared" si="59"/>
        <v>0</v>
      </c>
      <c r="BL164" s="22" t="s">
        <v>135</v>
      </c>
      <c r="BM164" s="22" t="s">
        <v>855</v>
      </c>
    </row>
    <row r="165" spans="2:65" s="1" customFormat="1" ht="25.5" customHeight="1" x14ac:dyDescent="0.3">
      <c r="B165" s="39"/>
      <c r="C165" s="190" t="s">
        <v>856</v>
      </c>
      <c r="D165" s="190" t="s">
        <v>131</v>
      </c>
      <c r="E165" s="191" t="s">
        <v>605</v>
      </c>
      <c r="F165" s="192" t="s">
        <v>598</v>
      </c>
      <c r="G165" s="193" t="s">
        <v>448</v>
      </c>
      <c r="H165" s="194">
        <v>1</v>
      </c>
      <c r="I165" s="195"/>
      <c r="J165" s="196">
        <f t="shared" si="50"/>
        <v>0</v>
      </c>
      <c r="K165" s="192" t="s">
        <v>22</v>
      </c>
      <c r="L165" s="59"/>
      <c r="M165" s="197" t="s">
        <v>22</v>
      </c>
      <c r="N165" s="198" t="s">
        <v>46</v>
      </c>
      <c r="O165" s="40"/>
      <c r="P165" s="199">
        <f t="shared" si="51"/>
        <v>0</v>
      </c>
      <c r="Q165" s="199">
        <v>0</v>
      </c>
      <c r="R165" s="199">
        <f t="shared" si="52"/>
        <v>0</v>
      </c>
      <c r="S165" s="199">
        <v>0</v>
      </c>
      <c r="T165" s="200">
        <f t="shared" si="53"/>
        <v>0</v>
      </c>
      <c r="AR165" s="22" t="s">
        <v>135</v>
      </c>
      <c r="AT165" s="22" t="s">
        <v>131</v>
      </c>
      <c r="AU165" s="22" t="s">
        <v>84</v>
      </c>
      <c r="AY165" s="22" t="s">
        <v>129</v>
      </c>
      <c r="BE165" s="201">
        <f t="shared" si="54"/>
        <v>0</v>
      </c>
      <c r="BF165" s="201">
        <f t="shared" si="55"/>
        <v>0</v>
      </c>
      <c r="BG165" s="201">
        <f t="shared" si="56"/>
        <v>0</v>
      </c>
      <c r="BH165" s="201">
        <f t="shared" si="57"/>
        <v>0</v>
      </c>
      <c r="BI165" s="201">
        <f t="shared" si="58"/>
        <v>0</v>
      </c>
      <c r="BJ165" s="22" t="s">
        <v>24</v>
      </c>
      <c r="BK165" s="201">
        <f t="shared" si="59"/>
        <v>0</v>
      </c>
      <c r="BL165" s="22" t="s">
        <v>135</v>
      </c>
      <c r="BM165" s="22" t="s">
        <v>857</v>
      </c>
    </row>
    <row r="166" spans="2:65" s="1" customFormat="1" ht="16.5" customHeight="1" x14ac:dyDescent="0.3">
      <c r="B166" s="39"/>
      <c r="C166" s="190" t="s">
        <v>450</v>
      </c>
      <c r="D166" s="190" t="s">
        <v>131</v>
      </c>
      <c r="E166" s="191" t="s">
        <v>609</v>
      </c>
      <c r="F166" s="192" t="s">
        <v>602</v>
      </c>
      <c r="G166" s="193" t="s">
        <v>448</v>
      </c>
      <c r="H166" s="194">
        <v>1</v>
      </c>
      <c r="I166" s="195"/>
      <c r="J166" s="196">
        <f t="shared" si="50"/>
        <v>0</v>
      </c>
      <c r="K166" s="192" t="s">
        <v>22</v>
      </c>
      <c r="L166" s="59"/>
      <c r="M166" s="197" t="s">
        <v>22</v>
      </c>
      <c r="N166" s="198" t="s">
        <v>46</v>
      </c>
      <c r="O166" s="40"/>
      <c r="P166" s="199">
        <f t="shared" si="51"/>
        <v>0</v>
      </c>
      <c r="Q166" s="199">
        <v>0</v>
      </c>
      <c r="R166" s="199">
        <f t="shared" si="52"/>
        <v>0</v>
      </c>
      <c r="S166" s="199">
        <v>0</v>
      </c>
      <c r="T166" s="200">
        <f t="shared" si="53"/>
        <v>0</v>
      </c>
      <c r="AR166" s="22" t="s">
        <v>135</v>
      </c>
      <c r="AT166" s="22" t="s">
        <v>131</v>
      </c>
      <c r="AU166" s="22" t="s">
        <v>84</v>
      </c>
      <c r="AY166" s="22" t="s">
        <v>129</v>
      </c>
      <c r="BE166" s="201">
        <f t="shared" si="54"/>
        <v>0</v>
      </c>
      <c r="BF166" s="201">
        <f t="shared" si="55"/>
        <v>0</v>
      </c>
      <c r="BG166" s="201">
        <f t="shared" si="56"/>
        <v>0</v>
      </c>
      <c r="BH166" s="201">
        <f t="shared" si="57"/>
        <v>0</v>
      </c>
      <c r="BI166" s="201">
        <f t="shared" si="58"/>
        <v>0</v>
      </c>
      <c r="BJ166" s="22" t="s">
        <v>24</v>
      </c>
      <c r="BK166" s="201">
        <f t="shared" si="59"/>
        <v>0</v>
      </c>
      <c r="BL166" s="22" t="s">
        <v>135</v>
      </c>
      <c r="BM166" s="22" t="s">
        <v>858</v>
      </c>
    </row>
    <row r="167" spans="2:65" s="1" customFormat="1" ht="25.5" customHeight="1" x14ac:dyDescent="0.3">
      <c r="B167" s="39"/>
      <c r="C167" s="190" t="s">
        <v>454</v>
      </c>
      <c r="D167" s="190" t="s">
        <v>131</v>
      </c>
      <c r="E167" s="191" t="s">
        <v>613</v>
      </c>
      <c r="F167" s="192" t="s">
        <v>859</v>
      </c>
      <c r="G167" s="193" t="s">
        <v>182</v>
      </c>
      <c r="H167" s="194">
        <v>4</v>
      </c>
      <c r="I167" s="195"/>
      <c r="J167" s="196">
        <f t="shared" si="50"/>
        <v>0</v>
      </c>
      <c r="K167" s="192" t="s">
        <v>22</v>
      </c>
      <c r="L167" s="59"/>
      <c r="M167" s="197" t="s">
        <v>22</v>
      </c>
      <c r="N167" s="198" t="s">
        <v>46</v>
      </c>
      <c r="O167" s="40"/>
      <c r="P167" s="199">
        <f t="shared" si="51"/>
        <v>0</v>
      </c>
      <c r="Q167" s="199">
        <v>0</v>
      </c>
      <c r="R167" s="199">
        <f t="shared" si="52"/>
        <v>0</v>
      </c>
      <c r="S167" s="199">
        <v>0</v>
      </c>
      <c r="T167" s="200">
        <f t="shared" si="53"/>
        <v>0</v>
      </c>
      <c r="AR167" s="22" t="s">
        <v>135</v>
      </c>
      <c r="AT167" s="22" t="s">
        <v>131</v>
      </c>
      <c r="AU167" s="22" t="s">
        <v>84</v>
      </c>
      <c r="AY167" s="22" t="s">
        <v>129</v>
      </c>
      <c r="BE167" s="201">
        <f t="shared" si="54"/>
        <v>0</v>
      </c>
      <c r="BF167" s="201">
        <f t="shared" si="55"/>
        <v>0</v>
      </c>
      <c r="BG167" s="201">
        <f t="shared" si="56"/>
        <v>0</v>
      </c>
      <c r="BH167" s="201">
        <f t="shared" si="57"/>
        <v>0</v>
      </c>
      <c r="BI167" s="201">
        <f t="shared" si="58"/>
        <v>0</v>
      </c>
      <c r="BJ167" s="22" t="s">
        <v>24</v>
      </c>
      <c r="BK167" s="201">
        <f t="shared" si="59"/>
        <v>0</v>
      </c>
      <c r="BL167" s="22" t="s">
        <v>135</v>
      </c>
      <c r="BM167" s="22" t="s">
        <v>860</v>
      </c>
    </row>
    <row r="168" spans="2:65" s="1" customFormat="1" ht="27" x14ac:dyDescent="0.3">
      <c r="B168" s="39"/>
      <c r="C168" s="61"/>
      <c r="D168" s="204" t="s">
        <v>305</v>
      </c>
      <c r="E168" s="61"/>
      <c r="F168" s="234" t="s">
        <v>861</v>
      </c>
      <c r="G168" s="61"/>
      <c r="H168" s="61"/>
      <c r="I168" s="161"/>
      <c r="J168" s="61"/>
      <c r="K168" s="61"/>
      <c r="L168" s="59"/>
      <c r="M168" s="235"/>
      <c r="N168" s="40"/>
      <c r="O168" s="40"/>
      <c r="P168" s="40"/>
      <c r="Q168" s="40"/>
      <c r="R168" s="40"/>
      <c r="S168" s="40"/>
      <c r="T168" s="76"/>
      <c r="AT168" s="22" t="s">
        <v>305</v>
      </c>
      <c r="AU168" s="22" t="s">
        <v>84</v>
      </c>
    </row>
    <row r="169" spans="2:65" s="1" customFormat="1" ht="25.5" customHeight="1" x14ac:dyDescent="0.3">
      <c r="B169" s="39"/>
      <c r="C169" s="190" t="s">
        <v>458</v>
      </c>
      <c r="D169" s="190" t="s">
        <v>131</v>
      </c>
      <c r="E169" s="191" t="s">
        <v>629</v>
      </c>
      <c r="F169" s="192" t="s">
        <v>630</v>
      </c>
      <c r="G169" s="193" t="s">
        <v>163</v>
      </c>
      <c r="H169" s="194">
        <v>0.2</v>
      </c>
      <c r="I169" s="195"/>
      <c r="J169" s="196">
        <f>ROUND(I169*H169,2)</f>
        <v>0</v>
      </c>
      <c r="K169" s="192" t="s">
        <v>22</v>
      </c>
      <c r="L169" s="59"/>
      <c r="M169" s="197" t="s">
        <v>22</v>
      </c>
      <c r="N169" s="236" t="s">
        <v>46</v>
      </c>
      <c r="O169" s="237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AR169" s="22" t="s">
        <v>135</v>
      </c>
      <c r="AT169" s="22" t="s">
        <v>131</v>
      </c>
      <c r="AU169" s="22" t="s">
        <v>84</v>
      </c>
      <c r="AY169" s="22" t="s">
        <v>129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22" t="s">
        <v>24</v>
      </c>
      <c r="BK169" s="201">
        <f>ROUND(I169*H169,2)</f>
        <v>0</v>
      </c>
      <c r="BL169" s="22" t="s">
        <v>135</v>
      </c>
      <c r="BM169" s="22" t="s">
        <v>862</v>
      </c>
    </row>
    <row r="170" spans="2:65" s="1" customFormat="1" ht="6.95" customHeight="1" x14ac:dyDescent="0.3">
      <c r="B170" s="54"/>
      <c r="C170" s="55"/>
      <c r="D170" s="55"/>
      <c r="E170" s="55"/>
      <c r="F170" s="55"/>
      <c r="G170" s="55"/>
      <c r="H170" s="55"/>
      <c r="I170" s="137"/>
      <c r="J170" s="55"/>
      <c r="K170" s="55"/>
      <c r="L170" s="59"/>
    </row>
  </sheetData>
  <sheetProtection algorithmName="SHA-512" hashValue="bpRBAHoJwxWsiXWWop9KfFrNPj1PO3vq/lDpo3h8m/7D+vNTV07xB9jrV2zG8JRn4HpuVz3s2RIPfGWGEq8xNg==" saltValue="x3+2aWNqMs+YZdGM2Q4ZAfdZ7xNEomtaNjLU/89Jfl9MGFCR1OKqHT6mk26Vqmqt+pqm8TAVuRJbN2Z/HIoCiA==" spinCount="100000" sheet="1" objects="1" scenarios="1" formatColumns="0" formatRows="0" autoFilter="0"/>
  <autoFilter ref="C83:K169"/>
  <mergeCells count="10">
    <mergeCell ref="J51:J52"/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240" customWidth="1"/>
    <col min="2" max="2" width="1.6640625" style="240" customWidth="1"/>
    <col min="3" max="4" width="5" style="240" customWidth="1"/>
    <col min="5" max="5" width="11.6640625" style="240" customWidth="1"/>
    <col min="6" max="6" width="9.1640625" style="240" customWidth="1"/>
    <col min="7" max="7" width="5" style="240" customWidth="1"/>
    <col min="8" max="8" width="77.83203125" style="240" customWidth="1"/>
    <col min="9" max="10" width="20" style="240" customWidth="1"/>
    <col min="11" max="11" width="1.6640625" style="240" customWidth="1"/>
  </cols>
  <sheetData>
    <row r="1" spans="2:11" ht="37.5" customHeight="1" x14ac:dyDescent="0.3"/>
    <row r="2" spans="2:11" ht="7.5" customHeight="1" x14ac:dyDescent="0.3">
      <c r="B2" s="241"/>
      <c r="C2" s="242"/>
      <c r="D2" s="242"/>
      <c r="E2" s="242"/>
      <c r="F2" s="242"/>
      <c r="G2" s="242"/>
      <c r="H2" s="242"/>
      <c r="I2" s="242"/>
      <c r="J2" s="242"/>
      <c r="K2" s="243"/>
    </row>
    <row r="3" spans="2:11" s="13" customFormat="1" ht="45" customHeight="1" x14ac:dyDescent="0.3">
      <c r="B3" s="244"/>
      <c r="C3" s="368" t="s">
        <v>863</v>
      </c>
      <c r="D3" s="368"/>
      <c r="E3" s="368"/>
      <c r="F3" s="368"/>
      <c r="G3" s="368"/>
      <c r="H3" s="368"/>
      <c r="I3" s="368"/>
      <c r="J3" s="368"/>
      <c r="K3" s="245"/>
    </row>
    <row r="4" spans="2:11" ht="25.5" customHeight="1" x14ac:dyDescent="0.3">
      <c r="B4" s="246"/>
      <c r="C4" s="372" t="s">
        <v>864</v>
      </c>
      <c r="D4" s="372"/>
      <c r="E4" s="372"/>
      <c r="F4" s="372"/>
      <c r="G4" s="372"/>
      <c r="H4" s="372"/>
      <c r="I4" s="372"/>
      <c r="J4" s="372"/>
      <c r="K4" s="247"/>
    </row>
    <row r="5" spans="2:11" ht="5.25" customHeight="1" x14ac:dyDescent="0.3">
      <c r="B5" s="246"/>
      <c r="C5" s="248"/>
      <c r="D5" s="248"/>
      <c r="E5" s="248"/>
      <c r="F5" s="248"/>
      <c r="G5" s="248"/>
      <c r="H5" s="248"/>
      <c r="I5" s="248"/>
      <c r="J5" s="248"/>
      <c r="K5" s="247"/>
    </row>
    <row r="6" spans="2:11" ht="15" customHeight="1" x14ac:dyDescent="0.3">
      <c r="B6" s="246"/>
      <c r="C6" s="371" t="s">
        <v>865</v>
      </c>
      <c r="D6" s="371"/>
      <c r="E6" s="371"/>
      <c r="F6" s="371"/>
      <c r="G6" s="371"/>
      <c r="H6" s="371"/>
      <c r="I6" s="371"/>
      <c r="J6" s="371"/>
      <c r="K6" s="247"/>
    </row>
    <row r="7" spans="2:11" ht="15" customHeight="1" x14ac:dyDescent="0.3">
      <c r="B7" s="250"/>
      <c r="C7" s="371" t="s">
        <v>866</v>
      </c>
      <c r="D7" s="371"/>
      <c r="E7" s="371"/>
      <c r="F7" s="371"/>
      <c r="G7" s="371"/>
      <c r="H7" s="371"/>
      <c r="I7" s="371"/>
      <c r="J7" s="371"/>
      <c r="K7" s="247"/>
    </row>
    <row r="8" spans="2:11" ht="12.75" customHeight="1" x14ac:dyDescent="0.3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pans="2:11" ht="15" customHeight="1" x14ac:dyDescent="0.3">
      <c r="B9" s="250"/>
      <c r="C9" s="371" t="s">
        <v>867</v>
      </c>
      <c r="D9" s="371"/>
      <c r="E9" s="371"/>
      <c r="F9" s="371"/>
      <c r="G9" s="371"/>
      <c r="H9" s="371"/>
      <c r="I9" s="371"/>
      <c r="J9" s="371"/>
      <c r="K9" s="247"/>
    </row>
    <row r="10" spans="2:11" ht="15" customHeight="1" x14ac:dyDescent="0.3">
      <c r="B10" s="250"/>
      <c r="C10" s="249"/>
      <c r="D10" s="371" t="s">
        <v>868</v>
      </c>
      <c r="E10" s="371"/>
      <c r="F10" s="371"/>
      <c r="G10" s="371"/>
      <c r="H10" s="371"/>
      <c r="I10" s="371"/>
      <c r="J10" s="371"/>
      <c r="K10" s="247"/>
    </row>
    <row r="11" spans="2:11" ht="15" customHeight="1" x14ac:dyDescent="0.3">
      <c r="B11" s="250"/>
      <c r="C11" s="251"/>
      <c r="D11" s="371" t="s">
        <v>869</v>
      </c>
      <c r="E11" s="371"/>
      <c r="F11" s="371"/>
      <c r="G11" s="371"/>
      <c r="H11" s="371"/>
      <c r="I11" s="371"/>
      <c r="J11" s="371"/>
      <c r="K11" s="247"/>
    </row>
    <row r="12" spans="2:11" ht="12.75" customHeight="1" x14ac:dyDescent="0.3">
      <c r="B12" s="250"/>
      <c r="C12" s="251"/>
      <c r="D12" s="251"/>
      <c r="E12" s="251"/>
      <c r="F12" s="251"/>
      <c r="G12" s="251"/>
      <c r="H12" s="251"/>
      <c r="I12" s="251"/>
      <c r="J12" s="251"/>
      <c r="K12" s="247"/>
    </row>
    <row r="13" spans="2:11" ht="15" customHeight="1" x14ac:dyDescent="0.3">
      <c r="B13" s="250"/>
      <c r="C13" s="251"/>
      <c r="D13" s="371" t="s">
        <v>870</v>
      </c>
      <c r="E13" s="371"/>
      <c r="F13" s="371"/>
      <c r="G13" s="371"/>
      <c r="H13" s="371"/>
      <c r="I13" s="371"/>
      <c r="J13" s="371"/>
      <c r="K13" s="247"/>
    </row>
    <row r="14" spans="2:11" ht="15" customHeight="1" x14ac:dyDescent="0.3">
      <c r="B14" s="250"/>
      <c r="C14" s="251"/>
      <c r="D14" s="371" t="s">
        <v>871</v>
      </c>
      <c r="E14" s="371"/>
      <c r="F14" s="371"/>
      <c r="G14" s="371"/>
      <c r="H14" s="371"/>
      <c r="I14" s="371"/>
      <c r="J14" s="371"/>
      <c r="K14" s="247"/>
    </row>
    <row r="15" spans="2:11" ht="15" customHeight="1" x14ac:dyDescent="0.3">
      <c r="B15" s="250"/>
      <c r="C15" s="251"/>
      <c r="D15" s="371" t="s">
        <v>872</v>
      </c>
      <c r="E15" s="371"/>
      <c r="F15" s="371"/>
      <c r="G15" s="371"/>
      <c r="H15" s="371"/>
      <c r="I15" s="371"/>
      <c r="J15" s="371"/>
      <c r="K15" s="247"/>
    </row>
    <row r="16" spans="2:11" ht="15" customHeight="1" x14ac:dyDescent="0.3">
      <c r="B16" s="250"/>
      <c r="C16" s="251"/>
      <c r="D16" s="251"/>
      <c r="E16" s="252" t="s">
        <v>82</v>
      </c>
      <c r="F16" s="371" t="s">
        <v>873</v>
      </c>
      <c r="G16" s="371"/>
      <c r="H16" s="371"/>
      <c r="I16" s="371"/>
      <c r="J16" s="371"/>
      <c r="K16" s="247"/>
    </row>
    <row r="17" spans="2:11" ht="15" customHeight="1" x14ac:dyDescent="0.3">
      <c r="B17" s="250"/>
      <c r="C17" s="251"/>
      <c r="D17" s="251"/>
      <c r="E17" s="252" t="s">
        <v>874</v>
      </c>
      <c r="F17" s="371" t="s">
        <v>875</v>
      </c>
      <c r="G17" s="371"/>
      <c r="H17" s="371"/>
      <c r="I17" s="371"/>
      <c r="J17" s="371"/>
      <c r="K17" s="247"/>
    </row>
    <row r="18" spans="2:11" ht="15" customHeight="1" x14ac:dyDescent="0.3">
      <c r="B18" s="250"/>
      <c r="C18" s="251"/>
      <c r="D18" s="251"/>
      <c r="E18" s="252" t="s">
        <v>876</v>
      </c>
      <c r="F18" s="371" t="s">
        <v>877</v>
      </c>
      <c r="G18" s="371"/>
      <c r="H18" s="371"/>
      <c r="I18" s="371"/>
      <c r="J18" s="371"/>
      <c r="K18" s="247"/>
    </row>
    <row r="19" spans="2:11" ht="15" customHeight="1" x14ac:dyDescent="0.3">
      <c r="B19" s="250"/>
      <c r="C19" s="251"/>
      <c r="D19" s="251"/>
      <c r="E19" s="252" t="s">
        <v>878</v>
      </c>
      <c r="F19" s="371" t="s">
        <v>879</v>
      </c>
      <c r="G19" s="371"/>
      <c r="H19" s="371"/>
      <c r="I19" s="371"/>
      <c r="J19" s="371"/>
      <c r="K19" s="247"/>
    </row>
    <row r="20" spans="2:11" ht="15" customHeight="1" x14ac:dyDescent="0.3">
      <c r="B20" s="250"/>
      <c r="C20" s="251"/>
      <c r="D20" s="251"/>
      <c r="E20" s="252" t="s">
        <v>574</v>
      </c>
      <c r="F20" s="371" t="s">
        <v>575</v>
      </c>
      <c r="G20" s="371"/>
      <c r="H20" s="371"/>
      <c r="I20" s="371"/>
      <c r="J20" s="371"/>
      <c r="K20" s="247"/>
    </row>
    <row r="21" spans="2:11" ht="15" customHeight="1" x14ac:dyDescent="0.3">
      <c r="B21" s="250"/>
      <c r="C21" s="251"/>
      <c r="D21" s="251"/>
      <c r="E21" s="252" t="s">
        <v>880</v>
      </c>
      <c r="F21" s="371" t="s">
        <v>881</v>
      </c>
      <c r="G21" s="371"/>
      <c r="H21" s="371"/>
      <c r="I21" s="371"/>
      <c r="J21" s="371"/>
      <c r="K21" s="247"/>
    </row>
    <row r="22" spans="2:11" ht="12.75" customHeight="1" x14ac:dyDescent="0.3">
      <c r="B22" s="250"/>
      <c r="C22" s="251"/>
      <c r="D22" s="251"/>
      <c r="E22" s="251"/>
      <c r="F22" s="251"/>
      <c r="G22" s="251"/>
      <c r="H22" s="251"/>
      <c r="I22" s="251"/>
      <c r="J22" s="251"/>
      <c r="K22" s="247"/>
    </row>
    <row r="23" spans="2:11" ht="15" customHeight="1" x14ac:dyDescent="0.3">
      <c r="B23" s="250"/>
      <c r="C23" s="371" t="s">
        <v>882</v>
      </c>
      <c r="D23" s="371"/>
      <c r="E23" s="371"/>
      <c r="F23" s="371"/>
      <c r="G23" s="371"/>
      <c r="H23" s="371"/>
      <c r="I23" s="371"/>
      <c r="J23" s="371"/>
      <c r="K23" s="247"/>
    </row>
    <row r="24" spans="2:11" ht="15" customHeight="1" x14ac:dyDescent="0.3">
      <c r="B24" s="250"/>
      <c r="C24" s="371" t="s">
        <v>883</v>
      </c>
      <c r="D24" s="371"/>
      <c r="E24" s="371"/>
      <c r="F24" s="371"/>
      <c r="G24" s="371"/>
      <c r="H24" s="371"/>
      <c r="I24" s="371"/>
      <c r="J24" s="371"/>
      <c r="K24" s="247"/>
    </row>
    <row r="25" spans="2:11" ht="15" customHeight="1" x14ac:dyDescent="0.3">
      <c r="B25" s="250"/>
      <c r="C25" s="249"/>
      <c r="D25" s="371" t="s">
        <v>884</v>
      </c>
      <c r="E25" s="371"/>
      <c r="F25" s="371"/>
      <c r="G25" s="371"/>
      <c r="H25" s="371"/>
      <c r="I25" s="371"/>
      <c r="J25" s="371"/>
      <c r="K25" s="247"/>
    </row>
    <row r="26" spans="2:11" ht="15" customHeight="1" x14ac:dyDescent="0.3">
      <c r="B26" s="250"/>
      <c r="C26" s="251"/>
      <c r="D26" s="371" t="s">
        <v>885</v>
      </c>
      <c r="E26" s="371"/>
      <c r="F26" s="371"/>
      <c r="G26" s="371"/>
      <c r="H26" s="371"/>
      <c r="I26" s="371"/>
      <c r="J26" s="371"/>
      <c r="K26" s="247"/>
    </row>
    <row r="27" spans="2:11" ht="12.75" customHeight="1" x14ac:dyDescent="0.3">
      <c r="B27" s="250"/>
      <c r="C27" s="251"/>
      <c r="D27" s="251"/>
      <c r="E27" s="251"/>
      <c r="F27" s="251"/>
      <c r="G27" s="251"/>
      <c r="H27" s="251"/>
      <c r="I27" s="251"/>
      <c r="J27" s="251"/>
      <c r="K27" s="247"/>
    </row>
    <row r="28" spans="2:11" ht="15" customHeight="1" x14ac:dyDescent="0.3">
      <c r="B28" s="250"/>
      <c r="C28" s="251"/>
      <c r="D28" s="371" t="s">
        <v>886</v>
      </c>
      <c r="E28" s="371"/>
      <c r="F28" s="371"/>
      <c r="G28" s="371"/>
      <c r="H28" s="371"/>
      <c r="I28" s="371"/>
      <c r="J28" s="371"/>
      <c r="K28" s="247"/>
    </row>
    <row r="29" spans="2:11" ht="15" customHeight="1" x14ac:dyDescent="0.3">
      <c r="B29" s="250"/>
      <c r="C29" s="251"/>
      <c r="D29" s="371" t="s">
        <v>887</v>
      </c>
      <c r="E29" s="371"/>
      <c r="F29" s="371"/>
      <c r="G29" s="371"/>
      <c r="H29" s="371"/>
      <c r="I29" s="371"/>
      <c r="J29" s="371"/>
      <c r="K29" s="247"/>
    </row>
    <row r="30" spans="2:11" ht="12.75" customHeight="1" x14ac:dyDescent="0.3">
      <c r="B30" s="250"/>
      <c r="C30" s="251"/>
      <c r="D30" s="251"/>
      <c r="E30" s="251"/>
      <c r="F30" s="251"/>
      <c r="G30" s="251"/>
      <c r="H30" s="251"/>
      <c r="I30" s="251"/>
      <c r="J30" s="251"/>
      <c r="K30" s="247"/>
    </row>
    <row r="31" spans="2:11" ht="15" customHeight="1" x14ac:dyDescent="0.3">
      <c r="B31" s="250"/>
      <c r="C31" s="251"/>
      <c r="D31" s="371" t="s">
        <v>888</v>
      </c>
      <c r="E31" s="371"/>
      <c r="F31" s="371"/>
      <c r="G31" s="371"/>
      <c r="H31" s="371"/>
      <c r="I31" s="371"/>
      <c r="J31" s="371"/>
      <c r="K31" s="247"/>
    </row>
    <row r="32" spans="2:11" ht="15" customHeight="1" x14ac:dyDescent="0.3">
      <c r="B32" s="250"/>
      <c r="C32" s="251"/>
      <c r="D32" s="371" t="s">
        <v>889</v>
      </c>
      <c r="E32" s="371"/>
      <c r="F32" s="371"/>
      <c r="G32" s="371"/>
      <c r="H32" s="371"/>
      <c r="I32" s="371"/>
      <c r="J32" s="371"/>
      <c r="K32" s="247"/>
    </row>
    <row r="33" spans="2:11" ht="15" customHeight="1" x14ac:dyDescent="0.3">
      <c r="B33" s="250"/>
      <c r="C33" s="251"/>
      <c r="D33" s="371" t="s">
        <v>890</v>
      </c>
      <c r="E33" s="371"/>
      <c r="F33" s="371"/>
      <c r="G33" s="371"/>
      <c r="H33" s="371"/>
      <c r="I33" s="371"/>
      <c r="J33" s="371"/>
      <c r="K33" s="247"/>
    </row>
    <row r="34" spans="2:11" ht="15" customHeight="1" x14ac:dyDescent="0.3">
      <c r="B34" s="250"/>
      <c r="C34" s="251"/>
      <c r="D34" s="249"/>
      <c r="E34" s="253" t="s">
        <v>114</v>
      </c>
      <c r="F34" s="249"/>
      <c r="G34" s="371" t="s">
        <v>891</v>
      </c>
      <c r="H34" s="371"/>
      <c r="I34" s="371"/>
      <c r="J34" s="371"/>
      <c r="K34" s="247"/>
    </row>
    <row r="35" spans="2:11" ht="30.75" customHeight="1" x14ac:dyDescent="0.3">
      <c r="B35" s="250"/>
      <c r="C35" s="251"/>
      <c r="D35" s="249"/>
      <c r="E35" s="253" t="s">
        <v>892</v>
      </c>
      <c r="F35" s="249"/>
      <c r="G35" s="371" t="s">
        <v>893</v>
      </c>
      <c r="H35" s="371"/>
      <c r="I35" s="371"/>
      <c r="J35" s="371"/>
      <c r="K35" s="247"/>
    </row>
    <row r="36" spans="2:11" ht="15" customHeight="1" x14ac:dyDescent="0.3">
      <c r="B36" s="250"/>
      <c r="C36" s="251"/>
      <c r="D36" s="249"/>
      <c r="E36" s="253" t="s">
        <v>56</v>
      </c>
      <c r="F36" s="249"/>
      <c r="G36" s="371" t="s">
        <v>894</v>
      </c>
      <c r="H36" s="371"/>
      <c r="I36" s="371"/>
      <c r="J36" s="371"/>
      <c r="K36" s="247"/>
    </row>
    <row r="37" spans="2:11" ht="15" customHeight="1" x14ac:dyDescent="0.3">
      <c r="B37" s="250"/>
      <c r="C37" s="251"/>
      <c r="D37" s="249"/>
      <c r="E37" s="253" t="s">
        <v>115</v>
      </c>
      <c r="F37" s="249"/>
      <c r="G37" s="371" t="s">
        <v>895</v>
      </c>
      <c r="H37" s="371"/>
      <c r="I37" s="371"/>
      <c r="J37" s="371"/>
      <c r="K37" s="247"/>
    </row>
    <row r="38" spans="2:11" ht="15" customHeight="1" x14ac:dyDescent="0.3">
      <c r="B38" s="250"/>
      <c r="C38" s="251"/>
      <c r="D38" s="249"/>
      <c r="E38" s="253" t="s">
        <v>116</v>
      </c>
      <c r="F38" s="249"/>
      <c r="G38" s="371" t="s">
        <v>896</v>
      </c>
      <c r="H38" s="371"/>
      <c r="I38" s="371"/>
      <c r="J38" s="371"/>
      <c r="K38" s="247"/>
    </row>
    <row r="39" spans="2:11" ht="15" customHeight="1" x14ac:dyDescent="0.3">
      <c r="B39" s="250"/>
      <c r="C39" s="251"/>
      <c r="D39" s="249"/>
      <c r="E39" s="253" t="s">
        <v>117</v>
      </c>
      <c r="F39" s="249"/>
      <c r="G39" s="371" t="s">
        <v>897</v>
      </c>
      <c r="H39" s="371"/>
      <c r="I39" s="371"/>
      <c r="J39" s="371"/>
      <c r="K39" s="247"/>
    </row>
    <row r="40" spans="2:11" ht="15" customHeight="1" x14ac:dyDescent="0.3">
      <c r="B40" s="250"/>
      <c r="C40" s="251"/>
      <c r="D40" s="249"/>
      <c r="E40" s="253" t="s">
        <v>898</v>
      </c>
      <c r="F40" s="249"/>
      <c r="G40" s="371" t="s">
        <v>899</v>
      </c>
      <c r="H40" s="371"/>
      <c r="I40" s="371"/>
      <c r="J40" s="371"/>
      <c r="K40" s="247"/>
    </row>
    <row r="41" spans="2:11" ht="15" customHeight="1" x14ac:dyDescent="0.3">
      <c r="B41" s="250"/>
      <c r="C41" s="251"/>
      <c r="D41" s="249"/>
      <c r="E41" s="253"/>
      <c r="F41" s="249"/>
      <c r="G41" s="371" t="s">
        <v>900</v>
      </c>
      <c r="H41" s="371"/>
      <c r="I41" s="371"/>
      <c r="J41" s="371"/>
      <c r="K41" s="247"/>
    </row>
    <row r="42" spans="2:11" ht="15" customHeight="1" x14ac:dyDescent="0.3">
      <c r="B42" s="250"/>
      <c r="C42" s="251"/>
      <c r="D42" s="249"/>
      <c r="E42" s="253" t="s">
        <v>901</v>
      </c>
      <c r="F42" s="249"/>
      <c r="G42" s="371" t="s">
        <v>902</v>
      </c>
      <c r="H42" s="371"/>
      <c r="I42" s="371"/>
      <c r="J42" s="371"/>
      <c r="K42" s="247"/>
    </row>
    <row r="43" spans="2:11" ht="15" customHeight="1" x14ac:dyDescent="0.3">
      <c r="B43" s="250"/>
      <c r="C43" s="251"/>
      <c r="D43" s="249"/>
      <c r="E43" s="253" t="s">
        <v>119</v>
      </c>
      <c r="F43" s="249"/>
      <c r="G43" s="371" t="s">
        <v>903</v>
      </c>
      <c r="H43" s="371"/>
      <c r="I43" s="371"/>
      <c r="J43" s="371"/>
      <c r="K43" s="247"/>
    </row>
    <row r="44" spans="2:11" ht="12.75" customHeight="1" x14ac:dyDescent="0.3">
      <c r="B44" s="250"/>
      <c r="C44" s="251"/>
      <c r="D44" s="249"/>
      <c r="E44" s="249"/>
      <c r="F44" s="249"/>
      <c r="G44" s="249"/>
      <c r="H44" s="249"/>
      <c r="I44" s="249"/>
      <c r="J44" s="249"/>
      <c r="K44" s="247"/>
    </row>
    <row r="45" spans="2:11" ht="15" customHeight="1" x14ac:dyDescent="0.3">
      <c r="B45" s="250"/>
      <c r="C45" s="251"/>
      <c r="D45" s="371" t="s">
        <v>904</v>
      </c>
      <c r="E45" s="371"/>
      <c r="F45" s="371"/>
      <c r="G45" s="371"/>
      <c r="H45" s="371"/>
      <c r="I45" s="371"/>
      <c r="J45" s="371"/>
      <c r="K45" s="247"/>
    </row>
    <row r="46" spans="2:11" ht="15" customHeight="1" x14ac:dyDescent="0.3">
      <c r="B46" s="250"/>
      <c r="C46" s="251"/>
      <c r="D46" s="251"/>
      <c r="E46" s="371" t="s">
        <v>905</v>
      </c>
      <c r="F46" s="371"/>
      <c r="G46" s="371"/>
      <c r="H46" s="371"/>
      <c r="I46" s="371"/>
      <c r="J46" s="371"/>
      <c r="K46" s="247"/>
    </row>
    <row r="47" spans="2:11" ht="15" customHeight="1" x14ac:dyDescent="0.3">
      <c r="B47" s="250"/>
      <c r="C47" s="251"/>
      <c r="D47" s="251"/>
      <c r="E47" s="371" t="s">
        <v>906</v>
      </c>
      <c r="F47" s="371"/>
      <c r="G47" s="371"/>
      <c r="H47" s="371"/>
      <c r="I47" s="371"/>
      <c r="J47" s="371"/>
      <c r="K47" s="247"/>
    </row>
    <row r="48" spans="2:11" ht="15" customHeight="1" x14ac:dyDescent="0.3">
      <c r="B48" s="250"/>
      <c r="C48" s="251"/>
      <c r="D48" s="251"/>
      <c r="E48" s="371" t="s">
        <v>907</v>
      </c>
      <c r="F48" s="371"/>
      <c r="G48" s="371"/>
      <c r="H48" s="371"/>
      <c r="I48" s="371"/>
      <c r="J48" s="371"/>
      <c r="K48" s="247"/>
    </row>
    <row r="49" spans="2:11" ht="15" customHeight="1" x14ac:dyDescent="0.3">
      <c r="B49" s="250"/>
      <c r="C49" s="251"/>
      <c r="D49" s="371" t="s">
        <v>908</v>
      </c>
      <c r="E49" s="371"/>
      <c r="F49" s="371"/>
      <c r="G49" s="371"/>
      <c r="H49" s="371"/>
      <c r="I49" s="371"/>
      <c r="J49" s="371"/>
      <c r="K49" s="247"/>
    </row>
    <row r="50" spans="2:11" ht="25.5" customHeight="1" x14ac:dyDescent="0.3">
      <c r="B50" s="246"/>
      <c r="C50" s="372" t="s">
        <v>909</v>
      </c>
      <c r="D50" s="372"/>
      <c r="E50" s="372"/>
      <c r="F50" s="372"/>
      <c r="G50" s="372"/>
      <c r="H50" s="372"/>
      <c r="I50" s="372"/>
      <c r="J50" s="372"/>
      <c r="K50" s="247"/>
    </row>
    <row r="51" spans="2:11" ht="5.25" customHeight="1" x14ac:dyDescent="0.3">
      <c r="B51" s="246"/>
      <c r="C51" s="248"/>
      <c r="D51" s="248"/>
      <c r="E51" s="248"/>
      <c r="F51" s="248"/>
      <c r="G51" s="248"/>
      <c r="H51" s="248"/>
      <c r="I51" s="248"/>
      <c r="J51" s="248"/>
      <c r="K51" s="247"/>
    </row>
    <row r="52" spans="2:11" ht="15" customHeight="1" x14ac:dyDescent="0.3">
      <c r="B52" s="246"/>
      <c r="C52" s="371" t="s">
        <v>910</v>
      </c>
      <c r="D52" s="371"/>
      <c r="E52" s="371"/>
      <c r="F52" s="371"/>
      <c r="G52" s="371"/>
      <c r="H52" s="371"/>
      <c r="I52" s="371"/>
      <c r="J52" s="371"/>
      <c r="K52" s="247"/>
    </row>
    <row r="53" spans="2:11" ht="15" customHeight="1" x14ac:dyDescent="0.3">
      <c r="B53" s="246"/>
      <c r="C53" s="371" t="s">
        <v>911</v>
      </c>
      <c r="D53" s="371"/>
      <c r="E53" s="371"/>
      <c r="F53" s="371"/>
      <c r="G53" s="371"/>
      <c r="H53" s="371"/>
      <c r="I53" s="371"/>
      <c r="J53" s="371"/>
      <c r="K53" s="247"/>
    </row>
    <row r="54" spans="2:11" ht="12.75" customHeight="1" x14ac:dyDescent="0.3">
      <c r="B54" s="246"/>
      <c r="C54" s="249"/>
      <c r="D54" s="249"/>
      <c r="E54" s="249"/>
      <c r="F54" s="249"/>
      <c r="G54" s="249"/>
      <c r="H54" s="249"/>
      <c r="I54" s="249"/>
      <c r="J54" s="249"/>
      <c r="K54" s="247"/>
    </row>
    <row r="55" spans="2:11" ht="15" customHeight="1" x14ac:dyDescent="0.3">
      <c r="B55" s="246"/>
      <c r="C55" s="371" t="s">
        <v>912</v>
      </c>
      <c r="D55" s="371"/>
      <c r="E55" s="371"/>
      <c r="F55" s="371"/>
      <c r="G55" s="371"/>
      <c r="H55" s="371"/>
      <c r="I55" s="371"/>
      <c r="J55" s="371"/>
      <c r="K55" s="247"/>
    </row>
    <row r="56" spans="2:11" ht="15" customHeight="1" x14ac:dyDescent="0.3">
      <c r="B56" s="246"/>
      <c r="C56" s="251"/>
      <c r="D56" s="371" t="s">
        <v>913</v>
      </c>
      <c r="E56" s="371"/>
      <c r="F56" s="371"/>
      <c r="G56" s="371"/>
      <c r="H56" s="371"/>
      <c r="I56" s="371"/>
      <c r="J56" s="371"/>
      <c r="K56" s="247"/>
    </row>
    <row r="57" spans="2:11" ht="15" customHeight="1" x14ac:dyDescent="0.3">
      <c r="B57" s="246"/>
      <c r="C57" s="251"/>
      <c r="D57" s="371" t="s">
        <v>914</v>
      </c>
      <c r="E57" s="371"/>
      <c r="F57" s="371"/>
      <c r="G57" s="371"/>
      <c r="H57" s="371"/>
      <c r="I57" s="371"/>
      <c r="J57" s="371"/>
      <c r="K57" s="247"/>
    </row>
    <row r="58" spans="2:11" ht="15" customHeight="1" x14ac:dyDescent="0.3">
      <c r="B58" s="246"/>
      <c r="C58" s="251"/>
      <c r="D58" s="371" t="s">
        <v>915</v>
      </c>
      <c r="E58" s="371"/>
      <c r="F58" s="371"/>
      <c r="G58" s="371"/>
      <c r="H58" s="371"/>
      <c r="I58" s="371"/>
      <c r="J58" s="371"/>
      <c r="K58" s="247"/>
    </row>
    <row r="59" spans="2:11" ht="15" customHeight="1" x14ac:dyDescent="0.3">
      <c r="B59" s="246"/>
      <c r="C59" s="251"/>
      <c r="D59" s="371" t="s">
        <v>916</v>
      </c>
      <c r="E59" s="371"/>
      <c r="F59" s="371"/>
      <c r="G59" s="371"/>
      <c r="H59" s="371"/>
      <c r="I59" s="371"/>
      <c r="J59" s="371"/>
      <c r="K59" s="247"/>
    </row>
    <row r="60" spans="2:11" ht="15" customHeight="1" x14ac:dyDescent="0.3">
      <c r="B60" s="246"/>
      <c r="C60" s="251"/>
      <c r="D60" s="370" t="s">
        <v>917</v>
      </c>
      <c r="E60" s="370"/>
      <c r="F60" s="370"/>
      <c r="G60" s="370"/>
      <c r="H60" s="370"/>
      <c r="I60" s="370"/>
      <c r="J60" s="370"/>
      <c r="K60" s="247"/>
    </row>
    <row r="61" spans="2:11" ht="15" customHeight="1" x14ac:dyDescent="0.3">
      <c r="B61" s="246"/>
      <c r="C61" s="251"/>
      <c r="D61" s="371" t="s">
        <v>918</v>
      </c>
      <c r="E61" s="371"/>
      <c r="F61" s="371"/>
      <c r="G61" s="371"/>
      <c r="H61" s="371"/>
      <c r="I61" s="371"/>
      <c r="J61" s="371"/>
      <c r="K61" s="247"/>
    </row>
    <row r="62" spans="2:11" ht="12.75" customHeight="1" x14ac:dyDescent="0.3">
      <c r="B62" s="246"/>
      <c r="C62" s="251"/>
      <c r="D62" s="251"/>
      <c r="E62" s="254"/>
      <c r="F62" s="251"/>
      <c r="G62" s="251"/>
      <c r="H62" s="251"/>
      <c r="I62" s="251"/>
      <c r="J62" s="251"/>
      <c r="K62" s="247"/>
    </row>
    <row r="63" spans="2:11" ht="15" customHeight="1" x14ac:dyDescent="0.3">
      <c r="B63" s="246"/>
      <c r="C63" s="251"/>
      <c r="D63" s="371" t="s">
        <v>919</v>
      </c>
      <c r="E63" s="371"/>
      <c r="F63" s="371"/>
      <c r="G63" s="371"/>
      <c r="H63" s="371"/>
      <c r="I63" s="371"/>
      <c r="J63" s="371"/>
      <c r="K63" s="247"/>
    </row>
    <row r="64" spans="2:11" ht="15" customHeight="1" x14ac:dyDescent="0.3">
      <c r="B64" s="246"/>
      <c r="C64" s="251"/>
      <c r="D64" s="370" t="s">
        <v>920</v>
      </c>
      <c r="E64" s="370"/>
      <c r="F64" s="370"/>
      <c r="G64" s="370"/>
      <c r="H64" s="370"/>
      <c r="I64" s="370"/>
      <c r="J64" s="370"/>
      <c r="K64" s="247"/>
    </row>
    <row r="65" spans="2:11" ht="15" customHeight="1" x14ac:dyDescent="0.3">
      <c r="B65" s="246"/>
      <c r="C65" s="251"/>
      <c r="D65" s="371" t="s">
        <v>921</v>
      </c>
      <c r="E65" s="371"/>
      <c r="F65" s="371"/>
      <c r="G65" s="371"/>
      <c r="H65" s="371"/>
      <c r="I65" s="371"/>
      <c r="J65" s="371"/>
      <c r="K65" s="247"/>
    </row>
    <row r="66" spans="2:11" ht="15" customHeight="1" x14ac:dyDescent="0.3">
      <c r="B66" s="246"/>
      <c r="C66" s="251"/>
      <c r="D66" s="371" t="s">
        <v>922</v>
      </c>
      <c r="E66" s="371"/>
      <c r="F66" s="371"/>
      <c r="G66" s="371"/>
      <c r="H66" s="371"/>
      <c r="I66" s="371"/>
      <c r="J66" s="371"/>
      <c r="K66" s="247"/>
    </row>
    <row r="67" spans="2:11" ht="15" customHeight="1" x14ac:dyDescent="0.3">
      <c r="B67" s="246"/>
      <c r="C67" s="251"/>
      <c r="D67" s="371" t="s">
        <v>923</v>
      </c>
      <c r="E67" s="371"/>
      <c r="F67" s="371"/>
      <c r="G67" s="371"/>
      <c r="H67" s="371"/>
      <c r="I67" s="371"/>
      <c r="J67" s="371"/>
      <c r="K67" s="247"/>
    </row>
    <row r="68" spans="2:11" ht="15" customHeight="1" x14ac:dyDescent="0.3">
      <c r="B68" s="246"/>
      <c r="C68" s="251"/>
      <c r="D68" s="371" t="s">
        <v>924</v>
      </c>
      <c r="E68" s="371"/>
      <c r="F68" s="371"/>
      <c r="G68" s="371"/>
      <c r="H68" s="371"/>
      <c r="I68" s="371"/>
      <c r="J68" s="371"/>
      <c r="K68" s="247"/>
    </row>
    <row r="69" spans="2:11" ht="12.75" customHeight="1" x14ac:dyDescent="0.3">
      <c r="B69" s="255"/>
      <c r="C69" s="256"/>
      <c r="D69" s="256"/>
      <c r="E69" s="256"/>
      <c r="F69" s="256"/>
      <c r="G69" s="256"/>
      <c r="H69" s="256"/>
      <c r="I69" s="256"/>
      <c r="J69" s="256"/>
      <c r="K69" s="257"/>
    </row>
    <row r="70" spans="2:11" ht="18.75" customHeight="1" x14ac:dyDescent="0.3">
      <c r="B70" s="258"/>
      <c r="C70" s="258"/>
      <c r="D70" s="258"/>
      <c r="E70" s="258"/>
      <c r="F70" s="258"/>
      <c r="G70" s="258"/>
      <c r="H70" s="258"/>
      <c r="I70" s="258"/>
      <c r="J70" s="258"/>
      <c r="K70" s="259"/>
    </row>
    <row r="71" spans="2:11" ht="18.75" customHeight="1" x14ac:dyDescent="0.3">
      <c r="B71" s="259"/>
      <c r="C71" s="259"/>
      <c r="D71" s="259"/>
      <c r="E71" s="259"/>
      <c r="F71" s="259"/>
      <c r="G71" s="259"/>
      <c r="H71" s="259"/>
      <c r="I71" s="259"/>
      <c r="J71" s="259"/>
      <c r="K71" s="259"/>
    </row>
    <row r="72" spans="2:11" ht="7.5" customHeight="1" x14ac:dyDescent="0.3">
      <c r="B72" s="260"/>
      <c r="C72" s="261"/>
      <c r="D72" s="261"/>
      <c r="E72" s="261"/>
      <c r="F72" s="261"/>
      <c r="G72" s="261"/>
      <c r="H72" s="261"/>
      <c r="I72" s="261"/>
      <c r="J72" s="261"/>
      <c r="K72" s="262"/>
    </row>
    <row r="73" spans="2:11" ht="45" customHeight="1" x14ac:dyDescent="0.3">
      <c r="B73" s="263"/>
      <c r="C73" s="369" t="s">
        <v>92</v>
      </c>
      <c r="D73" s="369"/>
      <c r="E73" s="369"/>
      <c r="F73" s="369"/>
      <c r="G73" s="369"/>
      <c r="H73" s="369"/>
      <c r="I73" s="369"/>
      <c r="J73" s="369"/>
      <c r="K73" s="264"/>
    </row>
    <row r="74" spans="2:11" ht="17.25" customHeight="1" x14ac:dyDescent="0.3">
      <c r="B74" s="263"/>
      <c r="C74" s="265" t="s">
        <v>925</v>
      </c>
      <c r="D74" s="265"/>
      <c r="E74" s="265"/>
      <c r="F74" s="265" t="s">
        <v>926</v>
      </c>
      <c r="G74" s="266"/>
      <c r="H74" s="265" t="s">
        <v>115</v>
      </c>
      <c r="I74" s="265" t="s">
        <v>60</v>
      </c>
      <c r="J74" s="265" t="s">
        <v>927</v>
      </c>
      <c r="K74" s="264"/>
    </row>
    <row r="75" spans="2:11" ht="17.25" customHeight="1" x14ac:dyDescent="0.3">
      <c r="B75" s="263"/>
      <c r="C75" s="267" t="s">
        <v>928</v>
      </c>
      <c r="D75" s="267"/>
      <c r="E75" s="267"/>
      <c r="F75" s="268" t="s">
        <v>929</v>
      </c>
      <c r="G75" s="269"/>
      <c r="H75" s="267"/>
      <c r="I75" s="267"/>
      <c r="J75" s="267" t="s">
        <v>930</v>
      </c>
      <c r="K75" s="264"/>
    </row>
    <row r="76" spans="2:11" ht="5.25" customHeight="1" x14ac:dyDescent="0.3">
      <c r="B76" s="263"/>
      <c r="C76" s="270"/>
      <c r="D76" s="270"/>
      <c r="E76" s="270"/>
      <c r="F76" s="270"/>
      <c r="G76" s="271"/>
      <c r="H76" s="270"/>
      <c r="I76" s="270"/>
      <c r="J76" s="270"/>
      <c r="K76" s="264"/>
    </row>
    <row r="77" spans="2:11" ht="15" customHeight="1" x14ac:dyDescent="0.3">
      <c r="B77" s="263"/>
      <c r="C77" s="253" t="s">
        <v>56</v>
      </c>
      <c r="D77" s="270"/>
      <c r="E77" s="270"/>
      <c r="F77" s="272" t="s">
        <v>931</v>
      </c>
      <c r="G77" s="271"/>
      <c r="H77" s="253" t="s">
        <v>932</v>
      </c>
      <c r="I77" s="253" t="s">
        <v>933</v>
      </c>
      <c r="J77" s="253">
        <v>20</v>
      </c>
      <c r="K77" s="264"/>
    </row>
    <row r="78" spans="2:11" ht="15" customHeight="1" x14ac:dyDescent="0.3">
      <c r="B78" s="263"/>
      <c r="C78" s="253" t="s">
        <v>934</v>
      </c>
      <c r="D78" s="253"/>
      <c r="E78" s="253"/>
      <c r="F78" s="272" t="s">
        <v>931</v>
      </c>
      <c r="G78" s="271"/>
      <c r="H78" s="253" t="s">
        <v>935</v>
      </c>
      <c r="I78" s="253" t="s">
        <v>933</v>
      </c>
      <c r="J78" s="253">
        <v>120</v>
      </c>
      <c r="K78" s="264"/>
    </row>
    <row r="79" spans="2:11" ht="15" customHeight="1" x14ac:dyDescent="0.3">
      <c r="B79" s="273"/>
      <c r="C79" s="253" t="s">
        <v>936</v>
      </c>
      <c r="D79" s="253"/>
      <c r="E79" s="253"/>
      <c r="F79" s="272" t="s">
        <v>937</v>
      </c>
      <c r="G79" s="271"/>
      <c r="H79" s="253" t="s">
        <v>938</v>
      </c>
      <c r="I79" s="253" t="s">
        <v>933</v>
      </c>
      <c r="J79" s="253">
        <v>50</v>
      </c>
      <c r="K79" s="264"/>
    </row>
    <row r="80" spans="2:11" ht="15" customHeight="1" x14ac:dyDescent="0.3">
      <c r="B80" s="273"/>
      <c r="C80" s="253" t="s">
        <v>939</v>
      </c>
      <c r="D80" s="253"/>
      <c r="E80" s="253"/>
      <c r="F80" s="272" t="s">
        <v>931</v>
      </c>
      <c r="G80" s="271"/>
      <c r="H80" s="253" t="s">
        <v>940</v>
      </c>
      <c r="I80" s="253" t="s">
        <v>941</v>
      </c>
      <c r="J80" s="253"/>
      <c r="K80" s="264"/>
    </row>
    <row r="81" spans="2:11" ht="15" customHeight="1" x14ac:dyDescent="0.3">
      <c r="B81" s="273"/>
      <c r="C81" s="274" t="s">
        <v>942</v>
      </c>
      <c r="D81" s="274"/>
      <c r="E81" s="274"/>
      <c r="F81" s="275" t="s">
        <v>937</v>
      </c>
      <c r="G81" s="274"/>
      <c r="H81" s="274" t="s">
        <v>943</v>
      </c>
      <c r="I81" s="274" t="s">
        <v>933</v>
      </c>
      <c r="J81" s="274">
        <v>15</v>
      </c>
      <c r="K81" s="264"/>
    </row>
    <row r="82" spans="2:11" ht="15" customHeight="1" x14ac:dyDescent="0.3">
      <c r="B82" s="273"/>
      <c r="C82" s="274" t="s">
        <v>944</v>
      </c>
      <c r="D82" s="274"/>
      <c r="E82" s="274"/>
      <c r="F82" s="275" t="s">
        <v>937</v>
      </c>
      <c r="G82" s="274"/>
      <c r="H82" s="274" t="s">
        <v>945</v>
      </c>
      <c r="I82" s="274" t="s">
        <v>933</v>
      </c>
      <c r="J82" s="274">
        <v>15</v>
      </c>
      <c r="K82" s="264"/>
    </row>
    <row r="83" spans="2:11" ht="15" customHeight="1" x14ac:dyDescent="0.3">
      <c r="B83" s="273"/>
      <c r="C83" s="274" t="s">
        <v>946</v>
      </c>
      <c r="D83" s="274"/>
      <c r="E83" s="274"/>
      <c r="F83" s="275" t="s">
        <v>937</v>
      </c>
      <c r="G83" s="274"/>
      <c r="H83" s="274" t="s">
        <v>947</v>
      </c>
      <c r="I83" s="274" t="s">
        <v>933</v>
      </c>
      <c r="J83" s="274">
        <v>20</v>
      </c>
      <c r="K83" s="264"/>
    </row>
    <row r="84" spans="2:11" ht="15" customHeight="1" x14ac:dyDescent="0.3">
      <c r="B84" s="273"/>
      <c r="C84" s="274" t="s">
        <v>948</v>
      </c>
      <c r="D84" s="274"/>
      <c r="E84" s="274"/>
      <c r="F84" s="275" t="s">
        <v>937</v>
      </c>
      <c r="G84" s="274"/>
      <c r="H84" s="274" t="s">
        <v>949</v>
      </c>
      <c r="I84" s="274" t="s">
        <v>933</v>
      </c>
      <c r="J84" s="274">
        <v>20</v>
      </c>
      <c r="K84" s="264"/>
    </row>
    <row r="85" spans="2:11" ht="15" customHeight="1" x14ac:dyDescent="0.3">
      <c r="B85" s="273"/>
      <c r="C85" s="253" t="s">
        <v>950</v>
      </c>
      <c r="D85" s="253"/>
      <c r="E85" s="253"/>
      <c r="F85" s="272" t="s">
        <v>937</v>
      </c>
      <c r="G85" s="271"/>
      <c r="H85" s="253" t="s">
        <v>951</v>
      </c>
      <c r="I85" s="253" t="s">
        <v>933</v>
      </c>
      <c r="J85" s="253">
        <v>50</v>
      </c>
      <c r="K85" s="264"/>
    </row>
    <row r="86" spans="2:11" ht="15" customHeight="1" x14ac:dyDescent="0.3">
      <c r="B86" s="273"/>
      <c r="C86" s="253" t="s">
        <v>952</v>
      </c>
      <c r="D86" s="253"/>
      <c r="E86" s="253"/>
      <c r="F86" s="272" t="s">
        <v>937</v>
      </c>
      <c r="G86" s="271"/>
      <c r="H86" s="253" t="s">
        <v>953</v>
      </c>
      <c r="I86" s="253" t="s">
        <v>933</v>
      </c>
      <c r="J86" s="253">
        <v>20</v>
      </c>
      <c r="K86" s="264"/>
    </row>
    <row r="87" spans="2:11" ht="15" customHeight="1" x14ac:dyDescent="0.3">
      <c r="B87" s="273"/>
      <c r="C87" s="253" t="s">
        <v>954</v>
      </c>
      <c r="D87" s="253"/>
      <c r="E87" s="253"/>
      <c r="F87" s="272" t="s">
        <v>937</v>
      </c>
      <c r="G87" s="271"/>
      <c r="H87" s="253" t="s">
        <v>955</v>
      </c>
      <c r="I87" s="253" t="s">
        <v>933</v>
      </c>
      <c r="J87" s="253">
        <v>20</v>
      </c>
      <c r="K87" s="264"/>
    </row>
    <row r="88" spans="2:11" ht="15" customHeight="1" x14ac:dyDescent="0.3">
      <c r="B88" s="273"/>
      <c r="C88" s="253" t="s">
        <v>956</v>
      </c>
      <c r="D88" s="253"/>
      <c r="E88" s="253"/>
      <c r="F88" s="272" t="s">
        <v>937</v>
      </c>
      <c r="G88" s="271"/>
      <c r="H88" s="253" t="s">
        <v>957</v>
      </c>
      <c r="I88" s="253" t="s">
        <v>933</v>
      </c>
      <c r="J88" s="253">
        <v>50</v>
      </c>
      <c r="K88" s="264"/>
    </row>
    <row r="89" spans="2:11" ht="15" customHeight="1" x14ac:dyDescent="0.3">
      <c r="B89" s="273"/>
      <c r="C89" s="253" t="s">
        <v>958</v>
      </c>
      <c r="D89" s="253"/>
      <c r="E89" s="253"/>
      <c r="F89" s="272" t="s">
        <v>937</v>
      </c>
      <c r="G89" s="271"/>
      <c r="H89" s="253" t="s">
        <v>958</v>
      </c>
      <c r="I89" s="253" t="s">
        <v>933</v>
      </c>
      <c r="J89" s="253">
        <v>50</v>
      </c>
      <c r="K89" s="264"/>
    </row>
    <row r="90" spans="2:11" ht="15" customHeight="1" x14ac:dyDescent="0.3">
      <c r="B90" s="273"/>
      <c r="C90" s="253" t="s">
        <v>120</v>
      </c>
      <c r="D90" s="253"/>
      <c r="E90" s="253"/>
      <c r="F90" s="272" t="s">
        <v>937</v>
      </c>
      <c r="G90" s="271"/>
      <c r="H90" s="253" t="s">
        <v>959</v>
      </c>
      <c r="I90" s="253" t="s">
        <v>933</v>
      </c>
      <c r="J90" s="253">
        <v>255</v>
      </c>
      <c r="K90" s="264"/>
    </row>
    <row r="91" spans="2:11" ht="15" customHeight="1" x14ac:dyDescent="0.3">
      <c r="B91" s="273"/>
      <c r="C91" s="253" t="s">
        <v>960</v>
      </c>
      <c r="D91" s="253"/>
      <c r="E91" s="253"/>
      <c r="F91" s="272" t="s">
        <v>931</v>
      </c>
      <c r="G91" s="271"/>
      <c r="H91" s="253" t="s">
        <v>961</v>
      </c>
      <c r="I91" s="253" t="s">
        <v>962</v>
      </c>
      <c r="J91" s="253"/>
      <c r="K91" s="264"/>
    </row>
    <row r="92" spans="2:11" ht="15" customHeight="1" x14ac:dyDescent="0.3">
      <c r="B92" s="273"/>
      <c r="C92" s="253" t="s">
        <v>963</v>
      </c>
      <c r="D92" s="253"/>
      <c r="E92" s="253"/>
      <c r="F92" s="272" t="s">
        <v>931</v>
      </c>
      <c r="G92" s="271"/>
      <c r="H92" s="253" t="s">
        <v>964</v>
      </c>
      <c r="I92" s="253" t="s">
        <v>965</v>
      </c>
      <c r="J92" s="253"/>
      <c r="K92" s="264"/>
    </row>
    <row r="93" spans="2:11" ht="15" customHeight="1" x14ac:dyDescent="0.3">
      <c r="B93" s="273"/>
      <c r="C93" s="253" t="s">
        <v>966</v>
      </c>
      <c r="D93" s="253"/>
      <c r="E93" s="253"/>
      <c r="F93" s="272" t="s">
        <v>931</v>
      </c>
      <c r="G93" s="271"/>
      <c r="H93" s="253" t="s">
        <v>966</v>
      </c>
      <c r="I93" s="253" t="s">
        <v>965</v>
      </c>
      <c r="J93" s="253"/>
      <c r="K93" s="264"/>
    </row>
    <row r="94" spans="2:11" ht="15" customHeight="1" x14ac:dyDescent="0.3">
      <c r="B94" s="273"/>
      <c r="C94" s="253" t="s">
        <v>41</v>
      </c>
      <c r="D94" s="253"/>
      <c r="E94" s="253"/>
      <c r="F94" s="272" t="s">
        <v>931</v>
      </c>
      <c r="G94" s="271"/>
      <c r="H94" s="253" t="s">
        <v>967</v>
      </c>
      <c r="I94" s="253" t="s">
        <v>965</v>
      </c>
      <c r="J94" s="253"/>
      <c r="K94" s="264"/>
    </row>
    <row r="95" spans="2:11" ht="15" customHeight="1" x14ac:dyDescent="0.3">
      <c r="B95" s="273"/>
      <c r="C95" s="253" t="s">
        <v>51</v>
      </c>
      <c r="D95" s="253"/>
      <c r="E95" s="253"/>
      <c r="F95" s="272" t="s">
        <v>931</v>
      </c>
      <c r="G95" s="271"/>
      <c r="H95" s="253" t="s">
        <v>968</v>
      </c>
      <c r="I95" s="253" t="s">
        <v>965</v>
      </c>
      <c r="J95" s="253"/>
      <c r="K95" s="264"/>
    </row>
    <row r="96" spans="2:11" ht="15" customHeight="1" x14ac:dyDescent="0.3">
      <c r="B96" s="276"/>
      <c r="C96" s="277"/>
      <c r="D96" s="277"/>
      <c r="E96" s="277"/>
      <c r="F96" s="277"/>
      <c r="G96" s="277"/>
      <c r="H96" s="277"/>
      <c r="I96" s="277"/>
      <c r="J96" s="277"/>
      <c r="K96" s="278"/>
    </row>
    <row r="97" spans="2:11" ht="18.75" customHeight="1" x14ac:dyDescent="0.3">
      <c r="B97" s="279"/>
      <c r="C97" s="280"/>
      <c r="D97" s="280"/>
      <c r="E97" s="280"/>
      <c r="F97" s="280"/>
      <c r="G97" s="280"/>
      <c r="H97" s="280"/>
      <c r="I97" s="280"/>
      <c r="J97" s="280"/>
      <c r="K97" s="279"/>
    </row>
    <row r="98" spans="2:11" ht="18.75" customHeight="1" x14ac:dyDescent="0.3">
      <c r="B98" s="259"/>
      <c r="C98" s="259"/>
      <c r="D98" s="259"/>
      <c r="E98" s="259"/>
      <c r="F98" s="259"/>
      <c r="G98" s="259"/>
      <c r="H98" s="259"/>
      <c r="I98" s="259"/>
      <c r="J98" s="259"/>
      <c r="K98" s="259"/>
    </row>
    <row r="99" spans="2:11" ht="7.5" customHeight="1" x14ac:dyDescent="0.3">
      <c r="B99" s="260"/>
      <c r="C99" s="261"/>
      <c r="D99" s="261"/>
      <c r="E99" s="261"/>
      <c r="F99" s="261"/>
      <c r="G99" s="261"/>
      <c r="H99" s="261"/>
      <c r="I99" s="261"/>
      <c r="J99" s="261"/>
      <c r="K99" s="262"/>
    </row>
    <row r="100" spans="2:11" ht="45" customHeight="1" x14ac:dyDescent="0.3">
      <c r="B100" s="263"/>
      <c r="C100" s="369" t="s">
        <v>969</v>
      </c>
      <c r="D100" s="369"/>
      <c r="E100" s="369"/>
      <c r="F100" s="369"/>
      <c r="G100" s="369"/>
      <c r="H100" s="369"/>
      <c r="I100" s="369"/>
      <c r="J100" s="369"/>
      <c r="K100" s="264"/>
    </row>
    <row r="101" spans="2:11" ht="17.25" customHeight="1" x14ac:dyDescent="0.3">
      <c r="B101" s="263"/>
      <c r="C101" s="265" t="s">
        <v>925</v>
      </c>
      <c r="D101" s="265"/>
      <c r="E101" s="265"/>
      <c r="F101" s="265" t="s">
        <v>926</v>
      </c>
      <c r="G101" s="266"/>
      <c r="H101" s="265" t="s">
        <v>115</v>
      </c>
      <c r="I101" s="265" t="s">
        <v>60</v>
      </c>
      <c r="J101" s="265" t="s">
        <v>927</v>
      </c>
      <c r="K101" s="264"/>
    </row>
    <row r="102" spans="2:11" ht="17.25" customHeight="1" x14ac:dyDescent="0.3">
      <c r="B102" s="263"/>
      <c r="C102" s="267" t="s">
        <v>928</v>
      </c>
      <c r="D102" s="267"/>
      <c r="E102" s="267"/>
      <c r="F102" s="268" t="s">
        <v>929</v>
      </c>
      <c r="G102" s="269"/>
      <c r="H102" s="267"/>
      <c r="I102" s="267"/>
      <c r="J102" s="267" t="s">
        <v>930</v>
      </c>
      <c r="K102" s="264"/>
    </row>
    <row r="103" spans="2:11" ht="5.25" customHeight="1" x14ac:dyDescent="0.3">
      <c r="B103" s="263"/>
      <c r="C103" s="265"/>
      <c r="D103" s="265"/>
      <c r="E103" s="265"/>
      <c r="F103" s="265"/>
      <c r="G103" s="281"/>
      <c r="H103" s="265"/>
      <c r="I103" s="265"/>
      <c r="J103" s="265"/>
      <c r="K103" s="264"/>
    </row>
    <row r="104" spans="2:11" ht="15" customHeight="1" x14ac:dyDescent="0.3">
      <c r="B104" s="263"/>
      <c r="C104" s="253" t="s">
        <v>56</v>
      </c>
      <c r="D104" s="270"/>
      <c r="E104" s="270"/>
      <c r="F104" s="272" t="s">
        <v>931</v>
      </c>
      <c r="G104" s="281"/>
      <c r="H104" s="253" t="s">
        <v>970</v>
      </c>
      <c r="I104" s="253" t="s">
        <v>933</v>
      </c>
      <c r="J104" s="253">
        <v>20</v>
      </c>
      <c r="K104" s="264"/>
    </row>
    <row r="105" spans="2:11" ht="15" customHeight="1" x14ac:dyDescent="0.3">
      <c r="B105" s="263"/>
      <c r="C105" s="253" t="s">
        <v>934</v>
      </c>
      <c r="D105" s="253"/>
      <c r="E105" s="253"/>
      <c r="F105" s="272" t="s">
        <v>931</v>
      </c>
      <c r="G105" s="253"/>
      <c r="H105" s="253" t="s">
        <v>970</v>
      </c>
      <c r="I105" s="253" t="s">
        <v>933</v>
      </c>
      <c r="J105" s="253">
        <v>120</v>
      </c>
      <c r="K105" s="264"/>
    </row>
    <row r="106" spans="2:11" ht="15" customHeight="1" x14ac:dyDescent="0.3">
      <c r="B106" s="273"/>
      <c r="C106" s="253" t="s">
        <v>936</v>
      </c>
      <c r="D106" s="253"/>
      <c r="E106" s="253"/>
      <c r="F106" s="272" t="s">
        <v>937</v>
      </c>
      <c r="G106" s="253"/>
      <c r="H106" s="253" t="s">
        <v>970</v>
      </c>
      <c r="I106" s="253" t="s">
        <v>933</v>
      </c>
      <c r="J106" s="253">
        <v>50</v>
      </c>
      <c r="K106" s="264"/>
    </row>
    <row r="107" spans="2:11" ht="15" customHeight="1" x14ac:dyDescent="0.3">
      <c r="B107" s="273"/>
      <c r="C107" s="253" t="s">
        <v>939</v>
      </c>
      <c r="D107" s="253"/>
      <c r="E107" s="253"/>
      <c r="F107" s="272" t="s">
        <v>931</v>
      </c>
      <c r="G107" s="253"/>
      <c r="H107" s="253" t="s">
        <v>970</v>
      </c>
      <c r="I107" s="253" t="s">
        <v>941</v>
      </c>
      <c r="J107" s="253"/>
      <c r="K107" s="264"/>
    </row>
    <row r="108" spans="2:11" ht="15" customHeight="1" x14ac:dyDescent="0.3">
      <c r="B108" s="273"/>
      <c r="C108" s="253" t="s">
        <v>950</v>
      </c>
      <c r="D108" s="253"/>
      <c r="E108" s="253"/>
      <c r="F108" s="272" t="s">
        <v>937</v>
      </c>
      <c r="G108" s="253"/>
      <c r="H108" s="253" t="s">
        <v>970</v>
      </c>
      <c r="I108" s="253" t="s">
        <v>933</v>
      </c>
      <c r="J108" s="253">
        <v>50</v>
      </c>
      <c r="K108" s="264"/>
    </row>
    <row r="109" spans="2:11" ht="15" customHeight="1" x14ac:dyDescent="0.3">
      <c r="B109" s="273"/>
      <c r="C109" s="253" t="s">
        <v>958</v>
      </c>
      <c r="D109" s="253"/>
      <c r="E109" s="253"/>
      <c r="F109" s="272" t="s">
        <v>937</v>
      </c>
      <c r="G109" s="253"/>
      <c r="H109" s="253" t="s">
        <v>970</v>
      </c>
      <c r="I109" s="253" t="s">
        <v>933</v>
      </c>
      <c r="J109" s="253">
        <v>50</v>
      </c>
      <c r="K109" s="264"/>
    </row>
    <row r="110" spans="2:11" ht="15" customHeight="1" x14ac:dyDescent="0.3">
      <c r="B110" s="273"/>
      <c r="C110" s="253" t="s">
        <v>956</v>
      </c>
      <c r="D110" s="253"/>
      <c r="E110" s="253"/>
      <c r="F110" s="272" t="s">
        <v>937</v>
      </c>
      <c r="G110" s="253"/>
      <c r="H110" s="253" t="s">
        <v>970</v>
      </c>
      <c r="I110" s="253" t="s">
        <v>933</v>
      </c>
      <c r="J110" s="253">
        <v>50</v>
      </c>
      <c r="K110" s="264"/>
    </row>
    <row r="111" spans="2:11" ht="15" customHeight="1" x14ac:dyDescent="0.3">
      <c r="B111" s="273"/>
      <c r="C111" s="253" t="s">
        <v>56</v>
      </c>
      <c r="D111" s="253"/>
      <c r="E111" s="253"/>
      <c r="F111" s="272" t="s">
        <v>931</v>
      </c>
      <c r="G111" s="253"/>
      <c r="H111" s="253" t="s">
        <v>971</v>
      </c>
      <c r="I111" s="253" t="s">
        <v>933</v>
      </c>
      <c r="J111" s="253">
        <v>20</v>
      </c>
      <c r="K111" s="264"/>
    </row>
    <row r="112" spans="2:11" ht="15" customHeight="1" x14ac:dyDescent="0.3">
      <c r="B112" s="273"/>
      <c r="C112" s="253" t="s">
        <v>972</v>
      </c>
      <c r="D112" s="253"/>
      <c r="E112" s="253"/>
      <c r="F112" s="272" t="s">
        <v>931</v>
      </c>
      <c r="G112" s="253"/>
      <c r="H112" s="253" t="s">
        <v>973</v>
      </c>
      <c r="I112" s="253" t="s">
        <v>933</v>
      </c>
      <c r="J112" s="253">
        <v>120</v>
      </c>
      <c r="K112" s="264"/>
    </row>
    <row r="113" spans="2:11" ht="15" customHeight="1" x14ac:dyDescent="0.3">
      <c r="B113" s="273"/>
      <c r="C113" s="253" t="s">
        <v>41</v>
      </c>
      <c r="D113" s="253"/>
      <c r="E113" s="253"/>
      <c r="F113" s="272" t="s">
        <v>931</v>
      </c>
      <c r="G113" s="253"/>
      <c r="H113" s="253" t="s">
        <v>974</v>
      </c>
      <c r="I113" s="253" t="s">
        <v>965</v>
      </c>
      <c r="J113" s="253"/>
      <c r="K113" s="264"/>
    </row>
    <row r="114" spans="2:11" ht="15" customHeight="1" x14ac:dyDescent="0.3">
      <c r="B114" s="273"/>
      <c r="C114" s="253" t="s">
        <v>51</v>
      </c>
      <c r="D114" s="253"/>
      <c r="E114" s="253"/>
      <c r="F114" s="272" t="s">
        <v>931</v>
      </c>
      <c r="G114" s="253"/>
      <c r="H114" s="253" t="s">
        <v>975</v>
      </c>
      <c r="I114" s="253" t="s">
        <v>965</v>
      </c>
      <c r="J114" s="253"/>
      <c r="K114" s="264"/>
    </row>
    <row r="115" spans="2:11" ht="15" customHeight="1" x14ac:dyDescent="0.3">
      <c r="B115" s="273"/>
      <c r="C115" s="253" t="s">
        <v>60</v>
      </c>
      <c r="D115" s="253"/>
      <c r="E115" s="253"/>
      <c r="F115" s="272" t="s">
        <v>931</v>
      </c>
      <c r="G115" s="253"/>
      <c r="H115" s="253" t="s">
        <v>976</v>
      </c>
      <c r="I115" s="253" t="s">
        <v>977</v>
      </c>
      <c r="J115" s="253"/>
      <c r="K115" s="264"/>
    </row>
    <row r="116" spans="2:11" ht="15" customHeight="1" x14ac:dyDescent="0.3">
      <c r="B116" s="276"/>
      <c r="C116" s="282"/>
      <c r="D116" s="282"/>
      <c r="E116" s="282"/>
      <c r="F116" s="282"/>
      <c r="G116" s="282"/>
      <c r="H116" s="282"/>
      <c r="I116" s="282"/>
      <c r="J116" s="282"/>
      <c r="K116" s="278"/>
    </row>
    <row r="117" spans="2:11" ht="18.75" customHeight="1" x14ac:dyDescent="0.3">
      <c r="B117" s="283"/>
      <c r="C117" s="249"/>
      <c r="D117" s="249"/>
      <c r="E117" s="249"/>
      <c r="F117" s="284"/>
      <c r="G117" s="249"/>
      <c r="H117" s="249"/>
      <c r="I117" s="249"/>
      <c r="J117" s="249"/>
      <c r="K117" s="283"/>
    </row>
    <row r="118" spans="2:11" ht="18.75" customHeight="1" x14ac:dyDescent="0.3">
      <c r="B118" s="259"/>
      <c r="C118" s="259"/>
      <c r="D118" s="259"/>
      <c r="E118" s="259"/>
      <c r="F118" s="259"/>
      <c r="G118" s="259"/>
      <c r="H118" s="259"/>
      <c r="I118" s="259"/>
      <c r="J118" s="259"/>
      <c r="K118" s="259"/>
    </row>
    <row r="119" spans="2:11" ht="7.5" customHeight="1" x14ac:dyDescent="0.3">
      <c r="B119" s="285"/>
      <c r="C119" s="286"/>
      <c r="D119" s="286"/>
      <c r="E119" s="286"/>
      <c r="F119" s="286"/>
      <c r="G119" s="286"/>
      <c r="H119" s="286"/>
      <c r="I119" s="286"/>
      <c r="J119" s="286"/>
      <c r="K119" s="287"/>
    </row>
    <row r="120" spans="2:11" ht="45" customHeight="1" x14ac:dyDescent="0.3">
      <c r="B120" s="288"/>
      <c r="C120" s="368" t="s">
        <v>978</v>
      </c>
      <c r="D120" s="368"/>
      <c r="E120" s="368"/>
      <c r="F120" s="368"/>
      <c r="G120" s="368"/>
      <c r="H120" s="368"/>
      <c r="I120" s="368"/>
      <c r="J120" s="368"/>
      <c r="K120" s="289"/>
    </row>
    <row r="121" spans="2:11" ht="17.25" customHeight="1" x14ac:dyDescent="0.3">
      <c r="B121" s="290"/>
      <c r="C121" s="265" t="s">
        <v>925</v>
      </c>
      <c r="D121" s="265"/>
      <c r="E121" s="265"/>
      <c r="F121" s="265" t="s">
        <v>926</v>
      </c>
      <c r="G121" s="266"/>
      <c r="H121" s="265" t="s">
        <v>115</v>
      </c>
      <c r="I121" s="265" t="s">
        <v>60</v>
      </c>
      <c r="J121" s="265" t="s">
        <v>927</v>
      </c>
      <c r="K121" s="291"/>
    </row>
    <row r="122" spans="2:11" ht="17.25" customHeight="1" x14ac:dyDescent="0.3">
      <c r="B122" s="290"/>
      <c r="C122" s="267" t="s">
        <v>928</v>
      </c>
      <c r="D122" s="267"/>
      <c r="E122" s="267"/>
      <c r="F122" s="268" t="s">
        <v>929</v>
      </c>
      <c r="G122" s="269"/>
      <c r="H122" s="267"/>
      <c r="I122" s="267"/>
      <c r="J122" s="267" t="s">
        <v>930</v>
      </c>
      <c r="K122" s="291"/>
    </row>
    <row r="123" spans="2:11" ht="5.25" customHeight="1" x14ac:dyDescent="0.3">
      <c r="B123" s="292"/>
      <c r="C123" s="270"/>
      <c r="D123" s="270"/>
      <c r="E123" s="270"/>
      <c r="F123" s="270"/>
      <c r="G123" s="253"/>
      <c r="H123" s="270"/>
      <c r="I123" s="270"/>
      <c r="J123" s="270"/>
      <c r="K123" s="293"/>
    </row>
    <row r="124" spans="2:11" ht="15" customHeight="1" x14ac:dyDescent="0.3">
      <c r="B124" s="292"/>
      <c r="C124" s="253" t="s">
        <v>934</v>
      </c>
      <c r="D124" s="270"/>
      <c r="E124" s="270"/>
      <c r="F124" s="272" t="s">
        <v>931</v>
      </c>
      <c r="G124" s="253"/>
      <c r="H124" s="253" t="s">
        <v>970</v>
      </c>
      <c r="I124" s="253" t="s">
        <v>933</v>
      </c>
      <c r="J124" s="253">
        <v>120</v>
      </c>
      <c r="K124" s="294"/>
    </row>
    <row r="125" spans="2:11" ht="15" customHeight="1" x14ac:dyDescent="0.3">
      <c r="B125" s="292"/>
      <c r="C125" s="253" t="s">
        <v>979</v>
      </c>
      <c r="D125" s="253"/>
      <c r="E125" s="253"/>
      <c r="F125" s="272" t="s">
        <v>931</v>
      </c>
      <c r="G125" s="253"/>
      <c r="H125" s="253" t="s">
        <v>980</v>
      </c>
      <c r="I125" s="253" t="s">
        <v>933</v>
      </c>
      <c r="J125" s="253" t="s">
        <v>981</v>
      </c>
      <c r="K125" s="294"/>
    </row>
    <row r="126" spans="2:11" ht="15" customHeight="1" x14ac:dyDescent="0.3">
      <c r="B126" s="292"/>
      <c r="C126" s="253" t="s">
        <v>880</v>
      </c>
      <c r="D126" s="253"/>
      <c r="E126" s="253"/>
      <c r="F126" s="272" t="s">
        <v>931</v>
      </c>
      <c r="G126" s="253"/>
      <c r="H126" s="253" t="s">
        <v>982</v>
      </c>
      <c r="I126" s="253" t="s">
        <v>933</v>
      </c>
      <c r="J126" s="253" t="s">
        <v>981</v>
      </c>
      <c r="K126" s="294"/>
    </row>
    <row r="127" spans="2:11" ht="15" customHeight="1" x14ac:dyDescent="0.3">
      <c r="B127" s="292"/>
      <c r="C127" s="253" t="s">
        <v>942</v>
      </c>
      <c r="D127" s="253"/>
      <c r="E127" s="253"/>
      <c r="F127" s="272" t="s">
        <v>937</v>
      </c>
      <c r="G127" s="253"/>
      <c r="H127" s="253" t="s">
        <v>943</v>
      </c>
      <c r="I127" s="253" t="s">
        <v>933</v>
      </c>
      <c r="J127" s="253">
        <v>15</v>
      </c>
      <c r="K127" s="294"/>
    </row>
    <row r="128" spans="2:11" ht="15" customHeight="1" x14ac:dyDescent="0.3">
      <c r="B128" s="292"/>
      <c r="C128" s="274" t="s">
        <v>944</v>
      </c>
      <c r="D128" s="274"/>
      <c r="E128" s="274"/>
      <c r="F128" s="275" t="s">
        <v>937</v>
      </c>
      <c r="G128" s="274"/>
      <c r="H128" s="274" t="s">
        <v>945</v>
      </c>
      <c r="I128" s="274" t="s">
        <v>933</v>
      </c>
      <c r="J128" s="274">
        <v>15</v>
      </c>
      <c r="K128" s="294"/>
    </row>
    <row r="129" spans="2:11" ht="15" customHeight="1" x14ac:dyDescent="0.3">
      <c r="B129" s="292"/>
      <c r="C129" s="274" t="s">
        <v>946</v>
      </c>
      <c r="D129" s="274"/>
      <c r="E129" s="274"/>
      <c r="F129" s="275" t="s">
        <v>937</v>
      </c>
      <c r="G129" s="274"/>
      <c r="H129" s="274" t="s">
        <v>947</v>
      </c>
      <c r="I129" s="274" t="s">
        <v>933</v>
      </c>
      <c r="J129" s="274">
        <v>20</v>
      </c>
      <c r="K129" s="294"/>
    </row>
    <row r="130" spans="2:11" ht="15" customHeight="1" x14ac:dyDescent="0.3">
      <c r="B130" s="292"/>
      <c r="C130" s="274" t="s">
        <v>948</v>
      </c>
      <c r="D130" s="274"/>
      <c r="E130" s="274"/>
      <c r="F130" s="275" t="s">
        <v>937</v>
      </c>
      <c r="G130" s="274"/>
      <c r="H130" s="274" t="s">
        <v>949</v>
      </c>
      <c r="I130" s="274" t="s">
        <v>933</v>
      </c>
      <c r="J130" s="274">
        <v>20</v>
      </c>
      <c r="K130" s="294"/>
    </row>
    <row r="131" spans="2:11" ht="15" customHeight="1" x14ac:dyDescent="0.3">
      <c r="B131" s="292"/>
      <c r="C131" s="253" t="s">
        <v>936</v>
      </c>
      <c r="D131" s="253"/>
      <c r="E131" s="253"/>
      <c r="F131" s="272" t="s">
        <v>937</v>
      </c>
      <c r="G131" s="253"/>
      <c r="H131" s="253" t="s">
        <v>970</v>
      </c>
      <c r="I131" s="253" t="s">
        <v>933</v>
      </c>
      <c r="J131" s="253">
        <v>50</v>
      </c>
      <c r="K131" s="294"/>
    </row>
    <row r="132" spans="2:11" ht="15" customHeight="1" x14ac:dyDescent="0.3">
      <c r="B132" s="292"/>
      <c r="C132" s="253" t="s">
        <v>950</v>
      </c>
      <c r="D132" s="253"/>
      <c r="E132" s="253"/>
      <c r="F132" s="272" t="s">
        <v>937</v>
      </c>
      <c r="G132" s="253"/>
      <c r="H132" s="253" t="s">
        <v>970</v>
      </c>
      <c r="I132" s="253" t="s">
        <v>933</v>
      </c>
      <c r="J132" s="253">
        <v>50</v>
      </c>
      <c r="K132" s="294"/>
    </row>
    <row r="133" spans="2:11" ht="15" customHeight="1" x14ac:dyDescent="0.3">
      <c r="B133" s="292"/>
      <c r="C133" s="253" t="s">
        <v>956</v>
      </c>
      <c r="D133" s="253"/>
      <c r="E133" s="253"/>
      <c r="F133" s="272" t="s">
        <v>937</v>
      </c>
      <c r="G133" s="253"/>
      <c r="H133" s="253" t="s">
        <v>970</v>
      </c>
      <c r="I133" s="253" t="s">
        <v>933</v>
      </c>
      <c r="J133" s="253">
        <v>50</v>
      </c>
      <c r="K133" s="294"/>
    </row>
    <row r="134" spans="2:11" ht="15" customHeight="1" x14ac:dyDescent="0.3">
      <c r="B134" s="292"/>
      <c r="C134" s="253" t="s">
        <v>958</v>
      </c>
      <c r="D134" s="253"/>
      <c r="E134" s="253"/>
      <c r="F134" s="272" t="s">
        <v>937</v>
      </c>
      <c r="G134" s="253"/>
      <c r="H134" s="253" t="s">
        <v>970</v>
      </c>
      <c r="I134" s="253" t="s">
        <v>933</v>
      </c>
      <c r="J134" s="253">
        <v>50</v>
      </c>
      <c r="K134" s="294"/>
    </row>
    <row r="135" spans="2:11" ht="15" customHeight="1" x14ac:dyDescent="0.3">
      <c r="B135" s="292"/>
      <c r="C135" s="253" t="s">
        <v>120</v>
      </c>
      <c r="D135" s="253"/>
      <c r="E135" s="253"/>
      <c r="F135" s="272" t="s">
        <v>937</v>
      </c>
      <c r="G135" s="253"/>
      <c r="H135" s="253" t="s">
        <v>983</v>
      </c>
      <c r="I135" s="253" t="s">
        <v>933</v>
      </c>
      <c r="J135" s="253">
        <v>255</v>
      </c>
      <c r="K135" s="294"/>
    </row>
    <row r="136" spans="2:11" ht="15" customHeight="1" x14ac:dyDescent="0.3">
      <c r="B136" s="292"/>
      <c r="C136" s="253" t="s">
        <v>960</v>
      </c>
      <c r="D136" s="253"/>
      <c r="E136" s="253"/>
      <c r="F136" s="272" t="s">
        <v>931</v>
      </c>
      <c r="G136" s="253"/>
      <c r="H136" s="253" t="s">
        <v>984</v>
      </c>
      <c r="I136" s="253" t="s">
        <v>962</v>
      </c>
      <c r="J136" s="253"/>
      <c r="K136" s="294"/>
    </row>
    <row r="137" spans="2:11" ht="15" customHeight="1" x14ac:dyDescent="0.3">
      <c r="B137" s="292"/>
      <c r="C137" s="253" t="s">
        <v>963</v>
      </c>
      <c r="D137" s="253"/>
      <c r="E137" s="253"/>
      <c r="F137" s="272" t="s">
        <v>931</v>
      </c>
      <c r="G137" s="253"/>
      <c r="H137" s="253" t="s">
        <v>985</v>
      </c>
      <c r="I137" s="253" t="s">
        <v>965</v>
      </c>
      <c r="J137" s="253"/>
      <c r="K137" s="294"/>
    </row>
    <row r="138" spans="2:11" ht="15" customHeight="1" x14ac:dyDescent="0.3">
      <c r="B138" s="292"/>
      <c r="C138" s="253" t="s">
        <v>966</v>
      </c>
      <c r="D138" s="253"/>
      <c r="E138" s="253"/>
      <c r="F138" s="272" t="s">
        <v>931</v>
      </c>
      <c r="G138" s="253"/>
      <c r="H138" s="253" t="s">
        <v>966</v>
      </c>
      <c r="I138" s="253" t="s">
        <v>965</v>
      </c>
      <c r="J138" s="253"/>
      <c r="K138" s="294"/>
    </row>
    <row r="139" spans="2:11" ht="15" customHeight="1" x14ac:dyDescent="0.3">
      <c r="B139" s="292"/>
      <c r="C139" s="253" t="s">
        <v>41</v>
      </c>
      <c r="D139" s="253"/>
      <c r="E139" s="253"/>
      <c r="F139" s="272" t="s">
        <v>931</v>
      </c>
      <c r="G139" s="253"/>
      <c r="H139" s="253" t="s">
        <v>986</v>
      </c>
      <c r="I139" s="253" t="s">
        <v>965</v>
      </c>
      <c r="J139" s="253"/>
      <c r="K139" s="294"/>
    </row>
    <row r="140" spans="2:11" ht="15" customHeight="1" x14ac:dyDescent="0.3">
      <c r="B140" s="292"/>
      <c r="C140" s="253" t="s">
        <v>987</v>
      </c>
      <c r="D140" s="253"/>
      <c r="E140" s="253"/>
      <c r="F140" s="272" t="s">
        <v>931</v>
      </c>
      <c r="G140" s="253"/>
      <c r="H140" s="253" t="s">
        <v>988</v>
      </c>
      <c r="I140" s="253" t="s">
        <v>965</v>
      </c>
      <c r="J140" s="253"/>
      <c r="K140" s="294"/>
    </row>
    <row r="141" spans="2:11" ht="15" customHeight="1" x14ac:dyDescent="0.3">
      <c r="B141" s="295"/>
      <c r="C141" s="296"/>
      <c r="D141" s="296"/>
      <c r="E141" s="296"/>
      <c r="F141" s="296"/>
      <c r="G141" s="296"/>
      <c r="H141" s="296"/>
      <c r="I141" s="296"/>
      <c r="J141" s="296"/>
      <c r="K141" s="297"/>
    </row>
    <row r="142" spans="2:11" ht="18.75" customHeight="1" x14ac:dyDescent="0.3">
      <c r="B142" s="249"/>
      <c r="C142" s="249"/>
      <c r="D142" s="249"/>
      <c r="E142" s="249"/>
      <c r="F142" s="284"/>
      <c r="G142" s="249"/>
      <c r="H142" s="249"/>
      <c r="I142" s="249"/>
      <c r="J142" s="249"/>
      <c r="K142" s="249"/>
    </row>
    <row r="143" spans="2:11" ht="18.75" customHeight="1" x14ac:dyDescent="0.3">
      <c r="B143" s="259"/>
      <c r="C143" s="259"/>
      <c r="D143" s="259"/>
      <c r="E143" s="259"/>
      <c r="F143" s="259"/>
      <c r="G143" s="259"/>
      <c r="H143" s="259"/>
      <c r="I143" s="259"/>
      <c r="J143" s="259"/>
      <c r="K143" s="259"/>
    </row>
    <row r="144" spans="2:11" ht="7.5" customHeight="1" x14ac:dyDescent="0.3">
      <c r="B144" s="260"/>
      <c r="C144" s="261"/>
      <c r="D144" s="261"/>
      <c r="E144" s="261"/>
      <c r="F144" s="261"/>
      <c r="G144" s="261"/>
      <c r="H144" s="261"/>
      <c r="I144" s="261"/>
      <c r="J144" s="261"/>
      <c r="K144" s="262"/>
    </row>
    <row r="145" spans="2:11" ht="45" customHeight="1" x14ac:dyDescent="0.3">
      <c r="B145" s="263"/>
      <c r="C145" s="369" t="s">
        <v>989</v>
      </c>
      <c r="D145" s="369"/>
      <c r="E145" s="369"/>
      <c r="F145" s="369"/>
      <c r="G145" s="369"/>
      <c r="H145" s="369"/>
      <c r="I145" s="369"/>
      <c r="J145" s="369"/>
      <c r="K145" s="264"/>
    </row>
    <row r="146" spans="2:11" ht="17.25" customHeight="1" x14ac:dyDescent="0.3">
      <c r="B146" s="263"/>
      <c r="C146" s="265" t="s">
        <v>925</v>
      </c>
      <c r="D146" s="265"/>
      <c r="E146" s="265"/>
      <c r="F146" s="265" t="s">
        <v>926</v>
      </c>
      <c r="G146" s="266"/>
      <c r="H146" s="265" t="s">
        <v>115</v>
      </c>
      <c r="I146" s="265" t="s">
        <v>60</v>
      </c>
      <c r="J146" s="265" t="s">
        <v>927</v>
      </c>
      <c r="K146" s="264"/>
    </row>
    <row r="147" spans="2:11" ht="17.25" customHeight="1" x14ac:dyDescent="0.3">
      <c r="B147" s="263"/>
      <c r="C147" s="267" t="s">
        <v>928</v>
      </c>
      <c r="D147" s="267"/>
      <c r="E147" s="267"/>
      <c r="F147" s="268" t="s">
        <v>929</v>
      </c>
      <c r="G147" s="269"/>
      <c r="H147" s="267"/>
      <c r="I147" s="267"/>
      <c r="J147" s="267" t="s">
        <v>930</v>
      </c>
      <c r="K147" s="264"/>
    </row>
    <row r="148" spans="2:11" ht="5.25" customHeight="1" x14ac:dyDescent="0.3">
      <c r="B148" s="273"/>
      <c r="C148" s="270"/>
      <c r="D148" s="270"/>
      <c r="E148" s="270"/>
      <c r="F148" s="270"/>
      <c r="G148" s="271"/>
      <c r="H148" s="270"/>
      <c r="I148" s="270"/>
      <c r="J148" s="270"/>
      <c r="K148" s="294"/>
    </row>
    <row r="149" spans="2:11" ht="15" customHeight="1" x14ac:dyDescent="0.3">
      <c r="B149" s="273"/>
      <c r="C149" s="298" t="s">
        <v>934</v>
      </c>
      <c r="D149" s="253"/>
      <c r="E149" s="253"/>
      <c r="F149" s="299" t="s">
        <v>931</v>
      </c>
      <c r="G149" s="253"/>
      <c r="H149" s="298" t="s">
        <v>970</v>
      </c>
      <c r="I149" s="298" t="s">
        <v>933</v>
      </c>
      <c r="J149" s="298">
        <v>120</v>
      </c>
      <c r="K149" s="294"/>
    </row>
    <row r="150" spans="2:11" ht="15" customHeight="1" x14ac:dyDescent="0.3">
      <c r="B150" s="273"/>
      <c r="C150" s="298" t="s">
        <v>979</v>
      </c>
      <c r="D150" s="253"/>
      <c r="E150" s="253"/>
      <c r="F150" s="299" t="s">
        <v>931</v>
      </c>
      <c r="G150" s="253"/>
      <c r="H150" s="298" t="s">
        <v>990</v>
      </c>
      <c r="I150" s="298" t="s">
        <v>933</v>
      </c>
      <c r="J150" s="298" t="s">
        <v>981</v>
      </c>
      <c r="K150" s="294"/>
    </row>
    <row r="151" spans="2:11" ht="15" customHeight="1" x14ac:dyDescent="0.3">
      <c r="B151" s="273"/>
      <c r="C151" s="298" t="s">
        <v>880</v>
      </c>
      <c r="D151" s="253"/>
      <c r="E151" s="253"/>
      <c r="F151" s="299" t="s">
        <v>931</v>
      </c>
      <c r="G151" s="253"/>
      <c r="H151" s="298" t="s">
        <v>991</v>
      </c>
      <c r="I151" s="298" t="s">
        <v>933</v>
      </c>
      <c r="J151" s="298" t="s">
        <v>981</v>
      </c>
      <c r="K151" s="294"/>
    </row>
    <row r="152" spans="2:11" ht="15" customHeight="1" x14ac:dyDescent="0.3">
      <c r="B152" s="273"/>
      <c r="C152" s="298" t="s">
        <v>936</v>
      </c>
      <c r="D152" s="253"/>
      <c r="E152" s="253"/>
      <c r="F152" s="299" t="s">
        <v>937</v>
      </c>
      <c r="G152" s="253"/>
      <c r="H152" s="298" t="s">
        <v>970</v>
      </c>
      <c r="I152" s="298" t="s">
        <v>933</v>
      </c>
      <c r="J152" s="298">
        <v>50</v>
      </c>
      <c r="K152" s="294"/>
    </row>
    <row r="153" spans="2:11" ht="15" customHeight="1" x14ac:dyDescent="0.3">
      <c r="B153" s="273"/>
      <c r="C153" s="298" t="s">
        <v>939</v>
      </c>
      <c r="D153" s="253"/>
      <c r="E153" s="253"/>
      <c r="F153" s="299" t="s">
        <v>931</v>
      </c>
      <c r="G153" s="253"/>
      <c r="H153" s="298" t="s">
        <v>970</v>
      </c>
      <c r="I153" s="298" t="s">
        <v>941</v>
      </c>
      <c r="J153" s="298"/>
      <c r="K153" s="294"/>
    </row>
    <row r="154" spans="2:11" ht="15" customHeight="1" x14ac:dyDescent="0.3">
      <c r="B154" s="273"/>
      <c r="C154" s="298" t="s">
        <v>950</v>
      </c>
      <c r="D154" s="253"/>
      <c r="E154" s="253"/>
      <c r="F154" s="299" t="s">
        <v>937</v>
      </c>
      <c r="G154" s="253"/>
      <c r="H154" s="298" t="s">
        <v>970</v>
      </c>
      <c r="I154" s="298" t="s">
        <v>933</v>
      </c>
      <c r="J154" s="298">
        <v>50</v>
      </c>
      <c r="K154" s="294"/>
    </row>
    <row r="155" spans="2:11" ht="15" customHeight="1" x14ac:dyDescent="0.3">
      <c r="B155" s="273"/>
      <c r="C155" s="298" t="s">
        <v>958</v>
      </c>
      <c r="D155" s="253"/>
      <c r="E155" s="253"/>
      <c r="F155" s="299" t="s">
        <v>937</v>
      </c>
      <c r="G155" s="253"/>
      <c r="H155" s="298" t="s">
        <v>970</v>
      </c>
      <c r="I155" s="298" t="s">
        <v>933</v>
      </c>
      <c r="J155" s="298">
        <v>50</v>
      </c>
      <c r="K155" s="294"/>
    </row>
    <row r="156" spans="2:11" ht="15" customHeight="1" x14ac:dyDescent="0.3">
      <c r="B156" s="273"/>
      <c r="C156" s="298" t="s">
        <v>956</v>
      </c>
      <c r="D156" s="253"/>
      <c r="E156" s="253"/>
      <c r="F156" s="299" t="s">
        <v>937</v>
      </c>
      <c r="G156" s="253"/>
      <c r="H156" s="298" t="s">
        <v>970</v>
      </c>
      <c r="I156" s="298" t="s">
        <v>933</v>
      </c>
      <c r="J156" s="298">
        <v>50</v>
      </c>
      <c r="K156" s="294"/>
    </row>
    <row r="157" spans="2:11" ht="15" customHeight="1" x14ac:dyDescent="0.3">
      <c r="B157" s="273"/>
      <c r="C157" s="298" t="s">
        <v>98</v>
      </c>
      <c r="D157" s="253"/>
      <c r="E157" s="253"/>
      <c r="F157" s="299" t="s">
        <v>931</v>
      </c>
      <c r="G157" s="253"/>
      <c r="H157" s="298" t="s">
        <v>992</v>
      </c>
      <c r="I157" s="298" t="s">
        <v>933</v>
      </c>
      <c r="J157" s="298" t="s">
        <v>993</v>
      </c>
      <c r="K157" s="294"/>
    </row>
    <row r="158" spans="2:11" ht="15" customHeight="1" x14ac:dyDescent="0.3">
      <c r="B158" s="273"/>
      <c r="C158" s="298" t="s">
        <v>994</v>
      </c>
      <c r="D158" s="253"/>
      <c r="E158" s="253"/>
      <c r="F158" s="299" t="s">
        <v>931</v>
      </c>
      <c r="G158" s="253"/>
      <c r="H158" s="298" t="s">
        <v>995</v>
      </c>
      <c r="I158" s="298" t="s">
        <v>965</v>
      </c>
      <c r="J158" s="298"/>
      <c r="K158" s="294"/>
    </row>
    <row r="159" spans="2:11" ht="15" customHeight="1" x14ac:dyDescent="0.3">
      <c r="B159" s="300"/>
      <c r="C159" s="282"/>
      <c r="D159" s="282"/>
      <c r="E159" s="282"/>
      <c r="F159" s="282"/>
      <c r="G159" s="282"/>
      <c r="H159" s="282"/>
      <c r="I159" s="282"/>
      <c r="J159" s="282"/>
      <c r="K159" s="301"/>
    </row>
    <row r="160" spans="2:11" ht="18.75" customHeight="1" x14ac:dyDescent="0.3">
      <c r="B160" s="249"/>
      <c r="C160" s="253"/>
      <c r="D160" s="253"/>
      <c r="E160" s="253"/>
      <c r="F160" s="272"/>
      <c r="G160" s="253"/>
      <c r="H160" s="253"/>
      <c r="I160" s="253"/>
      <c r="J160" s="253"/>
      <c r="K160" s="249"/>
    </row>
    <row r="161" spans="2:11" ht="18.75" customHeight="1" x14ac:dyDescent="0.3">
      <c r="B161" s="259"/>
      <c r="C161" s="259"/>
      <c r="D161" s="259"/>
      <c r="E161" s="259"/>
      <c r="F161" s="259"/>
      <c r="G161" s="259"/>
      <c r="H161" s="259"/>
      <c r="I161" s="259"/>
      <c r="J161" s="259"/>
      <c r="K161" s="259"/>
    </row>
    <row r="162" spans="2:11" ht="7.5" customHeight="1" x14ac:dyDescent="0.3">
      <c r="B162" s="241"/>
      <c r="C162" s="242"/>
      <c r="D162" s="242"/>
      <c r="E162" s="242"/>
      <c r="F162" s="242"/>
      <c r="G162" s="242"/>
      <c r="H162" s="242"/>
      <c r="I162" s="242"/>
      <c r="J162" s="242"/>
      <c r="K162" s="243"/>
    </row>
    <row r="163" spans="2:11" ht="45" customHeight="1" x14ac:dyDescent="0.3">
      <c r="B163" s="244"/>
      <c r="C163" s="368" t="s">
        <v>996</v>
      </c>
      <c r="D163" s="368"/>
      <c r="E163" s="368"/>
      <c r="F163" s="368"/>
      <c r="G163" s="368"/>
      <c r="H163" s="368"/>
      <c r="I163" s="368"/>
      <c r="J163" s="368"/>
      <c r="K163" s="245"/>
    </row>
    <row r="164" spans="2:11" ht="17.25" customHeight="1" x14ac:dyDescent="0.3">
      <c r="B164" s="244"/>
      <c r="C164" s="265" t="s">
        <v>925</v>
      </c>
      <c r="D164" s="265"/>
      <c r="E164" s="265"/>
      <c r="F164" s="265" t="s">
        <v>926</v>
      </c>
      <c r="G164" s="302"/>
      <c r="H164" s="303" t="s">
        <v>115</v>
      </c>
      <c r="I164" s="303" t="s">
        <v>60</v>
      </c>
      <c r="J164" s="265" t="s">
        <v>927</v>
      </c>
      <c r="K164" s="245"/>
    </row>
    <row r="165" spans="2:11" ht="17.25" customHeight="1" x14ac:dyDescent="0.3">
      <c r="B165" s="246"/>
      <c r="C165" s="267" t="s">
        <v>928</v>
      </c>
      <c r="D165" s="267"/>
      <c r="E165" s="267"/>
      <c r="F165" s="268" t="s">
        <v>929</v>
      </c>
      <c r="G165" s="304"/>
      <c r="H165" s="305"/>
      <c r="I165" s="305"/>
      <c r="J165" s="267" t="s">
        <v>930</v>
      </c>
      <c r="K165" s="247"/>
    </row>
    <row r="166" spans="2:11" ht="5.25" customHeight="1" x14ac:dyDescent="0.3">
      <c r="B166" s="273"/>
      <c r="C166" s="270"/>
      <c r="D166" s="270"/>
      <c r="E166" s="270"/>
      <c r="F166" s="270"/>
      <c r="G166" s="271"/>
      <c r="H166" s="270"/>
      <c r="I166" s="270"/>
      <c r="J166" s="270"/>
      <c r="K166" s="294"/>
    </row>
    <row r="167" spans="2:11" ht="15" customHeight="1" x14ac:dyDescent="0.3">
      <c r="B167" s="273"/>
      <c r="C167" s="253" t="s">
        <v>934</v>
      </c>
      <c r="D167" s="253"/>
      <c r="E167" s="253"/>
      <c r="F167" s="272" t="s">
        <v>931</v>
      </c>
      <c r="G167" s="253"/>
      <c r="H167" s="253" t="s">
        <v>970</v>
      </c>
      <c r="I167" s="253" t="s">
        <v>933</v>
      </c>
      <c r="J167" s="253">
        <v>120</v>
      </c>
      <c r="K167" s="294"/>
    </row>
    <row r="168" spans="2:11" ht="15" customHeight="1" x14ac:dyDescent="0.3">
      <c r="B168" s="273"/>
      <c r="C168" s="253" t="s">
        <v>979</v>
      </c>
      <c r="D168" s="253"/>
      <c r="E168" s="253"/>
      <c r="F168" s="272" t="s">
        <v>931</v>
      </c>
      <c r="G168" s="253"/>
      <c r="H168" s="253" t="s">
        <v>980</v>
      </c>
      <c r="I168" s="253" t="s">
        <v>933</v>
      </c>
      <c r="J168" s="253" t="s">
        <v>981</v>
      </c>
      <c r="K168" s="294"/>
    </row>
    <row r="169" spans="2:11" ht="15" customHeight="1" x14ac:dyDescent="0.3">
      <c r="B169" s="273"/>
      <c r="C169" s="253" t="s">
        <v>880</v>
      </c>
      <c r="D169" s="253"/>
      <c r="E169" s="253"/>
      <c r="F169" s="272" t="s">
        <v>931</v>
      </c>
      <c r="G169" s="253"/>
      <c r="H169" s="253" t="s">
        <v>997</v>
      </c>
      <c r="I169" s="253" t="s">
        <v>933</v>
      </c>
      <c r="J169" s="253" t="s">
        <v>981</v>
      </c>
      <c r="K169" s="294"/>
    </row>
    <row r="170" spans="2:11" ht="15" customHeight="1" x14ac:dyDescent="0.3">
      <c r="B170" s="273"/>
      <c r="C170" s="253" t="s">
        <v>936</v>
      </c>
      <c r="D170" s="253"/>
      <c r="E170" s="253"/>
      <c r="F170" s="272" t="s">
        <v>937</v>
      </c>
      <c r="G170" s="253"/>
      <c r="H170" s="253" t="s">
        <v>997</v>
      </c>
      <c r="I170" s="253" t="s">
        <v>933</v>
      </c>
      <c r="J170" s="253">
        <v>50</v>
      </c>
      <c r="K170" s="294"/>
    </row>
    <row r="171" spans="2:11" ht="15" customHeight="1" x14ac:dyDescent="0.3">
      <c r="B171" s="273"/>
      <c r="C171" s="253" t="s">
        <v>939</v>
      </c>
      <c r="D171" s="253"/>
      <c r="E171" s="253"/>
      <c r="F171" s="272" t="s">
        <v>931</v>
      </c>
      <c r="G171" s="253"/>
      <c r="H171" s="253" t="s">
        <v>997</v>
      </c>
      <c r="I171" s="253" t="s">
        <v>941</v>
      </c>
      <c r="J171" s="253"/>
      <c r="K171" s="294"/>
    </row>
    <row r="172" spans="2:11" ht="15" customHeight="1" x14ac:dyDescent="0.3">
      <c r="B172" s="273"/>
      <c r="C172" s="253" t="s">
        <v>950</v>
      </c>
      <c r="D172" s="253"/>
      <c r="E172" s="253"/>
      <c r="F172" s="272" t="s">
        <v>937</v>
      </c>
      <c r="G172" s="253"/>
      <c r="H172" s="253" t="s">
        <v>997</v>
      </c>
      <c r="I172" s="253" t="s">
        <v>933</v>
      </c>
      <c r="J172" s="253">
        <v>50</v>
      </c>
      <c r="K172" s="294"/>
    </row>
    <row r="173" spans="2:11" ht="15" customHeight="1" x14ac:dyDescent="0.3">
      <c r="B173" s="273"/>
      <c r="C173" s="253" t="s">
        <v>958</v>
      </c>
      <c r="D173" s="253"/>
      <c r="E173" s="253"/>
      <c r="F173" s="272" t="s">
        <v>937</v>
      </c>
      <c r="G173" s="253"/>
      <c r="H173" s="253" t="s">
        <v>997</v>
      </c>
      <c r="I173" s="253" t="s">
        <v>933</v>
      </c>
      <c r="J173" s="253">
        <v>50</v>
      </c>
      <c r="K173" s="294"/>
    </row>
    <row r="174" spans="2:11" ht="15" customHeight="1" x14ac:dyDescent="0.3">
      <c r="B174" s="273"/>
      <c r="C174" s="253" t="s">
        <v>956</v>
      </c>
      <c r="D174" s="253"/>
      <c r="E174" s="253"/>
      <c r="F174" s="272" t="s">
        <v>937</v>
      </c>
      <c r="G174" s="253"/>
      <c r="H174" s="253" t="s">
        <v>997</v>
      </c>
      <c r="I174" s="253" t="s">
        <v>933</v>
      </c>
      <c r="J174" s="253">
        <v>50</v>
      </c>
      <c r="K174" s="294"/>
    </row>
    <row r="175" spans="2:11" ht="15" customHeight="1" x14ac:dyDescent="0.3">
      <c r="B175" s="273"/>
      <c r="C175" s="253" t="s">
        <v>114</v>
      </c>
      <c r="D175" s="253"/>
      <c r="E175" s="253"/>
      <c r="F175" s="272" t="s">
        <v>931</v>
      </c>
      <c r="G175" s="253"/>
      <c r="H175" s="253" t="s">
        <v>998</v>
      </c>
      <c r="I175" s="253" t="s">
        <v>999</v>
      </c>
      <c r="J175" s="253"/>
      <c r="K175" s="294"/>
    </row>
    <row r="176" spans="2:11" ht="15" customHeight="1" x14ac:dyDescent="0.3">
      <c r="B176" s="273"/>
      <c r="C176" s="253" t="s">
        <v>60</v>
      </c>
      <c r="D176" s="253"/>
      <c r="E176" s="253"/>
      <c r="F176" s="272" t="s">
        <v>931</v>
      </c>
      <c r="G176" s="253"/>
      <c r="H176" s="253" t="s">
        <v>1000</v>
      </c>
      <c r="I176" s="253" t="s">
        <v>1001</v>
      </c>
      <c r="J176" s="253">
        <v>1</v>
      </c>
      <c r="K176" s="294"/>
    </row>
    <row r="177" spans="2:11" ht="15" customHeight="1" x14ac:dyDescent="0.3">
      <c r="B177" s="273"/>
      <c r="C177" s="253" t="s">
        <v>56</v>
      </c>
      <c r="D177" s="253"/>
      <c r="E177" s="253"/>
      <c r="F177" s="272" t="s">
        <v>931</v>
      </c>
      <c r="G177" s="253"/>
      <c r="H177" s="253" t="s">
        <v>1002</v>
      </c>
      <c r="I177" s="253" t="s">
        <v>933</v>
      </c>
      <c r="J177" s="253">
        <v>20</v>
      </c>
      <c r="K177" s="294"/>
    </row>
    <row r="178" spans="2:11" ht="15" customHeight="1" x14ac:dyDescent="0.3">
      <c r="B178" s="273"/>
      <c r="C178" s="253" t="s">
        <v>115</v>
      </c>
      <c r="D178" s="253"/>
      <c r="E178" s="253"/>
      <c r="F178" s="272" t="s">
        <v>931</v>
      </c>
      <c r="G178" s="253"/>
      <c r="H178" s="253" t="s">
        <v>1003</v>
      </c>
      <c r="I178" s="253" t="s">
        <v>933</v>
      </c>
      <c r="J178" s="253">
        <v>255</v>
      </c>
      <c r="K178" s="294"/>
    </row>
    <row r="179" spans="2:11" ht="15" customHeight="1" x14ac:dyDescent="0.3">
      <c r="B179" s="273"/>
      <c r="C179" s="253" t="s">
        <v>116</v>
      </c>
      <c r="D179" s="253"/>
      <c r="E179" s="253"/>
      <c r="F179" s="272" t="s">
        <v>931</v>
      </c>
      <c r="G179" s="253"/>
      <c r="H179" s="253" t="s">
        <v>896</v>
      </c>
      <c r="I179" s="253" t="s">
        <v>933</v>
      </c>
      <c r="J179" s="253">
        <v>10</v>
      </c>
      <c r="K179" s="294"/>
    </row>
    <row r="180" spans="2:11" ht="15" customHeight="1" x14ac:dyDescent="0.3">
      <c r="B180" s="273"/>
      <c r="C180" s="253" t="s">
        <v>117</v>
      </c>
      <c r="D180" s="253"/>
      <c r="E180" s="253"/>
      <c r="F180" s="272" t="s">
        <v>931</v>
      </c>
      <c r="G180" s="253"/>
      <c r="H180" s="253" t="s">
        <v>1004</v>
      </c>
      <c r="I180" s="253" t="s">
        <v>965</v>
      </c>
      <c r="J180" s="253"/>
      <c r="K180" s="294"/>
    </row>
    <row r="181" spans="2:11" ht="15" customHeight="1" x14ac:dyDescent="0.3">
      <c r="B181" s="273"/>
      <c r="C181" s="253" t="s">
        <v>1005</v>
      </c>
      <c r="D181" s="253"/>
      <c r="E181" s="253"/>
      <c r="F181" s="272" t="s">
        <v>931</v>
      </c>
      <c r="G181" s="253"/>
      <c r="H181" s="253" t="s">
        <v>1006</v>
      </c>
      <c r="I181" s="253" t="s">
        <v>965</v>
      </c>
      <c r="J181" s="253"/>
      <c r="K181" s="294"/>
    </row>
    <row r="182" spans="2:11" ht="15" customHeight="1" x14ac:dyDescent="0.3">
      <c r="B182" s="273"/>
      <c r="C182" s="253" t="s">
        <v>994</v>
      </c>
      <c r="D182" s="253"/>
      <c r="E182" s="253"/>
      <c r="F182" s="272" t="s">
        <v>931</v>
      </c>
      <c r="G182" s="253"/>
      <c r="H182" s="253" t="s">
        <v>1007</v>
      </c>
      <c r="I182" s="253" t="s">
        <v>965</v>
      </c>
      <c r="J182" s="253"/>
      <c r="K182" s="294"/>
    </row>
    <row r="183" spans="2:11" ht="15" customHeight="1" x14ac:dyDescent="0.3">
      <c r="B183" s="273"/>
      <c r="C183" s="253" t="s">
        <v>119</v>
      </c>
      <c r="D183" s="253"/>
      <c r="E183" s="253"/>
      <c r="F183" s="272" t="s">
        <v>937</v>
      </c>
      <c r="G183" s="253"/>
      <c r="H183" s="253" t="s">
        <v>1008</v>
      </c>
      <c r="I183" s="253" t="s">
        <v>933</v>
      </c>
      <c r="J183" s="253">
        <v>50</v>
      </c>
      <c r="K183" s="294"/>
    </row>
    <row r="184" spans="2:11" ht="15" customHeight="1" x14ac:dyDescent="0.3">
      <c r="B184" s="273"/>
      <c r="C184" s="253" t="s">
        <v>1009</v>
      </c>
      <c r="D184" s="253"/>
      <c r="E184" s="253"/>
      <c r="F184" s="272" t="s">
        <v>937</v>
      </c>
      <c r="G184" s="253"/>
      <c r="H184" s="253" t="s">
        <v>1010</v>
      </c>
      <c r="I184" s="253" t="s">
        <v>1011</v>
      </c>
      <c r="J184" s="253"/>
      <c r="K184" s="294"/>
    </row>
    <row r="185" spans="2:11" ht="15" customHeight="1" x14ac:dyDescent="0.3">
      <c r="B185" s="273"/>
      <c r="C185" s="253" t="s">
        <v>1012</v>
      </c>
      <c r="D185" s="253"/>
      <c r="E185" s="253"/>
      <c r="F185" s="272" t="s">
        <v>937</v>
      </c>
      <c r="G185" s="253"/>
      <c r="H185" s="253" t="s">
        <v>1013</v>
      </c>
      <c r="I185" s="253" t="s">
        <v>1011</v>
      </c>
      <c r="J185" s="253"/>
      <c r="K185" s="294"/>
    </row>
    <row r="186" spans="2:11" ht="15" customHeight="1" x14ac:dyDescent="0.3">
      <c r="B186" s="273"/>
      <c r="C186" s="253" t="s">
        <v>1014</v>
      </c>
      <c r="D186" s="253"/>
      <c r="E186" s="253"/>
      <c r="F186" s="272" t="s">
        <v>937</v>
      </c>
      <c r="G186" s="253"/>
      <c r="H186" s="253" t="s">
        <v>1015</v>
      </c>
      <c r="I186" s="253" t="s">
        <v>1011</v>
      </c>
      <c r="J186" s="253"/>
      <c r="K186" s="294"/>
    </row>
    <row r="187" spans="2:11" ht="15" customHeight="1" x14ac:dyDescent="0.3">
      <c r="B187" s="273"/>
      <c r="C187" s="306" t="s">
        <v>1016</v>
      </c>
      <c r="D187" s="253"/>
      <c r="E187" s="253"/>
      <c r="F187" s="272" t="s">
        <v>937</v>
      </c>
      <c r="G187" s="253"/>
      <c r="H187" s="253" t="s">
        <v>1017</v>
      </c>
      <c r="I187" s="253" t="s">
        <v>1018</v>
      </c>
      <c r="J187" s="307" t="s">
        <v>1019</v>
      </c>
      <c r="K187" s="294"/>
    </row>
    <row r="188" spans="2:11" ht="15" customHeight="1" x14ac:dyDescent="0.3">
      <c r="B188" s="273"/>
      <c r="C188" s="258" t="s">
        <v>45</v>
      </c>
      <c r="D188" s="253"/>
      <c r="E188" s="253"/>
      <c r="F188" s="272" t="s">
        <v>931</v>
      </c>
      <c r="G188" s="253"/>
      <c r="H188" s="249" t="s">
        <v>1020</v>
      </c>
      <c r="I188" s="253" t="s">
        <v>1021</v>
      </c>
      <c r="J188" s="253"/>
      <c r="K188" s="294"/>
    </row>
    <row r="189" spans="2:11" ht="15" customHeight="1" x14ac:dyDescent="0.3">
      <c r="B189" s="273"/>
      <c r="C189" s="258" t="s">
        <v>1022</v>
      </c>
      <c r="D189" s="253"/>
      <c r="E189" s="253"/>
      <c r="F189" s="272" t="s">
        <v>931</v>
      </c>
      <c r="G189" s="253"/>
      <c r="H189" s="253" t="s">
        <v>1023</v>
      </c>
      <c r="I189" s="253" t="s">
        <v>965</v>
      </c>
      <c r="J189" s="253"/>
      <c r="K189" s="294"/>
    </row>
    <row r="190" spans="2:11" ht="15" customHeight="1" x14ac:dyDescent="0.3">
      <c r="B190" s="273"/>
      <c r="C190" s="258" t="s">
        <v>1024</v>
      </c>
      <c r="D190" s="253"/>
      <c r="E190" s="253"/>
      <c r="F190" s="272" t="s">
        <v>931</v>
      </c>
      <c r="G190" s="253"/>
      <c r="H190" s="253" t="s">
        <v>1025</v>
      </c>
      <c r="I190" s="253" t="s">
        <v>965</v>
      </c>
      <c r="J190" s="253"/>
      <c r="K190" s="294"/>
    </row>
    <row r="191" spans="2:11" ht="15" customHeight="1" x14ac:dyDescent="0.3">
      <c r="B191" s="273"/>
      <c r="C191" s="258" t="s">
        <v>1026</v>
      </c>
      <c r="D191" s="253"/>
      <c r="E191" s="253"/>
      <c r="F191" s="272" t="s">
        <v>937</v>
      </c>
      <c r="G191" s="253"/>
      <c r="H191" s="253" t="s">
        <v>1027</v>
      </c>
      <c r="I191" s="253" t="s">
        <v>965</v>
      </c>
      <c r="J191" s="253"/>
      <c r="K191" s="294"/>
    </row>
    <row r="192" spans="2:11" ht="15" customHeight="1" x14ac:dyDescent="0.3">
      <c r="B192" s="300"/>
      <c r="C192" s="308"/>
      <c r="D192" s="282"/>
      <c r="E192" s="282"/>
      <c r="F192" s="282"/>
      <c r="G192" s="282"/>
      <c r="H192" s="282"/>
      <c r="I192" s="282"/>
      <c r="J192" s="282"/>
      <c r="K192" s="301"/>
    </row>
    <row r="193" spans="2:11" ht="18.75" customHeight="1" x14ac:dyDescent="0.3">
      <c r="B193" s="249"/>
      <c r="C193" s="253"/>
      <c r="D193" s="253"/>
      <c r="E193" s="253"/>
      <c r="F193" s="272"/>
      <c r="G193" s="253"/>
      <c r="H193" s="253"/>
      <c r="I193" s="253"/>
      <c r="J193" s="253"/>
      <c r="K193" s="249"/>
    </row>
    <row r="194" spans="2:11" ht="18.75" customHeight="1" x14ac:dyDescent="0.3">
      <c r="B194" s="249"/>
      <c r="C194" s="253"/>
      <c r="D194" s="253"/>
      <c r="E194" s="253"/>
      <c r="F194" s="272"/>
      <c r="G194" s="253"/>
      <c r="H194" s="253"/>
      <c r="I194" s="253"/>
      <c r="J194" s="253"/>
      <c r="K194" s="249"/>
    </row>
    <row r="195" spans="2:11" ht="18.75" customHeight="1" x14ac:dyDescent="0.3">
      <c r="B195" s="259"/>
      <c r="C195" s="259"/>
      <c r="D195" s="259"/>
      <c r="E195" s="259"/>
      <c r="F195" s="259"/>
      <c r="G195" s="259"/>
      <c r="H195" s="259"/>
      <c r="I195" s="259"/>
      <c r="J195" s="259"/>
      <c r="K195" s="259"/>
    </row>
    <row r="196" spans="2:11" x14ac:dyDescent="0.3">
      <c r="B196" s="241"/>
      <c r="C196" s="242"/>
      <c r="D196" s="242"/>
      <c r="E196" s="242"/>
      <c r="F196" s="242"/>
      <c r="G196" s="242"/>
      <c r="H196" s="242"/>
      <c r="I196" s="242"/>
      <c r="J196" s="242"/>
      <c r="K196" s="243"/>
    </row>
    <row r="197" spans="2:11" ht="21" x14ac:dyDescent="0.3">
      <c r="B197" s="244"/>
      <c r="C197" s="368" t="s">
        <v>1028</v>
      </c>
      <c r="D197" s="368"/>
      <c r="E197" s="368"/>
      <c r="F197" s="368"/>
      <c r="G197" s="368"/>
      <c r="H197" s="368"/>
      <c r="I197" s="368"/>
      <c r="J197" s="368"/>
      <c r="K197" s="245"/>
    </row>
    <row r="198" spans="2:11" ht="25.5" customHeight="1" x14ac:dyDescent="0.3">
      <c r="B198" s="244"/>
      <c r="C198" s="309" t="s">
        <v>1029</v>
      </c>
      <c r="D198" s="309"/>
      <c r="E198" s="309"/>
      <c r="F198" s="309" t="s">
        <v>1030</v>
      </c>
      <c r="G198" s="310"/>
      <c r="H198" s="367" t="s">
        <v>1031</v>
      </c>
      <c r="I198" s="367"/>
      <c r="J198" s="367"/>
      <c r="K198" s="245"/>
    </row>
    <row r="199" spans="2:11" ht="5.25" customHeight="1" x14ac:dyDescent="0.3">
      <c r="B199" s="273"/>
      <c r="C199" s="270"/>
      <c r="D199" s="270"/>
      <c r="E199" s="270"/>
      <c r="F199" s="270"/>
      <c r="G199" s="253"/>
      <c r="H199" s="270"/>
      <c r="I199" s="270"/>
      <c r="J199" s="270"/>
      <c r="K199" s="294"/>
    </row>
    <row r="200" spans="2:11" ht="15" customHeight="1" x14ac:dyDescent="0.3">
      <c r="B200" s="273"/>
      <c r="C200" s="253" t="s">
        <v>1021</v>
      </c>
      <c r="D200" s="253"/>
      <c r="E200" s="253"/>
      <c r="F200" s="272" t="s">
        <v>46</v>
      </c>
      <c r="G200" s="253"/>
      <c r="H200" s="365" t="s">
        <v>1032</v>
      </c>
      <c r="I200" s="365"/>
      <c r="J200" s="365"/>
      <c r="K200" s="294"/>
    </row>
    <row r="201" spans="2:11" ht="15" customHeight="1" x14ac:dyDescent="0.3">
      <c r="B201" s="273"/>
      <c r="C201" s="279"/>
      <c r="D201" s="253"/>
      <c r="E201" s="253"/>
      <c r="F201" s="272" t="s">
        <v>47</v>
      </c>
      <c r="G201" s="253"/>
      <c r="H201" s="365" t="s">
        <v>1033</v>
      </c>
      <c r="I201" s="365"/>
      <c r="J201" s="365"/>
      <c r="K201" s="294"/>
    </row>
    <row r="202" spans="2:11" ht="15" customHeight="1" x14ac:dyDescent="0.3">
      <c r="B202" s="273"/>
      <c r="C202" s="279"/>
      <c r="D202" s="253"/>
      <c r="E202" s="253"/>
      <c r="F202" s="272" t="s">
        <v>50</v>
      </c>
      <c r="G202" s="253"/>
      <c r="H202" s="365" t="s">
        <v>1034</v>
      </c>
      <c r="I202" s="365"/>
      <c r="J202" s="365"/>
      <c r="K202" s="294"/>
    </row>
    <row r="203" spans="2:11" ht="15" customHeight="1" x14ac:dyDescent="0.3">
      <c r="B203" s="273"/>
      <c r="C203" s="253"/>
      <c r="D203" s="253"/>
      <c r="E203" s="253"/>
      <c r="F203" s="272" t="s">
        <v>48</v>
      </c>
      <c r="G203" s="253"/>
      <c r="H203" s="365" t="s">
        <v>1035</v>
      </c>
      <c r="I203" s="365"/>
      <c r="J203" s="365"/>
      <c r="K203" s="294"/>
    </row>
    <row r="204" spans="2:11" ht="15" customHeight="1" x14ac:dyDescent="0.3">
      <c r="B204" s="273"/>
      <c r="C204" s="253"/>
      <c r="D204" s="253"/>
      <c r="E204" s="253"/>
      <c r="F204" s="272" t="s">
        <v>49</v>
      </c>
      <c r="G204" s="253"/>
      <c r="H204" s="365" t="s">
        <v>1036</v>
      </c>
      <c r="I204" s="365"/>
      <c r="J204" s="365"/>
      <c r="K204" s="294"/>
    </row>
    <row r="205" spans="2:11" ht="15" customHeight="1" x14ac:dyDescent="0.3">
      <c r="B205" s="273"/>
      <c r="C205" s="253"/>
      <c r="D205" s="253"/>
      <c r="E205" s="253"/>
      <c r="F205" s="272"/>
      <c r="G205" s="253"/>
      <c r="H205" s="253"/>
      <c r="I205" s="253"/>
      <c r="J205" s="253"/>
      <c r="K205" s="294"/>
    </row>
    <row r="206" spans="2:11" ht="15" customHeight="1" x14ac:dyDescent="0.3">
      <c r="B206" s="273"/>
      <c r="C206" s="253" t="s">
        <v>977</v>
      </c>
      <c r="D206" s="253"/>
      <c r="E206" s="253"/>
      <c r="F206" s="272" t="s">
        <v>82</v>
      </c>
      <c r="G206" s="253"/>
      <c r="H206" s="365" t="s">
        <v>1037</v>
      </c>
      <c r="I206" s="365"/>
      <c r="J206" s="365"/>
      <c r="K206" s="294"/>
    </row>
    <row r="207" spans="2:11" ht="15" customHeight="1" x14ac:dyDescent="0.3">
      <c r="B207" s="273"/>
      <c r="C207" s="279"/>
      <c r="D207" s="253"/>
      <c r="E207" s="253"/>
      <c r="F207" s="272" t="s">
        <v>876</v>
      </c>
      <c r="G207" s="253"/>
      <c r="H207" s="365" t="s">
        <v>877</v>
      </c>
      <c r="I207" s="365"/>
      <c r="J207" s="365"/>
      <c r="K207" s="294"/>
    </row>
    <row r="208" spans="2:11" ht="15" customHeight="1" x14ac:dyDescent="0.3">
      <c r="B208" s="273"/>
      <c r="C208" s="253"/>
      <c r="D208" s="253"/>
      <c r="E208" s="253"/>
      <c r="F208" s="272" t="s">
        <v>874</v>
      </c>
      <c r="G208" s="253"/>
      <c r="H208" s="365" t="s">
        <v>1038</v>
      </c>
      <c r="I208" s="365"/>
      <c r="J208" s="365"/>
      <c r="K208" s="294"/>
    </row>
    <row r="209" spans="2:11" ht="15" customHeight="1" x14ac:dyDescent="0.3">
      <c r="B209" s="311"/>
      <c r="C209" s="279"/>
      <c r="D209" s="279"/>
      <c r="E209" s="279"/>
      <c r="F209" s="272" t="s">
        <v>878</v>
      </c>
      <c r="G209" s="258"/>
      <c r="H209" s="366" t="s">
        <v>879</v>
      </c>
      <c r="I209" s="366"/>
      <c r="J209" s="366"/>
      <c r="K209" s="312"/>
    </row>
    <row r="210" spans="2:11" ht="15" customHeight="1" x14ac:dyDescent="0.3">
      <c r="B210" s="311"/>
      <c r="C210" s="279"/>
      <c r="D210" s="279"/>
      <c r="E210" s="279"/>
      <c r="F210" s="272" t="s">
        <v>574</v>
      </c>
      <c r="G210" s="258"/>
      <c r="H210" s="366" t="s">
        <v>1039</v>
      </c>
      <c r="I210" s="366"/>
      <c r="J210" s="366"/>
      <c r="K210" s="312"/>
    </row>
    <row r="211" spans="2:11" ht="15" customHeight="1" x14ac:dyDescent="0.3">
      <c r="B211" s="311"/>
      <c r="C211" s="279"/>
      <c r="D211" s="279"/>
      <c r="E211" s="279"/>
      <c r="F211" s="313"/>
      <c r="G211" s="258"/>
      <c r="H211" s="314"/>
      <c r="I211" s="314"/>
      <c r="J211" s="314"/>
      <c r="K211" s="312"/>
    </row>
    <row r="212" spans="2:11" ht="15" customHeight="1" x14ac:dyDescent="0.3">
      <c r="B212" s="311"/>
      <c r="C212" s="253" t="s">
        <v>1001</v>
      </c>
      <c r="D212" s="279"/>
      <c r="E212" s="279"/>
      <c r="F212" s="272">
        <v>1</v>
      </c>
      <c r="G212" s="258"/>
      <c r="H212" s="366" t="s">
        <v>1040</v>
      </c>
      <c r="I212" s="366"/>
      <c r="J212" s="366"/>
      <c r="K212" s="312"/>
    </row>
    <row r="213" spans="2:11" ht="15" customHeight="1" x14ac:dyDescent="0.3">
      <c r="B213" s="311"/>
      <c r="C213" s="279"/>
      <c r="D213" s="279"/>
      <c r="E213" s="279"/>
      <c r="F213" s="272">
        <v>2</v>
      </c>
      <c r="G213" s="258"/>
      <c r="H213" s="366" t="s">
        <v>1041</v>
      </c>
      <c r="I213" s="366"/>
      <c r="J213" s="366"/>
      <c r="K213" s="312"/>
    </row>
    <row r="214" spans="2:11" ht="15" customHeight="1" x14ac:dyDescent="0.3">
      <c r="B214" s="311"/>
      <c r="C214" s="279"/>
      <c r="D214" s="279"/>
      <c r="E214" s="279"/>
      <c r="F214" s="272">
        <v>3</v>
      </c>
      <c r="G214" s="258"/>
      <c r="H214" s="366" t="s">
        <v>1042</v>
      </c>
      <c r="I214" s="366"/>
      <c r="J214" s="366"/>
      <c r="K214" s="312"/>
    </row>
    <row r="215" spans="2:11" ht="15" customHeight="1" x14ac:dyDescent="0.3">
      <c r="B215" s="311"/>
      <c r="C215" s="279"/>
      <c r="D215" s="279"/>
      <c r="E215" s="279"/>
      <c r="F215" s="272">
        <v>4</v>
      </c>
      <c r="G215" s="258"/>
      <c r="H215" s="366" t="s">
        <v>1043</v>
      </c>
      <c r="I215" s="366"/>
      <c r="J215" s="366"/>
      <c r="K215" s="312"/>
    </row>
    <row r="216" spans="2:11" ht="12.75" customHeight="1" x14ac:dyDescent="0.3">
      <c r="B216" s="315"/>
      <c r="C216" s="316"/>
      <c r="D216" s="316"/>
      <c r="E216" s="316"/>
      <c r="F216" s="316"/>
      <c r="G216" s="316"/>
      <c r="H216" s="316"/>
      <c r="I216" s="316"/>
      <c r="J216" s="316"/>
      <c r="K216" s="317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ZT - Zdravotně technické ...</vt:lpstr>
      <vt:lpstr>ÚT - Vytápění</vt:lpstr>
      <vt:lpstr>Pokyny pro vyplnění</vt:lpstr>
      <vt:lpstr>'Rekapitulace stavby'!Názvy_tisku</vt:lpstr>
      <vt:lpstr>'ÚT - Vytápění'!Názvy_tisku</vt:lpstr>
      <vt:lpstr>'ZT - Zdravotně technické ...'!Názvy_tisku</vt:lpstr>
      <vt:lpstr>'Pokyny pro vyplnění'!Oblast_tisku</vt:lpstr>
      <vt:lpstr>'Rekapitulace stavby'!Oblast_tisku</vt:lpstr>
      <vt:lpstr>'ÚT - Vytápění'!Oblast_tisku</vt:lpstr>
      <vt:lpstr>'ZT - Zdravotně technické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DESKTOP-HUJ38OL\Patek</dc:creator>
  <cp:lastModifiedBy>Patek</cp:lastModifiedBy>
  <dcterms:created xsi:type="dcterms:W3CDTF">2018-02-23T09:58:43Z</dcterms:created>
  <dcterms:modified xsi:type="dcterms:W3CDTF">2018-02-23T10:01:20Z</dcterms:modified>
</cp:coreProperties>
</file>