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RHU-vodolecba-2-X - Stave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'RHU-vodolecba-2-X - Stave...'!$C$98:$K$848</definedName>
    <definedName name="_xlnm.Print_Area" localSheetId="1">'RHU-vodolecba-2-X - Stave...'!$C$4:$J$34,'RHU-vodolecba-2-X - Stave...'!$C$40:$J$82,'RHU-vodolecba-2-X - Stave...'!$C$88:$K$848</definedName>
    <definedName name="_xlnm.Print_Titles" localSheetId="1">'RHU-vodolecba-2-X - Stave...'!$98:$98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848"/>
  <c r="BH848"/>
  <c r="BG848"/>
  <c r="BF848"/>
  <c r="T848"/>
  <c r="T847"/>
  <c r="R848"/>
  <c r="R847"/>
  <c r="P848"/>
  <c r="P847"/>
  <c r="BK848"/>
  <c r="BK847"/>
  <c r="J847"/>
  <c r="J848"/>
  <c r="BE848"/>
  <c r="J81"/>
  <c r="BI843"/>
  <c r="BH843"/>
  <c r="BG843"/>
  <c r="BF843"/>
  <c r="T843"/>
  <c r="R843"/>
  <c r="P843"/>
  <c r="BK843"/>
  <c r="J843"/>
  <c r="BE843"/>
  <c r="BI839"/>
  <c r="BH839"/>
  <c r="BG839"/>
  <c r="BF839"/>
  <c r="T839"/>
  <c r="R839"/>
  <c r="P839"/>
  <c r="BK839"/>
  <c r="J839"/>
  <c r="BE839"/>
  <c r="BI835"/>
  <c r="BH835"/>
  <c r="BG835"/>
  <c r="BF835"/>
  <c r="T835"/>
  <c r="T834"/>
  <c r="R835"/>
  <c r="R834"/>
  <c r="P835"/>
  <c r="P834"/>
  <c r="BK835"/>
  <c r="BK834"/>
  <c r="J834"/>
  <c r="J835"/>
  <c r="BE835"/>
  <c r="J80"/>
  <c r="BI833"/>
  <c r="BH833"/>
  <c r="BG833"/>
  <c r="BF833"/>
  <c r="T833"/>
  <c r="T832"/>
  <c r="R833"/>
  <c r="R832"/>
  <c r="P833"/>
  <c r="P832"/>
  <c r="BK833"/>
  <c r="BK832"/>
  <c r="J832"/>
  <c r="J833"/>
  <c r="BE833"/>
  <c r="J79"/>
  <c r="BI831"/>
  <c r="BH831"/>
  <c r="BG831"/>
  <c r="BF831"/>
  <c r="T831"/>
  <c r="T830"/>
  <c r="R831"/>
  <c r="R830"/>
  <c r="P831"/>
  <c r="P830"/>
  <c r="BK831"/>
  <c r="BK830"/>
  <c r="J830"/>
  <c r="J831"/>
  <c r="BE831"/>
  <c r="J78"/>
  <c r="BI826"/>
  <c r="BH826"/>
  <c r="BG826"/>
  <c r="BF826"/>
  <c r="T826"/>
  <c r="T825"/>
  <c r="T824"/>
  <c r="R826"/>
  <c r="R825"/>
  <c r="R824"/>
  <c r="P826"/>
  <c r="P825"/>
  <c r="P824"/>
  <c r="BK826"/>
  <c r="BK825"/>
  <c r="J825"/>
  <c r="BK824"/>
  <c r="J824"/>
  <c r="J826"/>
  <c r="BE826"/>
  <c r="J77"/>
  <c r="J76"/>
  <c r="BI823"/>
  <c r="BH823"/>
  <c r="BG823"/>
  <c r="BF823"/>
  <c r="T823"/>
  <c r="R823"/>
  <c r="P823"/>
  <c r="BK823"/>
  <c r="J823"/>
  <c r="BE823"/>
  <c r="BI818"/>
  <c r="BH818"/>
  <c r="BG818"/>
  <c r="BF818"/>
  <c r="T818"/>
  <c r="T817"/>
  <c r="R818"/>
  <c r="R817"/>
  <c r="P818"/>
  <c r="P817"/>
  <c r="BK818"/>
  <c r="BK817"/>
  <c r="J817"/>
  <c r="J818"/>
  <c r="BE818"/>
  <c r="J75"/>
  <c r="BI816"/>
  <c r="BH816"/>
  <c r="BG816"/>
  <c r="BF816"/>
  <c r="T816"/>
  <c r="R816"/>
  <c r="P816"/>
  <c r="BK816"/>
  <c r="J816"/>
  <c r="BE816"/>
  <c r="BI813"/>
  <c r="BH813"/>
  <c r="BG813"/>
  <c r="BF813"/>
  <c r="T813"/>
  <c r="R813"/>
  <c r="P813"/>
  <c r="BK813"/>
  <c r="J813"/>
  <c r="BE813"/>
  <c r="BI770"/>
  <c r="BH770"/>
  <c r="BG770"/>
  <c r="BF770"/>
  <c r="T770"/>
  <c r="R770"/>
  <c r="P770"/>
  <c r="BK770"/>
  <c r="J770"/>
  <c r="BE770"/>
  <c r="BI746"/>
  <c r="BH746"/>
  <c r="BG746"/>
  <c r="BF746"/>
  <c r="T746"/>
  <c r="T745"/>
  <c r="R746"/>
  <c r="R745"/>
  <c r="P746"/>
  <c r="P745"/>
  <c r="BK746"/>
  <c r="BK745"/>
  <c r="J745"/>
  <c r="J746"/>
  <c r="BE746"/>
  <c r="J74"/>
  <c r="BI744"/>
  <c r="BH744"/>
  <c r="BG744"/>
  <c r="BF744"/>
  <c r="T744"/>
  <c r="R744"/>
  <c r="P744"/>
  <c r="BK744"/>
  <c r="J744"/>
  <c r="BE744"/>
  <c r="BI743"/>
  <c r="BH743"/>
  <c r="BG743"/>
  <c r="BF743"/>
  <c r="T743"/>
  <c r="R743"/>
  <c r="P743"/>
  <c r="BK743"/>
  <c r="J743"/>
  <c r="BE743"/>
  <c r="BI738"/>
  <c r="BH738"/>
  <c r="BG738"/>
  <c r="BF738"/>
  <c r="T738"/>
  <c r="R738"/>
  <c r="P738"/>
  <c r="BK738"/>
  <c r="J738"/>
  <c r="BE738"/>
  <c r="BI734"/>
  <c r="BH734"/>
  <c r="BG734"/>
  <c r="BF734"/>
  <c r="T734"/>
  <c r="T733"/>
  <c r="R734"/>
  <c r="R733"/>
  <c r="P734"/>
  <c r="P733"/>
  <c r="BK734"/>
  <c r="BK733"/>
  <c r="J733"/>
  <c r="J734"/>
  <c r="BE734"/>
  <c r="J73"/>
  <c r="BI732"/>
  <c r="BH732"/>
  <c r="BG732"/>
  <c r="BF732"/>
  <c r="T732"/>
  <c r="R732"/>
  <c r="P732"/>
  <c r="BK732"/>
  <c r="J732"/>
  <c r="BE732"/>
  <c r="BI731"/>
  <c r="BH731"/>
  <c r="BG731"/>
  <c r="BF731"/>
  <c r="T731"/>
  <c r="R731"/>
  <c r="P731"/>
  <c r="BK731"/>
  <c r="J731"/>
  <c r="BE731"/>
  <c r="BI730"/>
  <c r="BH730"/>
  <c r="BG730"/>
  <c r="BF730"/>
  <c r="T730"/>
  <c r="R730"/>
  <c r="P730"/>
  <c r="BK730"/>
  <c r="J730"/>
  <c r="BE730"/>
  <c r="BI729"/>
  <c r="BH729"/>
  <c r="BG729"/>
  <c r="BF729"/>
  <c r="T729"/>
  <c r="R729"/>
  <c r="P729"/>
  <c r="BK729"/>
  <c r="J729"/>
  <c r="BE729"/>
  <c r="BI725"/>
  <c r="BH725"/>
  <c r="BG725"/>
  <c r="BF725"/>
  <c r="T725"/>
  <c r="R725"/>
  <c r="P725"/>
  <c r="BK725"/>
  <c r="J725"/>
  <c r="BE725"/>
  <c r="BI722"/>
  <c r="BH722"/>
  <c r="BG722"/>
  <c r="BF722"/>
  <c r="T722"/>
  <c r="R722"/>
  <c r="P722"/>
  <c r="BK722"/>
  <c r="J722"/>
  <c r="BE722"/>
  <c r="BI718"/>
  <c r="BH718"/>
  <c r="BG718"/>
  <c r="BF718"/>
  <c r="T718"/>
  <c r="R718"/>
  <c r="P718"/>
  <c r="BK718"/>
  <c r="J718"/>
  <c r="BE718"/>
  <c r="BI717"/>
  <c r="BH717"/>
  <c r="BG717"/>
  <c r="BF717"/>
  <c r="T717"/>
  <c r="R717"/>
  <c r="P717"/>
  <c r="BK717"/>
  <c r="J717"/>
  <c r="BE717"/>
  <c r="BI714"/>
  <c r="BH714"/>
  <c r="BG714"/>
  <c r="BF714"/>
  <c r="T714"/>
  <c r="R714"/>
  <c r="P714"/>
  <c r="BK714"/>
  <c r="J714"/>
  <c r="BE714"/>
  <c r="BI711"/>
  <c r="BH711"/>
  <c r="BG711"/>
  <c r="BF711"/>
  <c r="T711"/>
  <c r="R711"/>
  <c r="P711"/>
  <c r="BK711"/>
  <c r="J711"/>
  <c r="BE711"/>
  <c r="BI685"/>
  <c r="BH685"/>
  <c r="BG685"/>
  <c r="BF685"/>
  <c r="T685"/>
  <c r="R685"/>
  <c r="P685"/>
  <c r="BK685"/>
  <c r="J685"/>
  <c r="BE685"/>
  <c r="BI664"/>
  <c r="BH664"/>
  <c r="BG664"/>
  <c r="BF664"/>
  <c r="T664"/>
  <c r="T663"/>
  <c r="R664"/>
  <c r="R663"/>
  <c r="P664"/>
  <c r="P663"/>
  <c r="BK664"/>
  <c r="BK663"/>
  <c r="J663"/>
  <c r="J664"/>
  <c r="BE664"/>
  <c r="J72"/>
  <c r="BI662"/>
  <c r="BH662"/>
  <c r="BG662"/>
  <c r="BF662"/>
  <c r="T662"/>
  <c r="R662"/>
  <c r="P662"/>
  <c r="BK662"/>
  <c r="J662"/>
  <c r="BE662"/>
  <c r="BI658"/>
  <c r="BH658"/>
  <c r="BG658"/>
  <c r="BF658"/>
  <c r="T658"/>
  <c r="R658"/>
  <c r="P658"/>
  <c r="BK658"/>
  <c r="J658"/>
  <c r="BE658"/>
  <c r="BI654"/>
  <c r="BH654"/>
  <c r="BG654"/>
  <c r="BF654"/>
  <c r="T654"/>
  <c r="R654"/>
  <c r="P654"/>
  <c r="BK654"/>
  <c r="J654"/>
  <c r="BE654"/>
  <c r="BI649"/>
  <c r="BH649"/>
  <c r="BG649"/>
  <c r="BF649"/>
  <c r="T649"/>
  <c r="R649"/>
  <c r="P649"/>
  <c r="BK649"/>
  <c r="J649"/>
  <c r="BE649"/>
  <c r="BI648"/>
  <c r="BH648"/>
  <c r="BG648"/>
  <c r="BF648"/>
  <c r="T648"/>
  <c r="R648"/>
  <c r="P648"/>
  <c r="BK648"/>
  <c r="J648"/>
  <c r="BE648"/>
  <c r="BI647"/>
  <c r="BH647"/>
  <c r="BG647"/>
  <c r="BF647"/>
  <c r="T647"/>
  <c r="R647"/>
  <c r="P647"/>
  <c r="BK647"/>
  <c r="J647"/>
  <c r="BE647"/>
  <c r="BI645"/>
  <c r="BH645"/>
  <c r="BG645"/>
  <c r="BF645"/>
  <c r="T645"/>
  <c r="R645"/>
  <c r="P645"/>
  <c r="BK645"/>
  <c r="J645"/>
  <c r="BE645"/>
  <c r="BI638"/>
  <c r="BH638"/>
  <c r="BG638"/>
  <c r="BF638"/>
  <c r="T638"/>
  <c r="T637"/>
  <c r="R638"/>
  <c r="R637"/>
  <c r="P638"/>
  <c r="P637"/>
  <c r="BK638"/>
  <c r="BK637"/>
  <c r="J637"/>
  <c r="J638"/>
  <c r="BE638"/>
  <c r="J71"/>
  <c r="BI636"/>
  <c r="BH636"/>
  <c r="BG636"/>
  <c r="BF636"/>
  <c r="T636"/>
  <c r="R636"/>
  <c r="P636"/>
  <c r="BK636"/>
  <c r="J636"/>
  <c r="BE636"/>
  <c r="BI632"/>
  <c r="BH632"/>
  <c r="BG632"/>
  <c r="BF632"/>
  <c r="T632"/>
  <c r="T631"/>
  <c r="R632"/>
  <c r="R631"/>
  <c r="P632"/>
  <c r="P631"/>
  <c r="BK632"/>
  <c r="BK631"/>
  <c r="J631"/>
  <c r="J632"/>
  <c r="BE632"/>
  <c r="J70"/>
  <c r="BI630"/>
  <c r="BH630"/>
  <c r="BG630"/>
  <c r="BF630"/>
  <c r="T630"/>
  <c r="R630"/>
  <c r="P630"/>
  <c r="BK630"/>
  <c r="J630"/>
  <c r="BE630"/>
  <c r="BI626"/>
  <c r="BH626"/>
  <c r="BG626"/>
  <c r="BF626"/>
  <c r="T626"/>
  <c r="R626"/>
  <c r="P626"/>
  <c r="BK626"/>
  <c r="J626"/>
  <c r="BE626"/>
  <c r="BI622"/>
  <c r="BH622"/>
  <c r="BG622"/>
  <c r="BF622"/>
  <c r="T622"/>
  <c r="R622"/>
  <c r="P622"/>
  <c r="BK622"/>
  <c r="J622"/>
  <c r="BE622"/>
  <c r="BI618"/>
  <c r="BH618"/>
  <c r="BG618"/>
  <c r="BF618"/>
  <c r="T618"/>
  <c r="R618"/>
  <c r="P618"/>
  <c r="BK618"/>
  <c r="J618"/>
  <c r="BE618"/>
  <c r="BI614"/>
  <c r="BH614"/>
  <c r="BG614"/>
  <c r="BF614"/>
  <c r="T614"/>
  <c r="R614"/>
  <c r="P614"/>
  <c r="BK614"/>
  <c r="J614"/>
  <c r="BE614"/>
  <c r="BI613"/>
  <c r="BH613"/>
  <c r="BG613"/>
  <c r="BF613"/>
  <c r="T613"/>
  <c r="R613"/>
  <c r="P613"/>
  <c r="BK613"/>
  <c r="J613"/>
  <c r="BE613"/>
  <c r="BI609"/>
  <c r="BH609"/>
  <c r="BG609"/>
  <c r="BF609"/>
  <c r="T609"/>
  <c r="R609"/>
  <c r="P609"/>
  <c r="BK609"/>
  <c r="J609"/>
  <c r="BE609"/>
  <c r="BI605"/>
  <c r="BH605"/>
  <c r="BG605"/>
  <c r="BF605"/>
  <c r="T605"/>
  <c r="R605"/>
  <c r="P605"/>
  <c r="BK605"/>
  <c r="J605"/>
  <c r="BE605"/>
  <c r="BI601"/>
  <c r="BH601"/>
  <c r="BG601"/>
  <c r="BF601"/>
  <c r="T601"/>
  <c r="R601"/>
  <c r="P601"/>
  <c r="BK601"/>
  <c r="J601"/>
  <c r="BE601"/>
  <c r="BI597"/>
  <c r="BH597"/>
  <c r="BG597"/>
  <c r="BF597"/>
  <c r="T597"/>
  <c r="R597"/>
  <c r="P597"/>
  <c r="BK597"/>
  <c r="J597"/>
  <c r="BE597"/>
  <c r="BI593"/>
  <c r="BH593"/>
  <c r="BG593"/>
  <c r="BF593"/>
  <c r="T593"/>
  <c r="T592"/>
  <c r="R593"/>
  <c r="R592"/>
  <c r="P593"/>
  <c r="P592"/>
  <c r="BK593"/>
  <c r="BK592"/>
  <c r="J592"/>
  <c r="J593"/>
  <c r="BE593"/>
  <c r="J69"/>
  <c r="BI591"/>
  <c r="BH591"/>
  <c r="BG591"/>
  <c r="BF591"/>
  <c r="T591"/>
  <c r="R591"/>
  <c r="P591"/>
  <c r="BK591"/>
  <c r="J591"/>
  <c r="BE591"/>
  <c r="BI590"/>
  <c r="BH590"/>
  <c r="BG590"/>
  <c r="BF590"/>
  <c r="T590"/>
  <c r="R590"/>
  <c r="P590"/>
  <c r="BK590"/>
  <c r="J590"/>
  <c r="BE590"/>
  <c r="BI586"/>
  <c r="BH586"/>
  <c r="BG586"/>
  <c r="BF586"/>
  <c r="T586"/>
  <c r="R586"/>
  <c r="P586"/>
  <c r="BK586"/>
  <c r="J586"/>
  <c r="BE586"/>
  <c r="BI582"/>
  <c r="BH582"/>
  <c r="BG582"/>
  <c r="BF582"/>
  <c r="T582"/>
  <c r="R582"/>
  <c r="P582"/>
  <c r="BK582"/>
  <c r="J582"/>
  <c r="BE582"/>
  <c r="BI573"/>
  <c r="BH573"/>
  <c r="BG573"/>
  <c r="BF573"/>
  <c r="T573"/>
  <c r="R573"/>
  <c r="P573"/>
  <c r="BK573"/>
  <c r="J573"/>
  <c r="BE573"/>
  <c r="BI569"/>
  <c r="BH569"/>
  <c r="BG569"/>
  <c r="BF569"/>
  <c r="T569"/>
  <c r="R569"/>
  <c r="P569"/>
  <c r="BK569"/>
  <c r="J569"/>
  <c r="BE569"/>
  <c r="BI567"/>
  <c r="BH567"/>
  <c r="BG567"/>
  <c r="BF567"/>
  <c r="T567"/>
  <c r="R567"/>
  <c r="P567"/>
  <c r="BK567"/>
  <c r="J567"/>
  <c r="BE567"/>
  <c r="BI563"/>
  <c r="BH563"/>
  <c r="BG563"/>
  <c r="BF563"/>
  <c r="T563"/>
  <c r="R563"/>
  <c r="P563"/>
  <c r="BK563"/>
  <c r="J563"/>
  <c r="BE563"/>
  <c r="BI554"/>
  <c r="BH554"/>
  <c r="BG554"/>
  <c r="BF554"/>
  <c r="T554"/>
  <c r="R554"/>
  <c r="P554"/>
  <c r="BK554"/>
  <c r="J554"/>
  <c r="BE554"/>
  <c r="BI552"/>
  <c r="BH552"/>
  <c r="BG552"/>
  <c r="BF552"/>
  <c r="T552"/>
  <c r="R552"/>
  <c r="P552"/>
  <c r="BK552"/>
  <c r="J552"/>
  <c r="BE552"/>
  <c r="BI537"/>
  <c r="BH537"/>
  <c r="BG537"/>
  <c r="BF537"/>
  <c r="T537"/>
  <c r="R537"/>
  <c r="P537"/>
  <c r="BK537"/>
  <c r="J537"/>
  <c r="BE537"/>
  <c r="BI533"/>
  <c r="BH533"/>
  <c r="BG533"/>
  <c r="BF533"/>
  <c r="T533"/>
  <c r="R533"/>
  <c r="P533"/>
  <c r="BK533"/>
  <c r="J533"/>
  <c r="BE533"/>
  <c r="BI518"/>
  <c r="BH518"/>
  <c r="BG518"/>
  <c r="BF518"/>
  <c r="T518"/>
  <c r="R518"/>
  <c r="P518"/>
  <c r="BK518"/>
  <c r="J518"/>
  <c r="BE518"/>
  <c r="BI507"/>
  <c r="BH507"/>
  <c r="BG507"/>
  <c r="BF507"/>
  <c r="T507"/>
  <c r="R507"/>
  <c r="P507"/>
  <c r="BK507"/>
  <c r="J507"/>
  <c r="BE507"/>
  <c r="BI503"/>
  <c r="BH503"/>
  <c r="BG503"/>
  <c r="BF503"/>
  <c r="T503"/>
  <c r="R503"/>
  <c r="P503"/>
  <c r="BK503"/>
  <c r="J503"/>
  <c r="BE503"/>
  <c r="BI497"/>
  <c r="BH497"/>
  <c r="BG497"/>
  <c r="BF497"/>
  <c r="T497"/>
  <c r="R497"/>
  <c r="P497"/>
  <c r="BK497"/>
  <c r="J497"/>
  <c r="BE497"/>
  <c r="BI493"/>
  <c r="BH493"/>
  <c r="BG493"/>
  <c r="BF493"/>
  <c r="T493"/>
  <c r="R493"/>
  <c r="P493"/>
  <c r="BK493"/>
  <c r="J493"/>
  <c r="BE493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2"/>
  <c r="BH482"/>
  <c r="BG482"/>
  <c r="BF482"/>
  <c r="T482"/>
  <c r="R482"/>
  <c r="P482"/>
  <c r="BK482"/>
  <c r="J482"/>
  <c r="BE482"/>
  <c r="BI478"/>
  <c r="BH478"/>
  <c r="BG478"/>
  <c r="BF478"/>
  <c r="T478"/>
  <c r="T477"/>
  <c r="R478"/>
  <c r="R477"/>
  <c r="P478"/>
  <c r="P477"/>
  <c r="BK478"/>
  <c r="BK477"/>
  <c r="J477"/>
  <c r="J478"/>
  <c r="BE478"/>
  <c r="J68"/>
  <c r="BI474"/>
  <c r="BH474"/>
  <c r="BG474"/>
  <c r="BF474"/>
  <c r="T474"/>
  <c r="T473"/>
  <c r="R474"/>
  <c r="R473"/>
  <c r="P474"/>
  <c r="P473"/>
  <c r="BK474"/>
  <c r="BK473"/>
  <c r="J473"/>
  <c r="J474"/>
  <c r="BE474"/>
  <c r="J67"/>
  <c r="BI470"/>
  <c r="BH470"/>
  <c r="BG470"/>
  <c r="BF470"/>
  <c r="T470"/>
  <c r="T469"/>
  <c r="R470"/>
  <c r="R469"/>
  <c r="P470"/>
  <c r="P469"/>
  <c r="BK470"/>
  <c r="BK469"/>
  <c r="J469"/>
  <c r="J470"/>
  <c r="BE470"/>
  <c r="J66"/>
  <c r="BI466"/>
  <c r="BH466"/>
  <c r="BG466"/>
  <c r="BF466"/>
  <c r="T466"/>
  <c r="T465"/>
  <c r="R466"/>
  <c r="R465"/>
  <c r="P466"/>
  <c r="P465"/>
  <c r="BK466"/>
  <c r="BK465"/>
  <c r="J465"/>
  <c r="J466"/>
  <c r="BE466"/>
  <c r="J65"/>
  <c r="BI462"/>
  <c r="BH462"/>
  <c r="BG462"/>
  <c r="BF462"/>
  <c r="T462"/>
  <c r="T461"/>
  <c r="R462"/>
  <c r="R461"/>
  <c r="P462"/>
  <c r="P461"/>
  <c r="BK462"/>
  <c r="BK461"/>
  <c r="J461"/>
  <c r="J462"/>
  <c r="BE462"/>
  <c r="J64"/>
  <c r="BI460"/>
  <c r="BH460"/>
  <c r="BG460"/>
  <c r="BF460"/>
  <c r="T460"/>
  <c r="R460"/>
  <c r="P460"/>
  <c r="BK460"/>
  <c r="J460"/>
  <c r="BE460"/>
  <c r="BI458"/>
  <c r="BH458"/>
  <c r="BG458"/>
  <c r="BF458"/>
  <c r="T458"/>
  <c r="R458"/>
  <c r="P458"/>
  <c r="BK458"/>
  <c r="J458"/>
  <c r="BE458"/>
  <c r="BI457"/>
  <c r="BH457"/>
  <c r="BG457"/>
  <c r="BF457"/>
  <c r="T457"/>
  <c r="R457"/>
  <c r="P457"/>
  <c r="BK457"/>
  <c r="J457"/>
  <c r="BE457"/>
  <c r="BI455"/>
  <c r="BH455"/>
  <c r="BG455"/>
  <c r="BF455"/>
  <c r="T455"/>
  <c r="R455"/>
  <c r="P455"/>
  <c r="BK455"/>
  <c r="J455"/>
  <c r="BE455"/>
  <c r="BI453"/>
  <c r="BH453"/>
  <c r="BG453"/>
  <c r="BF453"/>
  <c r="T453"/>
  <c r="R453"/>
  <c r="P453"/>
  <c r="BK453"/>
  <c r="J453"/>
  <c r="BE453"/>
  <c r="BI446"/>
  <c r="BH446"/>
  <c r="BG446"/>
  <c r="BF446"/>
  <c r="T446"/>
  <c r="R446"/>
  <c r="P446"/>
  <c r="BK446"/>
  <c r="J446"/>
  <c r="BE446"/>
  <c r="BI439"/>
  <c r="BH439"/>
  <c r="BG439"/>
  <c r="BF439"/>
  <c r="T439"/>
  <c r="T438"/>
  <c r="R439"/>
  <c r="R438"/>
  <c r="P439"/>
  <c r="P438"/>
  <c r="BK439"/>
  <c r="BK438"/>
  <c r="J438"/>
  <c r="J439"/>
  <c r="BE439"/>
  <c r="J63"/>
  <c r="BI437"/>
  <c r="BH437"/>
  <c r="BG437"/>
  <c r="BF437"/>
  <c r="T437"/>
  <c r="R437"/>
  <c r="P437"/>
  <c r="BK437"/>
  <c r="J437"/>
  <c r="BE437"/>
  <c r="BI433"/>
  <c r="BH433"/>
  <c r="BG433"/>
  <c r="BF433"/>
  <c r="T433"/>
  <c r="R433"/>
  <c r="P433"/>
  <c r="BK433"/>
  <c r="J433"/>
  <c r="BE433"/>
  <c r="BI429"/>
  <c r="BH429"/>
  <c r="BG429"/>
  <c r="BF429"/>
  <c r="T429"/>
  <c r="T428"/>
  <c r="R429"/>
  <c r="R428"/>
  <c r="P429"/>
  <c r="P428"/>
  <c r="BK429"/>
  <c r="BK428"/>
  <c r="J428"/>
  <c r="J429"/>
  <c r="BE429"/>
  <c r="J62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18"/>
  <c r="BH418"/>
  <c r="BG418"/>
  <c r="BF418"/>
  <c r="T418"/>
  <c r="R418"/>
  <c r="P418"/>
  <c r="BK418"/>
  <c r="J418"/>
  <c r="BE418"/>
  <c r="BI414"/>
  <c r="BH414"/>
  <c r="BG414"/>
  <c r="BF414"/>
  <c r="T414"/>
  <c r="R414"/>
  <c r="P414"/>
  <c r="BK414"/>
  <c r="J414"/>
  <c r="BE414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1"/>
  <c r="BH401"/>
  <c r="BG401"/>
  <c r="BF401"/>
  <c r="T401"/>
  <c r="T400"/>
  <c r="T399"/>
  <c r="R401"/>
  <c r="R400"/>
  <c r="R399"/>
  <c r="P401"/>
  <c r="P400"/>
  <c r="P399"/>
  <c r="BK401"/>
  <c r="BK400"/>
  <c r="J400"/>
  <c r="BK399"/>
  <c r="J399"/>
  <c r="J401"/>
  <c r="BE401"/>
  <c r="J61"/>
  <c r="J60"/>
  <c r="BI398"/>
  <c r="BH398"/>
  <c r="BG398"/>
  <c r="BF398"/>
  <c r="T398"/>
  <c r="T397"/>
  <c r="R398"/>
  <c r="R397"/>
  <c r="P398"/>
  <c r="P397"/>
  <c r="BK398"/>
  <c r="BK397"/>
  <c r="J397"/>
  <c r="J398"/>
  <c r="BE398"/>
  <c r="J59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90"/>
  <c r="BH390"/>
  <c r="BG390"/>
  <c r="BF390"/>
  <c r="T390"/>
  <c r="T389"/>
  <c r="R390"/>
  <c r="R389"/>
  <c r="P390"/>
  <c r="P389"/>
  <c r="BK390"/>
  <c r="BK389"/>
  <c r="J389"/>
  <c r="J390"/>
  <c r="BE390"/>
  <c r="J58"/>
  <c r="BI384"/>
  <c r="BH384"/>
  <c r="BG384"/>
  <c r="BF384"/>
  <c r="T384"/>
  <c r="R384"/>
  <c r="P384"/>
  <c r="BK384"/>
  <c r="J384"/>
  <c r="BE384"/>
  <c r="BI374"/>
  <c r="BH374"/>
  <c r="BG374"/>
  <c r="BF374"/>
  <c r="T374"/>
  <c r="R374"/>
  <c r="P374"/>
  <c r="BK374"/>
  <c r="J374"/>
  <c r="BE374"/>
  <c r="BI367"/>
  <c r="BH367"/>
  <c r="BG367"/>
  <c r="BF367"/>
  <c r="T367"/>
  <c r="R367"/>
  <c r="P367"/>
  <c r="BK367"/>
  <c r="J367"/>
  <c r="BE367"/>
  <c r="BI364"/>
  <c r="BH364"/>
  <c r="BG364"/>
  <c r="BF364"/>
  <c r="T364"/>
  <c r="R364"/>
  <c r="P364"/>
  <c r="BK364"/>
  <c r="J364"/>
  <c r="BE364"/>
  <c r="BI360"/>
  <c r="BH360"/>
  <c r="BG360"/>
  <c r="BF360"/>
  <c r="T360"/>
  <c r="R360"/>
  <c r="P360"/>
  <c r="BK360"/>
  <c r="J360"/>
  <c r="BE360"/>
  <c r="BI356"/>
  <c r="BH356"/>
  <c r="BG356"/>
  <c r="BF356"/>
  <c r="T356"/>
  <c r="R356"/>
  <c r="P356"/>
  <c r="BK356"/>
  <c r="J356"/>
  <c r="BE356"/>
  <c r="BI352"/>
  <c r="BH352"/>
  <c r="BG352"/>
  <c r="BF352"/>
  <c r="T352"/>
  <c r="R352"/>
  <c r="P352"/>
  <c r="BK352"/>
  <c r="J352"/>
  <c r="BE352"/>
  <c r="BI345"/>
  <c r="BH345"/>
  <c r="BG345"/>
  <c r="BF345"/>
  <c r="T345"/>
  <c r="R345"/>
  <c r="P345"/>
  <c r="BK345"/>
  <c r="J345"/>
  <c r="BE345"/>
  <c r="BI341"/>
  <c r="BH341"/>
  <c r="BG341"/>
  <c r="BF341"/>
  <c r="T341"/>
  <c r="R341"/>
  <c r="P341"/>
  <c r="BK341"/>
  <c r="J341"/>
  <c r="BE341"/>
  <c r="BI337"/>
  <c r="BH337"/>
  <c r="BG337"/>
  <c r="BF337"/>
  <c r="T337"/>
  <c r="R337"/>
  <c r="P337"/>
  <c r="BK337"/>
  <c r="J337"/>
  <c r="BE337"/>
  <c r="BI327"/>
  <c r="BH327"/>
  <c r="BG327"/>
  <c r="BF327"/>
  <c r="T327"/>
  <c r="R327"/>
  <c r="P327"/>
  <c r="BK327"/>
  <c r="J327"/>
  <c r="BE327"/>
  <c r="BI323"/>
  <c r="BH323"/>
  <c r="BG323"/>
  <c r="BF323"/>
  <c r="T323"/>
  <c r="R323"/>
  <c r="P323"/>
  <c r="BK323"/>
  <c r="J323"/>
  <c r="BE323"/>
  <c r="BI312"/>
  <c r="BH312"/>
  <c r="BG312"/>
  <c r="BF312"/>
  <c r="T312"/>
  <c r="R312"/>
  <c r="P312"/>
  <c r="BK312"/>
  <c r="J312"/>
  <c r="BE312"/>
  <c r="BI301"/>
  <c r="BH301"/>
  <c r="BG301"/>
  <c r="BF301"/>
  <c r="T301"/>
  <c r="R301"/>
  <c r="P301"/>
  <c r="BK301"/>
  <c r="J301"/>
  <c r="BE301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88"/>
  <c r="BH288"/>
  <c r="BG288"/>
  <c r="BF288"/>
  <c r="T288"/>
  <c r="T287"/>
  <c r="R288"/>
  <c r="R287"/>
  <c r="P288"/>
  <c r="P287"/>
  <c r="BK288"/>
  <c r="BK287"/>
  <c r="J287"/>
  <c r="J288"/>
  <c r="BE288"/>
  <c r="J57"/>
  <c r="BI286"/>
  <c r="BH286"/>
  <c r="BG286"/>
  <c r="BF286"/>
  <c r="T286"/>
  <c r="R286"/>
  <c r="P286"/>
  <c r="BK286"/>
  <c r="J286"/>
  <c r="BE286"/>
  <c r="BI282"/>
  <c r="BH282"/>
  <c r="BG282"/>
  <c r="BF282"/>
  <c r="T282"/>
  <c r="R282"/>
  <c r="P282"/>
  <c r="BK282"/>
  <c r="J282"/>
  <c r="BE282"/>
  <c r="BI274"/>
  <c r="BH274"/>
  <c r="BG274"/>
  <c r="BF274"/>
  <c r="T274"/>
  <c r="R274"/>
  <c r="P274"/>
  <c r="BK274"/>
  <c r="J274"/>
  <c r="BE274"/>
  <c r="BI270"/>
  <c r="BH270"/>
  <c r="BG270"/>
  <c r="BF270"/>
  <c r="T270"/>
  <c r="R270"/>
  <c r="P270"/>
  <c r="BK270"/>
  <c r="J270"/>
  <c r="BE270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43"/>
  <c r="BH243"/>
  <c r="BG243"/>
  <c r="BF243"/>
  <c r="T243"/>
  <c r="R243"/>
  <c r="P243"/>
  <c r="BK243"/>
  <c r="J243"/>
  <c r="BE243"/>
  <c r="BI222"/>
  <c r="BH222"/>
  <c r="BG222"/>
  <c r="BF222"/>
  <c r="T222"/>
  <c r="R222"/>
  <c r="P222"/>
  <c r="BK222"/>
  <c r="J222"/>
  <c r="BE222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72"/>
  <c r="BH172"/>
  <c r="BG172"/>
  <c r="BF172"/>
  <c r="T172"/>
  <c r="T171"/>
  <c r="R172"/>
  <c r="R171"/>
  <c r="P172"/>
  <c r="P171"/>
  <c r="BK172"/>
  <c r="BK171"/>
  <c r="J171"/>
  <c r="J172"/>
  <c r="BE172"/>
  <c r="J56"/>
  <c r="BI167"/>
  <c r="BH167"/>
  <c r="BG167"/>
  <c r="BF167"/>
  <c r="T167"/>
  <c r="T166"/>
  <c r="R167"/>
  <c r="R166"/>
  <c r="P167"/>
  <c r="P166"/>
  <c r="BK167"/>
  <c r="BK166"/>
  <c r="J166"/>
  <c r="J167"/>
  <c r="BE167"/>
  <c r="J55"/>
  <c r="BI156"/>
  <c r="BH156"/>
  <c r="BG156"/>
  <c r="BF156"/>
  <c r="T156"/>
  <c r="R156"/>
  <c r="P156"/>
  <c r="BK156"/>
  <c r="J156"/>
  <c r="BE156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4"/>
  <c r="BH124"/>
  <c r="BG124"/>
  <c r="BF124"/>
  <c r="T124"/>
  <c r="R124"/>
  <c r="P124"/>
  <c r="BK124"/>
  <c r="J124"/>
  <c r="BE12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2"/>
  <c r="F32"/>
  <c i="1" r="BD52"/>
  <c i="2" r="BH102"/>
  <c r="F31"/>
  <c i="1" r="BC52"/>
  <c i="2" r="BG102"/>
  <c r="F30"/>
  <c i="1" r="BB52"/>
  <c i="2" r="BF102"/>
  <c r="J29"/>
  <c i="1" r="AW52"/>
  <c i="2" r="F29"/>
  <c i="1" r="BA52"/>
  <c i="2" r="T102"/>
  <c r="T101"/>
  <c r="T100"/>
  <c r="T99"/>
  <c r="R102"/>
  <c r="R101"/>
  <c r="R100"/>
  <c r="R99"/>
  <c r="P102"/>
  <c r="P101"/>
  <c r="P100"/>
  <c r="P99"/>
  <c i="1" r="AU52"/>
  <c i="2" r="BK102"/>
  <c r="BK101"/>
  <c r="J101"/>
  <c r="BK100"/>
  <c r="J100"/>
  <c r="BK99"/>
  <c r="J99"/>
  <c r="J52"/>
  <c r="J25"/>
  <c i="1" r="AG52"/>
  <c i="2" r="J102"/>
  <c r="BE102"/>
  <c r="J28"/>
  <c i="1" r="AV52"/>
  <c i="2" r="F28"/>
  <c i="1" r="AZ52"/>
  <c i="2" r="J54"/>
  <c r="J53"/>
  <c r="J95"/>
  <c r="F95"/>
  <c r="F93"/>
  <c r="E91"/>
  <c r="J47"/>
  <c r="F47"/>
  <c r="F45"/>
  <c r="E43"/>
  <c r="J34"/>
  <c r="J16"/>
  <c r="E16"/>
  <c r="F96"/>
  <c r="F48"/>
  <c r="J15"/>
  <c r="J10"/>
  <c r="J93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<sst xmlns="http://schemas.openxmlformats.org/spreadsheetml/2006/main">
  <si>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</si>
  <si>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</si>
  <si>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</si>
  <si>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</si>
  <si>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</si>
  <si>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</si>
  <si>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</si>
  <si>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{39f81322-5db7-4d32-a52e-4b65deb3038e}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</si>
  <si>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</si>
  <si>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</si>
  <si>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</si>
  <si>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</si>
  <si>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</si>
  <si>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</si>
  <si>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</si>
  <si>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</si>
  <si>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RHU-vodolecba-2-X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</si>
  <si>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</si>
  <si>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</si>
  <si>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 xml:space="preserve">Stavební úpravy vodoléčby Rehabilitačního ústavu  Brandýs nad Orlicí</t>
  </si>
  <si>
    <t>KSO:</t>
  </si>
  <si>
    <t/>
  </si>
  <si>
    <t>CC-CZ:</t>
  </si>
  <si>
    <t>Místo:</t>
  </si>
  <si>
    <t>Brandýs nad Orlicí</t>
  </si>
  <si>
    <t>Datum:</t>
  </si>
  <si>
    <t>27.12.2017</t>
  </si>
  <si>
    <t>Zadavatel:</t>
  </si>
  <si>
    <t>IČ:</t>
  </si>
  <si>
    <t>Rehabilitační ústav Brandýs nad Orlicí</t>
  </si>
  <si>
    <t>DIČ:</t>
  </si>
  <si>
    <t>Uchazeč:</t>
  </si>
  <si>
    <t>Vyplň údaj</t>
  </si>
  <si>
    <t>Projektant:</t>
  </si>
  <si>
    <t>ing.arch. Karel Blank</t>
  </si>
  <si>
    <t>True</t>
  </si>
  <si>
    <t>0,1</t>
  </si>
  <si>
    <t>Poznámka:</t>
  </si>
  <si>
    <t>Soupis prací je sestaven s využitím položek Cenové soustavy ÚRS.Cenové a technické podmínky položek Cenové soustavy ÚRS,které nejsou uvedeny v soupisu prací (informace z tzv. úvodních částí katalogů) jsou neomezeně dálkově k dispozici na www.cs-urs.cz .Položky soupisu prací,které nemají ve sloupci "Cenová soustava" uveden žádný údaj,nepochází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</si>
  <si>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</si>
  <si>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</si>
  <si>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</si>
  <si>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</si>
  <si>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</si>
  <si>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</si>
  <si>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</si>
  <si>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</si>
  <si>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</si>
  <si>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</si>
  <si>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</si>
  <si>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</si>
  <si>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</si>
  <si>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</si>
  <si>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</si>
  <si>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</si>
  <si>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</si>
  <si>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</si>
  <si>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</si>
  <si>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</si>
  <si>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</si>
  <si>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</si>
  <si>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</si>
  <si>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</si>
  <si>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</si>
  <si>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</si>
  <si>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</si>
  <si>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</si>
  <si>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</si>
  <si>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</si>
  <si>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</si>
  <si>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</si>
  <si>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</si>
  <si>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</si>
  <si>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</si>
  <si>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</si>
  <si>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</si>
  <si>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</si>
  <si>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</si>
  <si>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</si>
  <si>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</si>
  <si>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</si>
  <si>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</si>
  <si>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</si>
  <si>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</si>
  <si>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</si>
  <si>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</si>
  <si>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</si>
  <si>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</si>
  <si>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</si>
  <si>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</si>
  <si>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</si>
  <si>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</si>
  <si>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</si>
  <si>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</si>
  <si>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</si>
  <si>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</si>
  <si>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</si>
  <si>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</si>
  <si>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</si>
  <si>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</si>
  <si>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</si>
  <si>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</si>
  <si>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</si>
  <si>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</t>
  </si>
  <si>
    <t xml:space="preserve">    731 - Ústřední vytápění - kotelny</t>
  </si>
  <si>
    <t xml:space="preserve">    741 - Elektroinstalace 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</si>
  <si>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</si>
  <si>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</si>
  <si>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</si>
  <si>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</si>
  <si>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</si>
  <si>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</si>
  <si>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</si>
  <si>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</si>
  <si>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</si>
  <si>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</si>
  <si>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</si>
  <si>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</si>
  <si>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</si>
  <si>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</si>
  <si>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</si>
  <si>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</si>
  <si>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</si>
  <si>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</si>
  <si>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</si>
  <si>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</si>
  <si>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</si>
  <si>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</si>
  <si>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</si>
  <si>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</si>
  <si>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</si>
  <si>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</si>
  <si>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</si>
  <si>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</si>
  <si>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</si>
  <si>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</si>
  <si>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</si>
  <si>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</si>
  <si>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</si>
  <si>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</si>
  <si>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</si>
  <si>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317234410</t>
  </si>
  <si>
    <t>Vyzdívka mezi nosníky z cihel pálených na MC</t>
  </si>
  <si>
    <t>m3</t>
  </si>
  <si>
    <t>CS ÚRS 2017 01</t>
  </si>
  <si>
    <t>4</t>
  </si>
  <si>
    <t>903537613</t>
  </si>
  <si>
    <t>VV</t>
  </si>
  <si>
    <t>"dle technické zprávy a výkresu D2.3 cca :"</t>
  </si>
  <si>
    <t>"prostup VZD ze stávající chodby do sprchoviště :"</t>
  </si>
  <si>
    <t>"I č. 120 :"</t>
  </si>
  <si>
    <t>1,6*0,12*0,7</t>
  </si>
  <si>
    <t>317941121</t>
  </si>
  <si>
    <t>Osazování ocelových válcovaných nosníků na zdivu I, IE, U, UE nebo L do č 12</t>
  </si>
  <si>
    <t>t</t>
  </si>
  <si>
    <t>-911564353</t>
  </si>
  <si>
    <t xml:space="preserve">"m.č. 1+2+3+6 cca - I č. 120  :"</t>
  </si>
  <si>
    <t>1,2*2*0,0111</t>
  </si>
  <si>
    <t>M</t>
  </si>
  <si>
    <t>130107140</t>
  </si>
  <si>
    <t>ocel profilová IPN, v jakosti 11 375, h=120 mm</t>
  </si>
  <si>
    <t>8</t>
  </si>
  <si>
    <t>1958002839</t>
  </si>
  <si>
    <t>0,027*1,1 'Přepočtené koeficientem množství</t>
  </si>
  <si>
    <t>317944321</t>
  </si>
  <si>
    <t>Válcované nosníky do č.12 dodatečně osazované do připravených otvorů</t>
  </si>
  <si>
    <t>1128173439</t>
  </si>
  <si>
    <t>1,6*3*0,0111*1,1</t>
  </si>
  <si>
    <t>"prostup VZD ze stávající chodby do vodoléčby :"</t>
  </si>
  <si>
    <t>1,6*2*0,0111*1,1</t>
  </si>
  <si>
    <t>"rezerva na nepředvídané práce - prostupy cca :"</t>
  </si>
  <si>
    <t>0,100</t>
  </si>
  <si>
    <t>Součet</t>
  </si>
  <si>
    <t>5</t>
  </si>
  <si>
    <t>317944323</t>
  </si>
  <si>
    <t>Válcované nosníky č.14 až 22 dodatečně osazované do připravených otvorů</t>
  </si>
  <si>
    <t>-473935134</t>
  </si>
  <si>
    <t>"provedení dle tabulky zámečnických výrobků - ozn. č. 24 :"</t>
  </si>
  <si>
    <t>"m.č. 4 - osazení I č. 200 :"</t>
  </si>
  <si>
    <t>5,65*0,0262*1,1</t>
  </si>
  <si>
    <t>"+ navaření platle 200/100/8 mm = 2 ks :"</t>
  </si>
  <si>
    <t>0,2*0,1*0,067*1,1</t>
  </si>
  <si>
    <t>6</t>
  </si>
  <si>
    <t>340239220</t>
  </si>
  <si>
    <t>Zazdívka otvorů pl do 4 m2 v příčkách nebo stěnách z cihel děrovaných P+D tl 80 mm</t>
  </si>
  <si>
    <t>m2</t>
  </si>
  <si>
    <t>902800508</t>
  </si>
  <si>
    <t xml:space="preserve">"m.č. 5 - odpočívárna cca  :"</t>
  </si>
  <si>
    <t>1*2,1*3</t>
  </si>
  <si>
    <t>7</t>
  </si>
  <si>
    <t>342248140</t>
  </si>
  <si>
    <t>Příčky z cihel broušených tl 80 mm pevnosti P10 s lepenými žebry</t>
  </si>
  <si>
    <t>2006757705</t>
  </si>
  <si>
    <t xml:space="preserve">"m.č. 1+2+3+4+6 cca  :"</t>
  </si>
  <si>
    <t>0,9*3,65+(3,4+1,7*2)*3,65-0,8*2-0,7*2</t>
  </si>
  <si>
    <t>342291121</t>
  </si>
  <si>
    <t>Ukotvení příček k cihelným konstrukcím plochými kotvami</t>
  </si>
  <si>
    <t>m</t>
  </si>
  <si>
    <t>2095004507</t>
  </si>
  <si>
    <t>3,65*4</t>
  </si>
  <si>
    <t>9</t>
  </si>
  <si>
    <t>346244381</t>
  </si>
  <si>
    <t>Plentování jednostranné v do 200 mm válcovaných nosníků cihlami</t>
  </si>
  <si>
    <t>301669351</t>
  </si>
  <si>
    <t>1,6*0,12*2</t>
  </si>
  <si>
    <t>"m.č. 1+2+3+6 cca - I č. 120 do příček :"</t>
  </si>
  <si>
    <t>1,2*2*0,12*2</t>
  </si>
  <si>
    <t>10</t>
  </si>
  <si>
    <t>346481121</t>
  </si>
  <si>
    <t>Zaplentování rýh, potrubí, válcovaných nosníků,výklenků nebo nik ve stropu rabicovým pletivem</t>
  </si>
  <si>
    <t>100073351</t>
  </si>
  <si>
    <t>1,1*0,8</t>
  </si>
  <si>
    <t>1,1*0,15</t>
  </si>
  <si>
    <t>(0,7+0,8)*(0,1+0,12*2)</t>
  </si>
  <si>
    <t>Vodorovné konstrukce</t>
  </si>
  <si>
    <t>11</t>
  </si>
  <si>
    <t>413232221</t>
  </si>
  <si>
    <t>Zazdívka zhlaví válcovaných nosníků v do 300 mm</t>
  </si>
  <si>
    <t>kus</t>
  </si>
  <si>
    <t>727431019</t>
  </si>
  <si>
    <t>"m.č. 4 - po osazení I č. 200 :"</t>
  </si>
  <si>
    <t>1+1</t>
  </si>
  <si>
    <t>Úpravy povrchů, podlahy a osazování výplní</t>
  </si>
  <si>
    <t>12</t>
  </si>
  <si>
    <t>612131101</t>
  </si>
  <si>
    <t>Cementový postřik vnitřních stěn nanášený celoplošně ručně</t>
  </si>
  <si>
    <t>-895000698</t>
  </si>
  <si>
    <t>"m.č. 1+2+3+4+6 cca nové příčky :"</t>
  </si>
  <si>
    <t>(0,9*3,65+(3,4+1,7*2)*3,65-0,8*2-0,7*2)*2</t>
  </si>
  <si>
    <t>Mezisoučet</t>
  </si>
  <si>
    <t xml:space="preserve">"dle technické zprávy a výkresu D2.3  :"</t>
  </si>
  <si>
    <t xml:space="preserve">"m.č. 5 - odpočívárna cca zazdívky  zruš.dveří :"</t>
  </si>
  <si>
    <t>1*2,1*3*2</t>
  </si>
  <si>
    <t xml:space="preserve">"dle technické zprávy a výkresu D2.2 a D3.1 + D2.3  :"</t>
  </si>
  <si>
    <t>"obvodové stěny místností - po vybourání příček cca :"</t>
  </si>
  <si>
    <t>(5,9*2+3,41*2)*4-1*2,1*4+(1+2,1*2)*0,45*2</t>
  </si>
  <si>
    <t>(1+2,1*2)*0,56*2-2,42*3,04+(2,42+3,04*2)*0,2</t>
  </si>
  <si>
    <t>(6,5*2+5,95*2+1,58*2)*3,7-0,9*2-1,26*3,12-1,47*2,1*2</t>
  </si>
  <si>
    <t>(1+2,1*2)*0,1+(1,26+3,12*2)*0,74+(1,47+2,1*2)*0,25*2</t>
  </si>
  <si>
    <t>(1,3*2+0,35)*1,5/2*2+(0,9*2+0,4)*1/2*2</t>
  </si>
  <si>
    <t>(5,24*2+6,15*2)*3,65-1,26*3,12-1,47*2,1*2+(1,47+2,1*2)*0,25</t>
  </si>
  <si>
    <t>13</t>
  </si>
  <si>
    <t>612135101</t>
  </si>
  <si>
    <t>Hrubá výplň rýh ve stěnách maltou jakékoli šířky rýhy</t>
  </si>
  <si>
    <t>-1521471476</t>
  </si>
  <si>
    <t>"rezerva na nepředvídané práce - pro ZTI,EL,ÚT cca :"</t>
  </si>
  <si>
    <t>25,00*0,1</t>
  </si>
  <si>
    <t>14</t>
  </si>
  <si>
    <t>612321121</t>
  </si>
  <si>
    <t>Vápenocementová omítka hladká jednovrstvá vnitřních stěn nanášená ručně</t>
  </si>
  <si>
    <t>1916361984</t>
  </si>
  <si>
    <t>"plocha pod obklady = dle plochy obkladů cca :"</t>
  </si>
  <si>
    <t>"dle technické zprávy a výkresu D2.3 + D5.1 :"</t>
  </si>
  <si>
    <t>210,572</t>
  </si>
  <si>
    <t>612321141</t>
  </si>
  <si>
    <t>Vápenocementová omítka štuková dvouvrstvá vnitřních stěn nanášená ručně</t>
  </si>
  <si>
    <t>612475266</t>
  </si>
  <si>
    <t>"plocha nad obkladem cca :"</t>
  </si>
  <si>
    <t>((6,15+2,4+2,68*2)*2,2-0,9*2*4)*2</t>
  </si>
  <si>
    <t>"odpočet plochy obkladů :"</t>
  </si>
  <si>
    <t>-210,572</t>
  </si>
  <si>
    <t>16</t>
  </si>
  <si>
    <t>612321191</t>
  </si>
  <si>
    <t>Příplatek k vápenocementové omítce vnitřních stěn za každých dalších 5 mm tloušťky ručně</t>
  </si>
  <si>
    <t>986553227</t>
  </si>
  <si>
    <t>"předpoklad nutného plošného vyrovnání :"</t>
  </si>
  <si>
    <t>((5,9*2+3,41*2)*4-1*2,1*4+(1+2,1*2)*0,45*2)*3</t>
  </si>
  <si>
    <t>((1+2,1*2)*0,56*2-2,42*3,04+(2,42+3,04*2)*0,2)*3</t>
  </si>
  <si>
    <t>((6,5*2+5,95*2+1,58*2)*3,7-0,9*2-1,26*3,12-1,47*2,1*2)*3</t>
  </si>
  <si>
    <t>((1+2,1*2)*0,1+(1,26+3,12*2)*0,74+(1,47+2,1*2)*0,25*2)*3</t>
  </si>
  <si>
    <t>((1,3*2+0,35)*1,5/2*2+(0,9*2+0,4)*1/2*2)*3</t>
  </si>
  <si>
    <t>((5,24*2+6,15*2)*3,65-1,26*3,12-1,47*2,1*2+(1,47+2,1*2)*0,25)*3</t>
  </si>
  <si>
    <t>17</t>
  </si>
  <si>
    <t>612325302</t>
  </si>
  <si>
    <t>Vápenocementová štuková omítka ostění nebo nadpraží</t>
  </si>
  <si>
    <t>-441032662</t>
  </si>
  <si>
    <t>(0,5*2+1,1)*0,8</t>
  </si>
  <si>
    <t>(0,5*2+1,1)*0,15</t>
  </si>
  <si>
    <t>"niky a průchody m.č.3+5 cca :"</t>
  </si>
  <si>
    <t>(1+2,1*2)*0,45*4+(1,26+3,12*2)*0,74</t>
  </si>
  <si>
    <t>18</t>
  </si>
  <si>
    <t>619991002</t>
  </si>
  <si>
    <t>Zakrytí podlah geotextilií</t>
  </si>
  <si>
    <t>1173693497</t>
  </si>
  <si>
    <t>"dle technické zprávy a výkresu D2.3 :"</t>
  </si>
  <si>
    <t>4,6+1,6+26,8+32,1+22,7+10+6+50</t>
  </si>
  <si>
    <t>19</t>
  </si>
  <si>
    <t>619991012</t>
  </si>
  <si>
    <t>Zakrytí vnitřních výplní otvorů a svislých ploch fólií přilepenou lepící páskou</t>
  </si>
  <si>
    <t>-1176390100</t>
  </si>
  <si>
    <t>2,42*3,04+1,47*2,1*4+0,9*2+15</t>
  </si>
  <si>
    <t>20</t>
  </si>
  <si>
    <t>619995001</t>
  </si>
  <si>
    <t>Začištění omítek kolem oken, dveří, podlah nebo obkladů</t>
  </si>
  <si>
    <t>-2010438227</t>
  </si>
  <si>
    <t>"dle tabulky truhlářských výrobků - dveře ozn. 5 :"</t>
  </si>
  <si>
    <t>(0,9+2*2)*2</t>
  </si>
  <si>
    <t>631312141</t>
  </si>
  <si>
    <t>Doplnění rýh v dosavadních mazaninách betonem prostým</t>
  </si>
  <si>
    <t>1510182804</t>
  </si>
  <si>
    <t>"rezerva na nepředvídané práce - rýhy pro ZTI v podlaze cca :"</t>
  </si>
  <si>
    <t>3,00</t>
  </si>
  <si>
    <t>22</t>
  </si>
  <si>
    <t>632441114</t>
  </si>
  <si>
    <t>Potěr anhydritový tl do 50 mm ze suchých směsí</t>
  </si>
  <si>
    <t>1396521588</t>
  </si>
  <si>
    <t>"m.č. 6 = podlaha P2 cca :"</t>
  </si>
  <si>
    <t>3,90</t>
  </si>
  <si>
    <t>23</t>
  </si>
  <si>
    <t>632451457</t>
  </si>
  <si>
    <t>Potěr pískocementový tl do 50 mm tř. C 30 běžný</t>
  </si>
  <si>
    <t>939064716</t>
  </si>
  <si>
    <t>"m.č. 1+2+3+4+5 = podlaha P1 cca :"</t>
  </si>
  <si>
    <t>4,6+1,6+26,8+32,1+22,7</t>
  </si>
  <si>
    <t>24</t>
  </si>
  <si>
    <t>632451495</t>
  </si>
  <si>
    <t>Příplatek k cenám potěru za přísadu plastifikátoru</t>
  </si>
  <si>
    <t>-859232043</t>
  </si>
  <si>
    <t>"podlahové topení :"</t>
  </si>
  <si>
    <t>25</t>
  </si>
  <si>
    <t>642944121</t>
  </si>
  <si>
    <t>Osazování ocelových zárubní dodatečné pl do 2,5 m2</t>
  </si>
  <si>
    <t>-558546118</t>
  </si>
  <si>
    <t>"provedení dle tabulky zámečnických výrobků - dveře č. 5 :"</t>
  </si>
  <si>
    <t>1,00</t>
  </si>
  <si>
    <t>26</t>
  </si>
  <si>
    <t>553312150</t>
  </si>
  <si>
    <t>zárubeň ocelová s drážkou pro těsnění H 145 DV 900 L/P</t>
  </si>
  <si>
    <t>441671072</t>
  </si>
  <si>
    <t>Ostatní konstrukce a práce, bourání</t>
  </si>
  <si>
    <t>27</t>
  </si>
  <si>
    <t>949101112</t>
  </si>
  <si>
    <t>Lešení pomocné pro objekty pozemních staveb s lešeňovou podlahou v do 3,5 m zatížení do 150 kg/m2</t>
  </si>
  <si>
    <t>-231544262</t>
  </si>
  <si>
    <t>"dle technické zprávy a výkresu D2.2 + D3.1 +D2.3 :"</t>
  </si>
  <si>
    <t>4,6+1,6+26,8+32,1+22,7+10+6</t>
  </si>
  <si>
    <t>28</t>
  </si>
  <si>
    <t>952901111</t>
  </si>
  <si>
    <t>Vyčištění budov bytové a občanské výstavby při výšce podlaží do 4 m</t>
  </si>
  <si>
    <t>-1874345247</t>
  </si>
  <si>
    <t>29</t>
  </si>
  <si>
    <t>952901442</t>
  </si>
  <si>
    <t>Přepažení prostor s prachotěsnou úpravou</t>
  </si>
  <si>
    <t>-1956972675</t>
  </si>
  <si>
    <t>"dle technické zprávy a výkresu D2.2 a D3.1 cca :"</t>
  </si>
  <si>
    <t>2,5*3</t>
  </si>
  <si>
    <t>2,4*2,5*2</t>
  </si>
  <si>
    <t>30</t>
  </si>
  <si>
    <t>962031133</t>
  </si>
  <si>
    <t>Bourání příček z cihel pálených na MVC tl do 150 mm</t>
  </si>
  <si>
    <t>1895045564</t>
  </si>
  <si>
    <t>"dle technické zprávy a výkresu D2.2 a D3.1 :"</t>
  </si>
  <si>
    <t>"stávající oddělující příčky vodoléčby cca :"</t>
  </si>
  <si>
    <t>(1,5+3,4)*4,4-0,9*2</t>
  </si>
  <si>
    <t>3,41*4,4+(3,06+1,56)*2,2-0,8*2*2</t>
  </si>
  <si>
    <t>(6,15+3,11+1,99*2)*2,2-0,8*2*4</t>
  </si>
  <si>
    <t>"obezdívky vany a vířivky cca :"</t>
  </si>
  <si>
    <t>1*8*0,9+(2*2+1*2)*0,9</t>
  </si>
  <si>
    <t>31</t>
  </si>
  <si>
    <t>965043341</t>
  </si>
  <si>
    <t>Bourání podkladů pod dlažby betonových s potěrem nebo teracem tl do 100 mm pl přes 4 m2</t>
  </si>
  <si>
    <t>662862415</t>
  </si>
  <si>
    <t>"stávající vytápěné podlahy vodoléčby cca :"</t>
  </si>
  <si>
    <t>(3,41*5,9+1*0,5*2)*0,1</t>
  </si>
  <si>
    <t>(5,95*6,5+1*0,56*2-1,58*0,56)*0,1</t>
  </si>
  <si>
    <t>(5,24*6,15+1,26*0,74)*0,1</t>
  </si>
  <si>
    <t>32</t>
  </si>
  <si>
    <t>965082932</t>
  </si>
  <si>
    <t xml:space="preserve">Odstranění násypů pod podlahami  nebo ochranného násypu na střechách tl do 200 mm pl do 2 m2</t>
  </si>
  <si>
    <t>2040274140</t>
  </si>
  <si>
    <t>"prostup VZD ze sprchoviště nad střechu :"</t>
  </si>
  <si>
    <t>0,5*1,1*0,2</t>
  </si>
  <si>
    <t>33</t>
  </si>
  <si>
    <t>968062455</t>
  </si>
  <si>
    <t>Vybourání dřevěných dveřních zárubní pl do 2 m2</t>
  </si>
  <si>
    <t>724410282</t>
  </si>
  <si>
    <t>"posuvné dveře - stávající oddělující příčky vodoléčby cca :"</t>
  </si>
  <si>
    <t>0,9*2*7</t>
  </si>
  <si>
    <t>"zrušené dveře z chodby do převlíkáren :"</t>
  </si>
  <si>
    <t>0,9*2*2</t>
  </si>
  <si>
    <t>0,9*2</t>
  </si>
  <si>
    <t>34</t>
  </si>
  <si>
    <t>968072455</t>
  </si>
  <si>
    <t>Vybourání kovových dveřních zárubní pl do 2 m2</t>
  </si>
  <si>
    <t>-2032420467</t>
  </si>
  <si>
    <t>"dveře do stáv. odpočívárny :"</t>
  </si>
  <si>
    <t>35</t>
  </si>
  <si>
    <t>971033531</t>
  </si>
  <si>
    <t>Vybourání otvorů ve zdivu cihelném pl do 1 m2 na MVC nebo MV tl do 150 mm</t>
  </si>
  <si>
    <t>-1736768407</t>
  </si>
  <si>
    <t>1,1*0,5</t>
  </si>
  <si>
    <t>36</t>
  </si>
  <si>
    <t>971033581</t>
  </si>
  <si>
    <t>Vybourání otvorů ve zdivu cihelném pl do 1 m2 na MVC nebo MV tl do 900 mm</t>
  </si>
  <si>
    <t>-236548070</t>
  </si>
  <si>
    <t>1,1*0,5*0,81</t>
  </si>
  <si>
    <t>0,500</t>
  </si>
  <si>
    <t>37</t>
  </si>
  <si>
    <t>972044351</t>
  </si>
  <si>
    <t>Vybourání otvorů ve stropech nebo klenbách z dutých tvárnic pl do 0,25m2 tl přes 100 mm</t>
  </si>
  <si>
    <t>-466203960</t>
  </si>
  <si>
    <t>2,00</t>
  </si>
  <si>
    <t>38</t>
  </si>
  <si>
    <t>972054321</t>
  </si>
  <si>
    <t>Vybourání otvorů v ŽB stropech nebo klenbách pl do 0,25 m2 tl do 100 mm</t>
  </si>
  <si>
    <t>-1988053769</t>
  </si>
  <si>
    <t>39</t>
  </si>
  <si>
    <t>973031325</t>
  </si>
  <si>
    <t>Vysekání kapes ve zdivu cihelném na MV nebo MVC pl do 0,10 m2 hl do 300 mm</t>
  </si>
  <si>
    <t>1565662392</t>
  </si>
  <si>
    <t>"m.č. 4 - pro osazení I č. 200 :"</t>
  </si>
  <si>
    <t>40</t>
  </si>
  <si>
    <t>974031153</t>
  </si>
  <si>
    <t>Vysekání rýh ve zdivu cihelném hl do 100 mm š do 100 mm</t>
  </si>
  <si>
    <t>-814257535</t>
  </si>
  <si>
    <t>25,00</t>
  </si>
  <si>
    <t>41</t>
  </si>
  <si>
    <t>974031664</t>
  </si>
  <si>
    <t>Vysekání rýh ve zdivu cihelném pro vtahování nosníků hl do 150 mm v do 150 mm</t>
  </si>
  <si>
    <t>1563233495</t>
  </si>
  <si>
    <t>1,6*5</t>
  </si>
  <si>
    <t>1,60</t>
  </si>
  <si>
    <t>42</t>
  </si>
  <si>
    <t>978013191</t>
  </si>
  <si>
    <t>Otlučení vnitřní vápenné nebo vápenocementové omítky stěn v rozsahu do 100 % s vyškrabáním spar, s očištěním zdiva</t>
  </si>
  <si>
    <t>505929031</t>
  </si>
  <si>
    <t>43</t>
  </si>
  <si>
    <t>978035127</t>
  </si>
  <si>
    <t>Odstranění tenkovrstvé omítky odsekáním v rozsahu do 100%</t>
  </si>
  <si>
    <t>-1013646032</t>
  </si>
  <si>
    <t>"dle tabulky truhlářských výrobků - ozn. d = mobilní pracovní stůl :"</t>
  </si>
  <si>
    <t>"zbytky lepícího tmelu :"</t>
  </si>
  <si>
    <t>(2+0,1*2)*1,1+0,8*0,4*2</t>
  </si>
  <si>
    <t>997</t>
  </si>
  <si>
    <t>Přesun sutě</t>
  </si>
  <si>
    <t>44</t>
  </si>
  <si>
    <t>997013211</t>
  </si>
  <si>
    <t>Vnitrostaveništní doprava suti a vybouraných hmot pro budovy v do 6 m ručně vodorovně do 50 m</t>
  </si>
  <si>
    <t>-859098563</t>
  </si>
  <si>
    <t>45</t>
  </si>
  <si>
    <t>997013219</t>
  </si>
  <si>
    <t>Příplatek k vnitrostaveništní dopravě suti a vybouraných hmot za zvětšenou dopravu suti ZKD 10 m</t>
  </si>
  <si>
    <t>-1748737531</t>
  </si>
  <si>
    <t>70,15*3 'Přepočtené koeficientem množství</t>
  </si>
  <si>
    <t>46</t>
  </si>
  <si>
    <t>997013511</t>
  </si>
  <si>
    <t>Odvoz suti a vybouraných hmot z meziskládky na skládku do 1 km s naložením a se složením</t>
  </si>
  <si>
    <t>621183961</t>
  </si>
  <si>
    <t>47</t>
  </si>
  <si>
    <t>997013512</t>
  </si>
  <si>
    <t>Příplatek k odvozu suti a vybouraných hmot na skládku ZKD 1 km přes 1 km</t>
  </si>
  <si>
    <t>-1374938</t>
  </si>
  <si>
    <t>70,15*9 'Přepočtené koeficientem množství</t>
  </si>
  <si>
    <t>48</t>
  </si>
  <si>
    <t>997013831</t>
  </si>
  <si>
    <t>Poplatek za uložení stavebního směsného odpadu na skládce (skládkovné)</t>
  </si>
  <si>
    <t>864665317</t>
  </si>
  <si>
    <t>998</t>
  </si>
  <si>
    <t>Přesun hmot</t>
  </si>
  <si>
    <t>49</t>
  </si>
  <si>
    <t>998018001</t>
  </si>
  <si>
    <t>Přesun hmot ruční pro budovy v do 6 m</t>
  </si>
  <si>
    <t>1791797118</t>
  </si>
  <si>
    <t>PSV</t>
  </si>
  <si>
    <t>Práce a dodávky PSV</t>
  </si>
  <si>
    <t>711</t>
  </si>
  <si>
    <t>Izolace proti vodě, vlhkosti a plynům</t>
  </si>
  <si>
    <t>50</t>
  </si>
  <si>
    <t>711111001</t>
  </si>
  <si>
    <t>Provedení izolace proti zemní vlhkosti vodorovné za studena nátěrem penetračním</t>
  </si>
  <si>
    <t>-2100355106</t>
  </si>
  <si>
    <t>51</t>
  </si>
  <si>
    <t>111631500</t>
  </si>
  <si>
    <t>lak asfaltový ALP/9 (MJ t) bal 9 kg</t>
  </si>
  <si>
    <t>-1694316792</t>
  </si>
  <si>
    <t>91,7*0,0003 'Přepočtené koeficientem množství</t>
  </si>
  <si>
    <t>52</t>
  </si>
  <si>
    <t>711113115</t>
  </si>
  <si>
    <t xml:space="preserve">Izolace proti zemní vlhkosti na vodorovné ploše za studena těsnicí hmotou </t>
  </si>
  <si>
    <t>1728717162</t>
  </si>
  <si>
    <t>"m.č. 6 = podlaha P2 cca = např. combiflex-c2 :"</t>
  </si>
  <si>
    <t>2,3*1,7</t>
  </si>
  <si>
    <t>53</t>
  </si>
  <si>
    <t>711113125</t>
  </si>
  <si>
    <t xml:space="preserve">Izolace proti zemní vlhkosti na svislé ploše za studena těsnicí hmotou </t>
  </si>
  <si>
    <t>-548222357</t>
  </si>
  <si>
    <t>(2,3*2+1,7*2-0,8)*0,3</t>
  </si>
  <si>
    <t>54</t>
  </si>
  <si>
    <t>711141559</t>
  </si>
  <si>
    <t>Provedení izolace proti zemní vlhkosti pásy přitavením vodorovné NAIP</t>
  </si>
  <si>
    <t>1848185864</t>
  </si>
  <si>
    <t>55</t>
  </si>
  <si>
    <t>628321340</t>
  </si>
  <si>
    <t>pás těžký asfaltovaný modifikovaný</t>
  </si>
  <si>
    <t>1270284784</t>
  </si>
  <si>
    <t>91,7*1,15 'Přepočtené koeficientem množství</t>
  </si>
  <si>
    <t>56</t>
  </si>
  <si>
    <t>998711101</t>
  </si>
  <si>
    <t>Přesun hmot tonážní pro izolace proti vodě, vlhkosti a plynům v objektech výšky do 6 m</t>
  </si>
  <si>
    <t>-1526167950</t>
  </si>
  <si>
    <t>712</t>
  </si>
  <si>
    <t>Povlakové krytiny</t>
  </si>
  <si>
    <t>57</t>
  </si>
  <si>
    <t>712300832</t>
  </si>
  <si>
    <t>Odstranění povlakové krytiny střech do 10° dvouvrstvé</t>
  </si>
  <si>
    <t>-641816852</t>
  </si>
  <si>
    <t>0,5*1,1</t>
  </si>
  <si>
    <t>58</t>
  </si>
  <si>
    <t>712310931</t>
  </si>
  <si>
    <t>Údržba-oprava povlakové krytiny na ploché střeše penetračním nátěrem, výztužnou tkaninou, hydroizolační stěrkou,tmelem a ochranným posypem</t>
  </si>
  <si>
    <t>-887772393</t>
  </si>
  <si>
    <t>59</t>
  </si>
  <si>
    <t>998712101</t>
  </si>
  <si>
    <t>Přesun hmot tonážní tonážní pro krytiny povlakové v objektech v do 6 m</t>
  </si>
  <si>
    <t>-1912727217</t>
  </si>
  <si>
    <t>713</t>
  </si>
  <si>
    <t>Izolace tepelné</t>
  </si>
  <si>
    <t>60</t>
  </si>
  <si>
    <t>713120821</t>
  </si>
  <si>
    <t>Odstranění tepelné izolace podlah volně kladené z polystyrenu tl do 100 mm</t>
  </si>
  <si>
    <t>610904038</t>
  </si>
  <si>
    <t>3,41*5,9+1*0,5*2</t>
  </si>
  <si>
    <t>5,95*6,5+1*0,56*2-1,58*0,56</t>
  </si>
  <si>
    <t>5,24*6,15+1,26*0,74</t>
  </si>
  <si>
    <t>61</t>
  </si>
  <si>
    <t>713121111</t>
  </si>
  <si>
    <t>Montáž izolace tepelné podlah volně kladenými rohožemi, pásy, dílci, deskami 1 vrstva</t>
  </si>
  <si>
    <t>1737989049</t>
  </si>
  <si>
    <t>62</t>
  </si>
  <si>
    <t>283759221</t>
  </si>
  <si>
    <t>deska z pěnového polystyrenu EPS 200 S 1000 x 500 x 70 mm</t>
  </si>
  <si>
    <t>1651691942</t>
  </si>
  <si>
    <t>87,8*1,02 'Přepočtené koeficientem množství</t>
  </si>
  <si>
    <t>63</t>
  </si>
  <si>
    <t>283759090</t>
  </si>
  <si>
    <t>deska z pěnového polystyrenu EPS 150 S 1000 x 500 x 50 mm</t>
  </si>
  <si>
    <t>-1550552507</t>
  </si>
  <si>
    <t>3,9*1,02 'Přepočtené koeficientem množství</t>
  </si>
  <si>
    <t>64</t>
  </si>
  <si>
    <t>713191132</t>
  </si>
  <si>
    <t>Montáž izolace tepelné podlah, stropů vrchem nebo střech překrytí separační fólií z PE</t>
  </si>
  <si>
    <t>1666532602</t>
  </si>
  <si>
    <t>65</t>
  </si>
  <si>
    <t>283231500</t>
  </si>
  <si>
    <t>fólie separační PE bal. 100 m2</t>
  </si>
  <si>
    <t>228186044</t>
  </si>
  <si>
    <t>91,7*1,1 'Přepočtené koeficientem množství</t>
  </si>
  <si>
    <t>66</t>
  </si>
  <si>
    <t>998713101</t>
  </si>
  <si>
    <t>Přesun hmot tonážní pro izolace tepelné v objektech v do 6 m</t>
  </si>
  <si>
    <t>-2081164656</t>
  </si>
  <si>
    <t>721</t>
  </si>
  <si>
    <t xml:space="preserve">Zdravotechnika </t>
  </si>
  <si>
    <t>67</t>
  </si>
  <si>
    <t>72111113R</t>
  </si>
  <si>
    <t>ZTI - vnitřní kanalizace+vodovod+zařizovací předměty</t>
  </si>
  <si>
    <t>soub.</t>
  </si>
  <si>
    <t>1229079496</t>
  </si>
  <si>
    <t>"viz samostatný rozpočet ing. Pátka :"</t>
  </si>
  <si>
    <t>731</t>
  </si>
  <si>
    <t>Ústřední vytápění - kotelny</t>
  </si>
  <si>
    <t>68</t>
  </si>
  <si>
    <t>73124449R</t>
  </si>
  <si>
    <t>ÚT - vytápění</t>
  </si>
  <si>
    <t>-1750832200</t>
  </si>
  <si>
    <t>741</t>
  </si>
  <si>
    <t xml:space="preserve">Elektroinstalace </t>
  </si>
  <si>
    <t>69</t>
  </si>
  <si>
    <t>74182011R</t>
  </si>
  <si>
    <t>Vnitřní elektroinstalace - silnoproud+slaboproud</t>
  </si>
  <si>
    <t>1915105727</t>
  </si>
  <si>
    <t>"viz samostatný rozpočet p.Hroděje :"</t>
  </si>
  <si>
    <t>751</t>
  </si>
  <si>
    <t>Vzduchotechnika</t>
  </si>
  <si>
    <t>70</t>
  </si>
  <si>
    <t>75111102R</t>
  </si>
  <si>
    <t>Vzduchotechnické instalace</t>
  </si>
  <si>
    <t>167960831</t>
  </si>
  <si>
    <t>"viz samostatný rozpočet p. Svobody :"</t>
  </si>
  <si>
    <t>763</t>
  </si>
  <si>
    <t>Konstrukce suché výstavby</t>
  </si>
  <si>
    <t>71</t>
  </si>
  <si>
    <t>763111335</t>
  </si>
  <si>
    <t>SDK příčka tl 125 mm profil CW+UW 75 desky 1xH2 12,5 do trvale mokrého prostředí bez TI EI 15 Rw 41 DB</t>
  </si>
  <si>
    <t>-1217537613</t>
  </si>
  <si>
    <t xml:space="preserve">"m.č. 4 cca  :"</t>
  </si>
  <si>
    <t>(6,15+2,4+2,68*2)*2,2-0,9*2*4</t>
  </si>
  <si>
    <t>72</t>
  </si>
  <si>
    <t>763111621</t>
  </si>
  <si>
    <t>Montáž desek tl 12,5 mm SDK příčka</t>
  </si>
  <si>
    <t>446601632</t>
  </si>
  <si>
    <t>"provedení dle tabulky zámečnických výrobků - ozn. 23 :"</t>
  </si>
  <si>
    <t>"opláštění stavebního pouzdra cca :"</t>
  </si>
  <si>
    <t>1*2,2*2*4</t>
  </si>
  <si>
    <t>73</t>
  </si>
  <si>
    <t>590305230</t>
  </si>
  <si>
    <t>deska impregnovaná sdk "H2" 12,5 mm do trvale mokrého prostředí</t>
  </si>
  <si>
    <t>857944529</t>
  </si>
  <si>
    <t>17,6*1,1 'Přepočtené koeficientem množství</t>
  </si>
  <si>
    <t>74</t>
  </si>
  <si>
    <t>763111713</t>
  </si>
  <si>
    <t>SDK příčka ukončení ve volném prostoru - vyztužení vrchu příček profilem UA 100</t>
  </si>
  <si>
    <t>-1843972969</t>
  </si>
  <si>
    <t>6,15+2,4+2,68*2</t>
  </si>
  <si>
    <t>75</t>
  </si>
  <si>
    <t>763131431</t>
  </si>
  <si>
    <t>SDK podhled deska 1xDF 12,5 bez TI dvouvrstvá spodní kce profil CD+UD</t>
  </si>
  <si>
    <t>535189241</t>
  </si>
  <si>
    <t>"prostup VZD - stávající chodba cca :"</t>
  </si>
  <si>
    <t>14,500</t>
  </si>
  <si>
    <t>76</t>
  </si>
  <si>
    <t>763131451</t>
  </si>
  <si>
    <t>SDK podhled deska 1xH2 12,5 bez TI dvouvrstvá spodní kce profil CD+UD (SDK desky pro dlouhodobě vlhké a mokré interiéry)</t>
  </si>
  <si>
    <t>602979074</t>
  </si>
  <si>
    <t>"dle technické zprávy a výkresu D2.4 :"</t>
  </si>
  <si>
    <t>"m.č. 1+2+3+4+6 cca SDK1 :"</t>
  </si>
  <si>
    <t>2,5*1,8-1,3*0,35+1,7*0,9+5,95*4,65-1,56*0,56-1,15*0,45*2</t>
  </si>
  <si>
    <t>5,24*6,15+0,85*0,5/2*2*4+2,3*1,7-1,3*0,35</t>
  </si>
  <si>
    <t>77</t>
  </si>
  <si>
    <t>763131712</t>
  </si>
  <si>
    <t>SDK podhled napojení na jiný druh podhledu</t>
  </si>
  <si>
    <t>-871074051</t>
  </si>
  <si>
    <t>2,39+2,39</t>
  </si>
  <si>
    <t>78</t>
  </si>
  <si>
    <t>763131713</t>
  </si>
  <si>
    <t>SDK podhled napojení na obvodové konstrukce profilem</t>
  </si>
  <si>
    <t>1138040539</t>
  </si>
  <si>
    <t>6+6</t>
  </si>
  <si>
    <t>2,5*2+1,8*2+1,7*2+0,9*2+5,95*2+4,65*2+1,56*2+(1,15*2+0,45)*2</t>
  </si>
  <si>
    <t>5,24*2+6,15*2+2,3*2+1,7*2</t>
  </si>
  <si>
    <t>79</t>
  </si>
  <si>
    <t>763131714</t>
  </si>
  <si>
    <t>SDK podhled základní penetrační nátěr</t>
  </si>
  <si>
    <t>-882822969</t>
  </si>
  <si>
    <t>"prostup VZD - stávající chodba cca SDK3 :"</t>
  </si>
  <si>
    <t>"dle technické zprávy a výkresu D2.2 a D3.1+D3.2 cca :"</t>
  </si>
  <si>
    <t>"prostup VZD ze sprchoviště nad střechu SDK1 cca :"</t>
  </si>
  <si>
    <t>2,4*(0,9+0,7)</t>
  </si>
  <si>
    <t>80</t>
  </si>
  <si>
    <t>763131721</t>
  </si>
  <si>
    <t>SDK podhled skoková změna v do 0,5 m</t>
  </si>
  <si>
    <t>1972053799</t>
  </si>
  <si>
    <t>"dle technické zprávy a výkresu D2.4 + D3.2 :"</t>
  </si>
  <si>
    <t xml:space="preserve">"m.č. 3+4  = okna cca SDK1 :"</t>
  </si>
  <si>
    <t>1,47*4</t>
  </si>
  <si>
    <t>81</t>
  </si>
  <si>
    <t>763131751</t>
  </si>
  <si>
    <t>Montáž parotěsné zábrany do SDK podhledu</t>
  </si>
  <si>
    <t>-2055471866</t>
  </si>
  <si>
    <t>"m.č. 5 - odpočívárna cca SDK2 :"</t>
  </si>
  <si>
    <t>22,700</t>
  </si>
  <si>
    <t>82</t>
  </si>
  <si>
    <t>283292100</t>
  </si>
  <si>
    <t xml:space="preserve">zábrana parotěsná  role 1,5 x 50 m</t>
  </si>
  <si>
    <t>-98391988</t>
  </si>
  <si>
    <t>95,255*1,1 'Přepočtené koeficientem množství</t>
  </si>
  <si>
    <t>83</t>
  </si>
  <si>
    <t>763131821</t>
  </si>
  <si>
    <t>Demontáž SDK podhledu s dvouvrstvou nosnou kcí z ocelových profilů opláštění jednoduché</t>
  </si>
  <si>
    <t>-1808209598</t>
  </si>
  <si>
    <t>"stávající SDK podhledy vodoléčby cca :"</t>
  </si>
  <si>
    <t>3,41*5,9+5,95*6,5-1,58*0,56-0,9*0,5*2-1,3*0,5*2+5,24*6,15+0,8*0,5/2*8</t>
  </si>
  <si>
    <t>84</t>
  </si>
  <si>
    <t>763135102</t>
  </si>
  <si>
    <t>Montáž SDK kazetového podhledu z kazet 600x600 mm na zavěšenou polozapuštěnou nosnou konstrukci</t>
  </si>
  <si>
    <t>-1730694996</t>
  </si>
  <si>
    <t>"m.č. 5 - odpočívárna cca SDK2 =vlastnosti Quattro 20 :"</t>
  </si>
  <si>
    <t>85</t>
  </si>
  <si>
    <t>590305790</t>
  </si>
  <si>
    <t>podhled kazetový akust. vlastnosti, hrana E15, tl. 10 mm, 600 x 600 mm</t>
  </si>
  <si>
    <t>-691371314</t>
  </si>
  <si>
    <t>22,7*1,05 'Přepočtené koeficientem množství</t>
  </si>
  <si>
    <t>86</t>
  </si>
  <si>
    <t>763164535</t>
  </si>
  <si>
    <t>SDK obklad kovových kcí tvaru L š do 0,8 m desky 1xDF 12,5</t>
  </si>
  <si>
    <t>1667003123</t>
  </si>
  <si>
    <t xml:space="preserve">"chodba  - VZD potrubí cca 400x400mm - dl. 6m :"</t>
  </si>
  <si>
    <t>6,00</t>
  </si>
  <si>
    <t>87</t>
  </si>
  <si>
    <t>763164561</t>
  </si>
  <si>
    <t>SDK obklad kovových kcí tvaru L š přes 0,8 m desky 1xH2 12,5 (SDK desky pro dlouhodobě vlhké a mokré interiéry)</t>
  </si>
  <si>
    <t>-818940420</t>
  </si>
  <si>
    <t>"chodba vodoléčby - VZD potrubí cca :"</t>
  </si>
  <si>
    <t>(0,8+0,9)*2,5</t>
  </si>
  <si>
    <t xml:space="preserve">"rezerva na nepředvídané práce  cca :"</t>
  </si>
  <si>
    <t>88</t>
  </si>
  <si>
    <t>763164821</t>
  </si>
  <si>
    <t>Demontáž SDK obkladu kovových kcí opláštění jednoduché</t>
  </si>
  <si>
    <t>-1009833867</t>
  </si>
  <si>
    <t>89</t>
  </si>
  <si>
    <t>763183112</t>
  </si>
  <si>
    <t>Montáž pouzdra posuvných dveří s jednou kapsou pro jedno křídlo šířky do 1200 mm do SDK příčky</t>
  </si>
  <si>
    <t>-659929190</t>
  </si>
  <si>
    <t>4,00</t>
  </si>
  <si>
    <t>90</t>
  </si>
  <si>
    <t>553316130</t>
  </si>
  <si>
    <t>pouzdro stavební STANDARD S700-090 900 mm</t>
  </si>
  <si>
    <t>-1374386980</t>
  </si>
  <si>
    <t>91</t>
  </si>
  <si>
    <t>998763301</t>
  </si>
  <si>
    <t>Přesun hmot tonážní pro sádrokartonové konstrukce v objektech v do 6 m</t>
  </si>
  <si>
    <t>1991765043</t>
  </si>
  <si>
    <t>766</t>
  </si>
  <si>
    <t>Konstrukce truhlářské</t>
  </si>
  <si>
    <t>92</t>
  </si>
  <si>
    <t>76666030R</t>
  </si>
  <si>
    <t>Dodávka+montáž posuvných 1 kř dveří do pouzdra 900/1970 pro provedení bez obložek, povrch.úprava kovolaminát - provedení do trvale vlhkého prostředí</t>
  </si>
  <si>
    <t>-2019720295</t>
  </si>
  <si>
    <t>"provedení dle tabulky truhlářských výrobků - ozn. 1 :"</t>
  </si>
  <si>
    <t>2+2</t>
  </si>
  <si>
    <t>93</t>
  </si>
  <si>
    <t>76666031R</t>
  </si>
  <si>
    <t>Dodávka+montáž otočných 1 kř dveří plných 800/1970 vč. obložkové zárubně a kování, povrch.úprava kovolaminát - provedení do trvale vlhkého prostředí</t>
  </si>
  <si>
    <t>992380178</t>
  </si>
  <si>
    <t>"provedení dle tabulky truhlářských výrobků - ozn. 2 :"</t>
  </si>
  <si>
    <t>94</t>
  </si>
  <si>
    <t>76666032R</t>
  </si>
  <si>
    <t>Dodávka+montáž otočných 1 kř dveří plných 900/1970 vč. obložkové zárubně a kování+zámek vložkový, povrch.úprava kovolaminát - provedení do trvale vlhkého prostředí</t>
  </si>
  <si>
    <t>-174698073</t>
  </si>
  <si>
    <t>"provedení dle tabulky truhlářských výrobků - ozn. 3 :"</t>
  </si>
  <si>
    <t>95</t>
  </si>
  <si>
    <t>76666033R</t>
  </si>
  <si>
    <t>Dodávka+montáž otočných 1 kř dveří plných 700/1970 vč. obložkové zárubně a kování+zámek vložkový, povrch.úprava kovolaminát - provedení do trvale vlhkého prostředí</t>
  </si>
  <si>
    <t>1481866794</t>
  </si>
  <si>
    <t>"provedení dle tabulky truhlářských výrobků - ozn. 4 :"</t>
  </si>
  <si>
    <t>96</t>
  </si>
  <si>
    <t>766660717</t>
  </si>
  <si>
    <t>Montáž dveřních křídel samozavírače na ocelovou zárubeň</t>
  </si>
  <si>
    <t>-1293073268</t>
  </si>
  <si>
    <t>"provedení dle tabulky truhlářských výrobků - ozn. 5 :"</t>
  </si>
  <si>
    <t>97</t>
  </si>
  <si>
    <t>549172651</t>
  </si>
  <si>
    <t>zavírač dveří hydraulický s požární odolností</t>
  </si>
  <si>
    <t>940282316</t>
  </si>
  <si>
    <t>98</t>
  </si>
  <si>
    <t>76666495R</t>
  </si>
  <si>
    <t>Dodávka+montáž otočných 1 kř dveří plných s požární odolností 30 min. do ocel.zárubně,povrch.úprava kovolaminát=vnitřní strana+vnější strana= bílý nátěr+osazení nového zámku-kombinace mechanického a elektr. pro ovládání pomocí EPS -systém setra-pacient</t>
  </si>
  <si>
    <t>-1610097234</t>
  </si>
  <si>
    <t>"provedení dle tabulky truhlářských výrobků - ozn. 5 = 90/197 ? :"</t>
  </si>
  <si>
    <t>99</t>
  </si>
  <si>
    <t>76682113R</t>
  </si>
  <si>
    <t>Montáž + dodávka věšákové stěny pro odložení oděvu a osobních věcí rozměr 500/800mm - provedení do vlhkého provozu-povrch kovolaminát</t>
  </si>
  <si>
    <t>-1500623254</t>
  </si>
  <si>
    <t>"provedení dle tabulky truhlářských výrobků - ozn. a :"</t>
  </si>
  <si>
    <t>100</t>
  </si>
  <si>
    <t>76682114R</t>
  </si>
  <si>
    <t>Montáž + dodávka zavěšené stěny pro odložení oděvu rozměr 900/1600mm - provedení do vlhkého provozu-povrch kovolaminát</t>
  </si>
  <si>
    <t>-1307152933</t>
  </si>
  <si>
    <t>"provedení dle tabulky truhlářských výrobků - ozn. b :"</t>
  </si>
  <si>
    <t>101</t>
  </si>
  <si>
    <t>76682115R</t>
  </si>
  <si>
    <t>Montáž + dodávka zavěšené vestavěné skříňky rozměr 1000/1200/400 mm - provedení do vlhkého provozu-povrch kovolaminát</t>
  </si>
  <si>
    <t>-839524685</t>
  </si>
  <si>
    <t>"provedení dle tabulky truhlářských výrobků - ozn. c :"</t>
  </si>
  <si>
    <t>102</t>
  </si>
  <si>
    <t>998766101</t>
  </si>
  <si>
    <t>Přesun hmot tonážní pro konstrukce truhlářské v objektech v do 6 m</t>
  </si>
  <si>
    <t>-1988048424</t>
  </si>
  <si>
    <t>767</t>
  </si>
  <si>
    <t>Konstrukce zámečnické</t>
  </si>
  <si>
    <t>103</t>
  </si>
  <si>
    <t>76799511R</t>
  </si>
  <si>
    <t>Montáž +dodávka stropní zvedák pro přesun imobilních pacientů do vany a z vany</t>
  </si>
  <si>
    <t>kpl.</t>
  </si>
  <si>
    <t>1685814938</t>
  </si>
  <si>
    <t>"provedení dle tabulky zámečnických výrobků - ozn. č. 25 :"</t>
  </si>
  <si>
    <t>104</t>
  </si>
  <si>
    <t>998767101</t>
  </si>
  <si>
    <t>Přesun hmot tonážní pro zámečnické konstrukce v objektech v do 6 m</t>
  </si>
  <si>
    <t>32646003</t>
  </si>
  <si>
    <t>771</t>
  </si>
  <si>
    <t>Podlahy z dlaždic</t>
  </si>
  <si>
    <t>105</t>
  </si>
  <si>
    <t>771574153</t>
  </si>
  <si>
    <t>Montáž podlah keramických velkoformátových lepených rozlivovým lepidlem přes 2 do 4 ks/ m2</t>
  </si>
  <si>
    <t>-264735640</t>
  </si>
  <si>
    <t>106</t>
  </si>
  <si>
    <t>59761441R</t>
  </si>
  <si>
    <t xml:space="preserve">dlaždice keramické slinuté protiskluzové R11/C  600 x 600 x 10 mm</t>
  </si>
  <si>
    <t>-582356210</t>
  </si>
  <si>
    <t>107</t>
  </si>
  <si>
    <t>771579196</t>
  </si>
  <si>
    <t>Příplatek k montáž podlah keramických za spárování epoxydovou spárovací hmotou</t>
  </si>
  <si>
    <t>674935537</t>
  </si>
  <si>
    <t>108</t>
  </si>
  <si>
    <t>771591111</t>
  </si>
  <si>
    <t>Podlahy penetrace podkladu</t>
  </si>
  <si>
    <t>2050333004</t>
  </si>
  <si>
    <t>109</t>
  </si>
  <si>
    <t>771591163R</t>
  </si>
  <si>
    <t>Dodávka+montáž požlábkového nerez profilu spáry koutové dlažeb (styk podlahy se stěnou) + vnitřní a vnější rohové tvarovky</t>
  </si>
  <si>
    <t>557072799</t>
  </si>
  <si>
    <t>"koutový spoj skleněné obklady-dlažby = tzv. vanová lišta+tvarovky cca :"</t>
  </si>
  <si>
    <t>"dle tabulky zámečnických a ostatních výrobků - ozn. 20 :"</t>
  </si>
  <si>
    <t>94,00</t>
  </si>
  <si>
    <t>110</t>
  </si>
  <si>
    <t>771591264</t>
  </si>
  <si>
    <t xml:space="preserve">Spoj kontaktní izolace ve spojení s dlažbou s napojením na stěnu  z folie </t>
  </si>
  <si>
    <t>536184025</t>
  </si>
  <si>
    <t>"m.č. 6 = podlaha P2 cca = např. kerdi pás :"</t>
  </si>
  <si>
    <t>2,3*2+1,7*2-0,8</t>
  </si>
  <si>
    <t>111</t>
  </si>
  <si>
    <t>771990111</t>
  </si>
  <si>
    <t>Vyrovnání podkladu samonivelační stěrkou tl 4 mm pevnosti 15 Mpa</t>
  </si>
  <si>
    <t>2042952464</t>
  </si>
  <si>
    <t>112</t>
  </si>
  <si>
    <t>998771101</t>
  </si>
  <si>
    <t>Přesun hmot tonážní pro podlahy z dlaždic v objektech v do 6 m</t>
  </si>
  <si>
    <t>251774041</t>
  </si>
  <si>
    <t>781</t>
  </si>
  <si>
    <t>Dokončovací práce - obklady</t>
  </si>
  <si>
    <t>113</t>
  </si>
  <si>
    <t>781423810</t>
  </si>
  <si>
    <t>Demontáž obkladů z obkladaček opakních lepených</t>
  </si>
  <si>
    <t>-1529851676</t>
  </si>
  <si>
    <t>((1,5+3,4)*2-0,9*2)*2</t>
  </si>
  <si>
    <t>3,41*2*2+((3,06+1,56)*2,2-0,8*2*2)*2</t>
  </si>
  <si>
    <t>((6,15+3,11+1,99*2)*2,2-0,8*2*4)*2</t>
  </si>
  <si>
    <t>"obezdívka vířivky cca :"</t>
  </si>
  <si>
    <t>1*4*0,9</t>
  </si>
  <si>
    <t>(5,9*2+3,41*2)*2-1*2,1*4+(1+2,1*2)*0,45*2</t>
  </si>
  <si>
    <t>(1+2,1*2)*0,56*2-2,42*1,2+1,2*0,2*2</t>
  </si>
  <si>
    <t>(6,5*2+5,95*2+1,58*2)*2-0,9*2-1,26*2</t>
  </si>
  <si>
    <t>(1+2,1*2)*0,1+2*0,74*2</t>
  </si>
  <si>
    <t>(5,24*2+6,15*2)*2-1,26*2</t>
  </si>
  <si>
    <t>114</t>
  </si>
  <si>
    <t>781424112</t>
  </si>
  <si>
    <t>Montáž obkladů vnitřních z obkladaček opakních do 25 ks/m2 lepených flexibilním lepidlem</t>
  </si>
  <si>
    <t>-1232261661</t>
  </si>
  <si>
    <t xml:space="preserve">"m.č. 1  cca :"</t>
  </si>
  <si>
    <t>(2,5+1,8*2+0,9+0,1*2)*2-0,7*2-0,9*2</t>
  </si>
  <si>
    <t xml:space="preserve">"m.č. 2  cca :"</t>
  </si>
  <si>
    <t>(1,7*2+0,9*2-0,7)*2</t>
  </si>
  <si>
    <t xml:space="preserve">"m.č. 3  cca :"</t>
  </si>
  <si>
    <t>(4,65*2+5,95*2+1,56*2+0,74*2-1,26-0,8-1,5)*2</t>
  </si>
  <si>
    <t xml:space="preserve">"m.č. 4  cca :"</t>
  </si>
  <si>
    <t>(2,68*2+1,9*2)*2,2-0,9*2</t>
  </si>
  <si>
    <t>(2,68*2+2,12*2-1,26)*2,2-0,9*2*4</t>
  </si>
  <si>
    <t>(2,4*2+3*2)*2,2-0,9*2</t>
  </si>
  <si>
    <t xml:space="preserve">"m.č. 5  cca :"</t>
  </si>
  <si>
    <t>(5,9*2+3,4*2+0,45*2*4-0,9)*2-2,4*1,2</t>
  </si>
  <si>
    <t xml:space="preserve">"m.č. 6  cca :"</t>
  </si>
  <si>
    <t>(2,3*2+1,7*2-0,8)*2</t>
  </si>
  <si>
    <t>5,00</t>
  </si>
  <si>
    <t>115</t>
  </si>
  <si>
    <t>63465135R</t>
  </si>
  <si>
    <t>skleněný modrý obklad 200x200 mm jednobarevný</t>
  </si>
  <si>
    <t>-1636492854</t>
  </si>
  <si>
    <t>"cca 3/5 z obkládané plochy :"</t>
  </si>
  <si>
    <t>218,632/5*3*1,1</t>
  </si>
  <si>
    <t>116</t>
  </si>
  <si>
    <t>63465136R</t>
  </si>
  <si>
    <t>skleněný modrý obklad 200x200 mm vzorovaný evokující vodní hladinu</t>
  </si>
  <si>
    <t>526443447</t>
  </si>
  <si>
    <t>"cca 2/5 z obkládané plochy :"</t>
  </si>
  <si>
    <t>218,632/5*2*1,1</t>
  </si>
  <si>
    <t>117</t>
  </si>
  <si>
    <t>781429191</t>
  </si>
  <si>
    <t>Příplatek k montáži obkladů vnitřních opakních za plochu do 10 m2</t>
  </si>
  <si>
    <t>-526592072</t>
  </si>
  <si>
    <t>118</t>
  </si>
  <si>
    <t>781491021</t>
  </si>
  <si>
    <t>Montáž zrcadel plochy do 1 m2 lepených silikonovým tmelem na keramický obklad</t>
  </si>
  <si>
    <t>-327308283</t>
  </si>
  <si>
    <t>"dle tabulky zámečnických a ostatních výrobků - ozn. 21 :"</t>
  </si>
  <si>
    <t>119</t>
  </si>
  <si>
    <t>634651340</t>
  </si>
  <si>
    <t>zrcadlo nemontované bronzové, tl.4 mm, max. rozměr 3210 x 2250 mm</t>
  </si>
  <si>
    <t>73973727</t>
  </si>
  <si>
    <t>"zabroušené hrany !!! :"</t>
  </si>
  <si>
    <t>120</t>
  </si>
  <si>
    <t>781494112</t>
  </si>
  <si>
    <t>Nerezové profily rohové lepené flexibilním lepidlem</t>
  </si>
  <si>
    <t>-1054912288</t>
  </si>
  <si>
    <t xml:space="preserve">"m.č. 1+2+3+4+5+6  cca :"</t>
  </si>
  <si>
    <t>2*4+2*5+2*10+2*8+2+1,1*2</t>
  </si>
  <si>
    <t>121</t>
  </si>
  <si>
    <t>781495111</t>
  </si>
  <si>
    <t>Penetrace podkladu vnitřních obkladů</t>
  </si>
  <si>
    <t>-1079047733</t>
  </si>
  <si>
    <t>122</t>
  </si>
  <si>
    <t>781495142</t>
  </si>
  <si>
    <t>Průnik obkladem kruhový do DN 90 bez izolace</t>
  </si>
  <si>
    <t>1622457919</t>
  </si>
  <si>
    <t>123</t>
  </si>
  <si>
    <t>781495152</t>
  </si>
  <si>
    <t>Průnik obkladem hranatý o delší straně do 90 mm bez izolace</t>
  </si>
  <si>
    <t>-333761658</t>
  </si>
  <si>
    <t>124</t>
  </si>
  <si>
    <t>998781101</t>
  </si>
  <si>
    <t>Přesun hmot tonážní pro obklady keramické v objektech v do 6 m</t>
  </si>
  <si>
    <t>-756264240</t>
  </si>
  <si>
    <t>783</t>
  </si>
  <si>
    <t>Dokončovací práce - nátěry</t>
  </si>
  <si>
    <t>125</t>
  </si>
  <si>
    <t>783314201</t>
  </si>
  <si>
    <t>Základní antikorozní jednonásobný syntetický standardní nátěr zámečnických konstrukcí</t>
  </si>
  <si>
    <t>1418292897</t>
  </si>
  <si>
    <t>5,65*(0,2*2+0,09*4)</t>
  </si>
  <si>
    <t>126</t>
  </si>
  <si>
    <t>783315101</t>
  </si>
  <si>
    <t>Mezinátěr jednonásobný syntetický standardní zámečnických konstrukcí</t>
  </si>
  <si>
    <t>-752811461</t>
  </si>
  <si>
    <t>"ocel.zárubeň :"</t>
  </si>
  <si>
    <t>(0,9+2*2)*0,25</t>
  </si>
  <si>
    <t>127</t>
  </si>
  <si>
    <t>783317101</t>
  </si>
  <si>
    <t>Krycí jednonásobný syntetický standardní nátěr zámečnických konstrukcí</t>
  </si>
  <si>
    <t>-1380806620</t>
  </si>
  <si>
    <t>128</t>
  </si>
  <si>
    <t>-28006805</t>
  </si>
  <si>
    <t>784</t>
  </si>
  <si>
    <t>Dokončovací práce - malby a tapety</t>
  </si>
  <si>
    <t>129</t>
  </si>
  <si>
    <t>784181121</t>
  </si>
  <si>
    <t>Hloubková jednonásobná penetrace podkladu v místnostech výšky do 3,80 m</t>
  </si>
  <si>
    <t>423188721</t>
  </si>
  <si>
    <t>((6,15+2,4+2,68*2)*2,35-1*2,1*4)*2</t>
  </si>
  <si>
    <t>130</t>
  </si>
  <si>
    <t>784211101</t>
  </si>
  <si>
    <t>Dvojnásobné bílé malby ze směsí za mokra výborně otěruvzdorných v místnostech výšky do 3,80 m</t>
  </si>
  <si>
    <t>-1330741778</t>
  </si>
  <si>
    <t>"SDK podhledy :"</t>
  </si>
  <si>
    <t>14,500+6*0,4</t>
  </si>
  <si>
    <t>131</t>
  </si>
  <si>
    <t>784211143</t>
  </si>
  <si>
    <t>Příplatek k cenám 2x maleb ze směsí za mokra za provádění styku 2 barev</t>
  </si>
  <si>
    <t>704928478</t>
  </si>
  <si>
    <t>"předběžný odhad cca :"</t>
  </si>
  <si>
    <t>100,00</t>
  </si>
  <si>
    <t>132</t>
  </si>
  <si>
    <t>784211163</t>
  </si>
  <si>
    <t>Příplatek k cenám 2x maleb ze směsí za mokra otěruvzdorných za barevnou malbu středně sytého odstínu</t>
  </si>
  <si>
    <t>997969262</t>
  </si>
  <si>
    <t>786</t>
  </si>
  <si>
    <t>Dokončovací práce - čalounické úpravy</t>
  </si>
  <si>
    <t>133</t>
  </si>
  <si>
    <t>78661220R</t>
  </si>
  <si>
    <t>Montáž + dodávka zatemňujících rolet z pogumovaných textilií do vlhkého prostředí + motorické ovládání</t>
  </si>
  <si>
    <t>-1579257585</t>
  </si>
  <si>
    <t>"dle tabulky zámečnických a ostatních výrobků - ozn. 22 do m.č. 4 :"</t>
  </si>
  <si>
    <t>"předpokládané rozměry š.=1800mm a v.=2500mm :"</t>
  </si>
  <si>
    <t>134</t>
  </si>
  <si>
    <t>998786101</t>
  </si>
  <si>
    <t>Přesun hmot tonážní pro čalounické úpravy v objektech v do 6 m</t>
  </si>
  <si>
    <t>842206537</t>
  </si>
  <si>
    <t>VRN</t>
  </si>
  <si>
    <t>Vedlejší rozpočtové náklady</t>
  </si>
  <si>
    <t>VRN1</t>
  </si>
  <si>
    <t>Průzkumné, geodetické a projektové práce</t>
  </si>
  <si>
    <t>135</t>
  </si>
  <si>
    <t>013254000</t>
  </si>
  <si>
    <t>Dokumentace skutečného provedení stavby</t>
  </si>
  <si>
    <t>Kč</t>
  </si>
  <si>
    <t>1024</t>
  </si>
  <si>
    <t>-726529349</t>
  </si>
  <si>
    <t>"dle vyhl. 499/2006 Sb. ve třech listinných vyhotoveních a"</t>
  </si>
  <si>
    <t>"a 1 x v elektronickém provedení na CD :"</t>
  </si>
  <si>
    <t>VRN3</t>
  </si>
  <si>
    <t>Zařízení staveniště</t>
  </si>
  <si>
    <t>136</t>
  </si>
  <si>
    <t>031002000</t>
  </si>
  <si>
    <t>Vybudování + provou + likvidace zařízení staveniště</t>
  </si>
  <si>
    <t>-239820122</t>
  </si>
  <si>
    <t>VRN4</t>
  </si>
  <si>
    <t>Inženýrská činnost</t>
  </si>
  <si>
    <t>137</t>
  </si>
  <si>
    <t>045002000</t>
  </si>
  <si>
    <t>Kompletační a koordinační činnost</t>
  </si>
  <si>
    <t>43598957</t>
  </si>
  <si>
    <t>VRN5</t>
  </si>
  <si>
    <t>Finanční náklady</t>
  </si>
  <si>
    <t>138</t>
  </si>
  <si>
    <t>051103001</t>
  </si>
  <si>
    <t>Pojištění odpovědnosti za škodu</t>
  </si>
  <si>
    <t>1064806638</t>
  </si>
  <si>
    <t>"náklady spojené s pojištěním odpovědnosti za škodu,jak"</t>
  </si>
  <si>
    <t>"je uvedeno v návrhu smlouvy o dílo :"</t>
  </si>
  <si>
    <t>139</t>
  </si>
  <si>
    <t>051103002</t>
  </si>
  <si>
    <t>Bankovní záruka po dobu realizace stavby</t>
  </si>
  <si>
    <t>-1823925134</t>
  </si>
  <si>
    <t>"náklady spojené se zřízením bankovní záruky po dobu realizace"</t>
  </si>
  <si>
    <t>"stavby,jak je uvedeno v návrhu smlouvy o dílo :"</t>
  </si>
  <si>
    <t>140</t>
  </si>
  <si>
    <t>051103003</t>
  </si>
  <si>
    <t>Bankovní záruka po dobu záruční doby stavby</t>
  </si>
  <si>
    <t>566028898</t>
  </si>
  <si>
    <t>"náklady spojené se zřízením bankovní záruky po dobu"</t>
  </si>
  <si>
    <t>"záruční doby stavby,jak je uvedeno v návrhu smlouvy o dílo :"</t>
  </si>
  <si>
    <t>VRN7</t>
  </si>
  <si>
    <t>Provozní vlivy</t>
  </si>
  <si>
    <t>141</t>
  </si>
  <si>
    <t>071002000</t>
  </si>
  <si>
    <t>Provoz investora, třetích osob</t>
  </si>
  <si>
    <t>-1919974354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</si>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</sst>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35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36</v>
      </c>
    </row>
    <row r="19" ht="14.4" customHeight="1">
      <c r="B19" s="28"/>
      <c r="C19" s="29"/>
      <c r="D19" s="40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36</v>
      </c>
    </row>
    <row r="20" ht="57" customHeight="1">
      <c r="B20" s="28"/>
      <c r="C20" s="29"/>
      <c r="D20" s="29"/>
      <c r="E20" s="44" t="s">
        <v>38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35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ROUND(AG51,1)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40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41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42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43</v>
      </c>
      <c r="E26" s="54"/>
      <c r="F26" s="55" t="s">
        <v>44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ROUND(AZ51,1)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ROUND(AV51,1)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45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ROUND(BA51,1)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ROUND(AW51,1)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46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ROUND(BB51,1)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47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ROUND(BC51,1)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48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ROUND(BD51,1)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49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50</v>
      </c>
      <c r="U32" s="61"/>
      <c r="V32" s="61"/>
      <c r="W32" s="61"/>
      <c r="X32" s="63" t="s">
        <v>51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52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RHU-vodolecba-2-X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 xml:space="preserve">Stavební úpravy vodoléčby Rehabilitačního ústavu  Brandýs nad Orlicí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Brandýs nad Orlicí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27.12.2017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Rehabilitační ústav Brandýs nad Orlicí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>ing.arch. Karel Blank</v>
      </c>
      <c r="AN46" s="77"/>
      <c r="AO46" s="77"/>
      <c r="AP46" s="77"/>
      <c r="AQ46" s="74"/>
      <c r="AR46" s="72"/>
      <c r="AS46" s="86" t="s">
        <v>53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54</v>
      </c>
      <c r="D49" s="97"/>
      <c r="E49" s="97"/>
      <c r="F49" s="97"/>
      <c r="G49" s="97"/>
      <c r="H49" s="98"/>
      <c r="I49" s="99" t="s">
        <v>55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56</v>
      </c>
      <c r="AH49" s="97"/>
      <c r="AI49" s="97"/>
      <c r="AJ49" s="97"/>
      <c r="AK49" s="97"/>
      <c r="AL49" s="97"/>
      <c r="AM49" s="97"/>
      <c r="AN49" s="99" t="s">
        <v>57</v>
      </c>
      <c r="AO49" s="97"/>
      <c r="AP49" s="97"/>
      <c r="AQ49" s="101" t="s">
        <v>58</v>
      </c>
      <c r="AR49" s="72"/>
      <c r="AS49" s="102" t="s">
        <v>59</v>
      </c>
      <c r="AT49" s="103" t="s">
        <v>60</v>
      </c>
      <c r="AU49" s="103" t="s">
        <v>61</v>
      </c>
      <c r="AV49" s="103" t="s">
        <v>62</v>
      </c>
      <c r="AW49" s="103" t="s">
        <v>63</v>
      </c>
      <c r="AX49" s="103" t="s">
        <v>64</v>
      </c>
      <c r="AY49" s="103" t="s">
        <v>65</v>
      </c>
      <c r="AZ49" s="103" t="s">
        <v>66</v>
      </c>
      <c r="BA49" s="103" t="s">
        <v>67</v>
      </c>
      <c r="BB49" s="103" t="s">
        <v>68</v>
      </c>
      <c r="BC49" s="103" t="s">
        <v>69</v>
      </c>
      <c r="BD49" s="104" t="s">
        <v>70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71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ROUND(AG52,1)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ROUND(AS52,1)</f>
        <v>0</v>
      </c>
      <c r="AT51" s="114">
        <f>ROUND(SUM(AV51:AW51),1)</f>
        <v>0</v>
      </c>
      <c r="AU51" s="115">
        <f>ROUND(AU52,5)</f>
        <v>0</v>
      </c>
      <c r="AV51" s="114">
        <f>ROUND(AZ51*L26,1)</f>
        <v>0</v>
      </c>
      <c r="AW51" s="114">
        <f>ROUND(BA51*L27,1)</f>
        <v>0</v>
      </c>
      <c r="AX51" s="114">
        <f>ROUND(BB51*L26,1)</f>
        <v>0</v>
      </c>
      <c r="AY51" s="114">
        <f>ROUND(BC51*L27,1)</f>
        <v>0</v>
      </c>
      <c r="AZ51" s="114">
        <f>ROUND(AZ52,1)</f>
        <v>0</v>
      </c>
      <c r="BA51" s="114">
        <f>ROUND(BA52,1)</f>
        <v>0</v>
      </c>
      <c r="BB51" s="114">
        <f>ROUND(BB52,1)</f>
        <v>0</v>
      </c>
      <c r="BC51" s="114">
        <f>ROUND(BC52,1)</f>
        <v>0</v>
      </c>
      <c r="BD51" s="116">
        <f>ROUND(BD52,1)</f>
        <v>0</v>
      </c>
      <c r="BS51" s="117" t="s">
        <v>72</v>
      </c>
      <c r="BT51" s="117" t="s">
        <v>73</v>
      </c>
      <c r="BV51" s="117" t="s">
        <v>74</v>
      </c>
      <c r="BW51" s="117" t="s">
        <v>7</v>
      </c>
      <c r="BX51" s="117" t="s">
        <v>75</v>
      </c>
      <c r="CL51" s="117" t="s">
        <v>21</v>
      </c>
    </row>
    <row r="52" s="5" customFormat="1" ht="47.25" customHeight="1">
      <c r="A52" s="118" t="s">
        <v>76</v>
      </c>
      <c r="B52" s="119"/>
      <c r="C52" s="120"/>
      <c r="D52" s="121" t="s">
        <v>16</v>
      </c>
      <c r="E52" s="121"/>
      <c r="F52" s="121"/>
      <c r="G52" s="121"/>
      <c r="H52" s="121"/>
      <c r="I52" s="122"/>
      <c r="J52" s="121" t="s">
        <v>19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'RHU-vodolecba-2-X - Stave...'!J25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77</v>
      </c>
      <c r="AR52" s="125"/>
      <c r="AS52" s="126">
        <v>0</v>
      </c>
      <c r="AT52" s="127">
        <f>ROUND(SUM(AV52:AW52),1)</f>
        <v>0</v>
      </c>
      <c r="AU52" s="128">
        <f>'RHU-vodolecba-2-X - Stave...'!P99</f>
        <v>0</v>
      </c>
      <c r="AV52" s="127">
        <f>'RHU-vodolecba-2-X - Stave...'!J28</f>
        <v>0</v>
      </c>
      <c r="AW52" s="127">
        <f>'RHU-vodolecba-2-X - Stave...'!J29</f>
        <v>0</v>
      </c>
      <c r="AX52" s="127">
        <f>'RHU-vodolecba-2-X - Stave...'!J30</f>
        <v>0</v>
      </c>
      <c r="AY52" s="127">
        <f>'RHU-vodolecba-2-X - Stave...'!J31</f>
        <v>0</v>
      </c>
      <c r="AZ52" s="127">
        <f>'RHU-vodolecba-2-X - Stave...'!F28</f>
        <v>0</v>
      </c>
      <c r="BA52" s="127">
        <f>'RHU-vodolecba-2-X - Stave...'!F29</f>
        <v>0</v>
      </c>
      <c r="BB52" s="127">
        <f>'RHU-vodolecba-2-X - Stave...'!F30</f>
        <v>0</v>
      </c>
      <c r="BC52" s="127">
        <f>'RHU-vodolecba-2-X - Stave...'!F31</f>
        <v>0</v>
      </c>
      <c r="BD52" s="129">
        <f>'RHU-vodolecba-2-X - Stave...'!F32</f>
        <v>0</v>
      </c>
      <c r="BT52" s="130" t="s">
        <v>78</v>
      </c>
      <c r="BU52" s="130" t="s">
        <v>79</v>
      </c>
      <c r="BV52" s="130" t="s">
        <v>74</v>
      </c>
      <c r="BW52" s="130" t="s">
        <v>7</v>
      </c>
      <c r="BX52" s="130" t="s">
        <v>75</v>
      </c>
      <c r="CL52" s="130" t="s">
        <v>21</v>
      </c>
    </row>
    <row r="53" s="1" customFormat="1" ht="30" customHeight="1">
      <c r="B53" s="46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2"/>
    </row>
    <row r="54" s="1" customFormat="1" ht="6.96" customHeight="1">
      <c r="B54" s="67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72"/>
    </row>
  </sheetData>
  <sheetProtection sheet="1" formatColumns="0" formatRows="0" objects="1" scenarios="1" spinCount="100000" saltValue="UmYQuW7wGKbFikMCBUlsonnkpSTqbV5nrZ9Ao2YyYkM7ny/TD7cB9VxZH/4xFtMZBz576+5rSgZ3yo2wzq20eg==" hashValue="mqKcPj9HMExeaQxO6XtSUxuGLL1MRmI15IIQCoK7efRZEtgr5Lmex1fpTN9hUjtIFm7O3egnjcgWojc+fVVasA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RHU-vodolecba-2-X - Stave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2"/>
      <c r="C1" s="132"/>
      <c r="D1" s="133" t="s">
        <v>1</v>
      </c>
      <c r="E1" s="132"/>
      <c r="F1" s="134" t="s">
        <v>80</v>
      </c>
      <c r="G1" s="134" t="s">
        <v>81</v>
      </c>
      <c r="H1" s="134"/>
      <c r="I1" s="135"/>
      <c r="J1" s="134" t="s">
        <v>82</v>
      </c>
      <c r="K1" s="133" t="s">
        <v>83</v>
      </c>
      <c r="L1" s="134" t="s">
        <v>84</v>
      </c>
      <c r="M1" s="134"/>
      <c r="N1" s="134"/>
      <c r="O1" s="134"/>
      <c r="P1" s="134"/>
      <c r="Q1" s="134"/>
      <c r="R1" s="134"/>
      <c r="S1" s="134"/>
      <c r="T1" s="13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7</v>
      </c>
    </row>
    <row r="3" ht="6.96" customHeight="1">
      <c r="B3" s="25"/>
      <c r="C3" s="26"/>
      <c r="D3" s="26"/>
      <c r="E3" s="26"/>
      <c r="F3" s="26"/>
      <c r="G3" s="26"/>
      <c r="H3" s="26"/>
      <c r="I3" s="136"/>
      <c r="J3" s="26"/>
      <c r="K3" s="27"/>
      <c r="AT3" s="24" t="s">
        <v>85</v>
      </c>
    </row>
    <row r="4" ht="36.96" customHeight="1">
      <c r="B4" s="28"/>
      <c r="C4" s="29"/>
      <c r="D4" s="30" t="s">
        <v>86</v>
      </c>
      <c r="E4" s="29"/>
      <c r="F4" s="29"/>
      <c r="G4" s="29"/>
      <c r="H4" s="29"/>
      <c r="I4" s="137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37"/>
      <c r="J5" s="29"/>
      <c r="K5" s="31"/>
    </row>
    <row r="6" s="1" customFormat="1">
      <c r="B6" s="46"/>
      <c r="C6" s="47"/>
      <c r="D6" s="40" t="s">
        <v>18</v>
      </c>
      <c r="E6" s="47"/>
      <c r="F6" s="47"/>
      <c r="G6" s="47"/>
      <c r="H6" s="47"/>
      <c r="I6" s="138"/>
      <c r="J6" s="47"/>
      <c r="K6" s="51"/>
    </row>
    <row r="7" s="1" customFormat="1" ht="36.96" customHeight="1">
      <c r="B7" s="46"/>
      <c r="C7" s="47"/>
      <c r="D7" s="47"/>
      <c r="E7" s="139" t="s">
        <v>19</v>
      </c>
      <c r="F7" s="47"/>
      <c r="G7" s="47"/>
      <c r="H7" s="47"/>
      <c r="I7" s="138"/>
      <c r="J7" s="47"/>
      <c r="K7" s="51"/>
    </row>
    <row r="8" s="1" customFormat="1">
      <c r="B8" s="46"/>
      <c r="C8" s="47"/>
      <c r="D8" s="47"/>
      <c r="E8" s="47"/>
      <c r="F8" s="47"/>
      <c r="G8" s="47"/>
      <c r="H8" s="47"/>
      <c r="I8" s="138"/>
      <c r="J8" s="47"/>
      <c r="K8" s="51"/>
    </row>
    <row r="9" s="1" customFormat="1" ht="14.4" customHeight="1">
      <c r="B9" s="46"/>
      <c r="C9" s="47"/>
      <c r="D9" s="40" t="s">
        <v>20</v>
      </c>
      <c r="E9" s="47"/>
      <c r="F9" s="35" t="s">
        <v>21</v>
      </c>
      <c r="G9" s="47"/>
      <c r="H9" s="47"/>
      <c r="I9" s="140" t="s">
        <v>22</v>
      </c>
      <c r="J9" s="35" t="s">
        <v>21</v>
      </c>
      <c r="K9" s="51"/>
    </row>
    <row r="10" s="1" customFormat="1" ht="14.4" customHeight="1">
      <c r="B10" s="46"/>
      <c r="C10" s="47"/>
      <c r="D10" s="40" t="s">
        <v>23</v>
      </c>
      <c r="E10" s="47"/>
      <c r="F10" s="35" t="s">
        <v>24</v>
      </c>
      <c r="G10" s="47"/>
      <c r="H10" s="47"/>
      <c r="I10" s="140" t="s">
        <v>25</v>
      </c>
      <c r="J10" s="141" t="str">
        <f>'Rekapitulace stavby'!AN8</f>
        <v>27.12.2017</v>
      </c>
      <c r="K10" s="51"/>
    </row>
    <row r="11" s="1" customFormat="1" ht="10.8" customHeight="1">
      <c r="B11" s="46"/>
      <c r="C11" s="47"/>
      <c r="D11" s="47"/>
      <c r="E11" s="47"/>
      <c r="F11" s="47"/>
      <c r="G11" s="47"/>
      <c r="H11" s="47"/>
      <c r="I11" s="138"/>
      <c r="J11" s="47"/>
      <c r="K11" s="51"/>
    </row>
    <row r="12" s="1" customFormat="1" ht="14.4" customHeight="1">
      <c r="B12" s="46"/>
      <c r="C12" s="47"/>
      <c r="D12" s="40" t="s">
        <v>27</v>
      </c>
      <c r="E12" s="47"/>
      <c r="F12" s="47"/>
      <c r="G12" s="47"/>
      <c r="H12" s="47"/>
      <c r="I12" s="140" t="s">
        <v>28</v>
      </c>
      <c r="J12" s="35" t="s">
        <v>21</v>
      </c>
      <c r="K12" s="51"/>
    </row>
    <row r="13" s="1" customFormat="1" ht="18" customHeight="1">
      <c r="B13" s="46"/>
      <c r="C13" s="47"/>
      <c r="D13" s="47"/>
      <c r="E13" s="35" t="s">
        <v>29</v>
      </c>
      <c r="F13" s="47"/>
      <c r="G13" s="47"/>
      <c r="H13" s="47"/>
      <c r="I13" s="140" t="s">
        <v>30</v>
      </c>
      <c r="J13" s="35" t="s">
        <v>21</v>
      </c>
      <c r="K13" s="51"/>
    </row>
    <row r="14" s="1" customFormat="1" ht="6.96" customHeight="1">
      <c r="B14" s="46"/>
      <c r="C14" s="47"/>
      <c r="D14" s="47"/>
      <c r="E14" s="47"/>
      <c r="F14" s="47"/>
      <c r="G14" s="47"/>
      <c r="H14" s="47"/>
      <c r="I14" s="138"/>
      <c r="J14" s="47"/>
      <c r="K14" s="51"/>
    </row>
    <row r="15" s="1" customFormat="1" ht="14.4" customHeight="1">
      <c r="B15" s="46"/>
      <c r="C15" s="47"/>
      <c r="D15" s="40" t="s">
        <v>31</v>
      </c>
      <c r="E15" s="47"/>
      <c r="F15" s="47"/>
      <c r="G15" s="47"/>
      <c r="H15" s="47"/>
      <c r="I15" s="140" t="s">
        <v>28</v>
      </c>
      <c r="J15" s="35" t="str">
        <f>IF('Rekapitulace stavby'!AN13="Vyplň údaj","",IF('Rekapitulace stavby'!AN13="","",'Rekapitulace stavby'!AN13))</f>
        <v/>
      </c>
      <c r="K15" s="51"/>
    </row>
    <row r="16" s="1" customFormat="1" ht="18" customHeight="1">
      <c r="B16" s="46"/>
      <c r="C16" s="47"/>
      <c r="D16" s="47"/>
      <c r="E16" s="35" t="str">
        <f>IF('Rekapitulace stavby'!E14="Vyplň údaj","",IF('Rekapitulace stavby'!E14="","",'Rekapitulace stavby'!E14))</f>
        <v/>
      </c>
      <c r="F16" s="47"/>
      <c r="G16" s="47"/>
      <c r="H16" s="47"/>
      <c r="I16" s="140" t="s">
        <v>30</v>
      </c>
      <c r="J16" s="35" t="str">
        <f>IF('Rekapitulace stavby'!AN14="Vyplň údaj","",IF('Rekapitulace stavby'!AN14="","",'Rekapitulace stavby'!AN14))</f>
        <v/>
      </c>
      <c r="K16" s="51"/>
    </row>
    <row r="17" s="1" customFormat="1" ht="6.96" customHeight="1">
      <c r="B17" s="46"/>
      <c r="C17" s="47"/>
      <c r="D17" s="47"/>
      <c r="E17" s="47"/>
      <c r="F17" s="47"/>
      <c r="G17" s="47"/>
      <c r="H17" s="47"/>
      <c r="I17" s="138"/>
      <c r="J17" s="47"/>
      <c r="K17" s="51"/>
    </row>
    <row r="18" s="1" customFormat="1" ht="14.4" customHeight="1">
      <c r="B18" s="46"/>
      <c r="C18" s="47"/>
      <c r="D18" s="40" t="s">
        <v>33</v>
      </c>
      <c r="E18" s="47"/>
      <c r="F18" s="47"/>
      <c r="G18" s="47"/>
      <c r="H18" s="47"/>
      <c r="I18" s="140" t="s">
        <v>28</v>
      </c>
      <c r="J18" s="35" t="s">
        <v>21</v>
      </c>
      <c r="K18" s="51"/>
    </row>
    <row r="19" s="1" customFormat="1" ht="18" customHeight="1">
      <c r="B19" s="46"/>
      <c r="C19" s="47"/>
      <c r="D19" s="47"/>
      <c r="E19" s="35" t="s">
        <v>34</v>
      </c>
      <c r="F19" s="47"/>
      <c r="G19" s="47"/>
      <c r="H19" s="47"/>
      <c r="I19" s="140" t="s">
        <v>30</v>
      </c>
      <c r="J19" s="35" t="s">
        <v>21</v>
      </c>
      <c r="K19" s="51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138"/>
      <c r="J20" s="47"/>
      <c r="K20" s="51"/>
    </row>
    <row r="21" s="1" customFormat="1" ht="14.4" customHeight="1">
      <c r="B21" s="46"/>
      <c r="C21" s="47"/>
      <c r="D21" s="40" t="s">
        <v>37</v>
      </c>
      <c r="E21" s="47"/>
      <c r="F21" s="47"/>
      <c r="G21" s="47"/>
      <c r="H21" s="47"/>
      <c r="I21" s="138"/>
      <c r="J21" s="47"/>
      <c r="K21" s="51"/>
    </row>
    <row r="22" s="6" customFormat="1" ht="57" customHeight="1">
      <c r="B22" s="142"/>
      <c r="C22" s="143"/>
      <c r="D22" s="143"/>
      <c r="E22" s="44" t="s">
        <v>38</v>
      </c>
      <c r="F22" s="44"/>
      <c r="G22" s="44"/>
      <c r="H22" s="44"/>
      <c r="I22" s="144"/>
      <c r="J22" s="143"/>
      <c r="K22" s="145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138"/>
      <c r="J23" s="47"/>
      <c r="K23" s="51"/>
    </row>
    <row r="24" s="1" customFormat="1" ht="6.96" customHeight="1">
      <c r="B24" s="46"/>
      <c r="C24" s="47"/>
      <c r="D24" s="106"/>
      <c r="E24" s="106"/>
      <c r="F24" s="106"/>
      <c r="G24" s="106"/>
      <c r="H24" s="106"/>
      <c r="I24" s="146"/>
      <c r="J24" s="106"/>
      <c r="K24" s="147"/>
    </row>
    <row r="25" s="1" customFormat="1" ht="25.44" customHeight="1">
      <c r="B25" s="46"/>
      <c r="C25" s="47"/>
      <c r="D25" s="148" t="s">
        <v>39</v>
      </c>
      <c r="E25" s="47"/>
      <c r="F25" s="47"/>
      <c r="G25" s="47"/>
      <c r="H25" s="47"/>
      <c r="I25" s="138"/>
      <c r="J25" s="149">
        <f>ROUND(J99,1)</f>
        <v>0</v>
      </c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46"/>
      <c r="J26" s="106"/>
      <c r="K26" s="147"/>
    </row>
    <row r="27" s="1" customFormat="1" ht="14.4" customHeight="1">
      <c r="B27" s="46"/>
      <c r="C27" s="47"/>
      <c r="D27" s="47"/>
      <c r="E27" s="47"/>
      <c r="F27" s="52" t="s">
        <v>41</v>
      </c>
      <c r="G27" s="47"/>
      <c r="H27" s="47"/>
      <c r="I27" s="150" t="s">
        <v>40</v>
      </c>
      <c r="J27" s="52" t="s">
        <v>42</v>
      </c>
      <c r="K27" s="51"/>
    </row>
    <row r="28" s="1" customFormat="1" ht="14.4" customHeight="1">
      <c r="B28" s="46"/>
      <c r="C28" s="47"/>
      <c r="D28" s="55" t="s">
        <v>43</v>
      </c>
      <c r="E28" s="55" t="s">
        <v>44</v>
      </c>
      <c r="F28" s="151">
        <f>ROUND(SUM(BE99:BE848), 1)</f>
        <v>0</v>
      </c>
      <c r="G28" s="47"/>
      <c r="H28" s="47"/>
      <c r="I28" s="152">
        <v>0.20999999999999999</v>
      </c>
      <c r="J28" s="151">
        <f>ROUND(ROUND((SUM(BE99:BE848)), 1)*I28, 1)</f>
        <v>0</v>
      </c>
      <c r="K28" s="51"/>
    </row>
    <row r="29" s="1" customFormat="1" ht="14.4" customHeight="1">
      <c r="B29" s="46"/>
      <c r="C29" s="47"/>
      <c r="D29" s="47"/>
      <c r="E29" s="55" t="s">
        <v>45</v>
      </c>
      <c r="F29" s="151">
        <f>ROUND(SUM(BF99:BF848), 1)</f>
        <v>0</v>
      </c>
      <c r="G29" s="47"/>
      <c r="H29" s="47"/>
      <c r="I29" s="152">
        <v>0.14999999999999999</v>
      </c>
      <c r="J29" s="151">
        <f>ROUND(ROUND((SUM(BF99:BF848)), 1)*I29, 1)</f>
        <v>0</v>
      </c>
      <c r="K29" s="51"/>
    </row>
    <row r="30" hidden="1" s="1" customFormat="1" ht="14.4" customHeight="1">
      <c r="B30" s="46"/>
      <c r="C30" s="47"/>
      <c r="D30" s="47"/>
      <c r="E30" s="55" t="s">
        <v>46</v>
      </c>
      <c r="F30" s="151">
        <f>ROUND(SUM(BG99:BG848), 1)</f>
        <v>0</v>
      </c>
      <c r="G30" s="47"/>
      <c r="H30" s="47"/>
      <c r="I30" s="152">
        <v>0.20999999999999999</v>
      </c>
      <c r="J30" s="151">
        <v>0</v>
      </c>
      <c r="K30" s="51"/>
    </row>
    <row r="31" hidden="1" s="1" customFormat="1" ht="14.4" customHeight="1">
      <c r="B31" s="46"/>
      <c r="C31" s="47"/>
      <c r="D31" s="47"/>
      <c r="E31" s="55" t="s">
        <v>47</v>
      </c>
      <c r="F31" s="151">
        <f>ROUND(SUM(BH99:BH848), 1)</f>
        <v>0</v>
      </c>
      <c r="G31" s="47"/>
      <c r="H31" s="47"/>
      <c r="I31" s="152">
        <v>0.14999999999999999</v>
      </c>
      <c r="J31" s="151">
        <v>0</v>
      </c>
      <c r="K31" s="51"/>
    </row>
    <row r="32" hidden="1" s="1" customFormat="1" ht="14.4" customHeight="1">
      <c r="B32" s="46"/>
      <c r="C32" s="47"/>
      <c r="D32" s="47"/>
      <c r="E32" s="55" t="s">
        <v>48</v>
      </c>
      <c r="F32" s="151">
        <f>ROUND(SUM(BI99:BI848), 1)</f>
        <v>0</v>
      </c>
      <c r="G32" s="47"/>
      <c r="H32" s="47"/>
      <c r="I32" s="152">
        <v>0</v>
      </c>
      <c r="J32" s="151">
        <v>0</v>
      </c>
      <c r="K32" s="51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138"/>
      <c r="J33" s="47"/>
      <c r="K33" s="51"/>
    </row>
    <row r="34" s="1" customFormat="1" ht="25.44" customHeight="1">
      <c r="B34" s="46"/>
      <c r="C34" s="153"/>
      <c r="D34" s="154" t="s">
        <v>49</v>
      </c>
      <c r="E34" s="98"/>
      <c r="F34" s="98"/>
      <c r="G34" s="155" t="s">
        <v>50</v>
      </c>
      <c r="H34" s="156" t="s">
        <v>51</v>
      </c>
      <c r="I34" s="157"/>
      <c r="J34" s="158">
        <f>SUM(J25:J32)</f>
        <v>0</v>
      </c>
      <c r="K34" s="159"/>
    </row>
    <row r="35" s="1" customFormat="1" ht="14.4" customHeight="1">
      <c r="B35" s="67"/>
      <c r="C35" s="68"/>
      <c r="D35" s="68"/>
      <c r="E35" s="68"/>
      <c r="F35" s="68"/>
      <c r="G35" s="68"/>
      <c r="H35" s="68"/>
      <c r="I35" s="160"/>
      <c r="J35" s="68"/>
      <c r="K35" s="69"/>
    </row>
    <row r="39" s="1" customFormat="1" ht="6.96" customHeight="1">
      <c r="B39" s="161"/>
      <c r="C39" s="162"/>
      <c r="D39" s="162"/>
      <c r="E39" s="162"/>
      <c r="F39" s="162"/>
      <c r="G39" s="162"/>
      <c r="H39" s="162"/>
      <c r="I39" s="163"/>
      <c r="J39" s="162"/>
      <c r="K39" s="164"/>
    </row>
    <row r="40" s="1" customFormat="1" ht="36.96" customHeight="1">
      <c r="B40" s="46"/>
      <c r="C40" s="30" t="s">
        <v>87</v>
      </c>
      <c r="D40" s="47"/>
      <c r="E40" s="47"/>
      <c r="F40" s="47"/>
      <c r="G40" s="47"/>
      <c r="H40" s="47"/>
      <c r="I40" s="138"/>
      <c r="J40" s="47"/>
      <c r="K40" s="51"/>
    </row>
    <row r="41" s="1" customFormat="1" ht="6.96" customHeight="1">
      <c r="B41" s="46"/>
      <c r="C41" s="47"/>
      <c r="D41" s="47"/>
      <c r="E41" s="47"/>
      <c r="F41" s="47"/>
      <c r="G41" s="47"/>
      <c r="H41" s="47"/>
      <c r="I41" s="138"/>
      <c r="J41" s="47"/>
      <c r="K41" s="51"/>
    </row>
    <row r="42" s="1" customFormat="1" ht="14.4" customHeight="1">
      <c r="B42" s="46"/>
      <c r="C42" s="40" t="s">
        <v>18</v>
      </c>
      <c r="D42" s="47"/>
      <c r="E42" s="47"/>
      <c r="F42" s="47"/>
      <c r="G42" s="47"/>
      <c r="H42" s="47"/>
      <c r="I42" s="138"/>
      <c r="J42" s="47"/>
      <c r="K42" s="51"/>
    </row>
    <row r="43" s="1" customFormat="1" ht="17.25" customHeight="1">
      <c r="B43" s="46"/>
      <c r="C43" s="47"/>
      <c r="D43" s="47"/>
      <c r="E43" s="139" t="str">
        <f>E7</f>
        <v xml:space="preserve">Stavební úpravy vodoléčby Rehabilitačního ústavu  Brandýs nad Orlicí</v>
      </c>
      <c r="F43" s="47"/>
      <c r="G43" s="47"/>
      <c r="H43" s="47"/>
      <c r="I43" s="138"/>
      <c r="J43" s="47"/>
      <c r="K43" s="51"/>
    </row>
    <row r="44" s="1" customFormat="1" ht="6.96" customHeight="1">
      <c r="B44" s="46"/>
      <c r="C44" s="47"/>
      <c r="D44" s="47"/>
      <c r="E44" s="47"/>
      <c r="F44" s="47"/>
      <c r="G44" s="47"/>
      <c r="H44" s="47"/>
      <c r="I44" s="138"/>
      <c r="J44" s="47"/>
      <c r="K44" s="51"/>
    </row>
    <row r="45" s="1" customFormat="1" ht="18" customHeight="1">
      <c r="B45" s="46"/>
      <c r="C45" s="40" t="s">
        <v>23</v>
      </c>
      <c r="D45" s="47"/>
      <c r="E45" s="47"/>
      <c r="F45" s="35" t="str">
        <f>F10</f>
        <v>Brandýs nad Orlicí</v>
      </c>
      <c r="G45" s="47"/>
      <c r="H45" s="47"/>
      <c r="I45" s="140" t="s">
        <v>25</v>
      </c>
      <c r="J45" s="141" t="str">
        <f>IF(J10="","",J10)</f>
        <v>27.12.2017</v>
      </c>
      <c r="K45" s="51"/>
    </row>
    <row r="46" s="1" customFormat="1" ht="6.96" customHeight="1">
      <c r="B46" s="46"/>
      <c r="C46" s="47"/>
      <c r="D46" s="47"/>
      <c r="E46" s="47"/>
      <c r="F46" s="47"/>
      <c r="G46" s="47"/>
      <c r="H46" s="47"/>
      <c r="I46" s="138"/>
      <c r="J46" s="47"/>
      <c r="K46" s="51"/>
    </row>
    <row r="47" s="1" customFormat="1">
      <c r="B47" s="46"/>
      <c r="C47" s="40" t="s">
        <v>27</v>
      </c>
      <c r="D47" s="47"/>
      <c r="E47" s="47"/>
      <c r="F47" s="35" t="str">
        <f>E13</f>
        <v>Rehabilitační ústav Brandýs nad Orlicí</v>
      </c>
      <c r="G47" s="47"/>
      <c r="H47" s="47"/>
      <c r="I47" s="140" t="s">
        <v>33</v>
      </c>
      <c r="J47" s="44" t="str">
        <f>E19</f>
        <v>ing.arch. Karel Blank</v>
      </c>
      <c r="K47" s="51"/>
    </row>
    <row r="48" s="1" customFormat="1" ht="14.4" customHeight="1">
      <c r="B48" s="46"/>
      <c r="C48" s="40" t="s">
        <v>31</v>
      </c>
      <c r="D48" s="47"/>
      <c r="E48" s="47"/>
      <c r="F48" s="35" t="str">
        <f>IF(E16="","",E16)</f>
        <v/>
      </c>
      <c r="G48" s="47"/>
      <c r="H48" s="47"/>
      <c r="I48" s="138"/>
      <c r="J48" s="165"/>
      <c r="K48" s="51"/>
    </row>
    <row r="49" s="1" customFormat="1" ht="10.32" customHeight="1">
      <c r="B49" s="46"/>
      <c r="C49" s="47"/>
      <c r="D49" s="47"/>
      <c r="E49" s="47"/>
      <c r="F49" s="47"/>
      <c r="G49" s="47"/>
      <c r="H49" s="47"/>
      <c r="I49" s="138"/>
      <c r="J49" s="47"/>
      <c r="K49" s="51"/>
    </row>
    <row r="50" s="1" customFormat="1" ht="29.28" customHeight="1">
      <c r="B50" s="46"/>
      <c r="C50" s="166" t="s">
        <v>88</v>
      </c>
      <c r="D50" s="153"/>
      <c r="E50" s="153"/>
      <c r="F50" s="153"/>
      <c r="G50" s="153"/>
      <c r="H50" s="153"/>
      <c r="I50" s="167"/>
      <c r="J50" s="168" t="s">
        <v>89</v>
      </c>
      <c r="K50" s="169"/>
    </row>
    <row r="51" s="1" customFormat="1" ht="10.32" customHeight="1">
      <c r="B51" s="46"/>
      <c r="C51" s="47"/>
      <c r="D51" s="47"/>
      <c r="E51" s="47"/>
      <c r="F51" s="47"/>
      <c r="G51" s="47"/>
      <c r="H51" s="47"/>
      <c r="I51" s="138"/>
      <c r="J51" s="47"/>
      <c r="K51" s="51"/>
    </row>
    <row r="52" s="1" customFormat="1" ht="29.28" customHeight="1">
      <c r="B52" s="46"/>
      <c r="C52" s="170" t="s">
        <v>90</v>
      </c>
      <c r="D52" s="47"/>
      <c r="E52" s="47"/>
      <c r="F52" s="47"/>
      <c r="G52" s="47"/>
      <c r="H52" s="47"/>
      <c r="I52" s="138"/>
      <c r="J52" s="149">
        <f>J99</f>
        <v>0</v>
      </c>
      <c r="K52" s="51"/>
      <c r="AU52" s="24" t="s">
        <v>91</v>
      </c>
    </row>
    <row r="53" s="7" customFormat="1" ht="24.96" customHeight="1">
      <c r="B53" s="171"/>
      <c r="C53" s="172"/>
      <c r="D53" s="173" t="s">
        <v>92</v>
      </c>
      <c r="E53" s="174"/>
      <c r="F53" s="174"/>
      <c r="G53" s="174"/>
      <c r="H53" s="174"/>
      <c r="I53" s="175"/>
      <c r="J53" s="176">
        <f>J100</f>
        <v>0</v>
      </c>
      <c r="K53" s="177"/>
    </row>
    <row r="54" s="8" customFormat="1" ht="19.92" customHeight="1">
      <c r="B54" s="178"/>
      <c r="C54" s="179"/>
      <c r="D54" s="180" t="s">
        <v>93</v>
      </c>
      <c r="E54" s="181"/>
      <c r="F54" s="181"/>
      <c r="G54" s="181"/>
      <c r="H54" s="181"/>
      <c r="I54" s="182"/>
      <c r="J54" s="183">
        <f>J101</f>
        <v>0</v>
      </c>
      <c r="K54" s="184"/>
    </row>
    <row r="55" s="8" customFormat="1" ht="19.92" customHeight="1">
      <c r="B55" s="178"/>
      <c r="C55" s="179"/>
      <c r="D55" s="180" t="s">
        <v>94</v>
      </c>
      <c r="E55" s="181"/>
      <c r="F55" s="181"/>
      <c r="G55" s="181"/>
      <c r="H55" s="181"/>
      <c r="I55" s="182"/>
      <c r="J55" s="183">
        <f>J166</f>
        <v>0</v>
      </c>
      <c r="K55" s="184"/>
    </row>
    <row r="56" s="8" customFormat="1" ht="19.92" customHeight="1">
      <c r="B56" s="178"/>
      <c r="C56" s="179"/>
      <c r="D56" s="180" t="s">
        <v>95</v>
      </c>
      <c r="E56" s="181"/>
      <c r="F56" s="181"/>
      <c r="G56" s="181"/>
      <c r="H56" s="181"/>
      <c r="I56" s="182"/>
      <c r="J56" s="183">
        <f>J171</f>
        <v>0</v>
      </c>
      <c r="K56" s="184"/>
    </row>
    <row r="57" s="8" customFormat="1" ht="19.92" customHeight="1">
      <c r="B57" s="178"/>
      <c r="C57" s="179"/>
      <c r="D57" s="180" t="s">
        <v>96</v>
      </c>
      <c r="E57" s="181"/>
      <c r="F57" s="181"/>
      <c r="G57" s="181"/>
      <c r="H57" s="181"/>
      <c r="I57" s="182"/>
      <c r="J57" s="183">
        <f>J287</f>
        <v>0</v>
      </c>
      <c r="K57" s="184"/>
    </row>
    <row r="58" s="8" customFormat="1" ht="19.92" customHeight="1">
      <c r="B58" s="178"/>
      <c r="C58" s="179"/>
      <c r="D58" s="180" t="s">
        <v>97</v>
      </c>
      <c r="E58" s="181"/>
      <c r="F58" s="181"/>
      <c r="G58" s="181"/>
      <c r="H58" s="181"/>
      <c r="I58" s="182"/>
      <c r="J58" s="183">
        <f>J389</f>
        <v>0</v>
      </c>
      <c r="K58" s="184"/>
    </row>
    <row r="59" s="8" customFormat="1" ht="19.92" customHeight="1">
      <c r="B59" s="178"/>
      <c r="C59" s="179"/>
      <c r="D59" s="180" t="s">
        <v>98</v>
      </c>
      <c r="E59" s="181"/>
      <c r="F59" s="181"/>
      <c r="G59" s="181"/>
      <c r="H59" s="181"/>
      <c r="I59" s="182"/>
      <c r="J59" s="183">
        <f>J397</f>
        <v>0</v>
      </c>
      <c r="K59" s="184"/>
    </row>
    <row r="60" s="7" customFormat="1" ht="24.96" customHeight="1">
      <c r="B60" s="171"/>
      <c r="C60" s="172"/>
      <c r="D60" s="173" t="s">
        <v>99</v>
      </c>
      <c r="E60" s="174"/>
      <c r="F60" s="174"/>
      <c r="G60" s="174"/>
      <c r="H60" s="174"/>
      <c r="I60" s="175"/>
      <c r="J60" s="176">
        <f>J399</f>
        <v>0</v>
      </c>
      <c r="K60" s="177"/>
    </row>
    <row r="61" s="8" customFormat="1" ht="19.92" customHeight="1">
      <c r="B61" s="178"/>
      <c r="C61" s="179"/>
      <c r="D61" s="180" t="s">
        <v>100</v>
      </c>
      <c r="E61" s="181"/>
      <c r="F61" s="181"/>
      <c r="G61" s="181"/>
      <c r="H61" s="181"/>
      <c r="I61" s="182"/>
      <c r="J61" s="183">
        <f>J400</f>
        <v>0</v>
      </c>
      <c r="K61" s="184"/>
    </row>
    <row r="62" s="8" customFormat="1" ht="19.92" customHeight="1">
      <c r="B62" s="178"/>
      <c r="C62" s="179"/>
      <c r="D62" s="180" t="s">
        <v>101</v>
      </c>
      <c r="E62" s="181"/>
      <c r="F62" s="181"/>
      <c r="G62" s="181"/>
      <c r="H62" s="181"/>
      <c r="I62" s="182"/>
      <c r="J62" s="183">
        <f>J428</f>
        <v>0</v>
      </c>
      <c r="K62" s="184"/>
    </row>
    <row r="63" s="8" customFormat="1" ht="19.92" customHeight="1">
      <c r="B63" s="178"/>
      <c r="C63" s="179"/>
      <c r="D63" s="180" t="s">
        <v>102</v>
      </c>
      <c r="E63" s="181"/>
      <c r="F63" s="181"/>
      <c r="G63" s="181"/>
      <c r="H63" s="181"/>
      <c r="I63" s="182"/>
      <c r="J63" s="183">
        <f>J438</f>
        <v>0</v>
      </c>
      <c r="K63" s="184"/>
    </row>
    <row r="64" s="8" customFormat="1" ht="19.92" customHeight="1">
      <c r="B64" s="178"/>
      <c r="C64" s="179"/>
      <c r="D64" s="180" t="s">
        <v>103</v>
      </c>
      <c r="E64" s="181"/>
      <c r="F64" s="181"/>
      <c r="G64" s="181"/>
      <c r="H64" s="181"/>
      <c r="I64" s="182"/>
      <c r="J64" s="183">
        <f>J461</f>
        <v>0</v>
      </c>
      <c r="K64" s="184"/>
    </row>
    <row r="65" s="8" customFormat="1" ht="19.92" customHeight="1">
      <c r="B65" s="178"/>
      <c r="C65" s="179"/>
      <c r="D65" s="180" t="s">
        <v>104</v>
      </c>
      <c r="E65" s="181"/>
      <c r="F65" s="181"/>
      <c r="G65" s="181"/>
      <c r="H65" s="181"/>
      <c r="I65" s="182"/>
      <c r="J65" s="183">
        <f>J465</f>
        <v>0</v>
      </c>
      <c r="K65" s="184"/>
    </row>
    <row r="66" s="8" customFormat="1" ht="19.92" customHeight="1">
      <c r="B66" s="178"/>
      <c r="C66" s="179"/>
      <c r="D66" s="180" t="s">
        <v>105</v>
      </c>
      <c r="E66" s="181"/>
      <c r="F66" s="181"/>
      <c r="G66" s="181"/>
      <c r="H66" s="181"/>
      <c r="I66" s="182"/>
      <c r="J66" s="183">
        <f>J469</f>
        <v>0</v>
      </c>
      <c r="K66" s="184"/>
    </row>
    <row r="67" s="8" customFormat="1" ht="19.92" customHeight="1">
      <c r="B67" s="178"/>
      <c r="C67" s="179"/>
      <c r="D67" s="180" t="s">
        <v>106</v>
      </c>
      <c r="E67" s="181"/>
      <c r="F67" s="181"/>
      <c r="G67" s="181"/>
      <c r="H67" s="181"/>
      <c r="I67" s="182"/>
      <c r="J67" s="183">
        <f>J473</f>
        <v>0</v>
      </c>
      <c r="K67" s="184"/>
    </row>
    <row r="68" s="8" customFormat="1" ht="19.92" customHeight="1">
      <c r="B68" s="178"/>
      <c r="C68" s="179"/>
      <c r="D68" s="180" t="s">
        <v>107</v>
      </c>
      <c r="E68" s="181"/>
      <c r="F68" s="181"/>
      <c r="G68" s="181"/>
      <c r="H68" s="181"/>
      <c r="I68" s="182"/>
      <c r="J68" s="183">
        <f>J477</f>
        <v>0</v>
      </c>
      <c r="K68" s="184"/>
    </row>
    <row r="69" s="8" customFormat="1" ht="19.92" customHeight="1">
      <c r="B69" s="178"/>
      <c r="C69" s="179"/>
      <c r="D69" s="180" t="s">
        <v>108</v>
      </c>
      <c r="E69" s="181"/>
      <c r="F69" s="181"/>
      <c r="G69" s="181"/>
      <c r="H69" s="181"/>
      <c r="I69" s="182"/>
      <c r="J69" s="183">
        <f>J592</f>
        <v>0</v>
      </c>
      <c r="K69" s="184"/>
    </row>
    <row r="70" s="8" customFormat="1" ht="19.92" customHeight="1">
      <c r="B70" s="178"/>
      <c r="C70" s="179"/>
      <c r="D70" s="180" t="s">
        <v>109</v>
      </c>
      <c r="E70" s="181"/>
      <c r="F70" s="181"/>
      <c r="G70" s="181"/>
      <c r="H70" s="181"/>
      <c r="I70" s="182"/>
      <c r="J70" s="183">
        <f>J631</f>
        <v>0</v>
      </c>
      <c r="K70" s="184"/>
    </row>
    <row r="71" s="8" customFormat="1" ht="19.92" customHeight="1">
      <c r="B71" s="178"/>
      <c r="C71" s="179"/>
      <c r="D71" s="180" t="s">
        <v>110</v>
      </c>
      <c r="E71" s="181"/>
      <c r="F71" s="181"/>
      <c r="G71" s="181"/>
      <c r="H71" s="181"/>
      <c r="I71" s="182"/>
      <c r="J71" s="183">
        <f>J637</f>
        <v>0</v>
      </c>
      <c r="K71" s="184"/>
    </row>
    <row r="72" s="8" customFormat="1" ht="19.92" customHeight="1">
      <c r="B72" s="178"/>
      <c r="C72" s="179"/>
      <c r="D72" s="180" t="s">
        <v>111</v>
      </c>
      <c r="E72" s="181"/>
      <c r="F72" s="181"/>
      <c r="G72" s="181"/>
      <c r="H72" s="181"/>
      <c r="I72" s="182"/>
      <c r="J72" s="183">
        <f>J663</f>
        <v>0</v>
      </c>
      <c r="K72" s="184"/>
    </row>
    <row r="73" s="8" customFormat="1" ht="19.92" customHeight="1">
      <c r="B73" s="178"/>
      <c r="C73" s="179"/>
      <c r="D73" s="180" t="s">
        <v>112</v>
      </c>
      <c r="E73" s="181"/>
      <c r="F73" s="181"/>
      <c r="G73" s="181"/>
      <c r="H73" s="181"/>
      <c r="I73" s="182"/>
      <c r="J73" s="183">
        <f>J733</f>
        <v>0</v>
      </c>
      <c r="K73" s="184"/>
    </row>
    <row r="74" s="8" customFormat="1" ht="19.92" customHeight="1">
      <c r="B74" s="178"/>
      <c r="C74" s="179"/>
      <c r="D74" s="180" t="s">
        <v>113</v>
      </c>
      <c r="E74" s="181"/>
      <c r="F74" s="181"/>
      <c r="G74" s="181"/>
      <c r="H74" s="181"/>
      <c r="I74" s="182"/>
      <c r="J74" s="183">
        <f>J745</f>
        <v>0</v>
      </c>
      <c r="K74" s="184"/>
    </row>
    <row r="75" s="8" customFormat="1" ht="19.92" customHeight="1">
      <c r="B75" s="178"/>
      <c r="C75" s="179"/>
      <c r="D75" s="180" t="s">
        <v>114</v>
      </c>
      <c r="E75" s="181"/>
      <c r="F75" s="181"/>
      <c r="G75" s="181"/>
      <c r="H75" s="181"/>
      <c r="I75" s="182"/>
      <c r="J75" s="183">
        <f>J817</f>
        <v>0</v>
      </c>
      <c r="K75" s="184"/>
    </row>
    <row r="76" s="7" customFormat="1" ht="24.96" customHeight="1">
      <c r="B76" s="171"/>
      <c r="C76" s="172"/>
      <c r="D76" s="173" t="s">
        <v>115</v>
      </c>
      <c r="E76" s="174"/>
      <c r="F76" s="174"/>
      <c r="G76" s="174"/>
      <c r="H76" s="174"/>
      <c r="I76" s="175"/>
      <c r="J76" s="176">
        <f>J824</f>
        <v>0</v>
      </c>
      <c r="K76" s="177"/>
    </row>
    <row r="77" s="8" customFormat="1" ht="19.92" customHeight="1">
      <c r="B77" s="178"/>
      <c r="C77" s="179"/>
      <c r="D77" s="180" t="s">
        <v>116</v>
      </c>
      <c r="E77" s="181"/>
      <c r="F77" s="181"/>
      <c r="G77" s="181"/>
      <c r="H77" s="181"/>
      <c r="I77" s="182"/>
      <c r="J77" s="183">
        <f>J825</f>
        <v>0</v>
      </c>
      <c r="K77" s="184"/>
    </row>
    <row r="78" s="8" customFormat="1" ht="19.92" customHeight="1">
      <c r="B78" s="178"/>
      <c r="C78" s="179"/>
      <c r="D78" s="180" t="s">
        <v>117</v>
      </c>
      <c r="E78" s="181"/>
      <c r="F78" s="181"/>
      <c r="G78" s="181"/>
      <c r="H78" s="181"/>
      <c r="I78" s="182"/>
      <c r="J78" s="183">
        <f>J830</f>
        <v>0</v>
      </c>
      <c r="K78" s="184"/>
    </row>
    <row r="79" s="8" customFormat="1" ht="19.92" customHeight="1">
      <c r="B79" s="178"/>
      <c r="C79" s="179"/>
      <c r="D79" s="180" t="s">
        <v>118</v>
      </c>
      <c r="E79" s="181"/>
      <c r="F79" s="181"/>
      <c r="G79" s="181"/>
      <c r="H79" s="181"/>
      <c r="I79" s="182"/>
      <c r="J79" s="183">
        <f>J832</f>
        <v>0</v>
      </c>
      <c r="K79" s="184"/>
    </row>
    <row r="80" s="8" customFormat="1" ht="19.92" customHeight="1">
      <c r="B80" s="178"/>
      <c r="C80" s="179"/>
      <c r="D80" s="180" t="s">
        <v>119</v>
      </c>
      <c r="E80" s="181"/>
      <c r="F80" s="181"/>
      <c r="G80" s="181"/>
      <c r="H80" s="181"/>
      <c r="I80" s="182"/>
      <c r="J80" s="183">
        <f>J834</f>
        <v>0</v>
      </c>
      <c r="K80" s="184"/>
    </row>
    <row r="81" s="8" customFormat="1" ht="19.92" customHeight="1">
      <c r="B81" s="178"/>
      <c r="C81" s="179"/>
      <c r="D81" s="180" t="s">
        <v>120</v>
      </c>
      <c r="E81" s="181"/>
      <c r="F81" s="181"/>
      <c r="G81" s="181"/>
      <c r="H81" s="181"/>
      <c r="I81" s="182"/>
      <c r="J81" s="183">
        <f>J847</f>
        <v>0</v>
      </c>
      <c r="K81" s="184"/>
    </row>
    <row r="82" s="1" customFormat="1" ht="21.84" customHeight="1">
      <c r="B82" s="46"/>
      <c r="C82" s="47"/>
      <c r="D82" s="47"/>
      <c r="E82" s="47"/>
      <c r="F82" s="47"/>
      <c r="G82" s="47"/>
      <c r="H82" s="47"/>
      <c r="I82" s="138"/>
      <c r="J82" s="47"/>
      <c r="K82" s="51"/>
    </row>
    <row r="83" s="1" customFormat="1" ht="6.96" customHeight="1">
      <c r="B83" s="67"/>
      <c r="C83" s="68"/>
      <c r="D83" s="68"/>
      <c r="E83" s="68"/>
      <c r="F83" s="68"/>
      <c r="G83" s="68"/>
      <c r="H83" s="68"/>
      <c r="I83" s="160"/>
      <c r="J83" s="68"/>
      <c r="K83" s="69"/>
    </row>
    <row r="87" s="1" customFormat="1" ht="6.96" customHeight="1">
      <c r="B87" s="70"/>
      <c r="C87" s="71"/>
      <c r="D87" s="71"/>
      <c r="E87" s="71"/>
      <c r="F87" s="71"/>
      <c r="G87" s="71"/>
      <c r="H87" s="71"/>
      <c r="I87" s="163"/>
      <c r="J87" s="71"/>
      <c r="K87" s="71"/>
      <c r="L87" s="72"/>
    </row>
    <row r="88" s="1" customFormat="1" ht="36.96" customHeight="1">
      <c r="B88" s="46"/>
      <c r="C88" s="73" t="s">
        <v>121</v>
      </c>
      <c r="D88" s="74"/>
      <c r="E88" s="74"/>
      <c r="F88" s="74"/>
      <c r="G88" s="74"/>
      <c r="H88" s="74"/>
      <c r="I88" s="185"/>
      <c r="J88" s="74"/>
      <c r="K88" s="74"/>
      <c r="L88" s="72"/>
    </row>
    <row r="89" s="1" customFormat="1" ht="6.96" customHeight="1">
      <c r="B89" s="46"/>
      <c r="C89" s="74"/>
      <c r="D89" s="74"/>
      <c r="E89" s="74"/>
      <c r="F89" s="74"/>
      <c r="G89" s="74"/>
      <c r="H89" s="74"/>
      <c r="I89" s="185"/>
      <c r="J89" s="74"/>
      <c r="K89" s="74"/>
      <c r="L89" s="72"/>
    </row>
    <row r="90" s="1" customFormat="1" ht="14.4" customHeight="1">
      <c r="B90" s="46"/>
      <c r="C90" s="76" t="s">
        <v>18</v>
      </c>
      <c r="D90" s="74"/>
      <c r="E90" s="74"/>
      <c r="F90" s="74"/>
      <c r="G90" s="74"/>
      <c r="H90" s="74"/>
      <c r="I90" s="185"/>
      <c r="J90" s="74"/>
      <c r="K90" s="74"/>
      <c r="L90" s="72"/>
    </row>
    <row r="91" s="1" customFormat="1" ht="17.25" customHeight="1">
      <c r="B91" s="46"/>
      <c r="C91" s="74"/>
      <c r="D91" s="74"/>
      <c r="E91" s="82" t="str">
        <f>E7</f>
        <v xml:space="preserve">Stavební úpravy vodoléčby Rehabilitačního ústavu  Brandýs nad Orlicí</v>
      </c>
      <c r="F91" s="74"/>
      <c r="G91" s="74"/>
      <c r="H91" s="74"/>
      <c r="I91" s="185"/>
      <c r="J91" s="74"/>
      <c r="K91" s="74"/>
      <c r="L91" s="72"/>
    </row>
    <row r="92" s="1" customFormat="1" ht="6.96" customHeight="1">
      <c r="B92" s="46"/>
      <c r="C92" s="74"/>
      <c r="D92" s="74"/>
      <c r="E92" s="74"/>
      <c r="F92" s="74"/>
      <c r="G92" s="74"/>
      <c r="H92" s="74"/>
      <c r="I92" s="185"/>
      <c r="J92" s="74"/>
      <c r="K92" s="74"/>
      <c r="L92" s="72"/>
    </row>
    <row r="93" s="1" customFormat="1" ht="18" customHeight="1">
      <c r="B93" s="46"/>
      <c r="C93" s="76" t="s">
        <v>23</v>
      </c>
      <c r="D93" s="74"/>
      <c r="E93" s="74"/>
      <c r="F93" s="186" t="str">
        <f>F10</f>
        <v>Brandýs nad Orlicí</v>
      </c>
      <c r="G93" s="74"/>
      <c r="H93" s="74"/>
      <c r="I93" s="187" t="s">
        <v>25</v>
      </c>
      <c r="J93" s="85" t="str">
        <f>IF(J10="","",J10)</f>
        <v>27.12.2017</v>
      </c>
      <c r="K93" s="74"/>
      <c r="L93" s="72"/>
    </row>
    <row r="94" s="1" customFormat="1" ht="6.96" customHeight="1">
      <c r="B94" s="46"/>
      <c r="C94" s="74"/>
      <c r="D94" s="74"/>
      <c r="E94" s="74"/>
      <c r="F94" s="74"/>
      <c r="G94" s="74"/>
      <c r="H94" s="74"/>
      <c r="I94" s="185"/>
      <c r="J94" s="74"/>
      <c r="K94" s="74"/>
      <c r="L94" s="72"/>
    </row>
    <row r="95" s="1" customFormat="1">
      <c r="B95" s="46"/>
      <c r="C95" s="76" t="s">
        <v>27</v>
      </c>
      <c r="D95" s="74"/>
      <c r="E95" s="74"/>
      <c r="F95" s="186" t="str">
        <f>E13</f>
        <v>Rehabilitační ústav Brandýs nad Orlicí</v>
      </c>
      <c r="G95" s="74"/>
      <c r="H95" s="74"/>
      <c r="I95" s="187" t="s">
        <v>33</v>
      </c>
      <c r="J95" s="186" t="str">
        <f>E19</f>
        <v>ing.arch. Karel Blank</v>
      </c>
      <c r="K95" s="74"/>
      <c r="L95" s="72"/>
    </row>
    <row r="96" s="1" customFormat="1" ht="14.4" customHeight="1">
      <c r="B96" s="46"/>
      <c r="C96" s="76" t="s">
        <v>31</v>
      </c>
      <c r="D96" s="74"/>
      <c r="E96" s="74"/>
      <c r="F96" s="186" t="str">
        <f>IF(E16="","",E16)</f>
        <v/>
      </c>
      <c r="G96" s="74"/>
      <c r="H96" s="74"/>
      <c r="I96" s="185"/>
      <c r="J96" s="74"/>
      <c r="K96" s="74"/>
      <c r="L96" s="72"/>
    </row>
    <row r="97" s="1" customFormat="1" ht="10.32" customHeight="1">
      <c r="B97" s="46"/>
      <c r="C97" s="74"/>
      <c r="D97" s="74"/>
      <c r="E97" s="74"/>
      <c r="F97" s="74"/>
      <c r="G97" s="74"/>
      <c r="H97" s="74"/>
      <c r="I97" s="185"/>
      <c r="J97" s="74"/>
      <c r="K97" s="74"/>
      <c r="L97" s="72"/>
    </row>
    <row r="98" s="9" customFormat="1" ht="29.28" customHeight="1">
      <c r="B98" s="188"/>
      <c r="C98" s="189" t="s">
        <v>122</v>
      </c>
      <c r="D98" s="190" t="s">
        <v>58</v>
      </c>
      <c r="E98" s="190" t="s">
        <v>54</v>
      </c>
      <c r="F98" s="190" t="s">
        <v>123</v>
      </c>
      <c r="G98" s="190" t="s">
        <v>124</v>
      </c>
      <c r="H98" s="190" t="s">
        <v>125</v>
      </c>
      <c r="I98" s="191" t="s">
        <v>126</v>
      </c>
      <c r="J98" s="190" t="s">
        <v>89</v>
      </c>
      <c r="K98" s="192" t="s">
        <v>127</v>
      </c>
      <c r="L98" s="193"/>
      <c r="M98" s="102" t="s">
        <v>128</v>
      </c>
      <c r="N98" s="103" t="s">
        <v>43</v>
      </c>
      <c r="O98" s="103" t="s">
        <v>129</v>
      </c>
      <c r="P98" s="103" t="s">
        <v>130</v>
      </c>
      <c r="Q98" s="103" t="s">
        <v>131</v>
      </c>
      <c r="R98" s="103" t="s">
        <v>132</v>
      </c>
      <c r="S98" s="103" t="s">
        <v>133</v>
      </c>
      <c r="T98" s="104" t="s">
        <v>134</v>
      </c>
    </row>
    <row r="99" s="1" customFormat="1" ht="29.28" customHeight="1">
      <c r="B99" s="46"/>
      <c r="C99" s="108" t="s">
        <v>90</v>
      </c>
      <c r="D99" s="74"/>
      <c r="E99" s="74"/>
      <c r="F99" s="74"/>
      <c r="G99" s="74"/>
      <c r="H99" s="74"/>
      <c r="I99" s="185"/>
      <c r="J99" s="194">
        <f>BK99</f>
        <v>0</v>
      </c>
      <c r="K99" s="74"/>
      <c r="L99" s="72"/>
      <c r="M99" s="105"/>
      <c r="N99" s="106"/>
      <c r="O99" s="106"/>
      <c r="P99" s="195">
        <f>P100+P399+P824</f>
        <v>0</v>
      </c>
      <c r="Q99" s="106"/>
      <c r="R99" s="195">
        <f>R100+R399+R824</f>
        <v>48.010548969999988</v>
      </c>
      <c r="S99" s="106"/>
      <c r="T99" s="196">
        <f>T100+T399+T824</f>
        <v>70.149542490000002</v>
      </c>
      <c r="AT99" s="24" t="s">
        <v>72</v>
      </c>
      <c r="AU99" s="24" t="s">
        <v>91</v>
      </c>
      <c r="BK99" s="197">
        <f>BK100+BK399+BK824</f>
        <v>0</v>
      </c>
    </row>
    <row r="100" s="10" customFormat="1" ht="37.44" customHeight="1">
      <c r="B100" s="198"/>
      <c r="C100" s="199"/>
      <c r="D100" s="200" t="s">
        <v>72</v>
      </c>
      <c r="E100" s="201" t="s">
        <v>135</v>
      </c>
      <c r="F100" s="201" t="s">
        <v>136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P101+P166+P171+P287+P389+P397</f>
        <v>0</v>
      </c>
      <c r="Q100" s="206"/>
      <c r="R100" s="207">
        <f>R101+R166+R171+R287+R389+R397</f>
        <v>36.270038679999992</v>
      </c>
      <c r="S100" s="206"/>
      <c r="T100" s="208">
        <f>T101+T166+T171+T287+T389+T397</f>
        <v>63.779660800000002</v>
      </c>
      <c r="AR100" s="209" t="s">
        <v>78</v>
      </c>
      <c r="AT100" s="210" t="s">
        <v>72</v>
      </c>
      <c r="AU100" s="210" t="s">
        <v>73</v>
      </c>
      <c r="AY100" s="209" t="s">
        <v>137</v>
      </c>
      <c r="BK100" s="211">
        <f>BK101+BK166+BK171+BK287+BK389+BK397</f>
        <v>0</v>
      </c>
    </row>
    <row r="101" s="10" customFormat="1" ht="19.92" customHeight="1">
      <c r="B101" s="198"/>
      <c r="C101" s="199"/>
      <c r="D101" s="200" t="s">
        <v>72</v>
      </c>
      <c r="E101" s="212" t="s">
        <v>138</v>
      </c>
      <c r="F101" s="212" t="s">
        <v>139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SUM(P102:P165)</f>
        <v>0</v>
      </c>
      <c r="Q101" s="206"/>
      <c r="R101" s="207">
        <f>SUM(R102:R165)</f>
        <v>3.18815363</v>
      </c>
      <c r="S101" s="206"/>
      <c r="T101" s="208">
        <f>SUM(T102:T165)</f>
        <v>0</v>
      </c>
      <c r="AR101" s="209" t="s">
        <v>78</v>
      </c>
      <c r="AT101" s="210" t="s">
        <v>72</v>
      </c>
      <c r="AU101" s="210" t="s">
        <v>78</v>
      </c>
      <c r="AY101" s="209" t="s">
        <v>137</v>
      </c>
      <c r="BK101" s="211">
        <f>SUM(BK102:BK165)</f>
        <v>0</v>
      </c>
    </row>
    <row r="102" s="1" customFormat="1" ht="16.5" customHeight="1">
      <c r="B102" s="46"/>
      <c r="C102" s="214" t="s">
        <v>78</v>
      </c>
      <c r="D102" s="214" t="s">
        <v>140</v>
      </c>
      <c r="E102" s="215" t="s">
        <v>141</v>
      </c>
      <c r="F102" s="216" t="s">
        <v>142</v>
      </c>
      <c r="G102" s="217" t="s">
        <v>143</v>
      </c>
      <c r="H102" s="218">
        <v>0.13400000000000001</v>
      </c>
      <c r="I102" s="219"/>
      <c r="J102" s="220">
        <f>ROUND(I102*H102,2)</f>
        <v>0</v>
      </c>
      <c r="K102" s="216" t="s">
        <v>144</v>
      </c>
      <c r="L102" s="72"/>
      <c r="M102" s="221" t="s">
        <v>21</v>
      </c>
      <c r="N102" s="222" t="s">
        <v>44</v>
      </c>
      <c r="O102" s="47"/>
      <c r="P102" s="223">
        <f>O102*H102</f>
        <v>0</v>
      </c>
      <c r="Q102" s="223">
        <v>1.94302</v>
      </c>
      <c r="R102" s="223">
        <f>Q102*H102</f>
        <v>0.26036468000000002</v>
      </c>
      <c r="S102" s="223">
        <v>0</v>
      </c>
      <c r="T102" s="224">
        <f>S102*H102</f>
        <v>0</v>
      </c>
      <c r="AR102" s="24" t="s">
        <v>145</v>
      </c>
      <c r="AT102" s="24" t="s">
        <v>140</v>
      </c>
      <c r="AU102" s="24" t="s">
        <v>85</v>
      </c>
      <c r="AY102" s="24" t="s">
        <v>137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4" t="s">
        <v>78</v>
      </c>
      <c r="BK102" s="225">
        <f>ROUND(I102*H102,2)</f>
        <v>0</v>
      </c>
      <c r="BL102" s="24" t="s">
        <v>145</v>
      </c>
      <c r="BM102" s="24" t="s">
        <v>146</v>
      </c>
    </row>
    <row r="103" s="11" customFormat="1">
      <c r="B103" s="226"/>
      <c r="C103" s="227"/>
      <c r="D103" s="228" t="s">
        <v>147</v>
      </c>
      <c r="E103" s="229" t="s">
        <v>21</v>
      </c>
      <c r="F103" s="230" t="s">
        <v>148</v>
      </c>
      <c r="G103" s="227"/>
      <c r="H103" s="229" t="s">
        <v>21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AT103" s="236" t="s">
        <v>147</v>
      </c>
      <c r="AU103" s="236" t="s">
        <v>85</v>
      </c>
      <c r="AV103" s="11" t="s">
        <v>78</v>
      </c>
      <c r="AW103" s="11" t="s">
        <v>35</v>
      </c>
      <c r="AX103" s="11" t="s">
        <v>73</v>
      </c>
      <c r="AY103" s="236" t="s">
        <v>137</v>
      </c>
    </row>
    <row r="104" s="11" customFormat="1">
      <c r="B104" s="226"/>
      <c r="C104" s="227"/>
      <c r="D104" s="228" t="s">
        <v>147</v>
      </c>
      <c r="E104" s="229" t="s">
        <v>21</v>
      </c>
      <c r="F104" s="230" t="s">
        <v>149</v>
      </c>
      <c r="G104" s="227"/>
      <c r="H104" s="229" t="s">
        <v>21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147</v>
      </c>
      <c r="AU104" s="236" t="s">
        <v>85</v>
      </c>
      <c r="AV104" s="11" t="s">
        <v>78</v>
      </c>
      <c r="AW104" s="11" t="s">
        <v>35</v>
      </c>
      <c r="AX104" s="11" t="s">
        <v>73</v>
      </c>
      <c r="AY104" s="236" t="s">
        <v>137</v>
      </c>
    </row>
    <row r="105" s="11" customFormat="1">
      <c r="B105" s="226"/>
      <c r="C105" s="227"/>
      <c r="D105" s="228" t="s">
        <v>147</v>
      </c>
      <c r="E105" s="229" t="s">
        <v>21</v>
      </c>
      <c r="F105" s="230" t="s">
        <v>150</v>
      </c>
      <c r="G105" s="227"/>
      <c r="H105" s="229" t="s">
        <v>21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147</v>
      </c>
      <c r="AU105" s="236" t="s">
        <v>85</v>
      </c>
      <c r="AV105" s="11" t="s">
        <v>78</v>
      </c>
      <c r="AW105" s="11" t="s">
        <v>35</v>
      </c>
      <c r="AX105" s="11" t="s">
        <v>73</v>
      </c>
      <c r="AY105" s="236" t="s">
        <v>137</v>
      </c>
    </row>
    <row r="106" s="12" customFormat="1">
      <c r="B106" s="237"/>
      <c r="C106" s="238"/>
      <c r="D106" s="228" t="s">
        <v>147</v>
      </c>
      <c r="E106" s="239" t="s">
        <v>21</v>
      </c>
      <c r="F106" s="240" t="s">
        <v>151</v>
      </c>
      <c r="G106" s="238"/>
      <c r="H106" s="241">
        <v>0.13400000000000001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AT106" s="247" t="s">
        <v>147</v>
      </c>
      <c r="AU106" s="247" t="s">
        <v>85</v>
      </c>
      <c r="AV106" s="12" t="s">
        <v>85</v>
      </c>
      <c r="AW106" s="12" t="s">
        <v>35</v>
      </c>
      <c r="AX106" s="12" t="s">
        <v>78</v>
      </c>
      <c r="AY106" s="247" t="s">
        <v>137</v>
      </c>
    </row>
    <row r="107" s="1" customFormat="1" ht="25.5" customHeight="1">
      <c r="B107" s="46"/>
      <c r="C107" s="214" t="s">
        <v>85</v>
      </c>
      <c r="D107" s="214" t="s">
        <v>140</v>
      </c>
      <c r="E107" s="215" t="s">
        <v>152</v>
      </c>
      <c r="F107" s="216" t="s">
        <v>153</v>
      </c>
      <c r="G107" s="217" t="s">
        <v>154</v>
      </c>
      <c r="H107" s="218">
        <v>0.027</v>
      </c>
      <c r="I107" s="219"/>
      <c r="J107" s="220">
        <f>ROUND(I107*H107,2)</f>
        <v>0</v>
      </c>
      <c r="K107" s="216" t="s">
        <v>144</v>
      </c>
      <c r="L107" s="72"/>
      <c r="M107" s="221" t="s">
        <v>21</v>
      </c>
      <c r="N107" s="222" t="s">
        <v>44</v>
      </c>
      <c r="O107" s="47"/>
      <c r="P107" s="223">
        <f>O107*H107</f>
        <v>0</v>
      </c>
      <c r="Q107" s="223">
        <v>0.019539999999999998</v>
      </c>
      <c r="R107" s="223">
        <f>Q107*H107</f>
        <v>0.00052757999999999993</v>
      </c>
      <c r="S107" s="223">
        <v>0</v>
      </c>
      <c r="T107" s="224">
        <f>S107*H107</f>
        <v>0</v>
      </c>
      <c r="AR107" s="24" t="s">
        <v>145</v>
      </c>
      <c r="AT107" s="24" t="s">
        <v>140</v>
      </c>
      <c r="AU107" s="24" t="s">
        <v>85</v>
      </c>
      <c r="AY107" s="24" t="s">
        <v>137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4" t="s">
        <v>78</v>
      </c>
      <c r="BK107" s="225">
        <f>ROUND(I107*H107,2)</f>
        <v>0</v>
      </c>
      <c r="BL107" s="24" t="s">
        <v>145</v>
      </c>
      <c r="BM107" s="24" t="s">
        <v>155</v>
      </c>
    </row>
    <row r="108" s="11" customFormat="1">
      <c r="B108" s="226"/>
      <c r="C108" s="227"/>
      <c r="D108" s="228" t="s">
        <v>147</v>
      </c>
      <c r="E108" s="229" t="s">
        <v>21</v>
      </c>
      <c r="F108" s="230" t="s">
        <v>148</v>
      </c>
      <c r="G108" s="227"/>
      <c r="H108" s="229" t="s">
        <v>21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147</v>
      </c>
      <c r="AU108" s="236" t="s">
        <v>85</v>
      </c>
      <c r="AV108" s="11" t="s">
        <v>78</v>
      </c>
      <c r="AW108" s="11" t="s">
        <v>35</v>
      </c>
      <c r="AX108" s="11" t="s">
        <v>73</v>
      </c>
      <c r="AY108" s="236" t="s">
        <v>137</v>
      </c>
    </row>
    <row r="109" s="11" customFormat="1">
      <c r="B109" s="226"/>
      <c r="C109" s="227"/>
      <c r="D109" s="228" t="s">
        <v>147</v>
      </c>
      <c r="E109" s="229" t="s">
        <v>21</v>
      </c>
      <c r="F109" s="230" t="s">
        <v>156</v>
      </c>
      <c r="G109" s="227"/>
      <c r="H109" s="229" t="s">
        <v>21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147</v>
      </c>
      <c r="AU109" s="236" t="s">
        <v>85</v>
      </c>
      <c r="AV109" s="11" t="s">
        <v>78</v>
      </c>
      <c r="AW109" s="11" t="s">
        <v>35</v>
      </c>
      <c r="AX109" s="11" t="s">
        <v>73</v>
      </c>
      <c r="AY109" s="236" t="s">
        <v>137</v>
      </c>
    </row>
    <row r="110" s="12" customFormat="1">
      <c r="B110" s="237"/>
      <c r="C110" s="238"/>
      <c r="D110" s="228" t="s">
        <v>147</v>
      </c>
      <c r="E110" s="239" t="s">
        <v>21</v>
      </c>
      <c r="F110" s="240" t="s">
        <v>157</v>
      </c>
      <c r="G110" s="238"/>
      <c r="H110" s="241">
        <v>0.027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AT110" s="247" t="s">
        <v>147</v>
      </c>
      <c r="AU110" s="247" t="s">
        <v>85</v>
      </c>
      <c r="AV110" s="12" t="s">
        <v>85</v>
      </c>
      <c r="AW110" s="12" t="s">
        <v>35</v>
      </c>
      <c r="AX110" s="12" t="s">
        <v>78</v>
      </c>
      <c r="AY110" s="247" t="s">
        <v>137</v>
      </c>
    </row>
    <row r="111" s="1" customFormat="1" ht="16.5" customHeight="1">
      <c r="B111" s="46"/>
      <c r="C111" s="248" t="s">
        <v>138</v>
      </c>
      <c r="D111" s="248" t="s">
        <v>158</v>
      </c>
      <c r="E111" s="249" t="s">
        <v>159</v>
      </c>
      <c r="F111" s="250" t="s">
        <v>160</v>
      </c>
      <c r="G111" s="251" t="s">
        <v>154</v>
      </c>
      <c r="H111" s="252">
        <v>0.029999999999999999</v>
      </c>
      <c r="I111" s="253"/>
      <c r="J111" s="254">
        <f>ROUND(I111*H111,2)</f>
        <v>0</v>
      </c>
      <c r="K111" s="250" t="s">
        <v>144</v>
      </c>
      <c r="L111" s="255"/>
      <c r="M111" s="256" t="s">
        <v>21</v>
      </c>
      <c r="N111" s="257" t="s">
        <v>44</v>
      </c>
      <c r="O111" s="47"/>
      <c r="P111" s="223">
        <f>O111*H111</f>
        <v>0</v>
      </c>
      <c r="Q111" s="223">
        <v>1</v>
      </c>
      <c r="R111" s="223">
        <f>Q111*H111</f>
        <v>0.029999999999999999</v>
      </c>
      <c r="S111" s="223">
        <v>0</v>
      </c>
      <c r="T111" s="224">
        <f>S111*H111</f>
        <v>0</v>
      </c>
      <c r="AR111" s="24" t="s">
        <v>161</v>
      </c>
      <c r="AT111" s="24" t="s">
        <v>158</v>
      </c>
      <c r="AU111" s="24" t="s">
        <v>85</v>
      </c>
      <c r="AY111" s="24" t="s">
        <v>137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4" t="s">
        <v>78</v>
      </c>
      <c r="BK111" s="225">
        <f>ROUND(I111*H111,2)</f>
        <v>0</v>
      </c>
      <c r="BL111" s="24" t="s">
        <v>145</v>
      </c>
      <c r="BM111" s="24" t="s">
        <v>162</v>
      </c>
    </row>
    <row r="112" s="12" customFormat="1">
      <c r="B112" s="237"/>
      <c r="C112" s="238"/>
      <c r="D112" s="228" t="s">
        <v>147</v>
      </c>
      <c r="E112" s="238"/>
      <c r="F112" s="240" t="s">
        <v>163</v>
      </c>
      <c r="G112" s="238"/>
      <c r="H112" s="241">
        <v>0.029999999999999999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AT112" s="247" t="s">
        <v>147</v>
      </c>
      <c r="AU112" s="247" t="s">
        <v>85</v>
      </c>
      <c r="AV112" s="12" t="s">
        <v>85</v>
      </c>
      <c r="AW112" s="12" t="s">
        <v>6</v>
      </c>
      <c r="AX112" s="12" t="s">
        <v>78</v>
      </c>
      <c r="AY112" s="247" t="s">
        <v>137</v>
      </c>
    </row>
    <row r="113" s="1" customFormat="1" ht="16.5" customHeight="1">
      <c r="B113" s="46"/>
      <c r="C113" s="214" t="s">
        <v>145</v>
      </c>
      <c r="D113" s="214" t="s">
        <v>140</v>
      </c>
      <c r="E113" s="215" t="s">
        <v>164</v>
      </c>
      <c r="F113" s="216" t="s">
        <v>165</v>
      </c>
      <c r="G113" s="217" t="s">
        <v>154</v>
      </c>
      <c r="H113" s="218">
        <v>0.19800000000000001</v>
      </c>
      <c r="I113" s="219"/>
      <c r="J113" s="220">
        <f>ROUND(I113*H113,2)</f>
        <v>0</v>
      </c>
      <c r="K113" s="216" t="s">
        <v>144</v>
      </c>
      <c r="L113" s="72"/>
      <c r="M113" s="221" t="s">
        <v>21</v>
      </c>
      <c r="N113" s="222" t="s">
        <v>44</v>
      </c>
      <c r="O113" s="47"/>
      <c r="P113" s="223">
        <f>O113*H113</f>
        <v>0</v>
      </c>
      <c r="Q113" s="223">
        <v>1.0900000000000001</v>
      </c>
      <c r="R113" s="223">
        <f>Q113*H113</f>
        <v>0.21582000000000004</v>
      </c>
      <c r="S113" s="223">
        <v>0</v>
      </c>
      <c r="T113" s="224">
        <f>S113*H113</f>
        <v>0</v>
      </c>
      <c r="AR113" s="24" t="s">
        <v>145</v>
      </c>
      <c r="AT113" s="24" t="s">
        <v>140</v>
      </c>
      <c r="AU113" s="24" t="s">
        <v>85</v>
      </c>
      <c r="AY113" s="24" t="s">
        <v>137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24" t="s">
        <v>78</v>
      </c>
      <c r="BK113" s="225">
        <f>ROUND(I113*H113,2)</f>
        <v>0</v>
      </c>
      <c r="BL113" s="24" t="s">
        <v>145</v>
      </c>
      <c r="BM113" s="24" t="s">
        <v>166</v>
      </c>
    </row>
    <row r="114" s="11" customFormat="1">
      <c r="B114" s="226"/>
      <c r="C114" s="227"/>
      <c r="D114" s="228" t="s">
        <v>147</v>
      </c>
      <c r="E114" s="229" t="s">
        <v>21</v>
      </c>
      <c r="F114" s="230" t="s">
        <v>148</v>
      </c>
      <c r="G114" s="227"/>
      <c r="H114" s="229" t="s">
        <v>21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AT114" s="236" t="s">
        <v>147</v>
      </c>
      <c r="AU114" s="236" t="s">
        <v>85</v>
      </c>
      <c r="AV114" s="11" t="s">
        <v>78</v>
      </c>
      <c r="AW114" s="11" t="s">
        <v>35</v>
      </c>
      <c r="AX114" s="11" t="s">
        <v>73</v>
      </c>
      <c r="AY114" s="236" t="s">
        <v>137</v>
      </c>
    </row>
    <row r="115" s="11" customFormat="1">
      <c r="B115" s="226"/>
      <c r="C115" s="227"/>
      <c r="D115" s="228" t="s">
        <v>147</v>
      </c>
      <c r="E115" s="229" t="s">
        <v>21</v>
      </c>
      <c r="F115" s="230" t="s">
        <v>149</v>
      </c>
      <c r="G115" s="227"/>
      <c r="H115" s="229" t="s">
        <v>21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AT115" s="236" t="s">
        <v>147</v>
      </c>
      <c r="AU115" s="236" t="s">
        <v>85</v>
      </c>
      <c r="AV115" s="11" t="s">
        <v>78</v>
      </c>
      <c r="AW115" s="11" t="s">
        <v>35</v>
      </c>
      <c r="AX115" s="11" t="s">
        <v>73</v>
      </c>
      <c r="AY115" s="236" t="s">
        <v>137</v>
      </c>
    </row>
    <row r="116" s="11" customFormat="1">
      <c r="B116" s="226"/>
      <c r="C116" s="227"/>
      <c r="D116" s="228" t="s">
        <v>147</v>
      </c>
      <c r="E116" s="229" t="s">
        <v>21</v>
      </c>
      <c r="F116" s="230" t="s">
        <v>150</v>
      </c>
      <c r="G116" s="227"/>
      <c r="H116" s="229" t="s">
        <v>21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147</v>
      </c>
      <c r="AU116" s="236" t="s">
        <v>85</v>
      </c>
      <c r="AV116" s="11" t="s">
        <v>78</v>
      </c>
      <c r="AW116" s="11" t="s">
        <v>35</v>
      </c>
      <c r="AX116" s="11" t="s">
        <v>73</v>
      </c>
      <c r="AY116" s="236" t="s">
        <v>137</v>
      </c>
    </row>
    <row r="117" s="12" customFormat="1">
      <c r="B117" s="237"/>
      <c r="C117" s="238"/>
      <c r="D117" s="228" t="s">
        <v>147</v>
      </c>
      <c r="E117" s="239" t="s">
        <v>21</v>
      </c>
      <c r="F117" s="240" t="s">
        <v>167</v>
      </c>
      <c r="G117" s="238"/>
      <c r="H117" s="241">
        <v>0.058999999999999997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AT117" s="247" t="s">
        <v>147</v>
      </c>
      <c r="AU117" s="247" t="s">
        <v>85</v>
      </c>
      <c r="AV117" s="12" t="s">
        <v>85</v>
      </c>
      <c r="AW117" s="12" t="s">
        <v>35</v>
      </c>
      <c r="AX117" s="12" t="s">
        <v>73</v>
      </c>
      <c r="AY117" s="247" t="s">
        <v>137</v>
      </c>
    </row>
    <row r="118" s="11" customFormat="1">
      <c r="B118" s="226"/>
      <c r="C118" s="227"/>
      <c r="D118" s="228" t="s">
        <v>147</v>
      </c>
      <c r="E118" s="229" t="s">
        <v>21</v>
      </c>
      <c r="F118" s="230" t="s">
        <v>168</v>
      </c>
      <c r="G118" s="227"/>
      <c r="H118" s="229" t="s">
        <v>21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AT118" s="236" t="s">
        <v>147</v>
      </c>
      <c r="AU118" s="236" t="s">
        <v>85</v>
      </c>
      <c r="AV118" s="11" t="s">
        <v>78</v>
      </c>
      <c r="AW118" s="11" t="s">
        <v>35</v>
      </c>
      <c r="AX118" s="11" t="s">
        <v>73</v>
      </c>
      <c r="AY118" s="236" t="s">
        <v>137</v>
      </c>
    </row>
    <row r="119" s="11" customFormat="1">
      <c r="B119" s="226"/>
      <c r="C119" s="227"/>
      <c r="D119" s="228" t="s">
        <v>147</v>
      </c>
      <c r="E119" s="229" t="s">
        <v>21</v>
      </c>
      <c r="F119" s="230" t="s">
        <v>150</v>
      </c>
      <c r="G119" s="227"/>
      <c r="H119" s="229" t="s">
        <v>21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AT119" s="236" t="s">
        <v>147</v>
      </c>
      <c r="AU119" s="236" t="s">
        <v>85</v>
      </c>
      <c r="AV119" s="11" t="s">
        <v>78</v>
      </c>
      <c r="AW119" s="11" t="s">
        <v>35</v>
      </c>
      <c r="AX119" s="11" t="s">
        <v>73</v>
      </c>
      <c r="AY119" s="236" t="s">
        <v>137</v>
      </c>
    </row>
    <row r="120" s="12" customFormat="1">
      <c r="B120" s="237"/>
      <c r="C120" s="238"/>
      <c r="D120" s="228" t="s">
        <v>147</v>
      </c>
      <c r="E120" s="239" t="s">
        <v>21</v>
      </c>
      <c r="F120" s="240" t="s">
        <v>169</v>
      </c>
      <c r="G120" s="238"/>
      <c r="H120" s="241">
        <v>0.039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AT120" s="247" t="s">
        <v>147</v>
      </c>
      <c r="AU120" s="247" t="s">
        <v>85</v>
      </c>
      <c r="AV120" s="12" t="s">
        <v>85</v>
      </c>
      <c r="AW120" s="12" t="s">
        <v>35</v>
      </c>
      <c r="AX120" s="12" t="s">
        <v>73</v>
      </c>
      <c r="AY120" s="247" t="s">
        <v>137</v>
      </c>
    </row>
    <row r="121" s="11" customFormat="1">
      <c r="B121" s="226"/>
      <c r="C121" s="227"/>
      <c r="D121" s="228" t="s">
        <v>147</v>
      </c>
      <c r="E121" s="229" t="s">
        <v>21</v>
      </c>
      <c r="F121" s="230" t="s">
        <v>170</v>
      </c>
      <c r="G121" s="227"/>
      <c r="H121" s="229" t="s">
        <v>21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AT121" s="236" t="s">
        <v>147</v>
      </c>
      <c r="AU121" s="236" t="s">
        <v>85</v>
      </c>
      <c r="AV121" s="11" t="s">
        <v>78</v>
      </c>
      <c r="AW121" s="11" t="s">
        <v>35</v>
      </c>
      <c r="AX121" s="11" t="s">
        <v>73</v>
      </c>
      <c r="AY121" s="236" t="s">
        <v>137</v>
      </c>
    </row>
    <row r="122" s="12" customFormat="1">
      <c r="B122" s="237"/>
      <c r="C122" s="238"/>
      <c r="D122" s="228" t="s">
        <v>147</v>
      </c>
      <c r="E122" s="239" t="s">
        <v>21</v>
      </c>
      <c r="F122" s="240" t="s">
        <v>171</v>
      </c>
      <c r="G122" s="238"/>
      <c r="H122" s="241">
        <v>0.10000000000000001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AT122" s="247" t="s">
        <v>147</v>
      </c>
      <c r="AU122" s="247" t="s">
        <v>85</v>
      </c>
      <c r="AV122" s="12" t="s">
        <v>85</v>
      </c>
      <c r="AW122" s="12" t="s">
        <v>35</v>
      </c>
      <c r="AX122" s="12" t="s">
        <v>73</v>
      </c>
      <c r="AY122" s="247" t="s">
        <v>137</v>
      </c>
    </row>
    <row r="123" s="13" customFormat="1">
      <c r="B123" s="258"/>
      <c r="C123" s="259"/>
      <c r="D123" s="228" t="s">
        <v>147</v>
      </c>
      <c r="E123" s="260" t="s">
        <v>21</v>
      </c>
      <c r="F123" s="261" t="s">
        <v>172</v>
      </c>
      <c r="G123" s="259"/>
      <c r="H123" s="262">
        <v>0.19800000000000001</v>
      </c>
      <c r="I123" s="263"/>
      <c r="J123" s="259"/>
      <c r="K123" s="259"/>
      <c r="L123" s="264"/>
      <c r="M123" s="265"/>
      <c r="N123" s="266"/>
      <c r="O123" s="266"/>
      <c r="P123" s="266"/>
      <c r="Q123" s="266"/>
      <c r="R123" s="266"/>
      <c r="S123" s="266"/>
      <c r="T123" s="267"/>
      <c r="AT123" s="268" t="s">
        <v>147</v>
      </c>
      <c r="AU123" s="268" t="s">
        <v>85</v>
      </c>
      <c r="AV123" s="13" t="s">
        <v>145</v>
      </c>
      <c r="AW123" s="13" t="s">
        <v>35</v>
      </c>
      <c r="AX123" s="13" t="s">
        <v>78</v>
      </c>
      <c r="AY123" s="268" t="s">
        <v>137</v>
      </c>
    </row>
    <row r="124" s="1" customFormat="1" ht="16.5" customHeight="1">
      <c r="B124" s="46"/>
      <c r="C124" s="214" t="s">
        <v>173</v>
      </c>
      <c r="D124" s="214" t="s">
        <v>140</v>
      </c>
      <c r="E124" s="215" t="s">
        <v>174</v>
      </c>
      <c r="F124" s="216" t="s">
        <v>175</v>
      </c>
      <c r="G124" s="217" t="s">
        <v>154</v>
      </c>
      <c r="H124" s="218">
        <v>0.16400000000000001</v>
      </c>
      <c r="I124" s="219"/>
      <c r="J124" s="220">
        <f>ROUND(I124*H124,2)</f>
        <v>0</v>
      </c>
      <c r="K124" s="216" t="s">
        <v>144</v>
      </c>
      <c r="L124" s="72"/>
      <c r="M124" s="221" t="s">
        <v>21</v>
      </c>
      <c r="N124" s="222" t="s">
        <v>44</v>
      </c>
      <c r="O124" s="47"/>
      <c r="P124" s="223">
        <f>O124*H124</f>
        <v>0</v>
      </c>
      <c r="Q124" s="223">
        <v>1.0900000000000001</v>
      </c>
      <c r="R124" s="223">
        <f>Q124*H124</f>
        <v>0.17876000000000003</v>
      </c>
      <c r="S124" s="223">
        <v>0</v>
      </c>
      <c r="T124" s="224">
        <f>S124*H124</f>
        <v>0</v>
      </c>
      <c r="AR124" s="24" t="s">
        <v>145</v>
      </c>
      <c r="AT124" s="24" t="s">
        <v>140</v>
      </c>
      <c r="AU124" s="24" t="s">
        <v>85</v>
      </c>
      <c r="AY124" s="24" t="s">
        <v>137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24" t="s">
        <v>78</v>
      </c>
      <c r="BK124" s="225">
        <f>ROUND(I124*H124,2)</f>
        <v>0</v>
      </c>
      <c r="BL124" s="24" t="s">
        <v>145</v>
      </c>
      <c r="BM124" s="24" t="s">
        <v>176</v>
      </c>
    </row>
    <row r="125" s="11" customFormat="1">
      <c r="B125" s="226"/>
      <c r="C125" s="227"/>
      <c r="D125" s="228" t="s">
        <v>147</v>
      </c>
      <c r="E125" s="229" t="s">
        <v>21</v>
      </c>
      <c r="F125" s="230" t="s">
        <v>148</v>
      </c>
      <c r="G125" s="227"/>
      <c r="H125" s="229" t="s">
        <v>21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AT125" s="236" t="s">
        <v>147</v>
      </c>
      <c r="AU125" s="236" t="s">
        <v>85</v>
      </c>
      <c r="AV125" s="11" t="s">
        <v>78</v>
      </c>
      <c r="AW125" s="11" t="s">
        <v>35</v>
      </c>
      <c r="AX125" s="11" t="s">
        <v>73</v>
      </c>
      <c r="AY125" s="236" t="s">
        <v>137</v>
      </c>
    </row>
    <row r="126" s="11" customFormat="1">
      <c r="B126" s="226"/>
      <c r="C126" s="227"/>
      <c r="D126" s="228" t="s">
        <v>147</v>
      </c>
      <c r="E126" s="229" t="s">
        <v>21</v>
      </c>
      <c r="F126" s="230" t="s">
        <v>177</v>
      </c>
      <c r="G126" s="227"/>
      <c r="H126" s="229" t="s">
        <v>21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147</v>
      </c>
      <c r="AU126" s="236" t="s">
        <v>85</v>
      </c>
      <c r="AV126" s="11" t="s">
        <v>78</v>
      </c>
      <c r="AW126" s="11" t="s">
        <v>35</v>
      </c>
      <c r="AX126" s="11" t="s">
        <v>73</v>
      </c>
      <c r="AY126" s="236" t="s">
        <v>137</v>
      </c>
    </row>
    <row r="127" s="11" customFormat="1">
      <c r="B127" s="226"/>
      <c r="C127" s="227"/>
      <c r="D127" s="228" t="s">
        <v>147</v>
      </c>
      <c r="E127" s="229" t="s">
        <v>21</v>
      </c>
      <c r="F127" s="230" t="s">
        <v>178</v>
      </c>
      <c r="G127" s="227"/>
      <c r="H127" s="229" t="s">
        <v>21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147</v>
      </c>
      <c r="AU127" s="236" t="s">
        <v>85</v>
      </c>
      <c r="AV127" s="11" t="s">
        <v>78</v>
      </c>
      <c r="AW127" s="11" t="s">
        <v>35</v>
      </c>
      <c r="AX127" s="11" t="s">
        <v>73</v>
      </c>
      <c r="AY127" s="236" t="s">
        <v>137</v>
      </c>
    </row>
    <row r="128" s="12" customFormat="1">
      <c r="B128" s="237"/>
      <c r="C128" s="238"/>
      <c r="D128" s="228" t="s">
        <v>147</v>
      </c>
      <c r="E128" s="239" t="s">
        <v>21</v>
      </c>
      <c r="F128" s="240" t="s">
        <v>179</v>
      </c>
      <c r="G128" s="238"/>
      <c r="H128" s="241">
        <v>0.16300000000000001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147</v>
      </c>
      <c r="AU128" s="247" t="s">
        <v>85</v>
      </c>
      <c r="AV128" s="12" t="s">
        <v>85</v>
      </c>
      <c r="AW128" s="12" t="s">
        <v>35</v>
      </c>
      <c r="AX128" s="12" t="s">
        <v>73</v>
      </c>
      <c r="AY128" s="247" t="s">
        <v>137</v>
      </c>
    </row>
    <row r="129" s="11" customFormat="1">
      <c r="B129" s="226"/>
      <c r="C129" s="227"/>
      <c r="D129" s="228" t="s">
        <v>147</v>
      </c>
      <c r="E129" s="229" t="s">
        <v>21</v>
      </c>
      <c r="F129" s="230" t="s">
        <v>180</v>
      </c>
      <c r="G129" s="227"/>
      <c r="H129" s="229" t="s">
        <v>21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147</v>
      </c>
      <c r="AU129" s="236" t="s">
        <v>85</v>
      </c>
      <c r="AV129" s="11" t="s">
        <v>78</v>
      </c>
      <c r="AW129" s="11" t="s">
        <v>35</v>
      </c>
      <c r="AX129" s="11" t="s">
        <v>73</v>
      </c>
      <c r="AY129" s="236" t="s">
        <v>137</v>
      </c>
    </row>
    <row r="130" s="12" customFormat="1">
      <c r="B130" s="237"/>
      <c r="C130" s="238"/>
      <c r="D130" s="228" t="s">
        <v>147</v>
      </c>
      <c r="E130" s="239" t="s">
        <v>21</v>
      </c>
      <c r="F130" s="240" t="s">
        <v>181</v>
      </c>
      <c r="G130" s="238"/>
      <c r="H130" s="241">
        <v>0.001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AT130" s="247" t="s">
        <v>147</v>
      </c>
      <c r="AU130" s="247" t="s">
        <v>85</v>
      </c>
      <c r="AV130" s="12" t="s">
        <v>85</v>
      </c>
      <c r="AW130" s="12" t="s">
        <v>35</v>
      </c>
      <c r="AX130" s="12" t="s">
        <v>73</v>
      </c>
      <c r="AY130" s="247" t="s">
        <v>137</v>
      </c>
    </row>
    <row r="131" s="13" customFormat="1">
      <c r="B131" s="258"/>
      <c r="C131" s="259"/>
      <c r="D131" s="228" t="s">
        <v>147</v>
      </c>
      <c r="E131" s="260" t="s">
        <v>21</v>
      </c>
      <c r="F131" s="261" t="s">
        <v>172</v>
      </c>
      <c r="G131" s="259"/>
      <c r="H131" s="262">
        <v>0.16400000000000001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AT131" s="268" t="s">
        <v>147</v>
      </c>
      <c r="AU131" s="268" t="s">
        <v>85</v>
      </c>
      <c r="AV131" s="13" t="s">
        <v>145</v>
      </c>
      <c r="AW131" s="13" t="s">
        <v>35</v>
      </c>
      <c r="AX131" s="13" t="s">
        <v>78</v>
      </c>
      <c r="AY131" s="268" t="s">
        <v>137</v>
      </c>
    </row>
    <row r="132" s="1" customFormat="1" ht="25.5" customHeight="1">
      <c r="B132" s="46"/>
      <c r="C132" s="214" t="s">
        <v>182</v>
      </c>
      <c r="D132" s="214" t="s">
        <v>140</v>
      </c>
      <c r="E132" s="215" t="s">
        <v>183</v>
      </c>
      <c r="F132" s="216" t="s">
        <v>184</v>
      </c>
      <c r="G132" s="217" t="s">
        <v>185</v>
      </c>
      <c r="H132" s="218">
        <v>6.2999999999999998</v>
      </c>
      <c r="I132" s="219"/>
      <c r="J132" s="220">
        <f>ROUND(I132*H132,2)</f>
        <v>0</v>
      </c>
      <c r="K132" s="216" t="s">
        <v>144</v>
      </c>
      <c r="L132" s="72"/>
      <c r="M132" s="221" t="s">
        <v>21</v>
      </c>
      <c r="N132" s="222" t="s">
        <v>44</v>
      </c>
      <c r="O132" s="47"/>
      <c r="P132" s="223">
        <f>O132*H132</f>
        <v>0</v>
      </c>
      <c r="Q132" s="223">
        <v>0.092319999999999999</v>
      </c>
      <c r="R132" s="223">
        <f>Q132*H132</f>
        <v>0.58161600000000002</v>
      </c>
      <c r="S132" s="223">
        <v>0</v>
      </c>
      <c r="T132" s="224">
        <f>S132*H132</f>
        <v>0</v>
      </c>
      <c r="AR132" s="24" t="s">
        <v>145</v>
      </c>
      <c r="AT132" s="24" t="s">
        <v>140</v>
      </c>
      <c r="AU132" s="24" t="s">
        <v>85</v>
      </c>
      <c r="AY132" s="24" t="s">
        <v>137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24" t="s">
        <v>78</v>
      </c>
      <c r="BK132" s="225">
        <f>ROUND(I132*H132,2)</f>
        <v>0</v>
      </c>
      <c r="BL132" s="24" t="s">
        <v>145</v>
      </c>
      <c r="BM132" s="24" t="s">
        <v>186</v>
      </c>
    </row>
    <row r="133" s="11" customFormat="1">
      <c r="B133" s="226"/>
      <c r="C133" s="227"/>
      <c r="D133" s="228" t="s">
        <v>147</v>
      </c>
      <c r="E133" s="229" t="s">
        <v>21</v>
      </c>
      <c r="F133" s="230" t="s">
        <v>148</v>
      </c>
      <c r="G133" s="227"/>
      <c r="H133" s="229" t="s">
        <v>21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147</v>
      </c>
      <c r="AU133" s="236" t="s">
        <v>85</v>
      </c>
      <c r="AV133" s="11" t="s">
        <v>78</v>
      </c>
      <c r="AW133" s="11" t="s">
        <v>35</v>
      </c>
      <c r="AX133" s="11" t="s">
        <v>73</v>
      </c>
      <c r="AY133" s="236" t="s">
        <v>137</v>
      </c>
    </row>
    <row r="134" s="11" customFormat="1">
      <c r="B134" s="226"/>
      <c r="C134" s="227"/>
      <c r="D134" s="228" t="s">
        <v>147</v>
      </c>
      <c r="E134" s="229" t="s">
        <v>21</v>
      </c>
      <c r="F134" s="230" t="s">
        <v>187</v>
      </c>
      <c r="G134" s="227"/>
      <c r="H134" s="229" t="s">
        <v>21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147</v>
      </c>
      <c r="AU134" s="236" t="s">
        <v>85</v>
      </c>
      <c r="AV134" s="11" t="s">
        <v>78</v>
      </c>
      <c r="AW134" s="11" t="s">
        <v>35</v>
      </c>
      <c r="AX134" s="11" t="s">
        <v>73</v>
      </c>
      <c r="AY134" s="236" t="s">
        <v>137</v>
      </c>
    </row>
    <row r="135" s="12" customFormat="1">
      <c r="B135" s="237"/>
      <c r="C135" s="238"/>
      <c r="D135" s="228" t="s">
        <v>147</v>
      </c>
      <c r="E135" s="239" t="s">
        <v>21</v>
      </c>
      <c r="F135" s="240" t="s">
        <v>188</v>
      </c>
      <c r="G135" s="238"/>
      <c r="H135" s="241">
        <v>6.2999999999999998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AT135" s="247" t="s">
        <v>147</v>
      </c>
      <c r="AU135" s="247" t="s">
        <v>85</v>
      </c>
      <c r="AV135" s="12" t="s">
        <v>85</v>
      </c>
      <c r="AW135" s="12" t="s">
        <v>35</v>
      </c>
      <c r="AX135" s="12" t="s">
        <v>78</v>
      </c>
      <c r="AY135" s="247" t="s">
        <v>137</v>
      </c>
    </row>
    <row r="136" s="1" customFormat="1" ht="16.5" customHeight="1">
      <c r="B136" s="46"/>
      <c r="C136" s="214" t="s">
        <v>189</v>
      </c>
      <c r="D136" s="214" t="s">
        <v>140</v>
      </c>
      <c r="E136" s="215" t="s">
        <v>190</v>
      </c>
      <c r="F136" s="216" t="s">
        <v>191</v>
      </c>
      <c r="G136" s="217" t="s">
        <v>185</v>
      </c>
      <c r="H136" s="218">
        <v>25.105</v>
      </c>
      <c r="I136" s="219"/>
      <c r="J136" s="220">
        <f>ROUND(I136*H136,2)</f>
        <v>0</v>
      </c>
      <c r="K136" s="216" t="s">
        <v>144</v>
      </c>
      <c r="L136" s="72"/>
      <c r="M136" s="221" t="s">
        <v>21</v>
      </c>
      <c r="N136" s="222" t="s">
        <v>44</v>
      </c>
      <c r="O136" s="47"/>
      <c r="P136" s="223">
        <f>O136*H136</f>
        <v>0</v>
      </c>
      <c r="Q136" s="223">
        <v>0.066379999999999995</v>
      </c>
      <c r="R136" s="223">
        <f>Q136*H136</f>
        <v>1.6664698999999998</v>
      </c>
      <c r="S136" s="223">
        <v>0</v>
      </c>
      <c r="T136" s="224">
        <f>S136*H136</f>
        <v>0</v>
      </c>
      <c r="AR136" s="24" t="s">
        <v>145</v>
      </c>
      <c r="AT136" s="24" t="s">
        <v>140</v>
      </c>
      <c r="AU136" s="24" t="s">
        <v>85</v>
      </c>
      <c r="AY136" s="24" t="s">
        <v>137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24" t="s">
        <v>78</v>
      </c>
      <c r="BK136" s="225">
        <f>ROUND(I136*H136,2)</f>
        <v>0</v>
      </c>
      <c r="BL136" s="24" t="s">
        <v>145</v>
      </c>
      <c r="BM136" s="24" t="s">
        <v>192</v>
      </c>
    </row>
    <row r="137" s="11" customFormat="1">
      <c r="B137" s="226"/>
      <c r="C137" s="227"/>
      <c r="D137" s="228" t="s">
        <v>147</v>
      </c>
      <c r="E137" s="229" t="s">
        <v>21</v>
      </c>
      <c r="F137" s="230" t="s">
        <v>148</v>
      </c>
      <c r="G137" s="227"/>
      <c r="H137" s="229" t="s">
        <v>21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147</v>
      </c>
      <c r="AU137" s="236" t="s">
        <v>85</v>
      </c>
      <c r="AV137" s="11" t="s">
        <v>78</v>
      </c>
      <c r="AW137" s="11" t="s">
        <v>35</v>
      </c>
      <c r="AX137" s="11" t="s">
        <v>73</v>
      </c>
      <c r="AY137" s="236" t="s">
        <v>137</v>
      </c>
    </row>
    <row r="138" s="11" customFormat="1">
      <c r="B138" s="226"/>
      <c r="C138" s="227"/>
      <c r="D138" s="228" t="s">
        <v>147</v>
      </c>
      <c r="E138" s="229" t="s">
        <v>21</v>
      </c>
      <c r="F138" s="230" t="s">
        <v>193</v>
      </c>
      <c r="G138" s="227"/>
      <c r="H138" s="229" t="s">
        <v>21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147</v>
      </c>
      <c r="AU138" s="236" t="s">
        <v>85</v>
      </c>
      <c r="AV138" s="11" t="s">
        <v>78</v>
      </c>
      <c r="AW138" s="11" t="s">
        <v>35</v>
      </c>
      <c r="AX138" s="11" t="s">
        <v>73</v>
      </c>
      <c r="AY138" s="236" t="s">
        <v>137</v>
      </c>
    </row>
    <row r="139" s="12" customFormat="1">
      <c r="B139" s="237"/>
      <c r="C139" s="238"/>
      <c r="D139" s="228" t="s">
        <v>147</v>
      </c>
      <c r="E139" s="239" t="s">
        <v>21</v>
      </c>
      <c r="F139" s="240" t="s">
        <v>194</v>
      </c>
      <c r="G139" s="238"/>
      <c r="H139" s="241">
        <v>25.105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147</v>
      </c>
      <c r="AU139" s="247" t="s">
        <v>85</v>
      </c>
      <c r="AV139" s="12" t="s">
        <v>85</v>
      </c>
      <c r="AW139" s="12" t="s">
        <v>35</v>
      </c>
      <c r="AX139" s="12" t="s">
        <v>78</v>
      </c>
      <c r="AY139" s="247" t="s">
        <v>137</v>
      </c>
    </row>
    <row r="140" s="1" customFormat="1" ht="16.5" customHeight="1">
      <c r="B140" s="46"/>
      <c r="C140" s="214" t="s">
        <v>161</v>
      </c>
      <c r="D140" s="214" t="s">
        <v>140</v>
      </c>
      <c r="E140" s="215" t="s">
        <v>195</v>
      </c>
      <c r="F140" s="216" t="s">
        <v>196</v>
      </c>
      <c r="G140" s="217" t="s">
        <v>197</v>
      </c>
      <c r="H140" s="218">
        <v>14.6</v>
      </c>
      <c r="I140" s="219"/>
      <c r="J140" s="220">
        <f>ROUND(I140*H140,2)</f>
        <v>0</v>
      </c>
      <c r="K140" s="216" t="s">
        <v>144</v>
      </c>
      <c r="L140" s="72"/>
      <c r="M140" s="221" t="s">
        <v>21</v>
      </c>
      <c r="N140" s="222" t="s">
        <v>44</v>
      </c>
      <c r="O140" s="47"/>
      <c r="P140" s="223">
        <f>O140*H140</f>
        <v>0</v>
      </c>
      <c r="Q140" s="223">
        <v>0.00013999999999999999</v>
      </c>
      <c r="R140" s="223">
        <f>Q140*H140</f>
        <v>0.0020439999999999998</v>
      </c>
      <c r="S140" s="223">
        <v>0</v>
      </c>
      <c r="T140" s="224">
        <f>S140*H140</f>
        <v>0</v>
      </c>
      <c r="AR140" s="24" t="s">
        <v>145</v>
      </c>
      <c r="AT140" s="24" t="s">
        <v>140</v>
      </c>
      <c r="AU140" s="24" t="s">
        <v>85</v>
      </c>
      <c r="AY140" s="24" t="s">
        <v>137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24" t="s">
        <v>78</v>
      </c>
      <c r="BK140" s="225">
        <f>ROUND(I140*H140,2)</f>
        <v>0</v>
      </c>
      <c r="BL140" s="24" t="s">
        <v>145</v>
      </c>
      <c r="BM140" s="24" t="s">
        <v>198</v>
      </c>
    </row>
    <row r="141" s="11" customFormat="1">
      <c r="B141" s="226"/>
      <c r="C141" s="227"/>
      <c r="D141" s="228" t="s">
        <v>147</v>
      </c>
      <c r="E141" s="229" t="s">
        <v>21</v>
      </c>
      <c r="F141" s="230" t="s">
        <v>148</v>
      </c>
      <c r="G141" s="227"/>
      <c r="H141" s="229" t="s">
        <v>21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147</v>
      </c>
      <c r="AU141" s="236" t="s">
        <v>85</v>
      </c>
      <c r="AV141" s="11" t="s">
        <v>78</v>
      </c>
      <c r="AW141" s="11" t="s">
        <v>35</v>
      </c>
      <c r="AX141" s="11" t="s">
        <v>73</v>
      </c>
      <c r="AY141" s="236" t="s">
        <v>137</v>
      </c>
    </row>
    <row r="142" s="11" customFormat="1">
      <c r="B142" s="226"/>
      <c r="C142" s="227"/>
      <c r="D142" s="228" t="s">
        <v>147</v>
      </c>
      <c r="E142" s="229" t="s">
        <v>21</v>
      </c>
      <c r="F142" s="230" t="s">
        <v>193</v>
      </c>
      <c r="G142" s="227"/>
      <c r="H142" s="229" t="s">
        <v>21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147</v>
      </c>
      <c r="AU142" s="236" t="s">
        <v>85</v>
      </c>
      <c r="AV142" s="11" t="s">
        <v>78</v>
      </c>
      <c r="AW142" s="11" t="s">
        <v>35</v>
      </c>
      <c r="AX142" s="11" t="s">
        <v>73</v>
      </c>
      <c r="AY142" s="236" t="s">
        <v>137</v>
      </c>
    </row>
    <row r="143" s="12" customFormat="1">
      <c r="B143" s="237"/>
      <c r="C143" s="238"/>
      <c r="D143" s="228" t="s">
        <v>147</v>
      </c>
      <c r="E143" s="239" t="s">
        <v>21</v>
      </c>
      <c r="F143" s="240" t="s">
        <v>199</v>
      </c>
      <c r="G143" s="238"/>
      <c r="H143" s="241">
        <v>14.6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147</v>
      </c>
      <c r="AU143" s="247" t="s">
        <v>85</v>
      </c>
      <c r="AV143" s="12" t="s">
        <v>85</v>
      </c>
      <c r="AW143" s="12" t="s">
        <v>35</v>
      </c>
      <c r="AX143" s="12" t="s">
        <v>78</v>
      </c>
      <c r="AY143" s="247" t="s">
        <v>137</v>
      </c>
    </row>
    <row r="144" s="1" customFormat="1" ht="16.5" customHeight="1">
      <c r="B144" s="46"/>
      <c r="C144" s="214" t="s">
        <v>200</v>
      </c>
      <c r="D144" s="214" t="s">
        <v>140</v>
      </c>
      <c r="E144" s="215" t="s">
        <v>201</v>
      </c>
      <c r="F144" s="216" t="s">
        <v>202</v>
      </c>
      <c r="G144" s="217" t="s">
        <v>185</v>
      </c>
      <c r="H144" s="218">
        <v>1.3440000000000001</v>
      </c>
      <c r="I144" s="219"/>
      <c r="J144" s="220">
        <f>ROUND(I144*H144,2)</f>
        <v>0</v>
      </c>
      <c r="K144" s="216" t="s">
        <v>144</v>
      </c>
      <c r="L144" s="72"/>
      <c r="M144" s="221" t="s">
        <v>21</v>
      </c>
      <c r="N144" s="222" t="s">
        <v>44</v>
      </c>
      <c r="O144" s="47"/>
      <c r="P144" s="223">
        <f>O144*H144</f>
        <v>0</v>
      </c>
      <c r="Q144" s="223">
        <v>0.17818000000000001</v>
      </c>
      <c r="R144" s="223">
        <f>Q144*H144</f>
        <v>0.23947392000000004</v>
      </c>
      <c r="S144" s="223">
        <v>0</v>
      </c>
      <c r="T144" s="224">
        <f>S144*H144</f>
        <v>0</v>
      </c>
      <c r="AR144" s="24" t="s">
        <v>145</v>
      </c>
      <c r="AT144" s="24" t="s">
        <v>140</v>
      </c>
      <c r="AU144" s="24" t="s">
        <v>85</v>
      </c>
      <c r="AY144" s="24" t="s">
        <v>137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4" t="s">
        <v>78</v>
      </c>
      <c r="BK144" s="225">
        <f>ROUND(I144*H144,2)</f>
        <v>0</v>
      </c>
      <c r="BL144" s="24" t="s">
        <v>145</v>
      </c>
      <c r="BM144" s="24" t="s">
        <v>203</v>
      </c>
    </row>
    <row r="145" s="11" customFormat="1">
      <c r="B145" s="226"/>
      <c r="C145" s="227"/>
      <c r="D145" s="228" t="s">
        <v>147</v>
      </c>
      <c r="E145" s="229" t="s">
        <v>21</v>
      </c>
      <c r="F145" s="230" t="s">
        <v>148</v>
      </c>
      <c r="G145" s="227"/>
      <c r="H145" s="229" t="s">
        <v>21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147</v>
      </c>
      <c r="AU145" s="236" t="s">
        <v>85</v>
      </c>
      <c r="AV145" s="11" t="s">
        <v>78</v>
      </c>
      <c r="AW145" s="11" t="s">
        <v>35</v>
      </c>
      <c r="AX145" s="11" t="s">
        <v>73</v>
      </c>
      <c r="AY145" s="236" t="s">
        <v>137</v>
      </c>
    </row>
    <row r="146" s="11" customFormat="1">
      <c r="B146" s="226"/>
      <c r="C146" s="227"/>
      <c r="D146" s="228" t="s">
        <v>147</v>
      </c>
      <c r="E146" s="229" t="s">
        <v>21</v>
      </c>
      <c r="F146" s="230" t="s">
        <v>149</v>
      </c>
      <c r="G146" s="227"/>
      <c r="H146" s="229" t="s">
        <v>21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AT146" s="236" t="s">
        <v>147</v>
      </c>
      <c r="AU146" s="236" t="s">
        <v>85</v>
      </c>
      <c r="AV146" s="11" t="s">
        <v>78</v>
      </c>
      <c r="AW146" s="11" t="s">
        <v>35</v>
      </c>
      <c r="AX146" s="11" t="s">
        <v>73</v>
      </c>
      <c r="AY146" s="236" t="s">
        <v>137</v>
      </c>
    </row>
    <row r="147" s="11" customFormat="1">
      <c r="B147" s="226"/>
      <c r="C147" s="227"/>
      <c r="D147" s="228" t="s">
        <v>147</v>
      </c>
      <c r="E147" s="229" t="s">
        <v>21</v>
      </c>
      <c r="F147" s="230" t="s">
        <v>150</v>
      </c>
      <c r="G147" s="227"/>
      <c r="H147" s="229" t="s">
        <v>21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147</v>
      </c>
      <c r="AU147" s="236" t="s">
        <v>85</v>
      </c>
      <c r="AV147" s="11" t="s">
        <v>78</v>
      </c>
      <c r="AW147" s="11" t="s">
        <v>35</v>
      </c>
      <c r="AX147" s="11" t="s">
        <v>73</v>
      </c>
      <c r="AY147" s="236" t="s">
        <v>137</v>
      </c>
    </row>
    <row r="148" s="12" customFormat="1">
      <c r="B148" s="237"/>
      <c r="C148" s="238"/>
      <c r="D148" s="228" t="s">
        <v>147</v>
      </c>
      <c r="E148" s="239" t="s">
        <v>21</v>
      </c>
      <c r="F148" s="240" t="s">
        <v>204</v>
      </c>
      <c r="G148" s="238"/>
      <c r="H148" s="241">
        <v>0.38400000000000001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147</v>
      </c>
      <c r="AU148" s="247" t="s">
        <v>85</v>
      </c>
      <c r="AV148" s="12" t="s">
        <v>85</v>
      </c>
      <c r="AW148" s="12" t="s">
        <v>35</v>
      </c>
      <c r="AX148" s="12" t="s">
        <v>73</v>
      </c>
      <c r="AY148" s="247" t="s">
        <v>137</v>
      </c>
    </row>
    <row r="149" s="11" customFormat="1">
      <c r="B149" s="226"/>
      <c r="C149" s="227"/>
      <c r="D149" s="228" t="s">
        <v>147</v>
      </c>
      <c r="E149" s="229" t="s">
        <v>21</v>
      </c>
      <c r="F149" s="230" t="s">
        <v>168</v>
      </c>
      <c r="G149" s="227"/>
      <c r="H149" s="229" t="s">
        <v>21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147</v>
      </c>
      <c r="AU149" s="236" t="s">
        <v>85</v>
      </c>
      <c r="AV149" s="11" t="s">
        <v>78</v>
      </c>
      <c r="AW149" s="11" t="s">
        <v>35</v>
      </c>
      <c r="AX149" s="11" t="s">
        <v>73</v>
      </c>
      <c r="AY149" s="236" t="s">
        <v>137</v>
      </c>
    </row>
    <row r="150" s="11" customFormat="1">
      <c r="B150" s="226"/>
      <c r="C150" s="227"/>
      <c r="D150" s="228" t="s">
        <v>147</v>
      </c>
      <c r="E150" s="229" t="s">
        <v>21</v>
      </c>
      <c r="F150" s="230" t="s">
        <v>150</v>
      </c>
      <c r="G150" s="227"/>
      <c r="H150" s="229" t="s">
        <v>21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147</v>
      </c>
      <c r="AU150" s="236" t="s">
        <v>85</v>
      </c>
      <c r="AV150" s="11" t="s">
        <v>78</v>
      </c>
      <c r="AW150" s="11" t="s">
        <v>35</v>
      </c>
      <c r="AX150" s="11" t="s">
        <v>73</v>
      </c>
      <c r="AY150" s="236" t="s">
        <v>137</v>
      </c>
    </row>
    <row r="151" s="12" customFormat="1">
      <c r="B151" s="237"/>
      <c r="C151" s="238"/>
      <c r="D151" s="228" t="s">
        <v>147</v>
      </c>
      <c r="E151" s="239" t="s">
        <v>21</v>
      </c>
      <c r="F151" s="240" t="s">
        <v>204</v>
      </c>
      <c r="G151" s="238"/>
      <c r="H151" s="241">
        <v>0.38400000000000001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147</v>
      </c>
      <c r="AU151" s="247" t="s">
        <v>85</v>
      </c>
      <c r="AV151" s="12" t="s">
        <v>85</v>
      </c>
      <c r="AW151" s="12" t="s">
        <v>35</v>
      </c>
      <c r="AX151" s="12" t="s">
        <v>73</v>
      </c>
      <c r="AY151" s="247" t="s">
        <v>137</v>
      </c>
    </row>
    <row r="152" s="11" customFormat="1">
      <c r="B152" s="226"/>
      <c r="C152" s="227"/>
      <c r="D152" s="228" t="s">
        <v>147</v>
      </c>
      <c r="E152" s="229" t="s">
        <v>21</v>
      </c>
      <c r="F152" s="230" t="s">
        <v>148</v>
      </c>
      <c r="G152" s="227"/>
      <c r="H152" s="229" t="s">
        <v>21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AT152" s="236" t="s">
        <v>147</v>
      </c>
      <c r="AU152" s="236" t="s">
        <v>85</v>
      </c>
      <c r="AV152" s="11" t="s">
        <v>78</v>
      </c>
      <c r="AW152" s="11" t="s">
        <v>35</v>
      </c>
      <c r="AX152" s="11" t="s">
        <v>73</v>
      </c>
      <c r="AY152" s="236" t="s">
        <v>137</v>
      </c>
    </row>
    <row r="153" s="11" customFormat="1">
      <c r="B153" s="226"/>
      <c r="C153" s="227"/>
      <c r="D153" s="228" t="s">
        <v>147</v>
      </c>
      <c r="E153" s="229" t="s">
        <v>21</v>
      </c>
      <c r="F153" s="230" t="s">
        <v>205</v>
      </c>
      <c r="G153" s="227"/>
      <c r="H153" s="229" t="s">
        <v>21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147</v>
      </c>
      <c r="AU153" s="236" t="s">
        <v>85</v>
      </c>
      <c r="AV153" s="11" t="s">
        <v>78</v>
      </c>
      <c r="AW153" s="11" t="s">
        <v>35</v>
      </c>
      <c r="AX153" s="11" t="s">
        <v>73</v>
      </c>
      <c r="AY153" s="236" t="s">
        <v>137</v>
      </c>
    </row>
    <row r="154" s="12" customFormat="1">
      <c r="B154" s="237"/>
      <c r="C154" s="238"/>
      <c r="D154" s="228" t="s">
        <v>147</v>
      </c>
      <c r="E154" s="239" t="s">
        <v>21</v>
      </c>
      <c r="F154" s="240" t="s">
        <v>206</v>
      </c>
      <c r="G154" s="238"/>
      <c r="H154" s="241">
        <v>0.57599999999999996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AT154" s="247" t="s">
        <v>147</v>
      </c>
      <c r="AU154" s="247" t="s">
        <v>85</v>
      </c>
      <c r="AV154" s="12" t="s">
        <v>85</v>
      </c>
      <c r="AW154" s="12" t="s">
        <v>35</v>
      </c>
      <c r="AX154" s="12" t="s">
        <v>73</v>
      </c>
      <c r="AY154" s="247" t="s">
        <v>137</v>
      </c>
    </row>
    <row r="155" s="13" customFormat="1">
      <c r="B155" s="258"/>
      <c r="C155" s="259"/>
      <c r="D155" s="228" t="s">
        <v>147</v>
      </c>
      <c r="E155" s="260" t="s">
        <v>21</v>
      </c>
      <c r="F155" s="261" t="s">
        <v>172</v>
      </c>
      <c r="G155" s="259"/>
      <c r="H155" s="262">
        <v>1.3440000000000001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AT155" s="268" t="s">
        <v>147</v>
      </c>
      <c r="AU155" s="268" t="s">
        <v>85</v>
      </c>
      <c r="AV155" s="13" t="s">
        <v>145</v>
      </c>
      <c r="AW155" s="13" t="s">
        <v>35</v>
      </c>
      <c r="AX155" s="13" t="s">
        <v>78</v>
      </c>
      <c r="AY155" s="268" t="s">
        <v>137</v>
      </c>
    </row>
    <row r="156" s="1" customFormat="1" ht="25.5" customHeight="1">
      <c r="B156" s="46"/>
      <c r="C156" s="214" t="s">
        <v>207</v>
      </c>
      <c r="D156" s="214" t="s">
        <v>140</v>
      </c>
      <c r="E156" s="215" t="s">
        <v>208</v>
      </c>
      <c r="F156" s="216" t="s">
        <v>209</v>
      </c>
      <c r="G156" s="217" t="s">
        <v>185</v>
      </c>
      <c r="H156" s="218">
        <v>1.5549999999999999</v>
      </c>
      <c r="I156" s="219"/>
      <c r="J156" s="220">
        <f>ROUND(I156*H156,2)</f>
        <v>0</v>
      </c>
      <c r="K156" s="216" t="s">
        <v>144</v>
      </c>
      <c r="L156" s="72"/>
      <c r="M156" s="221" t="s">
        <v>21</v>
      </c>
      <c r="N156" s="222" t="s">
        <v>44</v>
      </c>
      <c r="O156" s="47"/>
      <c r="P156" s="223">
        <f>O156*H156</f>
        <v>0</v>
      </c>
      <c r="Q156" s="223">
        <v>0.0084100000000000008</v>
      </c>
      <c r="R156" s="223">
        <f>Q156*H156</f>
        <v>0.01307755</v>
      </c>
      <c r="S156" s="223">
        <v>0</v>
      </c>
      <c r="T156" s="224">
        <f>S156*H156</f>
        <v>0</v>
      </c>
      <c r="AR156" s="24" t="s">
        <v>145</v>
      </c>
      <c r="AT156" s="24" t="s">
        <v>140</v>
      </c>
      <c r="AU156" s="24" t="s">
        <v>85</v>
      </c>
      <c r="AY156" s="24" t="s">
        <v>137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24" t="s">
        <v>78</v>
      </c>
      <c r="BK156" s="225">
        <f>ROUND(I156*H156,2)</f>
        <v>0</v>
      </c>
      <c r="BL156" s="24" t="s">
        <v>145</v>
      </c>
      <c r="BM156" s="24" t="s">
        <v>210</v>
      </c>
    </row>
    <row r="157" s="11" customFormat="1">
      <c r="B157" s="226"/>
      <c r="C157" s="227"/>
      <c r="D157" s="228" t="s">
        <v>147</v>
      </c>
      <c r="E157" s="229" t="s">
        <v>21</v>
      </c>
      <c r="F157" s="230" t="s">
        <v>148</v>
      </c>
      <c r="G157" s="227"/>
      <c r="H157" s="229" t="s">
        <v>21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147</v>
      </c>
      <c r="AU157" s="236" t="s">
        <v>85</v>
      </c>
      <c r="AV157" s="11" t="s">
        <v>78</v>
      </c>
      <c r="AW157" s="11" t="s">
        <v>35</v>
      </c>
      <c r="AX157" s="11" t="s">
        <v>73</v>
      </c>
      <c r="AY157" s="236" t="s">
        <v>137</v>
      </c>
    </row>
    <row r="158" s="11" customFormat="1">
      <c r="B158" s="226"/>
      <c r="C158" s="227"/>
      <c r="D158" s="228" t="s">
        <v>147</v>
      </c>
      <c r="E158" s="229" t="s">
        <v>21</v>
      </c>
      <c r="F158" s="230" t="s">
        <v>149</v>
      </c>
      <c r="G158" s="227"/>
      <c r="H158" s="229" t="s">
        <v>21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147</v>
      </c>
      <c r="AU158" s="236" t="s">
        <v>85</v>
      </c>
      <c r="AV158" s="11" t="s">
        <v>78</v>
      </c>
      <c r="AW158" s="11" t="s">
        <v>35</v>
      </c>
      <c r="AX158" s="11" t="s">
        <v>73</v>
      </c>
      <c r="AY158" s="236" t="s">
        <v>137</v>
      </c>
    </row>
    <row r="159" s="12" customFormat="1">
      <c r="B159" s="237"/>
      <c r="C159" s="238"/>
      <c r="D159" s="228" t="s">
        <v>147</v>
      </c>
      <c r="E159" s="239" t="s">
        <v>21</v>
      </c>
      <c r="F159" s="240" t="s">
        <v>211</v>
      </c>
      <c r="G159" s="238"/>
      <c r="H159" s="241">
        <v>0.88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147</v>
      </c>
      <c r="AU159" s="247" t="s">
        <v>85</v>
      </c>
      <c r="AV159" s="12" t="s">
        <v>85</v>
      </c>
      <c r="AW159" s="12" t="s">
        <v>35</v>
      </c>
      <c r="AX159" s="12" t="s">
        <v>73</v>
      </c>
      <c r="AY159" s="247" t="s">
        <v>137</v>
      </c>
    </row>
    <row r="160" s="11" customFormat="1">
      <c r="B160" s="226"/>
      <c r="C160" s="227"/>
      <c r="D160" s="228" t="s">
        <v>147</v>
      </c>
      <c r="E160" s="229" t="s">
        <v>21</v>
      </c>
      <c r="F160" s="230" t="s">
        <v>168</v>
      </c>
      <c r="G160" s="227"/>
      <c r="H160" s="229" t="s">
        <v>21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147</v>
      </c>
      <c r="AU160" s="236" t="s">
        <v>85</v>
      </c>
      <c r="AV160" s="11" t="s">
        <v>78</v>
      </c>
      <c r="AW160" s="11" t="s">
        <v>35</v>
      </c>
      <c r="AX160" s="11" t="s">
        <v>73</v>
      </c>
      <c r="AY160" s="236" t="s">
        <v>137</v>
      </c>
    </row>
    <row r="161" s="12" customFormat="1">
      <c r="B161" s="237"/>
      <c r="C161" s="238"/>
      <c r="D161" s="228" t="s">
        <v>147</v>
      </c>
      <c r="E161" s="239" t="s">
        <v>21</v>
      </c>
      <c r="F161" s="240" t="s">
        <v>212</v>
      </c>
      <c r="G161" s="238"/>
      <c r="H161" s="241">
        <v>0.16500000000000001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147</v>
      </c>
      <c r="AU161" s="247" t="s">
        <v>85</v>
      </c>
      <c r="AV161" s="12" t="s">
        <v>85</v>
      </c>
      <c r="AW161" s="12" t="s">
        <v>35</v>
      </c>
      <c r="AX161" s="12" t="s">
        <v>73</v>
      </c>
      <c r="AY161" s="247" t="s">
        <v>137</v>
      </c>
    </row>
    <row r="162" s="11" customFormat="1">
      <c r="B162" s="226"/>
      <c r="C162" s="227"/>
      <c r="D162" s="228" t="s">
        <v>147</v>
      </c>
      <c r="E162" s="229" t="s">
        <v>21</v>
      </c>
      <c r="F162" s="230" t="s">
        <v>148</v>
      </c>
      <c r="G162" s="227"/>
      <c r="H162" s="229" t="s">
        <v>21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AT162" s="236" t="s">
        <v>147</v>
      </c>
      <c r="AU162" s="236" t="s">
        <v>85</v>
      </c>
      <c r="AV162" s="11" t="s">
        <v>78</v>
      </c>
      <c r="AW162" s="11" t="s">
        <v>35</v>
      </c>
      <c r="AX162" s="11" t="s">
        <v>73</v>
      </c>
      <c r="AY162" s="236" t="s">
        <v>137</v>
      </c>
    </row>
    <row r="163" s="11" customFormat="1">
      <c r="B163" s="226"/>
      <c r="C163" s="227"/>
      <c r="D163" s="228" t="s">
        <v>147</v>
      </c>
      <c r="E163" s="229" t="s">
        <v>21</v>
      </c>
      <c r="F163" s="230" t="s">
        <v>205</v>
      </c>
      <c r="G163" s="227"/>
      <c r="H163" s="229" t="s">
        <v>21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AT163" s="236" t="s">
        <v>147</v>
      </c>
      <c r="AU163" s="236" t="s">
        <v>85</v>
      </c>
      <c r="AV163" s="11" t="s">
        <v>78</v>
      </c>
      <c r="AW163" s="11" t="s">
        <v>35</v>
      </c>
      <c r="AX163" s="11" t="s">
        <v>73</v>
      </c>
      <c r="AY163" s="236" t="s">
        <v>137</v>
      </c>
    </row>
    <row r="164" s="12" customFormat="1">
      <c r="B164" s="237"/>
      <c r="C164" s="238"/>
      <c r="D164" s="228" t="s">
        <v>147</v>
      </c>
      <c r="E164" s="239" t="s">
        <v>21</v>
      </c>
      <c r="F164" s="240" t="s">
        <v>213</v>
      </c>
      <c r="G164" s="238"/>
      <c r="H164" s="241">
        <v>0.51000000000000001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AT164" s="247" t="s">
        <v>147</v>
      </c>
      <c r="AU164" s="247" t="s">
        <v>85</v>
      </c>
      <c r="AV164" s="12" t="s">
        <v>85</v>
      </c>
      <c r="AW164" s="12" t="s">
        <v>35</v>
      </c>
      <c r="AX164" s="12" t="s">
        <v>73</v>
      </c>
      <c r="AY164" s="247" t="s">
        <v>137</v>
      </c>
    </row>
    <row r="165" s="13" customFormat="1">
      <c r="B165" s="258"/>
      <c r="C165" s="259"/>
      <c r="D165" s="228" t="s">
        <v>147</v>
      </c>
      <c r="E165" s="260" t="s">
        <v>21</v>
      </c>
      <c r="F165" s="261" t="s">
        <v>172</v>
      </c>
      <c r="G165" s="259"/>
      <c r="H165" s="262">
        <v>1.5549999999999999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AT165" s="268" t="s">
        <v>147</v>
      </c>
      <c r="AU165" s="268" t="s">
        <v>85</v>
      </c>
      <c r="AV165" s="13" t="s">
        <v>145</v>
      </c>
      <c r="AW165" s="13" t="s">
        <v>35</v>
      </c>
      <c r="AX165" s="13" t="s">
        <v>78</v>
      </c>
      <c r="AY165" s="268" t="s">
        <v>137</v>
      </c>
    </row>
    <row r="166" s="10" customFormat="1" ht="29.88" customHeight="1">
      <c r="B166" s="198"/>
      <c r="C166" s="199"/>
      <c r="D166" s="200" t="s">
        <v>72</v>
      </c>
      <c r="E166" s="212" t="s">
        <v>145</v>
      </c>
      <c r="F166" s="212" t="s">
        <v>214</v>
      </c>
      <c r="G166" s="199"/>
      <c r="H166" s="199"/>
      <c r="I166" s="202"/>
      <c r="J166" s="213">
        <f>BK166</f>
        <v>0</v>
      </c>
      <c r="K166" s="199"/>
      <c r="L166" s="204"/>
      <c r="M166" s="205"/>
      <c r="N166" s="206"/>
      <c r="O166" s="206"/>
      <c r="P166" s="207">
        <f>SUM(P167:P170)</f>
        <v>0</v>
      </c>
      <c r="Q166" s="206"/>
      <c r="R166" s="207">
        <f>SUM(R167:R170)</f>
        <v>0.11799999999999999</v>
      </c>
      <c r="S166" s="206"/>
      <c r="T166" s="208">
        <f>SUM(T167:T170)</f>
        <v>0</v>
      </c>
      <c r="AR166" s="209" t="s">
        <v>78</v>
      </c>
      <c r="AT166" s="210" t="s">
        <v>72</v>
      </c>
      <c r="AU166" s="210" t="s">
        <v>78</v>
      </c>
      <c r="AY166" s="209" t="s">
        <v>137</v>
      </c>
      <c r="BK166" s="211">
        <f>SUM(BK167:BK170)</f>
        <v>0</v>
      </c>
    </row>
    <row r="167" s="1" customFormat="1" ht="16.5" customHeight="1">
      <c r="B167" s="46"/>
      <c r="C167" s="214" t="s">
        <v>215</v>
      </c>
      <c r="D167" s="214" t="s">
        <v>140</v>
      </c>
      <c r="E167" s="215" t="s">
        <v>216</v>
      </c>
      <c r="F167" s="216" t="s">
        <v>217</v>
      </c>
      <c r="G167" s="217" t="s">
        <v>218</v>
      </c>
      <c r="H167" s="218">
        <v>2</v>
      </c>
      <c r="I167" s="219"/>
      <c r="J167" s="220">
        <f>ROUND(I167*H167,2)</f>
        <v>0</v>
      </c>
      <c r="K167" s="216" t="s">
        <v>144</v>
      </c>
      <c r="L167" s="72"/>
      <c r="M167" s="221" t="s">
        <v>21</v>
      </c>
      <c r="N167" s="222" t="s">
        <v>44</v>
      </c>
      <c r="O167" s="47"/>
      <c r="P167" s="223">
        <f>O167*H167</f>
        <v>0</v>
      </c>
      <c r="Q167" s="223">
        <v>0.058999999999999997</v>
      </c>
      <c r="R167" s="223">
        <f>Q167*H167</f>
        <v>0.11799999999999999</v>
      </c>
      <c r="S167" s="223">
        <v>0</v>
      </c>
      <c r="T167" s="224">
        <f>S167*H167</f>
        <v>0</v>
      </c>
      <c r="AR167" s="24" t="s">
        <v>145</v>
      </c>
      <c r="AT167" s="24" t="s">
        <v>140</v>
      </c>
      <c r="AU167" s="24" t="s">
        <v>85</v>
      </c>
      <c r="AY167" s="24" t="s">
        <v>137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24" t="s">
        <v>78</v>
      </c>
      <c r="BK167" s="225">
        <f>ROUND(I167*H167,2)</f>
        <v>0</v>
      </c>
      <c r="BL167" s="24" t="s">
        <v>145</v>
      </c>
      <c r="BM167" s="24" t="s">
        <v>219</v>
      </c>
    </row>
    <row r="168" s="11" customFormat="1">
      <c r="B168" s="226"/>
      <c r="C168" s="227"/>
      <c r="D168" s="228" t="s">
        <v>147</v>
      </c>
      <c r="E168" s="229" t="s">
        <v>21</v>
      </c>
      <c r="F168" s="230" t="s">
        <v>148</v>
      </c>
      <c r="G168" s="227"/>
      <c r="H168" s="229" t="s">
        <v>21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AT168" s="236" t="s">
        <v>147</v>
      </c>
      <c r="AU168" s="236" t="s">
        <v>85</v>
      </c>
      <c r="AV168" s="11" t="s">
        <v>78</v>
      </c>
      <c r="AW168" s="11" t="s">
        <v>35</v>
      </c>
      <c r="AX168" s="11" t="s">
        <v>73</v>
      </c>
      <c r="AY168" s="236" t="s">
        <v>137</v>
      </c>
    </row>
    <row r="169" s="11" customFormat="1">
      <c r="B169" s="226"/>
      <c r="C169" s="227"/>
      <c r="D169" s="228" t="s">
        <v>147</v>
      </c>
      <c r="E169" s="229" t="s">
        <v>21</v>
      </c>
      <c r="F169" s="230" t="s">
        <v>220</v>
      </c>
      <c r="G169" s="227"/>
      <c r="H169" s="229" t="s">
        <v>21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147</v>
      </c>
      <c r="AU169" s="236" t="s">
        <v>85</v>
      </c>
      <c r="AV169" s="11" t="s">
        <v>78</v>
      </c>
      <c r="AW169" s="11" t="s">
        <v>35</v>
      </c>
      <c r="AX169" s="11" t="s">
        <v>73</v>
      </c>
      <c r="AY169" s="236" t="s">
        <v>137</v>
      </c>
    </row>
    <row r="170" s="12" customFormat="1">
      <c r="B170" s="237"/>
      <c r="C170" s="238"/>
      <c r="D170" s="228" t="s">
        <v>147</v>
      </c>
      <c r="E170" s="239" t="s">
        <v>21</v>
      </c>
      <c r="F170" s="240" t="s">
        <v>221</v>
      </c>
      <c r="G170" s="238"/>
      <c r="H170" s="241">
        <v>2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AT170" s="247" t="s">
        <v>147</v>
      </c>
      <c r="AU170" s="247" t="s">
        <v>85</v>
      </c>
      <c r="AV170" s="12" t="s">
        <v>85</v>
      </c>
      <c r="AW170" s="12" t="s">
        <v>35</v>
      </c>
      <c r="AX170" s="12" t="s">
        <v>78</v>
      </c>
      <c r="AY170" s="247" t="s">
        <v>137</v>
      </c>
    </row>
    <row r="171" s="10" customFormat="1" ht="29.88" customHeight="1">
      <c r="B171" s="198"/>
      <c r="C171" s="199"/>
      <c r="D171" s="200" t="s">
        <v>72</v>
      </c>
      <c r="E171" s="212" t="s">
        <v>182</v>
      </c>
      <c r="F171" s="212" t="s">
        <v>222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SUM(P172:P286)</f>
        <v>0</v>
      </c>
      <c r="Q171" s="206"/>
      <c r="R171" s="207">
        <f>SUM(R172:R286)</f>
        <v>32.935935049999998</v>
      </c>
      <c r="S171" s="206"/>
      <c r="T171" s="208">
        <f>SUM(T172:T286)</f>
        <v>0</v>
      </c>
      <c r="AR171" s="209" t="s">
        <v>78</v>
      </c>
      <c r="AT171" s="210" t="s">
        <v>72</v>
      </c>
      <c r="AU171" s="210" t="s">
        <v>78</v>
      </c>
      <c r="AY171" s="209" t="s">
        <v>137</v>
      </c>
      <c r="BK171" s="211">
        <f>SUM(BK172:BK286)</f>
        <v>0</v>
      </c>
    </row>
    <row r="172" s="1" customFormat="1" ht="16.5" customHeight="1">
      <c r="B172" s="46"/>
      <c r="C172" s="214" t="s">
        <v>223</v>
      </c>
      <c r="D172" s="214" t="s">
        <v>140</v>
      </c>
      <c r="E172" s="215" t="s">
        <v>224</v>
      </c>
      <c r="F172" s="216" t="s">
        <v>225</v>
      </c>
      <c r="G172" s="217" t="s">
        <v>185</v>
      </c>
      <c r="H172" s="218">
        <v>315.64299999999997</v>
      </c>
      <c r="I172" s="219"/>
      <c r="J172" s="220">
        <f>ROUND(I172*H172,2)</f>
        <v>0</v>
      </c>
      <c r="K172" s="216" t="s">
        <v>144</v>
      </c>
      <c r="L172" s="72"/>
      <c r="M172" s="221" t="s">
        <v>21</v>
      </c>
      <c r="N172" s="222" t="s">
        <v>44</v>
      </c>
      <c r="O172" s="47"/>
      <c r="P172" s="223">
        <f>O172*H172</f>
        <v>0</v>
      </c>
      <c r="Q172" s="223">
        <v>0.0073499999999999998</v>
      </c>
      <c r="R172" s="223">
        <f>Q172*H172</f>
        <v>2.3199760499999997</v>
      </c>
      <c r="S172" s="223">
        <v>0</v>
      </c>
      <c r="T172" s="224">
        <f>S172*H172</f>
        <v>0</v>
      </c>
      <c r="AR172" s="24" t="s">
        <v>145</v>
      </c>
      <c r="AT172" s="24" t="s">
        <v>140</v>
      </c>
      <c r="AU172" s="24" t="s">
        <v>85</v>
      </c>
      <c r="AY172" s="24" t="s">
        <v>137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24" t="s">
        <v>78</v>
      </c>
      <c r="BK172" s="225">
        <f>ROUND(I172*H172,2)</f>
        <v>0</v>
      </c>
      <c r="BL172" s="24" t="s">
        <v>145</v>
      </c>
      <c r="BM172" s="24" t="s">
        <v>226</v>
      </c>
    </row>
    <row r="173" s="11" customFormat="1">
      <c r="B173" s="226"/>
      <c r="C173" s="227"/>
      <c r="D173" s="228" t="s">
        <v>147</v>
      </c>
      <c r="E173" s="229" t="s">
        <v>21</v>
      </c>
      <c r="F173" s="230" t="s">
        <v>148</v>
      </c>
      <c r="G173" s="227"/>
      <c r="H173" s="229" t="s">
        <v>21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147</v>
      </c>
      <c r="AU173" s="236" t="s">
        <v>85</v>
      </c>
      <c r="AV173" s="11" t="s">
        <v>78</v>
      </c>
      <c r="AW173" s="11" t="s">
        <v>35</v>
      </c>
      <c r="AX173" s="11" t="s">
        <v>73</v>
      </c>
      <c r="AY173" s="236" t="s">
        <v>137</v>
      </c>
    </row>
    <row r="174" s="11" customFormat="1">
      <c r="B174" s="226"/>
      <c r="C174" s="227"/>
      <c r="D174" s="228" t="s">
        <v>147</v>
      </c>
      <c r="E174" s="229" t="s">
        <v>21</v>
      </c>
      <c r="F174" s="230" t="s">
        <v>227</v>
      </c>
      <c r="G174" s="227"/>
      <c r="H174" s="229" t="s">
        <v>21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AT174" s="236" t="s">
        <v>147</v>
      </c>
      <c r="AU174" s="236" t="s">
        <v>85</v>
      </c>
      <c r="AV174" s="11" t="s">
        <v>78</v>
      </c>
      <c r="AW174" s="11" t="s">
        <v>35</v>
      </c>
      <c r="AX174" s="11" t="s">
        <v>73</v>
      </c>
      <c r="AY174" s="236" t="s">
        <v>137</v>
      </c>
    </row>
    <row r="175" s="12" customFormat="1">
      <c r="B175" s="237"/>
      <c r="C175" s="238"/>
      <c r="D175" s="228" t="s">
        <v>147</v>
      </c>
      <c r="E175" s="239" t="s">
        <v>21</v>
      </c>
      <c r="F175" s="240" t="s">
        <v>228</v>
      </c>
      <c r="G175" s="238"/>
      <c r="H175" s="241">
        <v>50.210000000000001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AT175" s="247" t="s">
        <v>147</v>
      </c>
      <c r="AU175" s="247" t="s">
        <v>85</v>
      </c>
      <c r="AV175" s="12" t="s">
        <v>85</v>
      </c>
      <c r="AW175" s="12" t="s">
        <v>35</v>
      </c>
      <c r="AX175" s="12" t="s">
        <v>73</v>
      </c>
      <c r="AY175" s="247" t="s">
        <v>137</v>
      </c>
    </row>
    <row r="176" s="14" customFormat="1">
      <c r="B176" s="269"/>
      <c r="C176" s="270"/>
      <c r="D176" s="228" t="s">
        <v>147</v>
      </c>
      <c r="E176" s="271" t="s">
        <v>21</v>
      </c>
      <c r="F176" s="272" t="s">
        <v>229</v>
      </c>
      <c r="G176" s="270"/>
      <c r="H176" s="273">
        <v>50.210000000000001</v>
      </c>
      <c r="I176" s="274"/>
      <c r="J176" s="270"/>
      <c r="K176" s="270"/>
      <c r="L176" s="275"/>
      <c r="M176" s="276"/>
      <c r="N176" s="277"/>
      <c r="O176" s="277"/>
      <c r="P176" s="277"/>
      <c r="Q176" s="277"/>
      <c r="R176" s="277"/>
      <c r="S176" s="277"/>
      <c r="T176" s="278"/>
      <c r="AT176" s="279" t="s">
        <v>147</v>
      </c>
      <c r="AU176" s="279" t="s">
        <v>85</v>
      </c>
      <c r="AV176" s="14" t="s">
        <v>138</v>
      </c>
      <c r="AW176" s="14" t="s">
        <v>35</v>
      </c>
      <c r="AX176" s="14" t="s">
        <v>73</v>
      </c>
      <c r="AY176" s="279" t="s">
        <v>137</v>
      </c>
    </row>
    <row r="177" s="11" customFormat="1">
      <c r="B177" s="226"/>
      <c r="C177" s="227"/>
      <c r="D177" s="228" t="s">
        <v>147</v>
      </c>
      <c r="E177" s="229" t="s">
        <v>21</v>
      </c>
      <c r="F177" s="230" t="s">
        <v>230</v>
      </c>
      <c r="G177" s="227"/>
      <c r="H177" s="229" t="s">
        <v>21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147</v>
      </c>
      <c r="AU177" s="236" t="s">
        <v>85</v>
      </c>
      <c r="AV177" s="11" t="s">
        <v>78</v>
      </c>
      <c r="AW177" s="11" t="s">
        <v>35</v>
      </c>
      <c r="AX177" s="11" t="s">
        <v>73</v>
      </c>
      <c r="AY177" s="236" t="s">
        <v>137</v>
      </c>
    </row>
    <row r="178" s="11" customFormat="1">
      <c r="B178" s="226"/>
      <c r="C178" s="227"/>
      <c r="D178" s="228" t="s">
        <v>147</v>
      </c>
      <c r="E178" s="229" t="s">
        <v>21</v>
      </c>
      <c r="F178" s="230" t="s">
        <v>231</v>
      </c>
      <c r="G178" s="227"/>
      <c r="H178" s="229" t="s">
        <v>21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147</v>
      </c>
      <c r="AU178" s="236" t="s">
        <v>85</v>
      </c>
      <c r="AV178" s="11" t="s">
        <v>78</v>
      </c>
      <c r="AW178" s="11" t="s">
        <v>35</v>
      </c>
      <c r="AX178" s="11" t="s">
        <v>73</v>
      </c>
      <c r="AY178" s="236" t="s">
        <v>137</v>
      </c>
    </row>
    <row r="179" s="12" customFormat="1">
      <c r="B179" s="237"/>
      <c r="C179" s="238"/>
      <c r="D179" s="228" t="s">
        <v>147</v>
      </c>
      <c r="E179" s="239" t="s">
        <v>21</v>
      </c>
      <c r="F179" s="240" t="s">
        <v>232</v>
      </c>
      <c r="G179" s="238"/>
      <c r="H179" s="241">
        <v>12.6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147</v>
      </c>
      <c r="AU179" s="247" t="s">
        <v>85</v>
      </c>
      <c r="AV179" s="12" t="s">
        <v>85</v>
      </c>
      <c r="AW179" s="12" t="s">
        <v>35</v>
      </c>
      <c r="AX179" s="12" t="s">
        <v>73</v>
      </c>
      <c r="AY179" s="247" t="s">
        <v>137</v>
      </c>
    </row>
    <row r="180" s="14" customFormat="1">
      <c r="B180" s="269"/>
      <c r="C180" s="270"/>
      <c r="D180" s="228" t="s">
        <v>147</v>
      </c>
      <c r="E180" s="271" t="s">
        <v>21</v>
      </c>
      <c r="F180" s="272" t="s">
        <v>229</v>
      </c>
      <c r="G180" s="270"/>
      <c r="H180" s="273">
        <v>12.6</v>
      </c>
      <c r="I180" s="274"/>
      <c r="J180" s="270"/>
      <c r="K180" s="270"/>
      <c r="L180" s="275"/>
      <c r="M180" s="276"/>
      <c r="N180" s="277"/>
      <c r="O180" s="277"/>
      <c r="P180" s="277"/>
      <c r="Q180" s="277"/>
      <c r="R180" s="277"/>
      <c r="S180" s="277"/>
      <c r="T180" s="278"/>
      <c r="AT180" s="279" t="s">
        <v>147</v>
      </c>
      <c r="AU180" s="279" t="s">
        <v>85</v>
      </c>
      <c r="AV180" s="14" t="s">
        <v>138</v>
      </c>
      <c r="AW180" s="14" t="s">
        <v>35</v>
      </c>
      <c r="AX180" s="14" t="s">
        <v>73</v>
      </c>
      <c r="AY180" s="279" t="s">
        <v>137</v>
      </c>
    </row>
    <row r="181" s="11" customFormat="1">
      <c r="B181" s="226"/>
      <c r="C181" s="227"/>
      <c r="D181" s="228" t="s">
        <v>147</v>
      </c>
      <c r="E181" s="229" t="s">
        <v>21</v>
      </c>
      <c r="F181" s="230" t="s">
        <v>233</v>
      </c>
      <c r="G181" s="227"/>
      <c r="H181" s="229" t="s">
        <v>21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147</v>
      </c>
      <c r="AU181" s="236" t="s">
        <v>85</v>
      </c>
      <c r="AV181" s="11" t="s">
        <v>78</v>
      </c>
      <c r="AW181" s="11" t="s">
        <v>35</v>
      </c>
      <c r="AX181" s="11" t="s">
        <v>73</v>
      </c>
      <c r="AY181" s="236" t="s">
        <v>137</v>
      </c>
    </row>
    <row r="182" s="11" customFormat="1">
      <c r="B182" s="226"/>
      <c r="C182" s="227"/>
      <c r="D182" s="228" t="s">
        <v>147</v>
      </c>
      <c r="E182" s="229" t="s">
        <v>21</v>
      </c>
      <c r="F182" s="230" t="s">
        <v>234</v>
      </c>
      <c r="G182" s="227"/>
      <c r="H182" s="229" t="s">
        <v>21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AT182" s="236" t="s">
        <v>147</v>
      </c>
      <c r="AU182" s="236" t="s">
        <v>85</v>
      </c>
      <c r="AV182" s="11" t="s">
        <v>78</v>
      </c>
      <c r="AW182" s="11" t="s">
        <v>35</v>
      </c>
      <c r="AX182" s="11" t="s">
        <v>73</v>
      </c>
      <c r="AY182" s="236" t="s">
        <v>137</v>
      </c>
    </row>
    <row r="183" s="12" customFormat="1">
      <c r="B183" s="237"/>
      <c r="C183" s="238"/>
      <c r="D183" s="228" t="s">
        <v>147</v>
      </c>
      <c r="E183" s="239" t="s">
        <v>21</v>
      </c>
      <c r="F183" s="240" t="s">
        <v>235</v>
      </c>
      <c r="G183" s="238"/>
      <c r="H183" s="241">
        <v>70.760000000000005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AT183" s="247" t="s">
        <v>147</v>
      </c>
      <c r="AU183" s="247" t="s">
        <v>85</v>
      </c>
      <c r="AV183" s="12" t="s">
        <v>85</v>
      </c>
      <c r="AW183" s="12" t="s">
        <v>35</v>
      </c>
      <c r="AX183" s="12" t="s">
        <v>73</v>
      </c>
      <c r="AY183" s="247" t="s">
        <v>137</v>
      </c>
    </row>
    <row r="184" s="12" customFormat="1">
      <c r="B184" s="237"/>
      <c r="C184" s="238"/>
      <c r="D184" s="228" t="s">
        <v>147</v>
      </c>
      <c r="E184" s="239" t="s">
        <v>21</v>
      </c>
      <c r="F184" s="240" t="s">
        <v>236</v>
      </c>
      <c r="G184" s="238"/>
      <c r="H184" s="241">
        <v>0.16700000000000001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147</v>
      </c>
      <c r="AU184" s="247" t="s">
        <v>85</v>
      </c>
      <c r="AV184" s="12" t="s">
        <v>85</v>
      </c>
      <c r="AW184" s="12" t="s">
        <v>35</v>
      </c>
      <c r="AX184" s="12" t="s">
        <v>73</v>
      </c>
      <c r="AY184" s="247" t="s">
        <v>137</v>
      </c>
    </row>
    <row r="185" s="12" customFormat="1">
      <c r="B185" s="237"/>
      <c r="C185" s="238"/>
      <c r="D185" s="228" t="s">
        <v>147</v>
      </c>
      <c r="E185" s="239" t="s">
        <v>21</v>
      </c>
      <c r="F185" s="240" t="s">
        <v>237</v>
      </c>
      <c r="G185" s="238"/>
      <c r="H185" s="241">
        <v>91.917000000000002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147</v>
      </c>
      <c r="AU185" s="247" t="s">
        <v>85</v>
      </c>
      <c r="AV185" s="12" t="s">
        <v>85</v>
      </c>
      <c r="AW185" s="12" t="s">
        <v>35</v>
      </c>
      <c r="AX185" s="12" t="s">
        <v>73</v>
      </c>
      <c r="AY185" s="247" t="s">
        <v>137</v>
      </c>
    </row>
    <row r="186" s="12" customFormat="1">
      <c r="B186" s="237"/>
      <c r="C186" s="238"/>
      <c r="D186" s="228" t="s">
        <v>147</v>
      </c>
      <c r="E186" s="239" t="s">
        <v>21</v>
      </c>
      <c r="F186" s="240" t="s">
        <v>238</v>
      </c>
      <c r="G186" s="238"/>
      <c r="H186" s="241">
        <v>8.9049999999999994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AT186" s="247" t="s">
        <v>147</v>
      </c>
      <c r="AU186" s="247" t="s">
        <v>85</v>
      </c>
      <c r="AV186" s="12" t="s">
        <v>85</v>
      </c>
      <c r="AW186" s="12" t="s">
        <v>35</v>
      </c>
      <c r="AX186" s="12" t="s">
        <v>73</v>
      </c>
      <c r="AY186" s="247" t="s">
        <v>137</v>
      </c>
    </row>
    <row r="187" s="12" customFormat="1">
      <c r="B187" s="237"/>
      <c r="C187" s="238"/>
      <c r="D187" s="228" t="s">
        <v>147</v>
      </c>
      <c r="E187" s="239" t="s">
        <v>21</v>
      </c>
      <c r="F187" s="240" t="s">
        <v>239</v>
      </c>
      <c r="G187" s="238"/>
      <c r="H187" s="241">
        <v>6.625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AT187" s="247" t="s">
        <v>147</v>
      </c>
      <c r="AU187" s="247" t="s">
        <v>85</v>
      </c>
      <c r="AV187" s="12" t="s">
        <v>85</v>
      </c>
      <c r="AW187" s="12" t="s">
        <v>35</v>
      </c>
      <c r="AX187" s="12" t="s">
        <v>73</v>
      </c>
      <c r="AY187" s="247" t="s">
        <v>137</v>
      </c>
    </row>
    <row r="188" s="12" customFormat="1">
      <c r="B188" s="237"/>
      <c r="C188" s="238"/>
      <c r="D188" s="228" t="s">
        <v>147</v>
      </c>
      <c r="E188" s="239" t="s">
        <v>21</v>
      </c>
      <c r="F188" s="240" t="s">
        <v>240</v>
      </c>
      <c r="G188" s="238"/>
      <c r="H188" s="241">
        <v>74.459000000000003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AT188" s="247" t="s">
        <v>147</v>
      </c>
      <c r="AU188" s="247" t="s">
        <v>85</v>
      </c>
      <c r="AV188" s="12" t="s">
        <v>85</v>
      </c>
      <c r="AW188" s="12" t="s">
        <v>35</v>
      </c>
      <c r="AX188" s="12" t="s">
        <v>73</v>
      </c>
      <c r="AY188" s="247" t="s">
        <v>137</v>
      </c>
    </row>
    <row r="189" s="14" customFormat="1">
      <c r="B189" s="269"/>
      <c r="C189" s="270"/>
      <c r="D189" s="228" t="s">
        <v>147</v>
      </c>
      <c r="E189" s="271" t="s">
        <v>21</v>
      </c>
      <c r="F189" s="272" t="s">
        <v>229</v>
      </c>
      <c r="G189" s="270"/>
      <c r="H189" s="273">
        <v>252.833</v>
      </c>
      <c r="I189" s="274"/>
      <c r="J189" s="270"/>
      <c r="K189" s="270"/>
      <c r="L189" s="275"/>
      <c r="M189" s="276"/>
      <c r="N189" s="277"/>
      <c r="O189" s="277"/>
      <c r="P189" s="277"/>
      <c r="Q189" s="277"/>
      <c r="R189" s="277"/>
      <c r="S189" s="277"/>
      <c r="T189" s="278"/>
      <c r="AT189" s="279" t="s">
        <v>147</v>
      </c>
      <c r="AU189" s="279" t="s">
        <v>85</v>
      </c>
      <c r="AV189" s="14" t="s">
        <v>138</v>
      </c>
      <c r="AW189" s="14" t="s">
        <v>35</v>
      </c>
      <c r="AX189" s="14" t="s">
        <v>73</v>
      </c>
      <c r="AY189" s="279" t="s">
        <v>137</v>
      </c>
    </row>
    <row r="190" s="13" customFormat="1">
      <c r="B190" s="258"/>
      <c r="C190" s="259"/>
      <c r="D190" s="228" t="s">
        <v>147</v>
      </c>
      <c r="E190" s="260" t="s">
        <v>21</v>
      </c>
      <c r="F190" s="261" t="s">
        <v>172</v>
      </c>
      <c r="G190" s="259"/>
      <c r="H190" s="262">
        <v>315.64299999999997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AT190" s="268" t="s">
        <v>147</v>
      </c>
      <c r="AU190" s="268" t="s">
        <v>85</v>
      </c>
      <c r="AV190" s="13" t="s">
        <v>145</v>
      </c>
      <c r="AW190" s="13" t="s">
        <v>35</v>
      </c>
      <c r="AX190" s="13" t="s">
        <v>78</v>
      </c>
      <c r="AY190" s="268" t="s">
        <v>137</v>
      </c>
    </row>
    <row r="191" s="1" customFormat="1" ht="16.5" customHeight="1">
      <c r="B191" s="46"/>
      <c r="C191" s="214" t="s">
        <v>241</v>
      </c>
      <c r="D191" s="214" t="s">
        <v>140</v>
      </c>
      <c r="E191" s="215" t="s">
        <v>242</v>
      </c>
      <c r="F191" s="216" t="s">
        <v>243</v>
      </c>
      <c r="G191" s="217" t="s">
        <v>185</v>
      </c>
      <c r="H191" s="218">
        <v>2.5</v>
      </c>
      <c r="I191" s="219"/>
      <c r="J191" s="220">
        <f>ROUND(I191*H191,2)</f>
        <v>0</v>
      </c>
      <c r="K191" s="216" t="s">
        <v>144</v>
      </c>
      <c r="L191" s="72"/>
      <c r="M191" s="221" t="s">
        <v>21</v>
      </c>
      <c r="N191" s="222" t="s">
        <v>44</v>
      </c>
      <c r="O191" s="47"/>
      <c r="P191" s="223">
        <f>O191*H191</f>
        <v>0</v>
      </c>
      <c r="Q191" s="223">
        <v>0.040000000000000001</v>
      </c>
      <c r="R191" s="223">
        <f>Q191*H191</f>
        <v>0.10000000000000001</v>
      </c>
      <c r="S191" s="223">
        <v>0</v>
      </c>
      <c r="T191" s="224">
        <f>S191*H191</f>
        <v>0</v>
      </c>
      <c r="AR191" s="24" t="s">
        <v>145</v>
      </c>
      <c r="AT191" s="24" t="s">
        <v>140</v>
      </c>
      <c r="AU191" s="24" t="s">
        <v>85</v>
      </c>
      <c r="AY191" s="24" t="s">
        <v>137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24" t="s">
        <v>78</v>
      </c>
      <c r="BK191" s="225">
        <f>ROUND(I191*H191,2)</f>
        <v>0</v>
      </c>
      <c r="BL191" s="24" t="s">
        <v>145</v>
      </c>
      <c r="BM191" s="24" t="s">
        <v>244</v>
      </c>
    </row>
    <row r="192" s="11" customFormat="1">
      <c r="B192" s="226"/>
      <c r="C192" s="227"/>
      <c r="D192" s="228" t="s">
        <v>147</v>
      </c>
      <c r="E192" s="229" t="s">
        <v>21</v>
      </c>
      <c r="F192" s="230" t="s">
        <v>245</v>
      </c>
      <c r="G192" s="227"/>
      <c r="H192" s="229" t="s">
        <v>21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AT192" s="236" t="s">
        <v>147</v>
      </c>
      <c r="AU192" s="236" t="s">
        <v>85</v>
      </c>
      <c r="AV192" s="11" t="s">
        <v>78</v>
      </c>
      <c r="AW192" s="11" t="s">
        <v>35</v>
      </c>
      <c r="AX192" s="11" t="s">
        <v>73</v>
      </c>
      <c r="AY192" s="236" t="s">
        <v>137</v>
      </c>
    </row>
    <row r="193" s="12" customFormat="1">
      <c r="B193" s="237"/>
      <c r="C193" s="238"/>
      <c r="D193" s="228" t="s">
        <v>147</v>
      </c>
      <c r="E193" s="239" t="s">
        <v>21</v>
      </c>
      <c r="F193" s="240" t="s">
        <v>246</v>
      </c>
      <c r="G193" s="238"/>
      <c r="H193" s="241">
        <v>2.5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147</v>
      </c>
      <c r="AU193" s="247" t="s">
        <v>85</v>
      </c>
      <c r="AV193" s="12" t="s">
        <v>85</v>
      </c>
      <c r="AW193" s="12" t="s">
        <v>35</v>
      </c>
      <c r="AX193" s="12" t="s">
        <v>78</v>
      </c>
      <c r="AY193" s="247" t="s">
        <v>137</v>
      </c>
    </row>
    <row r="194" s="1" customFormat="1" ht="16.5" customHeight="1">
      <c r="B194" s="46"/>
      <c r="C194" s="214" t="s">
        <v>247</v>
      </c>
      <c r="D194" s="214" t="s">
        <v>140</v>
      </c>
      <c r="E194" s="215" t="s">
        <v>248</v>
      </c>
      <c r="F194" s="216" t="s">
        <v>249</v>
      </c>
      <c r="G194" s="217" t="s">
        <v>185</v>
      </c>
      <c r="H194" s="218">
        <v>210.572</v>
      </c>
      <c r="I194" s="219"/>
      <c r="J194" s="220">
        <f>ROUND(I194*H194,2)</f>
        <v>0</v>
      </c>
      <c r="K194" s="216" t="s">
        <v>144</v>
      </c>
      <c r="L194" s="72"/>
      <c r="M194" s="221" t="s">
        <v>21</v>
      </c>
      <c r="N194" s="222" t="s">
        <v>44</v>
      </c>
      <c r="O194" s="47"/>
      <c r="P194" s="223">
        <f>O194*H194</f>
        <v>0</v>
      </c>
      <c r="Q194" s="223">
        <v>0.015400000000000001</v>
      </c>
      <c r="R194" s="223">
        <f>Q194*H194</f>
        <v>3.2428088000000002</v>
      </c>
      <c r="S194" s="223">
        <v>0</v>
      </c>
      <c r="T194" s="224">
        <f>S194*H194</f>
        <v>0</v>
      </c>
      <c r="AR194" s="24" t="s">
        <v>145</v>
      </c>
      <c r="AT194" s="24" t="s">
        <v>140</v>
      </c>
      <c r="AU194" s="24" t="s">
        <v>85</v>
      </c>
      <c r="AY194" s="24" t="s">
        <v>137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24" t="s">
        <v>78</v>
      </c>
      <c r="BK194" s="225">
        <f>ROUND(I194*H194,2)</f>
        <v>0</v>
      </c>
      <c r="BL194" s="24" t="s">
        <v>145</v>
      </c>
      <c r="BM194" s="24" t="s">
        <v>250</v>
      </c>
    </row>
    <row r="195" s="11" customFormat="1">
      <c r="B195" s="226"/>
      <c r="C195" s="227"/>
      <c r="D195" s="228" t="s">
        <v>147</v>
      </c>
      <c r="E195" s="229" t="s">
        <v>21</v>
      </c>
      <c r="F195" s="230" t="s">
        <v>251</v>
      </c>
      <c r="G195" s="227"/>
      <c r="H195" s="229" t="s">
        <v>21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AT195" s="236" t="s">
        <v>147</v>
      </c>
      <c r="AU195" s="236" t="s">
        <v>85</v>
      </c>
      <c r="AV195" s="11" t="s">
        <v>78</v>
      </c>
      <c r="AW195" s="11" t="s">
        <v>35</v>
      </c>
      <c r="AX195" s="11" t="s">
        <v>73</v>
      </c>
      <c r="AY195" s="236" t="s">
        <v>137</v>
      </c>
    </row>
    <row r="196" s="11" customFormat="1">
      <c r="B196" s="226"/>
      <c r="C196" s="227"/>
      <c r="D196" s="228" t="s">
        <v>147</v>
      </c>
      <c r="E196" s="229" t="s">
        <v>21</v>
      </c>
      <c r="F196" s="230" t="s">
        <v>252</v>
      </c>
      <c r="G196" s="227"/>
      <c r="H196" s="229" t="s">
        <v>21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AT196" s="236" t="s">
        <v>147</v>
      </c>
      <c r="AU196" s="236" t="s">
        <v>85</v>
      </c>
      <c r="AV196" s="11" t="s">
        <v>78</v>
      </c>
      <c r="AW196" s="11" t="s">
        <v>35</v>
      </c>
      <c r="AX196" s="11" t="s">
        <v>73</v>
      </c>
      <c r="AY196" s="236" t="s">
        <v>137</v>
      </c>
    </row>
    <row r="197" s="12" customFormat="1">
      <c r="B197" s="237"/>
      <c r="C197" s="238"/>
      <c r="D197" s="228" t="s">
        <v>147</v>
      </c>
      <c r="E197" s="239" t="s">
        <v>21</v>
      </c>
      <c r="F197" s="240" t="s">
        <v>253</v>
      </c>
      <c r="G197" s="238"/>
      <c r="H197" s="241">
        <v>210.572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AT197" s="247" t="s">
        <v>147</v>
      </c>
      <c r="AU197" s="247" t="s">
        <v>85</v>
      </c>
      <c r="AV197" s="12" t="s">
        <v>85</v>
      </c>
      <c r="AW197" s="12" t="s">
        <v>35</v>
      </c>
      <c r="AX197" s="12" t="s">
        <v>78</v>
      </c>
      <c r="AY197" s="247" t="s">
        <v>137</v>
      </c>
    </row>
    <row r="198" s="1" customFormat="1" ht="16.5" customHeight="1">
      <c r="B198" s="46"/>
      <c r="C198" s="214" t="s">
        <v>10</v>
      </c>
      <c r="D198" s="214" t="s">
        <v>140</v>
      </c>
      <c r="E198" s="215" t="s">
        <v>254</v>
      </c>
      <c r="F198" s="216" t="s">
        <v>255</v>
      </c>
      <c r="G198" s="217" t="s">
        <v>185</v>
      </c>
      <c r="H198" s="218">
        <v>151.875</v>
      </c>
      <c r="I198" s="219"/>
      <c r="J198" s="220">
        <f>ROUND(I198*H198,2)</f>
        <v>0</v>
      </c>
      <c r="K198" s="216" t="s">
        <v>144</v>
      </c>
      <c r="L198" s="72"/>
      <c r="M198" s="221" t="s">
        <v>21</v>
      </c>
      <c r="N198" s="222" t="s">
        <v>44</v>
      </c>
      <c r="O198" s="47"/>
      <c r="P198" s="223">
        <f>O198*H198</f>
        <v>0</v>
      </c>
      <c r="Q198" s="223">
        <v>0.018380000000000001</v>
      </c>
      <c r="R198" s="223">
        <f>Q198*H198</f>
        <v>2.7914625000000002</v>
      </c>
      <c r="S198" s="223">
        <v>0</v>
      </c>
      <c r="T198" s="224">
        <f>S198*H198</f>
        <v>0</v>
      </c>
      <c r="AR198" s="24" t="s">
        <v>145</v>
      </c>
      <c r="AT198" s="24" t="s">
        <v>140</v>
      </c>
      <c r="AU198" s="24" t="s">
        <v>85</v>
      </c>
      <c r="AY198" s="24" t="s">
        <v>137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24" t="s">
        <v>78</v>
      </c>
      <c r="BK198" s="225">
        <f>ROUND(I198*H198,2)</f>
        <v>0</v>
      </c>
      <c r="BL198" s="24" t="s">
        <v>145</v>
      </c>
      <c r="BM198" s="24" t="s">
        <v>256</v>
      </c>
    </row>
    <row r="199" s="11" customFormat="1">
      <c r="B199" s="226"/>
      <c r="C199" s="227"/>
      <c r="D199" s="228" t="s">
        <v>147</v>
      </c>
      <c r="E199" s="229" t="s">
        <v>21</v>
      </c>
      <c r="F199" s="230" t="s">
        <v>257</v>
      </c>
      <c r="G199" s="227"/>
      <c r="H199" s="229" t="s">
        <v>21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147</v>
      </c>
      <c r="AU199" s="236" t="s">
        <v>85</v>
      </c>
      <c r="AV199" s="11" t="s">
        <v>78</v>
      </c>
      <c r="AW199" s="11" t="s">
        <v>35</v>
      </c>
      <c r="AX199" s="11" t="s">
        <v>73</v>
      </c>
      <c r="AY199" s="236" t="s">
        <v>137</v>
      </c>
    </row>
    <row r="200" s="11" customFormat="1">
      <c r="B200" s="226"/>
      <c r="C200" s="227"/>
      <c r="D200" s="228" t="s">
        <v>147</v>
      </c>
      <c r="E200" s="229" t="s">
        <v>21</v>
      </c>
      <c r="F200" s="230" t="s">
        <v>148</v>
      </c>
      <c r="G200" s="227"/>
      <c r="H200" s="229" t="s">
        <v>21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AT200" s="236" t="s">
        <v>147</v>
      </c>
      <c r="AU200" s="236" t="s">
        <v>85</v>
      </c>
      <c r="AV200" s="11" t="s">
        <v>78</v>
      </c>
      <c r="AW200" s="11" t="s">
        <v>35</v>
      </c>
      <c r="AX200" s="11" t="s">
        <v>73</v>
      </c>
      <c r="AY200" s="236" t="s">
        <v>137</v>
      </c>
    </row>
    <row r="201" s="11" customFormat="1">
      <c r="B201" s="226"/>
      <c r="C201" s="227"/>
      <c r="D201" s="228" t="s">
        <v>147</v>
      </c>
      <c r="E201" s="229" t="s">
        <v>21</v>
      </c>
      <c r="F201" s="230" t="s">
        <v>227</v>
      </c>
      <c r="G201" s="227"/>
      <c r="H201" s="229" t="s">
        <v>21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AT201" s="236" t="s">
        <v>147</v>
      </c>
      <c r="AU201" s="236" t="s">
        <v>85</v>
      </c>
      <c r="AV201" s="11" t="s">
        <v>78</v>
      </c>
      <c r="AW201" s="11" t="s">
        <v>35</v>
      </c>
      <c r="AX201" s="11" t="s">
        <v>73</v>
      </c>
      <c r="AY201" s="236" t="s">
        <v>137</v>
      </c>
    </row>
    <row r="202" s="12" customFormat="1">
      <c r="B202" s="237"/>
      <c r="C202" s="238"/>
      <c r="D202" s="228" t="s">
        <v>147</v>
      </c>
      <c r="E202" s="239" t="s">
        <v>21</v>
      </c>
      <c r="F202" s="240" t="s">
        <v>228</v>
      </c>
      <c r="G202" s="238"/>
      <c r="H202" s="241">
        <v>50.210000000000001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147</v>
      </c>
      <c r="AU202" s="247" t="s">
        <v>85</v>
      </c>
      <c r="AV202" s="12" t="s">
        <v>85</v>
      </c>
      <c r="AW202" s="12" t="s">
        <v>35</v>
      </c>
      <c r="AX202" s="12" t="s">
        <v>73</v>
      </c>
      <c r="AY202" s="247" t="s">
        <v>137</v>
      </c>
    </row>
    <row r="203" s="12" customFormat="1">
      <c r="B203" s="237"/>
      <c r="C203" s="238"/>
      <c r="D203" s="228" t="s">
        <v>147</v>
      </c>
      <c r="E203" s="239" t="s">
        <v>21</v>
      </c>
      <c r="F203" s="240" t="s">
        <v>258</v>
      </c>
      <c r="G203" s="238"/>
      <c r="H203" s="241">
        <v>46.804000000000002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AT203" s="247" t="s">
        <v>147</v>
      </c>
      <c r="AU203" s="247" t="s">
        <v>85</v>
      </c>
      <c r="AV203" s="12" t="s">
        <v>85</v>
      </c>
      <c r="AW203" s="12" t="s">
        <v>35</v>
      </c>
      <c r="AX203" s="12" t="s">
        <v>73</v>
      </c>
      <c r="AY203" s="247" t="s">
        <v>137</v>
      </c>
    </row>
    <row r="204" s="14" customFormat="1">
      <c r="B204" s="269"/>
      <c r="C204" s="270"/>
      <c r="D204" s="228" t="s">
        <v>147</v>
      </c>
      <c r="E204" s="271" t="s">
        <v>21</v>
      </c>
      <c r="F204" s="272" t="s">
        <v>229</v>
      </c>
      <c r="G204" s="270"/>
      <c r="H204" s="273">
        <v>97.013999999999996</v>
      </c>
      <c r="I204" s="274"/>
      <c r="J204" s="270"/>
      <c r="K204" s="270"/>
      <c r="L204" s="275"/>
      <c r="M204" s="276"/>
      <c r="N204" s="277"/>
      <c r="O204" s="277"/>
      <c r="P204" s="277"/>
      <c r="Q204" s="277"/>
      <c r="R204" s="277"/>
      <c r="S204" s="277"/>
      <c r="T204" s="278"/>
      <c r="AT204" s="279" t="s">
        <v>147</v>
      </c>
      <c r="AU204" s="279" t="s">
        <v>85</v>
      </c>
      <c r="AV204" s="14" t="s">
        <v>138</v>
      </c>
      <c r="AW204" s="14" t="s">
        <v>35</v>
      </c>
      <c r="AX204" s="14" t="s">
        <v>73</v>
      </c>
      <c r="AY204" s="279" t="s">
        <v>137</v>
      </c>
    </row>
    <row r="205" s="11" customFormat="1">
      <c r="B205" s="226"/>
      <c r="C205" s="227"/>
      <c r="D205" s="228" t="s">
        <v>147</v>
      </c>
      <c r="E205" s="229" t="s">
        <v>21</v>
      </c>
      <c r="F205" s="230" t="s">
        <v>230</v>
      </c>
      <c r="G205" s="227"/>
      <c r="H205" s="229" t="s">
        <v>21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AT205" s="236" t="s">
        <v>147</v>
      </c>
      <c r="AU205" s="236" t="s">
        <v>85</v>
      </c>
      <c r="AV205" s="11" t="s">
        <v>78</v>
      </c>
      <c r="AW205" s="11" t="s">
        <v>35</v>
      </c>
      <c r="AX205" s="11" t="s">
        <v>73</v>
      </c>
      <c r="AY205" s="236" t="s">
        <v>137</v>
      </c>
    </row>
    <row r="206" s="11" customFormat="1">
      <c r="B206" s="226"/>
      <c r="C206" s="227"/>
      <c r="D206" s="228" t="s">
        <v>147</v>
      </c>
      <c r="E206" s="229" t="s">
        <v>21</v>
      </c>
      <c r="F206" s="230" t="s">
        <v>231</v>
      </c>
      <c r="G206" s="227"/>
      <c r="H206" s="229" t="s">
        <v>21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AT206" s="236" t="s">
        <v>147</v>
      </c>
      <c r="AU206" s="236" t="s">
        <v>85</v>
      </c>
      <c r="AV206" s="11" t="s">
        <v>78</v>
      </c>
      <c r="AW206" s="11" t="s">
        <v>35</v>
      </c>
      <c r="AX206" s="11" t="s">
        <v>73</v>
      </c>
      <c r="AY206" s="236" t="s">
        <v>137</v>
      </c>
    </row>
    <row r="207" s="12" customFormat="1">
      <c r="B207" s="237"/>
      <c r="C207" s="238"/>
      <c r="D207" s="228" t="s">
        <v>147</v>
      </c>
      <c r="E207" s="239" t="s">
        <v>21</v>
      </c>
      <c r="F207" s="240" t="s">
        <v>232</v>
      </c>
      <c r="G207" s="238"/>
      <c r="H207" s="241">
        <v>12.6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147</v>
      </c>
      <c r="AU207" s="247" t="s">
        <v>85</v>
      </c>
      <c r="AV207" s="12" t="s">
        <v>85</v>
      </c>
      <c r="AW207" s="12" t="s">
        <v>35</v>
      </c>
      <c r="AX207" s="12" t="s">
        <v>73</v>
      </c>
      <c r="AY207" s="247" t="s">
        <v>137</v>
      </c>
    </row>
    <row r="208" s="14" customFormat="1">
      <c r="B208" s="269"/>
      <c r="C208" s="270"/>
      <c r="D208" s="228" t="s">
        <v>147</v>
      </c>
      <c r="E208" s="271" t="s">
        <v>21</v>
      </c>
      <c r="F208" s="272" t="s">
        <v>229</v>
      </c>
      <c r="G208" s="270"/>
      <c r="H208" s="273">
        <v>12.6</v>
      </c>
      <c r="I208" s="274"/>
      <c r="J208" s="270"/>
      <c r="K208" s="270"/>
      <c r="L208" s="275"/>
      <c r="M208" s="276"/>
      <c r="N208" s="277"/>
      <c r="O208" s="277"/>
      <c r="P208" s="277"/>
      <c r="Q208" s="277"/>
      <c r="R208" s="277"/>
      <c r="S208" s="277"/>
      <c r="T208" s="278"/>
      <c r="AT208" s="279" t="s">
        <v>147</v>
      </c>
      <c r="AU208" s="279" t="s">
        <v>85</v>
      </c>
      <c r="AV208" s="14" t="s">
        <v>138</v>
      </c>
      <c r="AW208" s="14" t="s">
        <v>35</v>
      </c>
      <c r="AX208" s="14" t="s">
        <v>73</v>
      </c>
      <c r="AY208" s="279" t="s">
        <v>137</v>
      </c>
    </row>
    <row r="209" s="11" customFormat="1">
      <c r="B209" s="226"/>
      <c r="C209" s="227"/>
      <c r="D209" s="228" t="s">
        <v>147</v>
      </c>
      <c r="E209" s="229" t="s">
        <v>21</v>
      </c>
      <c r="F209" s="230" t="s">
        <v>233</v>
      </c>
      <c r="G209" s="227"/>
      <c r="H209" s="229" t="s">
        <v>21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AT209" s="236" t="s">
        <v>147</v>
      </c>
      <c r="AU209" s="236" t="s">
        <v>85</v>
      </c>
      <c r="AV209" s="11" t="s">
        <v>78</v>
      </c>
      <c r="AW209" s="11" t="s">
        <v>35</v>
      </c>
      <c r="AX209" s="11" t="s">
        <v>73</v>
      </c>
      <c r="AY209" s="236" t="s">
        <v>137</v>
      </c>
    </row>
    <row r="210" s="11" customFormat="1">
      <c r="B210" s="226"/>
      <c r="C210" s="227"/>
      <c r="D210" s="228" t="s">
        <v>147</v>
      </c>
      <c r="E210" s="229" t="s">
        <v>21</v>
      </c>
      <c r="F210" s="230" t="s">
        <v>234</v>
      </c>
      <c r="G210" s="227"/>
      <c r="H210" s="229" t="s">
        <v>21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AT210" s="236" t="s">
        <v>147</v>
      </c>
      <c r="AU210" s="236" t="s">
        <v>85</v>
      </c>
      <c r="AV210" s="11" t="s">
        <v>78</v>
      </c>
      <c r="AW210" s="11" t="s">
        <v>35</v>
      </c>
      <c r="AX210" s="11" t="s">
        <v>73</v>
      </c>
      <c r="AY210" s="236" t="s">
        <v>137</v>
      </c>
    </row>
    <row r="211" s="12" customFormat="1">
      <c r="B211" s="237"/>
      <c r="C211" s="238"/>
      <c r="D211" s="228" t="s">
        <v>147</v>
      </c>
      <c r="E211" s="239" t="s">
        <v>21</v>
      </c>
      <c r="F211" s="240" t="s">
        <v>235</v>
      </c>
      <c r="G211" s="238"/>
      <c r="H211" s="241">
        <v>70.760000000000005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AT211" s="247" t="s">
        <v>147</v>
      </c>
      <c r="AU211" s="247" t="s">
        <v>85</v>
      </c>
      <c r="AV211" s="12" t="s">
        <v>85</v>
      </c>
      <c r="AW211" s="12" t="s">
        <v>35</v>
      </c>
      <c r="AX211" s="12" t="s">
        <v>73</v>
      </c>
      <c r="AY211" s="247" t="s">
        <v>137</v>
      </c>
    </row>
    <row r="212" s="12" customFormat="1">
      <c r="B212" s="237"/>
      <c r="C212" s="238"/>
      <c r="D212" s="228" t="s">
        <v>147</v>
      </c>
      <c r="E212" s="239" t="s">
        <v>21</v>
      </c>
      <c r="F212" s="240" t="s">
        <v>236</v>
      </c>
      <c r="G212" s="238"/>
      <c r="H212" s="241">
        <v>0.16700000000000001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AT212" s="247" t="s">
        <v>147</v>
      </c>
      <c r="AU212" s="247" t="s">
        <v>85</v>
      </c>
      <c r="AV212" s="12" t="s">
        <v>85</v>
      </c>
      <c r="AW212" s="12" t="s">
        <v>35</v>
      </c>
      <c r="AX212" s="12" t="s">
        <v>73</v>
      </c>
      <c r="AY212" s="247" t="s">
        <v>137</v>
      </c>
    </row>
    <row r="213" s="12" customFormat="1">
      <c r="B213" s="237"/>
      <c r="C213" s="238"/>
      <c r="D213" s="228" t="s">
        <v>147</v>
      </c>
      <c r="E213" s="239" t="s">
        <v>21</v>
      </c>
      <c r="F213" s="240" t="s">
        <v>237</v>
      </c>
      <c r="G213" s="238"/>
      <c r="H213" s="241">
        <v>91.917000000000002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AT213" s="247" t="s">
        <v>147</v>
      </c>
      <c r="AU213" s="247" t="s">
        <v>85</v>
      </c>
      <c r="AV213" s="12" t="s">
        <v>85</v>
      </c>
      <c r="AW213" s="12" t="s">
        <v>35</v>
      </c>
      <c r="AX213" s="12" t="s">
        <v>73</v>
      </c>
      <c r="AY213" s="247" t="s">
        <v>137</v>
      </c>
    </row>
    <row r="214" s="12" customFormat="1">
      <c r="B214" s="237"/>
      <c r="C214" s="238"/>
      <c r="D214" s="228" t="s">
        <v>147</v>
      </c>
      <c r="E214" s="239" t="s">
        <v>21</v>
      </c>
      <c r="F214" s="240" t="s">
        <v>238</v>
      </c>
      <c r="G214" s="238"/>
      <c r="H214" s="241">
        <v>8.9049999999999994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AT214" s="247" t="s">
        <v>147</v>
      </c>
      <c r="AU214" s="247" t="s">
        <v>85</v>
      </c>
      <c r="AV214" s="12" t="s">
        <v>85</v>
      </c>
      <c r="AW214" s="12" t="s">
        <v>35</v>
      </c>
      <c r="AX214" s="12" t="s">
        <v>73</v>
      </c>
      <c r="AY214" s="247" t="s">
        <v>137</v>
      </c>
    </row>
    <row r="215" s="12" customFormat="1">
      <c r="B215" s="237"/>
      <c r="C215" s="238"/>
      <c r="D215" s="228" t="s">
        <v>147</v>
      </c>
      <c r="E215" s="239" t="s">
        <v>21</v>
      </c>
      <c r="F215" s="240" t="s">
        <v>239</v>
      </c>
      <c r="G215" s="238"/>
      <c r="H215" s="241">
        <v>6.625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AT215" s="247" t="s">
        <v>147</v>
      </c>
      <c r="AU215" s="247" t="s">
        <v>85</v>
      </c>
      <c r="AV215" s="12" t="s">
        <v>85</v>
      </c>
      <c r="AW215" s="12" t="s">
        <v>35</v>
      </c>
      <c r="AX215" s="12" t="s">
        <v>73</v>
      </c>
      <c r="AY215" s="247" t="s">
        <v>137</v>
      </c>
    </row>
    <row r="216" s="12" customFormat="1">
      <c r="B216" s="237"/>
      <c r="C216" s="238"/>
      <c r="D216" s="228" t="s">
        <v>147</v>
      </c>
      <c r="E216" s="239" t="s">
        <v>21</v>
      </c>
      <c r="F216" s="240" t="s">
        <v>240</v>
      </c>
      <c r="G216" s="238"/>
      <c r="H216" s="241">
        <v>74.459000000000003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AT216" s="247" t="s">
        <v>147</v>
      </c>
      <c r="AU216" s="247" t="s">
        <v>85</v>
      </c>
      <c r="AV216" s="12" t="s">
        <v>85</v>
      </c>
      <c r="AW216" s="12" t="s">
        <v>35</v>
      </c>
      <c r="AX216" s="12" t="s">
        <v>73</v>
      </c>
      <c r="AY216" s="247" t="s">
        <v>137</v>
      </c>
    </row>
    <row r="217" s="14" customFormat="1">
      <c r="B217" s="269"/>
      <c r="C217" s="270"/>
      <c r="D217" s="228" t="s">
        <v>147</v>
      </c>
      <c r="E217" s="271" t="s">
        <v>21</v>
      </c>
      <c r="F217" s="272" t="s">
        <v>229</v>
      </c>
      <c r="G217" s="270"/>
      <c r="H217" s="273">
        <v>252.833</v>
      </c>
      <c r="I217" s="274"/>
      <c r="J217" s="270"/>
      <c r="K217" s="270"/>
      <c r="L217" s="275"/>
      <c r="M217" s="276"/>
      <c r="N217" s="277"/>
      <c r="O217" s="277"/>
      <c r="P217" s="277"/>
      <c r="Q217" s="277"/>
      <c r="R217" s="277"/>
      <c r="S217" s="277"/>
      <c r="T217" s="278"/>
      <c r="AT217" s="279" t="s">
        <v>147</v>
      </c>
      <c r="AU217" s="279" t="s">
        <v>85</v>
      </c>
      <c r="AV217" s="14" t="s">
        <v>138</v>
      </c>
      <c r="AW217" s="14" t="s">
        <v>35</v>
      </c>
      <c r="AX217" s="14" t="s">
        <v>73</v>
      </c>
      <c r="AY217" s="279" t="s">
        <v>137</v>
      </c>
    </row>
    <row r="218" s="11" customFormat="1">
      <c r="B218" s="226"/>
      <c r="C218" s="227"/>
      <c r="D218" s="228" t="s">
        <v>147</v>
      </c>
      <c r="E218" s="229" t="s">
        <v>21</v>
      </c>
      <c r="F218" s="230" t="s">
        <v>259</v>
      </c>
      <c r="G218" s="227"/>
      <c r="H218" s="229" t="s">
        <v>21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AT218" s="236" t="s">
        <v>147</v>
      </c>
      <c r="AU218" s="236" t="s">
        <v>85</v>
      </c>
      <c r="AV218" s="11" t="s">
        <v>78</v>
      </c>
      <c r="AW218" s="11" t="s">
        <v>35</v>
      </c>
      <c r="AX218" s="11" t="s">
        <v>73</v>
      </c>
      <c r="AY218" s="236" t="s">
        <v>137</v>
      </c>
    </row>
    <row r="219" s="12" customFormat="1">
      <c r="B219" s="237"/>
      <c r="C219" s="238"/>
      <c r="D219" s="228" t="s">
        <v>147</v>
      </c>
      <c r="E219" s="239" t="s">
        <v>21</v>
      </c>
      <c r="F219" s="240" t="s">
        <v>260</v>
      </c>
      <c r="G219" s="238"/>
      <c r="H219" s="241">
        <v>-210.572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AT219" s="247" t="s">
        <v>147</v>
      </c>
      <c r="AU219" s="247" t="s">
        <v>85</v>
      </c>
      <c r="AV219" s="12" t="s">
        <v>85</v>
      </c>
      <c r="AW219" s="12" t="s">
        <v>35</v>
      </c>
      <c r="AX219" s="12" t="s">
        <v>73</v>
      </c>
      <c r="AY219" s="247" t="s">
        <v>137</v>
      </c>
    </row>
    <row r="220" s="14" customFormat="1">
      <c r="B220" s="269"/>
      <c r="C220" s="270"/>
      <c r="D220" s="228" t="s">
        <v>147</v>
      </c>
      <c r="E220" s="271" t="s">
        <v>21</v>
      </c>
      <c r="F220" s="272" t="s">
        <v>229</v>
      </c>
      <c r="G220" s="270"/>
      <c r="H220" s="273">
        <v>-210.572</v>
      </c>
      <c r="I220" s="274"/>
      <c r="J220" s="270"/>
      <c r="K220" s="270"/>
      <c r="L220" s="275"/>
      <c r="M220" s="276"/>
      <c r="N220" s="277"/>
      <c r="O220" s="277"/>
      <c r="P220" s="277"/>
      <c r="Q220" s="277"/>
      <c r="R220" s="277"/>
      <c r="S220" s="277"/>
      <c r="T220" s="278"/>
      <c r="AT220" s="279" t="s">
        <v>147</v>
      </c>
      <c r="AU220" s="279" t="s">
        <v>85</v>
      </c>
      <c r="AV220" s="14" t="s">
        <v>138</v>
      </c>
      <c r="AW220" s="14" t="s">
        <v>35</v>
      </c>
      <c r="AX220" s="14" t="s">
        <v>73</v>
      </c>
      <c r="AY220" s="279" t="s">
        <v>137</v>
      </c>
    </row>
    <row r="221" s="13" customFormat="1">
      <c r="B221" s="258"/>
      <c r="C221" s="259"/>
      <c r="D221" s="228" t="s">
        <v>147</v>
      </c>
      <c r="E221" s="260" t="s">
        <v>21</v>
      </c>
      <c r="F221" s="261" t="s">
        <v>172</v>
      </c>
      <c r="G221" s="259"/>
      <c r="H221" s="262">
        <v>151.875</v>
      </c>
      <c r="I221" s="263"/>
      <c r="J221" s="259"/>
      <c r="K221" s="259"/>
      <c r="L221" s="264"/>
      <c r="M221" s="265"/>
      <c r="N221" s="266"/>
      <c r="O221" s="266"/>
      <c r="P221" s="266"/>
      <c r="Q221" s="266"/>
      <c r="R221" s="266"/>
      <c r="S221" s="266"/>
      <c r="T221" s="267"/>
      <c r="AT221" s="268" t="s">
        <v>147</v>
      </c>
      <c r="AU221" s="268" t="s">
        <v>85</v>
      </c>
      <c r="AV221" s="13" t="s">
        <v>145</v>
      </c>
      <c r="AW221" s="13" t="s">
        <v>35</v>
      </c>
      <c r="AX221" s="13" t="s">
        <v>78</v>
      </c>
      <c r="AY221" s="268" t="s">
        <v>137</v>
      </c>
    </row>
    <row r="222" s="1" customFormat="1" ht="25.5" customHeight="1">
      <c r="B222" s="46"/>
      <c r="C222" s="214" t="s">
        <v>261</v>
      </c>
      <c r="D222" s="214" t="s">
        <v>140</v>
      </c>
      <c r="E222" s="215" t="s">
        <v>262</v>
      </c>
      <c r="F222" s="216" t="s">
        <v>263</v>
      </c>
      <c r="G222" s="217" t="s">
        <v>185</v>
      </c>
      <c r="H222" s="218">
        <v>868.11400000000003</v>
      </c>
      <c r="I222" s="219"/>
      <c r="J222" s="220">
        <f>ROUND(I222*H222,2)</f>
        <v>0</v>
      </c>
      <c r="K222" s="216" t="s">
        <v>144</v>
      </c>
      <c r="L222" s="72"/>
      <c r="M222" s="221" t="s">
        <v>21</v>
      </c>
      <c r="N222" s="222" t="s">
        <v>44</v>
      </c>
      <c r="O222" s="47"/>
      <c r="P222" s="223">
        <f>O222*H222</f>
        <v>0</v>
      </c>
      <c r="Q222" s="223">
        <v>0.0079000000000000008</v>
      </c>
      <c r="R222" s="223">
        <f>Q222*H222</f>
        <v>6.8581006000000011</v>
      </c>
      <c r="S222" s="223">
        <v>0</v>
      </c>
      <c r="T222" s="224">
        <f>S222*H222</f>
        <v>0</v>
      </c>
      <c r="AR222" s="24" t="s">
        <v>145</v>
      </c>
      <c r="AT222" s="24" t="s">
        <v>140</v>
      </c>
      <c r="AU222" s="24" t="s">
        <v>85</v>
      </c>
      <c r="AY222" s="24" t="s">
        <v>137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24" t="s">
        <v>78</v>
      </c>
      <c r="BK222" s="225">
        <f>ROUND(I222*H222,2)</f>
        <v>0</v>
      </c>
      <c r="BL222" s="24" t="s">
        <v>145</v>
      </c>
      <c r="BM222" s="24" t="s">
        <v>264</v>
      </c>
    </row>
    <row r="223" s="11" customFormat="1">
      <c r="B223" s="226"/>
      <c r="C223" s="227"/>
      <c r="D223" s="228" t="s">
        <v>147</v>
      </c>
      <c r="E223" s="229" t="s">
        <v>21</v>
      </c>
      <c r="F223" s="230" t="s">
        <v>148</v>
      </c>
      <c r="G223" s="227"/>
      <c r="H223" s="229" t="s">
        <v>21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AT223" s="236" t="s">
        <v>147</v>
      </c>
      <c r="AU223" s="236" t="s">
        <v>85</v>
      </c>
      <c r="AV223" s="11" t="s">
        <v>78</v>
      </c>
      <c r="AW223" s="11" t="s">
        <v>35</v>
      </c>
      <c r="AX223" s="11" t="s">
        <v>73</v>
      </c>
      <c r="AY223" s="236" t="s">
        <v>137</v>
      </c>
    </row>
    <row r="224" s="11" customFormat="1">
      <c r="B224" s="226"/>
      <c r="C224" s="227"/>
      <c r="D224" s="228" t="s">
        <v>147</v>
      </c>
      <c r="E224" s="229" t="s">
        <v>21</v>
      </c>
      <c r="F224" s="230" t="s">
        <v>227</v>
      </c>
      <c r="G224" s="227"/>
      <c r="H224" s="229" t="s">
        <v>21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AT224" s="236" t="s">
        <v>147</v>
      </c>
      <c r="AU224" s="236" t="s">
        <v>85</v>
      </c>
      <c r="AV224" s="11" t="s">
        <v>78</v>
      </c>
      <c r="AW224" s="11" t="s">
        <v>35</v>
      </c>
      <c r="AX224" s="11" t="s">
        <v>73</v>
      </c>
      <c r="AY224" s="236" t="s">
        <v>137</v>
      </c>
    </row>
    <row r="225" s="12" customFormat="1">
      <c r="B225" s="237"/>
      <c r="C225" s="238"/>
      <c r="D225" s="228" t="s">
        <v>147</v>
      </c>
      <c r="E225" s="239" t="s">
        <v>21</v>
      </c>
      <c r="F225" s="240" t="s">
        <v>228</v>
      </c>
      <c r="G225" s="238"/>
      <c r="H225" s="241">
        <v>50.210000000000001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AT225" s="247" t="s">
        <v>147</v>
      </c>
      <c r="AU225" s="247" t="s">
        <v>85</v>
      </c>
      <c r="AV225" s="12" t="s">
        <v>85</v>
      </c>
      <c r="AW225" s="12" t="s">
        <v>35</v>
      </c>
      <c r="AX225" s="12" t="s">
        <v>73</v>
      </c>
      <c r="AY225" s="247" t="s">
        <v>137</v>
      </c>
    </row>
    <row r="226" s="12" customFormat="1">
      <c r="B226" s="237"/>
      <c r="C226" s="238"/>
      <c r="D226" s="228" t="s">
        <v>147</v>
      </c>
      <c r="E226" s="239" t="s">
        <v>21</v>
      </c>
      <c r="F226" s="240" t="s">
        <v>258</v>
      </c>
      <c r="G226" s="238"/>
      <c r="H226" s="241">
        <v>46.804000000000002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AT226" s="247" t="s">
        <v>147</v>
      </c>
      <c r="AU226" s="247" t="s">
        <v>85</v>
      </c>
      <c r="AV226" s="12" t="s">
        <v>85</v>
      </c>
      <c r="AW226" s="12" t="s">
        <v>35</v>
      </c>
      <c r="AX226" s="12" t="s">
        <v>73</v>
      </c>
      <c r="AY226" s="247" t="s">
        <v>137</v>
      </c>
    </row>
    <row r="227" s="14" customFormat="1">
      <c r="B227" s="269"/>
      <c r="C227" s="270"/>
      <c r="D227" s="228" t="s">
        <v>147</v>
      </c>
      <c r="E227" s="271" t="s">
        <v>21</v>
      </c>
      <c r="F227" s="272" t="s">
        <v>229</v>
      </c>
      <c r="G227" s="270"/>
      <c r="H227" s="273">
        <v>97.013999999999996</v>
      </c>
      <c r="I227" s="274"/>
      <c r="J227" s="270"/>
      <c r="K227" s="270"/>
      <c r="L227" s="275"/>
      <c r="M227" s="276"/>
      <c r="N227" s="277"/>
      <c r="O227" s="277"/>
      <c r="P227" s="277"/>
      <c r="Q227" s="277"/>
      <c r="R227" s="277"/>
      <c r="S227" s="277"/>
      <c r="T227" s="278"/>
      <c r="AT227" s="279" t="s">
        <v>147</v>
      </c>
      <c r="AU227" s="279" t="s">
        <v>85</v>
      </c>
      <c r="AV227" s="14" t="s">
        <v>138</v>
      </c>
      <c r="AW227" s="14" t="s">
        <v>35</v>
      </c>
      <c r="AX227" s="14" t="s">
        <v>73</v>
      </c>
      <c r="AY227" s="279" t="s">
        <v>137</v>
      </c>
    </row>
    <row r="228" s="11" customFormat="1">
      <c r="B228" s="226"/>
      <c r="C228" s="227"/>
      <c r="D228" s="228" t="s">
        <v>147</v>
      </c>
      <c r="E228" s="229" t="s">
        <v>21</v>
      </c>
      <c r="F228" s="230" t="s">
        <v>230</v>
      </c>
      <c r="G228" s="227"/>
      <c r="H228" s="229" t="s">
        <v>21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AT228" s="236" t="s">
        <v>147</v>
      </c>
      <c r="AU228" s="236" t="s">
        <v>85</v>
      </c>
      <c r="AV228" s="11" t="s">
        <v>78</v>
      </c>
      <c r="AW228" s="11" t="s">
        <v>35</v>
      </c>
      <c r="AX228" s="11" t="s">
        <v>73</v>
      </c>
      <c r="AY228" s="236" t="s">
        <v>137</v>
      </c>
    </row>
    <row r="229" s="11" customFormat="1">
      <c r="B229" s="226"/>
      <c r="C229" s="227"/>
      <c r="D229" s="228" t="s">
        <v>147</v>
      </c>
      <c r="E229" s="229" t="s">
        <v>21</v>
      </c>
      <c r="F229" s="230" t="s">
        <v>231</v>
      </c>
      <c r="G229" s="227"/>
      <c r="H229" s="229" t="s">
        <v>21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AT229" s="236" t="s">
        <v>147</v>
      </c>
      <c r="AU229" s="236" t="s">
        <v>85</v>
      </c>
      <c r="AV229" s="11" t="s">
        <v>78</v>
      </c>
      <c r="AW229" s="11" t="s">
        <v>35</v>
      </c>
      <c r="AX229" s="11" t="s">
        <v>73</v>
      </c>
      <c r="AY229" s="236" t="s">
        <v>137</v>
      </c>
    </row>
    <row r="230" s="12" customFormat="1">
      <c r="B230" s="237"/>
      <c r="C230" s="238"/>
      <c r="D230" s="228" t="s">
        <v>147</v>
      </c>
      <c r="E230" s="239" t="s">
        <v>21</v>
      </c>
      <c r="F230" s="240" t="s">
        <v>232</v>
      </c>
      <c r="G230" s="238"/>
      <c r="H230" s="241">
        <v>12.6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AT230" s="247" t="s">
        <v>147</v>
      </c>
      <c r="AU230" s="247" t="s">
        <v>85</v>
      </c>
      <c r="AV230" s="12" t="s">
        <v>85</v>
      </c>
      <c r="AW230" s="12" t="s">
        <v>35</v>
      </c>
      <c r="AX230" s="12" t="s">
        <v>73</v>
      </c>
      <c r="AY230" s="247" t="s">
        <v>137</v>
      </c>
    </row>
    <row r="231" s="14" customFormat="1">
      <c r="B231" s="269"/>
      <c r="C231" s="270"/>
      <c r="D231" s="228" t="s">
        <v>147</v>
      </c>
      <c r="E231" s="271" t="s">
        <v>21</v>
      </c>
      <c r="F231" s="272" t="s">
        <v>229</v>
      </c>
      <c r="G231" s="270"/>
      <c r="H231" s="273">
        <v>12.6</v>
      </c>
      <c r="I231" s="274"/>
      <c r="J231" s="270"/>
      <c r="K231" s="270"/>
      <c r="L231" s="275"/>
      <c r="M231" s="276"/>
      <c r="N231" s="277"/>
      <c r="O231" s="277"/>
      <c r="P231" s="277"/>
      <c r="Q231" s="277"/>
      <c r="R231" s="277"/>
      <c r="S231" s="277"/>
      <c r="T231" s="278"/>
      <c r="AT231" s="279" t="s">
        <v>147</v>
      </c>
      <c r="AU231" s="279" t="s">
        <v>85</v>
      </c>
      <c r="AV231" s="14" t="s">
        <v>138</v>
      </c>
      <c r="AW231" s="14" t="s">
        <v>35</v>
      </c>
      <c r="AX231" s="14" t="s">
        <v>73</v>
      </c>
      <c r="AY231" s="279" t="s">
        <v>137</v>
      </c>
    </row>
    <row r="232" s="11" customFormat="1">
      <c r="B232" s="226"/>
      <c r="C232" s="227"/>
      <c r="D232" s="228" t="s">
        <v>147</v>
      </c>
      <c r="E232" s="229" t="s">
        <v>21</v>
      </c>
      <c r="F232" s="230" t="s">
        <v>233</v>
      </c>
      <c r="G232" s="227"/>
      <c r="H232" s="229" t="s">
        <v>21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AT232" s="236" t="s">
        <v>147</v>
      </c>
      <c r="AU232" s="236" t="s">
        <v>85</v>
      </c>
      <c r="AV232" s="11" t="s">
        <v>78</v>
      </c>
      <c r="AW232" s="11" t="s">
        <v>35</v>
      </c>
      <c r="AX232" s="11" t="s">
        <v>73</v>
      </c>
      <c r="AY232" s="236" t="s">
        <v>137</v>
      </c>
    </row>
    <row r="233" s="11" customFormat="1">
      <c r="B233" s="226"/>
      <c r="C233" s="227"/>
      <c r="D233" s="228" t="s">
        <v>147</v>
      </c>
      <c r="E233" s="229" t="s">
        <v>21</v>
      </c>
      <c r="F233" s="230" t="s">
        <v>234</v>
      </c>
      <c r="G233" s="227"/>
      <c r="H233" s="229" t="s">
        <v>21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147</v>
      </c>
      <c r="AU233" s="236" t="s">
        <v>85</v>
      </c>
      <c r="AV233" s="11" t="s">
        <v>78</v>
      </c>
      <c r="AW233" s="11" t="s">
        <v>35</v>
      </c>
      <c r="AX233" s="11" t="s">
        <v>73</v>
      </c>
      <c r="AY233" s="236" t="s">
        <v>137</v>
      </c>
    </row>
    <row r="234" s="11" customFormat="1">
      <c r="B234" s="226"/>
      <c r="C234" s="227"/>
      <c r="D234" s="228" t="s">
        <v>147</v>
      </c>
      <c r="E234" s="229" t="s">
        <v>21</v>
      </c>
      <c r="F234" s="230" t="s">
        <v>265</v>
      </c>
      <c r="G234" s="227"/>
      <c r="H234" s="229" t="s">
        <v>21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AT234" s="236" t="s">
        <v>147</v>
      </c>
      <c r="AU234" s="236" t="s">
        <v>85</v>
      </c>
      <c r="AV234" s="11" t="s">
        <v>78</v>
      </c>
      <c r="AW234" s="11" t="s">
        <v>35</v>
      </c>
      <c r="AX234" s="11" t="s">
        <v>73</v>
      </c>
      <c r="AY234" s="236" t="s">
        <v>137</v>
      </c>
    </row>
    <row r="235" s="12" customFormat="1">
      <c r="B235" s="237"/>
      <c r="C235" s="238"/>
      <c r="D235" s="228" t="s">
        <v>147</v>
      </c>
      <c r="E235" s="239" t="s">
        <v>21</v>
      </c>
      <c r="F235" s="240" t="s">
        <v>266</v>
      </c>
      <c r="G235" s="238"/>
      <c r="H235" s="241">
        <v>212.28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147</v>
      </c>
      <c r="AU235" s="247" t="s">
        <v>85</v>
      </c>
      <c r="AV235" s="12" t="s">
        <v>85</v>
      </c>
      <c r="AW235" s="12" t="s">
        <v>35</v>
      </c>
      <c r="AX235" s="12" t="s">
        <v>73</v>
      </c>
      <c r="AY235" s="247" t="s">
        <v>137</v>
      </c>
    </row>
    <row r="236" s="12" customFormat="1">
      <c r="B236" s="237"/>
      <c r="C236" s="238"/>
      <c r="D236" s="228" t="s">
        <v>147</v>
      </c>
      <c r="E236" s="239" t="s">
        <v>21</v>
      </c>
      <c r="F236" s="240" t="s">
        <v>267</v>
      </c>
      <c r="G236" s="238"/>
      <c r="H236" s="241">
        <v>0.502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AT236" s="247" t="s">
        <v>147</v>
      </c>
      <c r="AU236" s="247" t="s">
        <v>85</v>
      </c>
      <c r="AV236" s="12" t="s">
        <v>85</v>
      </c>
      <c r="AW236" s="12" t="s">
        <v>35</v>
      </c>
      <c r="AX236" s="12" t="s">
        <v>73</v>
      </c>
      <c r="AY236" s="247" t="s">
        <v>137</v>
      </c>
    </row>
    <row r="237" s="12" customFormat="1">
      <c r="B237" s="237"/>
      <c r="C237" s="238"/>
      <c r="D237" s="228" t="s">
        <v>147</v>
      </c>
      <c r="E237" s="239" t="s">
        <v>21</v>
      </c>
      <c r="F237" s="240" t="s">
        <v>268</v>
      </c>
      <c r="G237" s="238"/>
      <c r="H237" s="241">
        <v>275.75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AT237" s="247" t="s">
        <v>147</v>
      </c>
      <c r="AU237" s="247" t="s">
        <v>85</v>
      </c>
      <c r="AV237" s="12" t="s">
        <v>85</v>
      </c>
      <c r="AW237" s="12" t="s">
        <v>35</v>
      </c>
      <c r="AX237" s="12" t="s">
        <v>73</v>
      </c>
      <c r="AY237" s="247" t="s">
        <v>137</v>
      </c>
    </row>
    <row r="238" s="12" customFormat="1">
      <c r="B238" s="237"/>
      <c r="C238" s="238"/>
      <c r="D238" s="228" t="s">
        <v>147</v>
      </c>
      <c r="E238" s="239" t="s">
        <v>21</v>
      </c>
      <c r="F238" s="240" t="s">
        <v>269</v>
      </c>
      <c r="G238" s="238"/>
      <c r="H238" s="241">
        <v>26.715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AT238" s="247" t="s">
        <v>147</v>
      </c>
      <c r="AU238" s="247" t="s">
        <v>85</v>
      </c>
      <c r="AV238" s="12" t="s">
        <v>85</v>
      </c>
      <c r="AW238" s="12" t="s">
        <v>35</v>
      </c>
      <c r="AX238" s="12" t="s">
        <v>73</v>
      </c>
      <c r="AY238" s="247" t="s">
        <v>137</v>
      </c>
    </row>
    <row r="239" s="12" customFormat="1">
      <c r="B239" s="237"/>
      <c r="C239" s="238"/>
      <c r="D239" s="228" t="s">
        <v>147</v>
      </c>
      <c r="E239" s="239" t="s">
        <v>21</v>
      </c>
      <c r="F239" s="240" t="s">
        <v>270</v>
      </c>
      <c r="G239" s="238"/>
      <c r="H239" s="241">
        <v>19.875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AT239" s="247" t="s">
        <v>147</v>
      </c>
      <c r="AU239" s="247" t="s">
        <v>85</v>
      </c>
      <c r="AV239" s="12" t="s">
        <v>85</v>
      </c>
      <c r="AW239" s="12" t="s">
        <v>35</v>
      </c>
      <c r="AX239" s="12" t="s">
        <v>73</v>
      </c>
      <c r="AY239" s="247" t="s">
        <v>137</v>
      </c>
    </row>
    <row r="240" s="12" customFormat="1">
      <c r="B240" s="237"/>
      <c r="C240" s="238"/>
      <c r="D240" s="228" t="s">
        <v>147</v>
      </c>
      <c r="E240" s="239" t="s">
        <v>21</v>
      </c>
      <c r="F240" s="240" t="s">
        <v>271</v>
      </c>
      <c r="G240" s="238"/>
      <c r="H240" s="241">
        <v>223.37799999999999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AT240" s="247" t="s">
        <v>147</v>
      </c>
      <c r="AU240" s="247" t="s">
        <v>85</v>
      </c>
      <c r="AV240" s="12" t="s">
        <v>85</v>
      </c>
      <c r="AW240" s="12" t="s">
        <v>35</v>
      </c>
      <c r="AX240" s="12" t="s">
        <v>73</v>
      </c>
      <c r="AY240" s="247" t="s">
        <v>137</v>
      </c>
    </row>
    <row r="241" s="14" customFormat="1">
      <c r="B241" s="269"/>
      <c r="C241" s="270"/>
      <c r="D241" s="228" t="s">
        <v>147</v>
      </c>
      <c r="E241" s="271" t="s">
        <v>21</v>
      </c>
      <c r="F241" s="272" t="s">
        <v>229</v>
      </c>
      <c r="G241" s="270"/>
      <c r="H241" s="273">
        <v>758.5</v>
      </c>
      <c r="I241" s="274"/>
      <c r="J241" s="270"/>
      <c r="K241" s="270"/>
      <c r="L241" s="275"/>
      <c r="M241" s="276"/>
      <c r="N241" s="277"/>
      <c r="O241" s="277"/>
      <c r="P241" s="277"/>
      <c r="Q241" s="277"/>
      <c r="R241" s="277"/>
      <c r="S241" s="277"/>
      <c r="T241" s="278"/>
      <c r="AT241" s="279" t="s">
        <v>147</v>
      </c>
      <c r="AU241" s="279" t="s">
        <v>85</v>
      </c>
      <c r="AV241" s="14" t="s">
        <v>138</v>
      </c>
      <c r="AW241" s="14" t="s">
        <v>35</v>
      </c>
      <c r="AX241" s="14" t="s">
        <v>73</v>
      </c>
      <c r="AY241" s="279" t="s">
        <v>137</v>
      </c>
    </row>
    <row r="242" s="13" customFormat="1">
      <c r="B242" s="258"/>
      <c r="C242" s="259"/>
      <c r="D242" s="228" t="s">
        <v>147</v>
      </c>
      <c r="E242" s="260" t="s">
        <v>21</v>
      </c>
      <c r="F242" s="261" t="s">
        <v>172</v>
      </c>
      <c r="G242" s="259"/>
      <c r="H242" s="262">
        <v>868.11400000000003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AT242" s="268" t="s">
        <v>147</v>
      </c>
      <c r="AU242" s="268" t="s">
        <v>85</v>
      </c>
      <c r="AV242" s="13" t="s">
        <v>145</v>
      </c>
      <c r="AW242" s="13" t="s">
        <v>35</v>
      </c>
      <c r="AX242" s="13" t="s">
        <v>78</v>
      </c>
      <c r="AY242" s="268" t="s">
        <v>137</v>
      </c>
    </row>
    <row r="243" s="1" customFormat="1" ht="16.5" customHeight="1">
      <c r="B243" s="46"/>
      <c r="C243" s="214" t="s">
        <v>272</v>
      </c>
      <c r="D243" s="214" t="s">
        <v>140</v>
      </c>
      <c r="E243" s="215" t="s">
        <v>273</v>
      </c>
      <c r="F243" s="216" t="s">
        <v>274</v>
      </c>
      <c r="G243" s="217" t="s">
        <v>185</v>
      </c>
      <c r="H243" s="218">
        <v>16.905000000000001</v>
      </c>
      <c r="I243" s="219"/>
      <c r="J243" s="220">
        <f>ROUND(I243*H243,2)</f>
        <v>0</v>
      </c>
      <c r="K243" s="216" t="s">
        <v>144</v>
      </c>
      <c r="L243" s="72"/>
      <c r="M243" s="221" t="s">
        <v>21</v>
      </c>
      <c r="N243" s="222" t="s">
        <v>44</v>
      </c>
      <c r="O243" s="47"/>
      <c r="P243" s="223">
        <f>O243*H243</f>
        <v>0</v>
      </c>
      <c r="Q243" s="223">
        <v>0.033579999999999999</v>
      </c>
      <c r="R243" s="223">
        <f>Q243*H243</f>
        <v>0.56766990000000006</v>
      </c>
      <c r="S243" s="223">
        <v>0</v>
      </c>
      <c r="T243" s="224">
        <f>S243*H243</f>
        <v>0</v>
      </c>
      <c r="AR243" s="24" t="s">
        <v>145</v>
      </c>
      <c r="AT243" s="24" t="s">
        <v>140</v>
      </c>
      <c r="AU243" s="24" t="s">
        <v>85</v>
      </c>
      <c r="AY243" s="24" t="s">
        <v>137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24" t="s">
        <v>78</v>
      </c>
      <c r="BK243" s="225">
        <f>ROUND(I243*H243,2)</f>
        <v>0</v>
      </c>
      <c r="BL243" s="24" t="s">
        <v>145</v>
      </c>
      <c r="BM243" s="24" t="s">
        <v>275</v>
      </c>
    </row>
    <row r="244" s="11" customFormat="1">
      <c r="B244" s="226"/>
      <c r="C244" s="227"/>
      <c r="D244" s="228" t="s">
        <v>147</v>
      </c>
      <c r="E244" s="229" t="s">
        <v>21</v>
      </c>
      <c r="F244" s="230" t="s">
        <v>148</v>
      </c>
      <c r="G244" s="227"/>
      <c r="H244" s="229" t="s">
        <v>21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AT244" s="236" t="s">
        <v>147</v>
      </c>
      <c r="AU244" s="236" t="s">
        <v>85</v>
      </c>
      <c r="AV244" s="11" t="s">
        <v>78</v>
      </c>
      <c r="AW244" s="11" t="s">
        <v>35</v>
      </c>
      <c r="AX244" s="11" t="s">
        <v>73</v>
      </c>
      <c r="AY244" s="236" t="s">
        <v>137</v>
      </c>
    </row>
    <row r="245" s="11" customFormat="1">
      <c r="B245" s="226"/>
      <c r="C245" s="227"/>
      <c r="D245" s="228" t="s">
        <v>147</v>
      </c>
      <c r="E245" s="229" t="s">
        <v>21</v>
      </c>
      <c r="F245" s="230" t="s">
        <v>149</v>
      </c>
      <c r="G245" s="227"/>
      <c r="H245" s="229" t="s">
        <v>21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AT245" s="236" t="s">
        <v>147</v>
      </c>
      <c r="AU245" s="236" t="s">
        <v>85</v>
      </c>
      <c r="AV245" s="11" t="s">
        <v>78</v>
      </c>
      <c r="AW245" s="11" t="s">
        <v>35</v>
      </c>
      <c r="AX245" s="11" t="s">
        <v>73</v>
      </c>
      <c r="AY245" s="236" t="s">
        <v>137</v>
      </c>
    </row>
    <row r="246" s="12" customFormat="1">
      <c r="B246" s="237"/>
      <c r="C246" s="238"/>
      <c r="D246" s="228" t="s">
        <v>147</v>
      </c>
      <c r="E246" s="239" t="s">
        <v>21</v>
      </c>
      <c r="F246" s="240" t="s">
        <v>276</v>
      </c>
      <c r="G246" s="238"/>
      <c r="H246" s="241">
        <v>1.6799999999999999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AT246" s="247" t="s">
        <v>147</v>
      </c>
      <c r="AU246" s="247" t="s">
        <v>85</v>
      </c>
      <c r="AV246" s="12" t="s">
        <v>85</v>
      </c>
      <c r="AW246" s="12" t="s">
        <v>35</v>
      </c>
      <c r="AX246" s="12" t="s">
        <v>73</v>
      </c>
      <c r="AY246" s="247" t="s">
        <v>137</v>
      </c>
    </row>
    <row r="247" s="11" customFormat="1">
      <c r="B247" s="226"/>
      <c r="C247" s="227"/>
      <c r="D247" s="228" t="s">
        <v>147</v>
      </c>
      <c r="E247" s="229" t="s">
        <v>21</v>
      </c>
      <c r="F247" s="230" t="s">
        <v>168</v>
      </c>
      <c r="G247" s="227"/>
      <c r="H247" s="229" t="s">
        <v>21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AT247" s="236" t="s">
        <v>147</v>
      </c>
      <c r="AU247" s="236" t="s">
        <v>85</v>
      </c>
      <c r="AV247" s="11" t="s">
        <v>78</v>
      </c>
      <c r="AW247" s="11" t="s">
        <v>35</v>
      </c>
      <c r="AX247" s="11" t="s">
        <v>73</v>
      </c>
      <c r="AY247" s="236" t="s">
        <v>137</v>
      </c>
    </row>
    <row r="248" s="12" customFormat="1">
      <c r="B248" s="237"/>
      <c r="C248" s="238"/>
      <c r="D248" s="228" t="s">
        <v>147</v>
      </c>
      <c r="E248" s="239" t="s">
        <v>21</v>
      </c>
      <c r="F248" s="240" t="s">
        <v>277</v>
      </c>
      <c r="G248" s="238"/>
      <c r="H248" s="241">
        <v>0.315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AT248" s="247" t="s">
        <v>147</v>
      </c>
      <c r="AU248" s="247" t="s">
        <v>85</v>
      </c>
      <c r="AV248" s="12" t="s">
        <v>85</v>
      </c>
      <c r="AW248" s="12" t="s">
        <v>35</v>
      </c>
      <c r="AX248" s="12" t="s">
        <v>73</v>
      </c>
      <c r="AY248" s="247" t="s">
        <v>137</v>
      </c>
    </row>
    <row r="249" s="11" customFormat="1">
      <c r="B249" s="226"/>
      <c r="C249" s="227"/>
      <c r="D249" s="228" t="s">
        <v>147</v>
      </c>
      <c r="E249" s="229" t="s">
        <v>21</v>
      </c>
      <c r="F249" s="230" t="s">
        <v>278</v>
      </c>
      <c r="G249" s="227"/>
      <c r="H249" s="229" t="s">
        <v>21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AT249" s="236" t="s">
        <v>147</v>
      </c>
      <c r="AU249" s="236" t="s">
        <v>85</v>
      </c>
      <c r="AV249" s="11" t="s">
        <v>78</v>
      </c>
      <c r="AW249" s="11" t="s">
        <v>35</v>
      </c>
      <c r="AX249" s="11" t="s">
        <v>73</v>
      </c>
      <c r="AY249" s="236" t="s">
        <v>137</v>
      </c>
    </row>
    <row r="250" s="12" customFormat="1">
      <c r="B250" s="237"/>
      <c r="C250" s="238"/>
      <c r="D250" s="228" t="s">
        <v>147</v>
      </c>
      <c r="E250" s="239" t="s">
        <v>21</v>
      </c>
      <c r="F250" s="240" t="s">
        <v>279</v>
      </c>
      <c r="G250" s="238"/>
      <c r="H250" s="241">
        <v>14.91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AT250" s="247" t="s">
        <v>147</v>
      </c>
      <c r="AU250" s="247" t="s">
        <v>85</v>
      </c>
      <c r="AV250" s="12" t="s">
        <v>85</v>
      </c>
      <c r="AW250" s="12" t="s">
        <v>35</v>
      </c>
      <c r="AX250" s="12" t="s">
        <v>73</v>
      </c>
      <c r="AY250" s="247" t="s">
        <v>137</v>
      </c>
    </row>
    <row r="251" s="13" customFormat="1">
      <c r="B251" s="258"/>
      <c r="C251" s="259"/>
      <c r="D251" s="228" t="s">
        <v>147</v>
      </c>
      <c r="E251" s="260" t="s">
        <v>21</v>
      </c>
      <c r="F251" s="261" t="s">
        <v>172</v>
      </c>
      <c r="G251" s="259"/>
      <c r="H251" s="262">
        <v>16.905000000000001</v>
      </c>
      <c r="I251" s="263"/>
      <c r="J251" s="259"/>
      <c r="K251" s="259"/>
      <c r="L251" s="264"/>
      <c r="M251" s="265"/>
      <c r="N251" s="266"/>
      <c r="O251" s="266"/>
      <c r="P251" s="266"/>
      <c r="Q251" s="266"/>
      <c r="R251" s="266"/>
      <c r="S251" s="266"/>
      <c r="T251" s="267"/>
      <c r="AT251" s="268" t="s">
        <v>147</v>
      </c>
      <c r="AU251" s="268" t="s">
        <v>85</v>
      </c>
      <c r="AV251" s="13" t="s">
        <v>145</v>
      </c>
      <c r="AW251" s="13" t="s">
        <v>35</v>
      </c>
      <c r="AX251" s="13" t="s">
        <v>78</v>
      </c>
      <c r="AY251" s="268" t="s">
        <v>137</v>
      </c>
    </row>
    <row r="252" s="1" customFormat="1" ht="16.5" customHeight="1">
      <c r="B252" s="46"/>
      <c r="C252" s="214" t="s">
        <v>280</v>
      </c>
      <c r="D252" s="214" t="s">
        <v>140</v>
      </c>
      <c r="E252" s="215" t="s">
        <v>281</v>
      </c>
      <c r="F252" s="216" t="s">
        <v>282</v>
      </c>
      <c r="G252" s="217" t="s">
        <v>185</v>
      </c>
      <c r="H252" s="218">
        <v>153.80000000000001</v>
      </c>
      <c r="I252" s="219"/>
      <c r="J252" s="220">
        <f>ROUND(I252*H252,2)</f>
        <v>0</v>
      </c>
      <c r="K252" s="216" t="s">
        <v>21</v>
      </c>
      <c r="L252" s="72"/>
      <c r="M252" s="221" t="s">
        <v>21</v>
      </c>
      <c r="N252" s="222" t="s">
        <v>44</v>
      </c>
      <c r="O252" s="47"/>
      <c r="P252" s="223">
        <f>O252*H252</f>
        <v>0</v>
      </c>
      <c r="Q252" s="223">
        <v>0.00012</v>
      </c>
      <c r="R252" s="223">
        <f>Q252*H252</f>
        <v>0.018456</v>
      </c>
      <c r="S252" s="223">
        <v>0</v>
      </c>
      <c r="T252" s="224">
        <f>S252*H252</f>
        <v>0</v>
      </c>
      <c r="AR252" s="24" t="s">
        <v>145</v>
      </c>
      <c r="AT252" s="24" t="s">
        <v>140</v>
      </c>
      <c r="AU252" s="24" t="s">
        <v>85</v>
      </c>
      <c r="AY252" s="24" t="s">
        <v>137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24" t="s">
        <v>78</v>
      </c>
      <c r="BK252" s="225">
        <f>ROUND(I252*H252,2)</f>
        <v>0</v>
      </c>
      <c r="BL252" s="24" t="s">
        <v>145</v>
      </c>
      <c r="BM252" s="24" t="s">
        <v>283</v>
      </c>
    </row>
    <row r="253" s="11" customFormat="1">
      <c r="B253" s="226"/>
      <c r="C253" s="227"/>
      <c r="D253" s="228" t="s">
        <v>147</v>
      </c>
      <c r="E253" s="229" t="s">
        <v>21</v>
      </c>
      <c r="F253" s="230" t="s">
        <v>284</v>
      </c>
      <c r="G253" s="227"/>
      <c r="H253" s="229" t="s">
        <v>21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AT253" s="236" t="s">
        <v>147</v>
      </c>
      <c r="AU253" s="236" t="s">
        <v>85</v>
      </c>
      <c r="AV253" s="11" t="s">
        <v>78</v>
      </c>
      <c r="AW253" s="11" t="s">
        <v>35</v>
      </c>
      <c r="AX253" s="11" t="s">
        <v>73</v>
      </c>
      <c r="AY253" s="236" t="s">
        <v>137</v>
      </c>
    </row>
    <row r="254" s="12" customFormat="1">
      <c r="B254" s="237"/>
      <c r="C254" s="238"/>
      <c r="D254" s="228" t="s">
        <v>147</v>
      </c>
      <c r="E254" s="239" t="s">
        <v>21</v>
      </c>
      <c r="F254" s="240" t="s">
        <v>285</v>
      </c>
      <c r="G254" s="238"/>
      <c r="H254" s="241">
        <v>153.80000000000001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AT254" s="247" t="s">
        <v>147</v>
      </c>
      <c r="AU254" s="247" t="s">
        <v>85</v>
      </c>
      <c r="AV254" s="12" t="s">
        <v>85</v>
      </c>
      <c r="AW254" s="12" t="s">
        <v>35</v>
      </c>
      <c r="AX254" s="12" t="s">
        <v>78</v>
      </c>
      <c r="AY254" s="247" t="s">
        <v>137</v>
      </c>
    </row>
    <row r="255" s="1" customFormat="1" ht="16.5" customHeight="1">
      <c r="B255" s="46"/>
      <c r="C255" s="214" t="s">
        <v>286</v>
      </c>
      <c r="D255" s="214" t="s">
        <v>140</v>
      </c>
      <c r="E255" s="215" t="s">
        <v>287</v>
      </c>
      <c r="F255" s="216" t="s">
        <v>288</v>
      </c>
      <c r="G255" s="217" t="s">
        <v>185</v>
      </c>
      <c r="H255" s="218">
        <v>36.505000000000003</v>
      </c>
      <c r="I255" s="219"/>
      <c r="J255" s="220">
        <f>ROUND(I255*H255,2)</f>
        <v>0</v>
      </c>
      <c r="K255" s="216" t="s">
        <v>21</v>
      </c>
      <c r="L255" s="72"/>
      <c r="M255" s="221" t="s">
        <v>21</v>
      </c>
      <c r="N255" s="222" t="s">
        <v>44</v>
      </c>
      <c r="O255" s="47"/>
      <c r="P255" s="223">
        <f>O255*H255</f>
        <v>0</v>
      </c>
      <c r="Q255" s="223">
        <v>0.00024000000000000001</v>
      </c>
      <c r="R255" s="223">
        <f>Q255*H255</f>
        <v>0.0087612000000000002</v>
      </c>
      <c r="S255" s="223">
        <v>0</v>
      </c>
      <c r="T255" s="224">
        <f>S255*H255</f>
        <v>0</v>
      </c>
      <c r="AR255" s="24" t="s">
        <v>145</v>
      </c>
      <c r="AT255" s="24" t="s">
        <v>140</v>
      </c>
      <c r="AU255" s="24" t="s">
        <v>85</v>
      </c>
      <c r="AY255" s="24" t="s">
        <v>137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24" t="s">
        <v>78</v>
      </c>
      <c r="BK255" s="225">
        <f>ROUND(I255*H255,2)</f>
        <v>0</v>
      </c>
      <c r="BL255" s="24" t="s">
        <v>145</v>
      </c>
      <c r="BM255" s="24" t="s">
        <v>289</v>
      </c>
    </row>
    <row r="256" s="11" customFormat="1">
      <c r="B256" s="226"/>
      <c r="C256" s="227"/>
      <c r="D256" s="228" t="s">
        <v>147</v>
      </c>
      <c r="E256" s="229" t="s">
        <v>21</v>
      </c>
      <c r="F256" s="230" t="s">
        <v>284</v>
      </c>
      <c r="G256" s="227"/>
      <c r="H256" s="229" t="s">
        <v>21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AT256" s="236" t="s">
        <v>147</v>
      </c>
      <c r="AU256" s="236" t="s">
        <v>85</v>
      </c>
      <c r="AV256" s="11" t="s">
        <v>78</v>
      </c>
      <c r="AW256" s="11" t="s">
        <v>35</v>
      </c>
      <c r="AX256" s="11" t="s">
        <v>73</v>
      </c>
      <c r="AY256" s="236" t="s">
        <v>137</v>
      </c>
    </row>
    <row r="257" s="12" customFormat="1">
      <c r="B257" s="237"/>
      <c r="C257" s="238"/>
      <c r="D257" s="228" t="s">
        <v>147</v>
      </c>
      <c r="E257" s="239" t="s">
        <v>21</v>
      </c>
      <c r="F257" s="240" t="s">
        <v>290</v>
      </c>
      <c r="G257" s="238"/>
      <c r="H257" s="241">
        <v>36.505000000000003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AT257" s="247" t="s">
        <v>147</v>
      </c>
      <c r="AU257" s="247" t="s">
        <v>85</v>
      </c>
      <c r="AV257" s="12" t="s">
        <v>85</v>
      </c>
      <c r="AW257" s="12" t="s">
        <v>35</v>
      </c>
      <c r="AX257" s="12" t="s">
        <v>78</v>
      </c>
      <c r="AY257" s="247" t="s">
        <v>137</v>
      </c>
    </row>
    <row r="258" s="1" customFormat="1" ht="16.5" customHeight="1">
      <c r="B258" s="46"/>
      <c r="C258" s="214" t="s">
        <v>291</v>
      </c>
      <c r="D258" s="214" t="s">
        <v>140</v>
      </c>
      <c r="E258" s="215" t="s">
        <v>292</v>
      </c>
      <c r="F258" s="216" t="s">
        <v>293</v>
      </c>
      <c r="G258" s="217" t="s">
        <v>197</v>
      </c>
      <c r="H258" s="218">
        <v>9.8000000000000007</v>
      </c>
      <c r="I258" s="219"/>
      <c r="J258" s="220">
        <f>ROUND(I258*H258,2)</f>
        <v>0</v>
      </c>
      <c r="K258" s="216" t="s">
        <v>144</v>
      </c>
      <c r="L258" s="72"/>
      <c r="M258" s="221" t="s">
        <v>21</v>
      </c>
      <c r="N258" s="222" t="s">
        <v>44</v>
      </c>
      <c r="O258" s="47"/>
      <c r="P258" s="223">
        <f>O258*H258</f>
        <v>0</v>
      </c>
      <c r="Q258" s="223">
        <v>0.0015</v>
      </c>
      <c r="R258" s="223">
        <f>Q258*H258</f>
        <v>0.014700000000000001</v>
      </c>
      <c r="S258" s="223">
        <v>0</v>
      </c>
      <c r="T258" s="224">
        <f>S258*H258</f>
        <v>0</v>
      </c>
      <c r="AR258" s="24" t="s">
        <v>145</v>
      </c>
      <c r="AT258" s="24" t="s">
        <v>140</v>
      </c>
      <c r="AU258" s="24" t="s">
        <v>85</v>
      </c>
      <c r="AY258" s="24" t="s">
        <v>137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24" t="s">
        <v>78</v>
      </c>
      <c r="BK258" s="225">
        <f>ROUND(I258*H258,2)</f>
        <v>0</v>
      </c>
      <c r="BL258" s="24" t="s">
        <v>145</v>
      </c>
      <c r="BM258" s="24" t="s">
        <v>294</v>
      </c>
    </row>
    <row r="259" s="11" customFormat="1">
      <c r="B259" s="226"/>
      <c r="C259" s="227"/>
      <c r="D259" s="228" t="s">
        <v>147</v>
      </c>
      <c r="E259" s="229" t="s">
        <v>21</v>
      </c>
      <c r="F259" s="230" t="s">
        <v>148</v>
      </c>
      <c r="G259" s="227"/>
      <c r="H259" s="229" t="s">
        <v>21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AT259" s="236" t="s">
        <v>147</v>
      </c>
      <c r="AU259" s="236" t="s">
        <v>85</v>
      </c>
      <c r="AV259" s="11" t="s">
        <v>78</v>
      </c>
      <c r="AW259" s="11" t="s">
        <v>35</v>
      </c>
      <c r="AX259" s="11" t="s">
        <v>73</v>
      </c>
      <c r="AY259" s="236" t="s">
        <v>137</v>
      </c>
    </row>
    <row r="260" s="11" customFormat="1">
      <c r="B260" s="226"/>
      <c r="C260" s="227"/>
      <c r="D260" s="228" t="s">
        <v>147</v>
      </c>
      <c r="E260" s="229" t="s">
        <v>21</v>
      </c>
      <c r="F260" s="230" t="s">
        <v>295</v>
      </c>
      <c r="G260" s="227"/>
      <c r="H260" s="229" t="s">
        <v>21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AT260" s="236" t="s">
        <v>147</v>
      </c>
      <c r="AU260" s="236" t="s">
        <v>85</v>
      </c>
      <c r="AV260" s="11" t="s">
        <v>78</v>
      </c>
      <c r="AW260" s="11" t="s">
        <v>35</v>
      </c>
      <c r="AX260" s="11" t="s">
        <v>73</v>
      </c>
      <c r="AY260" s="236" t="s">
        <v>137</v>
      </c>
    </row>
    <row r="261" s="12" customFormat="1">
      <c r="B261" s="237"/>
      <c r="C261" s="238"/>
      <c r="D261" s="228" t="s">
        <v>147</v>
      </c>
      <c r="E261" s="239" t="s">
        <v>21</v>
      </c>
      <c r="F261" s="240" t="s">
        <v>296</v>
      </c>
      <c r="G261" s="238"/>
      <c r="H261" s="241">
        <v>9.8000000000000007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AT261" s="247" t="s">
        <v>147</v>
      </c>
      <c r="AU261" s="247" t="s">
        <v>85</v>
      </c>
      <c r="AV261" s="12" t="s">
        <v>85</v>
      </c>
      <c r="AW261" s="12" t="s">
        <v>35</v>
      </c>
      <c r="AX261" s="12" t="s">
        <v>78</v>
      </c>
      <c r="AY261" s="247" t="s">
        <v>137</v>
      </c>
    </row>
    <row r="262" s="1" customFormat="1" ht="16.5" customHeight="1">
      <c r="B262" s="46"/>
      <c r="C262" s="214" t="s">
        <v>9</v>
      </c>
      <c r="D262" s="214" t="s">
        <v>140</v>
      </c>
      <c r="E262" s="215" t="s">
        <v>297</v>
      </c>
      <c r="F262" s="216" t="s">
        <v>298</v>
      </c>
      <c r="G262" s="217" t="s">
        <v>143</v>
      </c>
      <c r="H262" s="218">
        <v>3</v>
      </c>
      <c r="I262" s="219"/>
      <c r="J262" s="220">
        <f>ROUND(I262*H262,2)</f>
        <v>0</v>
      </c>
      <c r="K262" s="216" t="s">
        <v>144</v>
      </c>
      <c r="L262" s="72"/>
      <c r="M262" s="221" t="s">
        <v>21</v>
      </c>
      <c r="N262" s="222" t="s">
        <v>44</v>
      </c>
      <c r="O262" s="47"/>
      <c r="P262" s="223">
        <f>O262*H262</f>
        <v>0</v>
      </c>
      <c r="Q262" s="223">
        <v>2.2563399999999998</v>
      </c>
      <c r="R262" s="223">
        <f>Q262*H262</f>
        <v>6.7690199999999994</v>
      </c>
      <c r="S262" s="223">
        <v>0</v>
      </c>
      <c r="T262" s="224">
        <f>S262*H262</f>
        <v>0</v>
      </c>
      <c r="AR262" s="24" t="s">
        <v>145</v>
      </c>
      <c r="AT262" s="24" t="s">
        <v>140</v>
      </c>
      <c r="AU262" s="24" t="s">
        <v>85</v>
      </c>
      <c r="AY262" s="24" t="s">
        <v>137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24" t="s">
        <v>78</v>
      </c>
      <c r="BK262" s="225">
        <f>ROUND(I262*H262,2)</f>
        <v>0</v>
      </c>
      <c r="BL262" s="24" t="s">
        <v>145</v>
      </c>
      <c r="BM262" s="24" t="s">
        <v>299</v>
      </c>
    </row>
    <row r="263" s="11" customFormat="1">
      <c r="B263" s="226"/>
      <c r="C263" s="227"/>
      <c r="D263" s="228" t="s">
        <v>147</v>
      </c>
      <c r="E263" s="229" t="s">
        <v>21</v>
      </c>
      <c r="F263" s="230" t="s">
        <v>148</v>
      </c>
      <c r="G263" s="227"/>
      <c r="H263" s="229" t="s">
        <v>21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AT263" s="236" t="s">
        <v>147</v>
      </c>
      <c r="AU263" s="236" t="s">
        <v>85</v>
      </c>
      <c r="AV263" s="11" t="s">
        <v>78</v>
      </c>
      <c r="AW263" s="11" t="s">
        <v>35</v>
      </c>
      <c r="AX263" s="11" t="s">
        <v>73</v>
      </c>
      <c r="AY263" s="236" t="s">
        <v>137</v>
      </c>
    </row>
    <row r="264" s="11" customFormat="1">
      <c r="B264" s="226"/>
      <c r="C264" s="227"/>
      <c r="D264" s="228" t="s">
        <v>147</v>
      </c>
      <c r="E264" s="229" t="s">
        <v>21</v>
      </c>
      <c r="F264" s="230" t="s">
        <v>300</v>
      </c>
      <c r="G264" s="227"/>
      <c r="H264" s="229" t="s">
        <v>21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AT264" s="236" t="s">
        <v>147</v>
      </c>
      <c r="AU264" s="236" t="s">
        <v>85</v>
      </c>
      <c r="AV264" s="11" t="s">
        <v>78</v>
      </c>
      <c r="AW264" s="11" t="s">
        <v>35</v>
      </c>
      <c r="AX264" s="11" t="s">
        <v>73</v>
      </c>
      <c r="AY264" s="236" t="s">
        <v>137</v>
      </c>
    </row>
    <row r="265" s="12" customFormat="1">
      <c r="B265" s="237"/>
      <c r="C265" s="238"/>
      <c r="D265" s="228" t="s">
        <v>147</v>
      </c>
      <c r="E265" s="239" t="s">
        <v>21</v>
      </c>
      <c r="F265" s="240" t="s">
        <v>301</v>
      </c>
      <c r="G265" s="238"/>
      <c r="H265" s="241">
        <v>3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AT265" s="247" t="s">
        <v>147</v>
      </c>
      <c r="AU265" s="247" t="s">
        <v>85</v>
      </c>
      <c r="AV265" s="12" t="s">
        <v>85</v>
      </c>
      <c r="AW265" s="12" t="s">
        <v>35</v>
      </c>
      <c r="AX265" s="12" t="s">
        <v>78</v>
      </c>
      <c r="AY265" s="247" t="s">
        <v>137</v>
      </c>
    </row>
    <row r="266" s="1" customFormat="1" ht="16.5" customHeight="1">
      <c r="B266" s="46"/>
      <c r="C266" s="214" t="s">
        <v>302</v>
      </c>
      <c r="D266" s="214" t="s">
        <v>140</v>
      </c>
      <c r="E266" s="215" t="s">
        <v>303</v>
      </c>
      <c r="F266" s="216" t="s">
        <v>304</v>
      </c>
      <c r="G266" s="217" t="s">
        <v>185</v>
      </c>
      <c r="H266" s="218">
        <v>3.8999999999999999</v>
      </c>
      <c r="I266" s="219"/>
      <c r="J266" s="220">
        <f>ROUND(I266*H266,2)</f>
        <v>0</v>
      </c>
      <c r="K266" s="216" t="s">
        <v>144</v>
      </c>
      <c r="L266" s="72"/>
      <c r="M266" s="221" t="s">
        <v>21</v>
      </c>
      <c r="N266" s="222" t="s">
        <v>44</v>
      </c>
      <c r="O266" s="47"/>
      <c r="P266" s="223">
        <f>O266*H266</f>
        <v>0</v>
      </c>
      <c r="Q266" s="223">
        <v>0.094500000000000001</v>
      </c>
      <c r="R266" s="223">
        <f>Q266*H266</f>
        <v>0.36854999999999999</v>
      </c>
      <c r="S266" s="223">
        <v>0</v>
      </c>
      <c r="T266" s="224">
        <f>S266*H266</f>
        <v>0</v>
      </c>
      <c r="AR266" s="24" t="s">
        <v>145</v>
      </c>
      <c r="AT266" s="24" t="s">
        <v>140</v>
      </c>
      <c r="AU266" s="24" t="s">
        <v>85</v>
      </c>
      <c r="AY266" s="24" t="s">
        <v>137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24" t="s">
        <v>78</v>
      </c>
      <c r="BK266" s="225">
        <f>ROUND(I266*H266,2)</f>
        <v>0</v>
      </c>
      <c r="BL266" s="24" t="s">
        <v>145</v>
      </c>
      <c r="BM266" s="24" t="s">
        <v>305</v>
      </c>
    </row>
    <row r="267" s="11" customFormat="1">
      <c r="B267" s="226"/>
      <c r="C267" s="227"/>
      <c r="D267" s="228" t="s">
        <v>147</v>
      </c>
      <c r="E267" s="229" t="s">
        <v>21</v>
      </c>
      <c r="F267" s="230" t="s">
        <v>148</v>
      </c>
      <c r="G267" s="227"/>
      <c r="H267" s="229" t="s">
        <v>21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AT267" s="236" t="s">
        <v>147</v>
      </c>
      <c r="AU267" s="236" t="s">
        <v>85</v>
      </c>
      <c r="AV267" s="11" t="s">
        <v>78</v>
      </c>
      <c r="AW267" s="11" t="s">
        <v>35</v>
      </c>
      <c r="AX267" s="11" t="s">
        <v>73</v>
      </c>
      <c r="AY267" s="236" t="s">
        <v>137</v>
      </c>
    </row>
    <row r="268" s="11" customFormat="1">
      <c r="B268" s="226"/>
      <c r="C268" s="227"/>
      <c r="D268" s="228" t="s">
        <v>147</v>
      </c>
      <c r="E268" s="229" t="s">
        <v>21</v>
      </c>
      <c r="F268" s="230" t="s">
        <v>306</v>
      </c>
      <c r="G268" s="227"/>
      <c r="H268" s="229" t="s">
        <v>21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AT268" s="236" t="s">
        <v>147</v>
      </c>
      <c r="AU268" s="236" t="s">
        <v>85</v>
      </c>
      <c r="AV268" s="11" t="s">
        <v>78</v>
      </c>
      <c r="AW268" s="11" t="s">
        <v>35</v>
      </c>
      <c r="AX268" s="11" t="s">
        <v>73</v>
      </c>
      <c r="AY268" s="236" t="s">
        <v>137</v>
      </c>
    </row>
    <row r="269" s="12" customFormat="1">
      <c r="B269" s="237"/>
      <c r="C269" s="238"/>
      <c r="D269" s="228" t="s">
        <v>147</v>
      </c>
      <c r="E269" s="239" t="s">
        <v>21</v>
      </c>
      <c r="F269" s="240" t="s">
        <v>307</v>
      </c>
      <c r="G269" s="238"/>
      <c r="H269" s="241">
        <v>3.8999999999999999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AT269" s="247" t="s">
        <v>147</v>
      </c>
      <c r="AU269" s="247" t="s">
        <v>85</v>
      </c>
      <c r="AV269" s="12" t="s">
        <v>85</v>
      </c>
      <c r="AW269" s="12" t="s">
        <v>35</v>
      </c>
      <c r="AX269" s="12" t="s">
        <v>78</v>
      </c>
      <c r="AY269" s="247" t="s">
        <v>137</v>
      </c>
    </row>
    <row r="270" s="1" customFormat="1" ht="16.5" customHeight="1">
      <c r="B270" s="46"/>
      <c r="C270" s="214" t="s">
        <v>308</v>
      </c>
      <c r="D270" s="214" t="s">
        <v>140</v>
      </c>
      <c r="E270" s="215" t="s">
        <v>309</v>
      </c>
      <c r="F270" s="216" t="s">
        <v>310</v>
      </c>
      <c r="G270" s="217" t="s">
        <v>185</v>
      </c>
      <c r="H270" s="218">
        <v>87.799999999999997</v>
      </c>
      <c r="I270" s="219"/>
      <c r="J270" s="220">
        <f>ROUND(I270*H270,2)</f>
        <v>0</v>
      </c>
      <c r="K270" s="216" t="s">
        <v>144</v>
      </c>
      <c r="L270" s="72"/>
      <c r="M270" s="221" t="s">
        <v>21</v>
      </c>
      <c r="N270" s="222" t="s">
        <v>44</v>
      </c>
      <c r="O270" s="47"/>
      <c r="P270" s="223">
        <f>O270*H270</f>
        <v>0</v>
      </c>
      <c r="Q270" s="223">
        <v>0.11169999999999999</v>
      </c>
      <c r="R270" s="223">
        <f>Q270*H270</f>
        <v>9.8072599999999994</v>
      </c>
      <c r="S270" s="223">
        <v>0</v>
      </c>
      <c r="T270" s="224">
        <f>S270*H270</f>
        <v>0</v>
      </c>
      <c r="AR270" s="24" t="s">
        <v>145</v>
      </c>
      <c r="AT270" s="24" t="s">
        <v>140</v>
      </c>
      <c r="AU270" s="24" t="s">
        <v>85</v>
      </c>
      <c r="AY270" s="24" t="s">
        <v>137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24" t="s">
        <v>78</v>
      </c>
      <c r="BK270" s="225">
        <f>ROUND(I270*H270,2)</f>
        <v>0</v>
      </c>
      <c r="BL270" s="24" t="s">
        <v>145</v>
      </c>
      <c r="BM270" s="24" t="s">
        <v>311</v>
      </c>
    </row>
    <row r="271" s="11" customFormat="1">
      <c r="B271" s="226"/>
      <c r="C271" s="227"/>
      <c r="D271" s="228" t="s">
        <v>147</v>
      </c>
      <c r="E271" s="229" t="s">
        <v>21</v>
      </c>
      <c r="F271" s="230" t="s">
        <v>148</v>
      </c>
      <c r="G271" s="227"/>
      <c r="H271" s="229" t="s">
        <v>21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AT271" s="236" t="s">
        <v>147</v>
      </c>
      <c r="AU271" s="236" t="s">
        <v>85</v>
      </c>
      <c r="AV271" s="11" t="s">
        <v>78</v>
      </c>
      <c r="AW271" s="11" t="s">
        <v>35</v>
      </c>
      <c r="AX271" s="11" t="s">
        <v>73</v>
      </c>
      <c r="AY271" s="236" t="s">
        <v>137</v>
      </c>
    </row>
    <row r="272" s="11" customFormat="1">
      <c r="B272" s="226"/>
      <c r="C272" s="227"/>
      <c r="D272" s="228" t="s">
        <v>147</v>
      </c>
      <c r="E272" s="229" t="s">
        <v>21</v>
      </c>
      <c r="F272" s="230" t="s">
        <v>312</v>
      </c>
      <c r="G272" s="227"/>
      <c r="H272" s="229" t="s">
        <v>21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AT272" s="236" t="s">
        <v>147</v>
      </c>
      <c r="AU272" s="236" t="s">
        <v>85</v>
      </c>
      <c r="AV272" s="11" t="s">
        <v>78</v>
      </c>
      <c r="AW272" s="11" t="s">
        <v>35</v>
      </c>
      <c r="AX272" s="11" t="s">
        <v>73</v>
      </c>
      <c r="AY272" s="236" t="s">
        <v>137</v>
      </c>
    </row>
    <row r="273" s="12" customFormat="1">
      <c r="B273" s="237"/>
      <c r="C273" s="238"/>
      <c r="D273" s="228" t="s">
        <v>147</v>
      </c>
      <c r="E273" s="239" t="s">
        <v>21</v>
      </c>
      <c r="F273" s="240" t="s">
        <v>313</v>
      </c>
      <c r="G273" s="238"/>
      <c r="H273" s="241">
        <v>87.799999999999997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AT273" s="247" t="s">
        <v>147</v>
      </c>
      <c r="AU273" s="247" t="s">
        <v>85</v>
      </c>
      <c r="AV273" s="12" t="s">
        <v>85</v>
      </c>
      <c r="AW273" s="12" t="s">
        <v>35</v>
      </c>
      <c r="AX273" s="12" t="s">
        <v>78</v>
      </c>
      <c r="AY273" s="247" t="s">
        <v>137</v>
      </c>
    </row>
    <row r="274" s="1" customFormat="1" ht="16.5" customHeight="1">
      <c r="B274" s="46"/>
      <c r="C274" s="214" t="s">
        <v>314</v>
      </c>
      <c r="D274" s="214" t="s">
        <v>140</v>
      </c>
      <c r="E274" s="215" t="s">
        <v>315</v>
      </c>
      <c r="F274" s="216" t="s">
        <v>316</v>
      </c>
      <c r="G274" s="217" t="s">
        <v>185</v>
      </c>
      <c r="H274" s="218">
        <v>91.700000000000003</v>
      </c>
      <c r="I274" s="219"/>
      <c r="J274" s="220">
        <f>ROUND(I274*H274,2)</f>
        <v>0</v>
      </c>
      <c r="K274" s="216" t="s">
        <v>21</v>
      </c>
      <c r="L274" s="72"/>
      <c r="M274" s="221" t="s">
        <v>21</v>
      </c>
      <c r="N274" s="222" t="s">
        <v>44</v>
      </c>
      <c r="O274" s="47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AR274" s="24" t="s">
        <v>145</v>
      </c>
      <c r="AT274" s="24" t="s">
        <v>140</v>
      </c>
      <c r="AU274" s="24" t="s">
        <v>85</v>
      </c>
      <c r="AY274" s="24" t="s">
        <v>137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24" t="s">
        <v>78</v>
      </c>
      <c r="BK274" s="225">
        <f>ROUND(I274*H274,2)</f>
        <v>0</v>
      </c>
      <c r="BL274" s="24" t="s">
        <v>145</v>
      </c>
      <c r="BM274" s="24" t="s">
        <v>317</v>
      </c>
    </row>
    <row r="275" s="11" customFormat="1">
      <c r="B275" s="226"/>
      <c r="C275" s="227"/>
      <c r="D275" s="228" t="s">
        <v>147</v>
      </c>
      <c r="E275" s="229" t="s">
        <v>21</v>
      </c>
      <c r="F275" s="230" t="s">
        <v>318</v>
      </c>
      <c r="G275" s="227"/>
      <c r="H275" s="229" t="s">
        <v>21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AT275" s="236" t="s">
        <v>147</v>
      </c>
      <c r="AU275" s="236" t="s">
        <v>85</v>
      </c>
      <c r="AV275" s="11" t="s">
        <v>78</v>
      </c>
      <c r="AW275" s="11" t="s">
        <v>35</v>
      </c>
      <c r="AX275" s="11" t="s">
        <v>73</v>
      </c>
      <c r="AY275" s="236" t="s">
        <v>137</v>
      </c>
    </row>
    <row r="276" s="11" customFormat="1">
      <c r="B276" s="226"/>
      <c r="C276" s="227"/>
      <c r="D276" s="228" t="s">
        <v>147</v>
      </c>
      <c r="E276" s="229" t="s">
        <v>21</v>
      </c>
      <c r="F276" s="230" t="s">
        <v>148</v>
      </c>
      <c r="G276" s="227"/>
      <c r="H276" s="229" t="s">
        <v>21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5"/>
      <c r="AT276" s="236" t="s">
        <v>147</v>
      </c>
      <c r="AU276" s="236" t="s">
        <v>85</v>
      </c>
      <c r="AV276" s="11" t="s">
        <v>78</v>
      </c>
      <c r="AW276" s="11" t="s">
        <v>35</v>
      </c>
      <c r="AX276" s="11" t="s">
        <v>73</v>
      </c>
      <c r="AY276" s="236" t="s">
        <v>137</v>
      </c>
    </row>
    <row r="277" s="11" customFormat="1">
      <c r="B277" s="226"/>
      <c r="C277" s="227"/>
      <c r="D277" s="228" t="s">
        <v>147</v>
      </c>
      <c r="E277" s="229" t="s">
        <v>21</v>
      </c>
      <c r="F277" s="230" t="s">
        <v>312</v>
      </c>
      <c r="G277" s="227"/>
      <c r="H277" s="229" t="s">
        <v>21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AT277" s="236" t="s">
        <v>147</v>
      </c>
      <c r="AU277" s="236" t="s">
        <v>85</v>
      </c>
      <c r="AV277" s="11" t="s">
        <v>78</v>
      </c>
      <c r="AW277" s="11" t="s">
        <v>35</v>
      </c>
      <c r="AX277" s="11" t="s">
        <v>73</v>
      </c>
      <c r="AY277" s="236" t="s">
        <v>137</v>
      </c>
    </row>
    <row r="278" s="12" customFormat="1">
      <c r="B278" s="237"/>
      <c r="C278" s="238"/>
      <c r="D278" s="228" t="s">
        <v>147</v>
      </c>
      <c r="E278" s="239" t="s">
        <v>21</v>
      </c>
      <c r="F278" s="240" t="s">
        <v>313</v>
      </c>
      <c r="G278" s="238"/>
      <c r="H278" s="241">
        <v>87.799999999999997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AT278" s="247" t="s">
        <v>147</v>
      </c>
      <c r="AU278" s="247" t="s">
        <v>85</v>
      </c>
      <c r="AV278" s="12" t="s">
        <v>85</v>
      </c>
      <c r="AW278" s="12" t="s">
        <v>35</v>
      </c>
      <c r="AX278" s="12" t="s">
        <v>73</v>
      </c>
      <c r="AY278" s="247" t="s">
        <v>137</v>
      </c>
    </row>
    <row r="279" s="11" customFormat="1">
      <c r="B279" s="226"/>
      <c r="C279" s="227"/>
      <c r="D279" s="228" t="s">
        <v>147</v>
      </c>
      <c r="E279" s="229" t="s">
        <v>21</v>
      </c>
      <c r="F279" s="230" t="s">
        <v>306</v>
      </c>
      <c r="G279" s="227"/>
      <c r="H279" s="229" t="s">
        <v>21</v>
      </c>
      <c r="I279" s="231"/>
      <c r="J279" s="227"/>
      <c r="K279" s="227"/>
      <c r="L279" s="232"/>
      <c r="M279" s="233"/>
      <c r="N279" s="234"/>
      <c r="O279" s="234"/>
      <c r="P279" s="234"/>
      <c r="Q279" s="234"/>
      <c r="R279" s="234"/>
      <c r="S279" s="234"/>
      <c r="T279" s="235"/>
      <c r="AT279" s="236" t="s">
        <v>147</v>
      </c>
      <c r="AU279" s="236" t="s">
        <v>85</v>
      </c>
      <c r="AV279" s="11" t="s">
        <v>78</v>
      </c>
      <c r="AW279" s="11" t="s">
        <v>35</v>
      </c>
      <c r="AX279" s="11" t="s">
        <v>73</v>
      </c>
      <c r="AY279" s="236" t="s">
        <v>137</v>
      </c>
    </row>
    <row r="280" s="12" customFormat="1">
      <c r="B280" s="237"/>
      <c r="C280" s="238"/>
      <c r="D280" s="228" t="s">
        <v>147</v>
      </c>
      <c r="E280" s="239" t="s">
        <v>21</v>
      </c>
      <c r="F280" s="240" t="s">
        <v>307</v>
      </c>
      <c r="G280" s="238"/>
      <c r="H280" s="241">
        <v>3.8999999999999999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AT280" s="247" t="s">
        <v>147</v>
      </c>
      <c r="AU280" s="247" t="s">
        <v>85</v>
      </c>
      <c r="AV280" s="12" t="s">
        <v>85</v>
      </c>
      <c r="AW280" s="12" t="s">
        <v>35</v>
      </c>
      <c r="AX280" s="12" t="s">
        <v>73</v>
      </c>
      <c r="AY280" s="247" t="s">
        <v>137</v>
      </c>
    </row>
    <row r="281" s="13" customFormat="1">
      <c r="B281" s="258"/>
      <c r="C281" s="259"/>
      <c r="D281" s="228" t="s">
        <v>147</v>
      </c>
      <c r="E281" s="260" t="s">
        <v>21</v>
      </c>
      <c r="F281" s="261" t="s">
        <v>172</v>
      </c>
      <c r="G281" s="259"/>
      <c r="H281" s="262">
        <v>91.700000000000003</v>
      </c>
      <c r="I281" s="263"/>
      <c r="J281" s="259"/>
      <c r="K281" s="259"/>
      <c r="L281" s="264"/>
      <c r="M281" s="265"/>
      <c r="N281" s="266"/>
      <c r="O281" s="266"/>
      <c r="P281" s="266"/>
      <c r="Q281" s="266"/>
      <c r="R281" s="266"/>
      <c r="S281" s="266"/>
      <c r="T281" s="267"/>
      <c r="AT281" s="268" t="s">
        <v>147</v>
      </c>
      <c r="AU281" s="268" t="s">
        <v>85</v>
      </c>
      <c r="AV281" s="13" t="s">
        <v>145</v>
      </c>
      <c r="AW281" s="13" t="s">
        <v>35</v>
      </c>
      <c r="AX281" s="13" t="s">
        <v>78</v>
      </c>
      <c r="AY281" s="268" t="s">
        <v>137</v>
      </c>
    </row>
    <row r="282" s="1" customFormat="1" ht="16.5" customHeight="1">
      <c r="B282" s="46"/>
      <c r="C282" s="214" t="s">
        <v>319</v>
      </c>
      <c r="D282" s="214" t="s">
        <v>140</v>
      </c>
      <c r="E282" s="215" t="s">
        <v>320</v>
      </c>
      <c r="F282" s="216" t="s">
        <v>321</v>
      </c>
      <c r="G282" s="217" t="s">
        <v>218</v>
      </c>
      <c r="H282" s="218">
        <v>1</v>
      </c>
      <c r="I282" s="219"/>
      <c r="J282" s="220">
        <f>ROUND(I282*H282,2)</f>
        <v>0</v>
      </c>
      <c r="K282" s="216" t="s">
        <v>144</v>
      </c>
      <c r="L282" s="72"/>
      <c r="M282" s="221" t="s">
        <v>21</v>
      </c>
      <c r="N282" s="222" t="s">
        <v>44</v>
      </c>
      <c r="O282" s="47"/>
      <c r="P282" s="223">
        <f>O282*H282</f>
        <v>0</v>
      </c>
      <c r="Q282" s="223">
        <v>0.04684</v>
      </c>
      <c r="R282" s="223">
        <f>Q282*H282</f>
        <v>0.04684</v>
      </c>
      <c r="S282" s="223">
        <v>0</v>
      </c>
      <c r="T282" s="224">
        <f>S282*H282</f>
        <v>0</v>
      </c>
      <c r="AR282" s="24" t="s">
        <v>145</v>
      </c>
      <c r="AT282" s="24" t="s">
        <v>140</v>
      </c>
      <c r="AU282" s="24" t="s">
        <v>85</v>
      </c>
      <c r="AY282" s="24" t="s">
        <v>137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24" t="s">
        <v>78</v>
      </c>
      <c r="BK282" s="225">
        <f>ROUND(I282*H282,2)</f>
        <v>0</v>
      </c>
      <c r="BL282" s="24" t="s">
        <v>145</v>
      </c>
      <c r="BM282" s="24" t="s">
        <v>322</v>
      </c>
    </row>
    <row r="283" s="11" customFormat="1">
      <c r="B283" s="226"/>
      <c r="C283" s="227"/>
      <c r="D283" s="228" t="s">
        <v>147</v>
      </c>
      <c r="E283" s="229" t="s">
        <v>21</v>
      </c>
      <c r="F283" s="230" t="s">
        <v>148</v>
      </c>
      <c r="G283" s="227"/>
      <c r="H283" s="229" t="s">
        <v>21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AT283" s="236" t="s">
        <v>147</v>
      </c>
      <c r="AU283" s="236" t="s">
        <v>85</v>
      </c>
      <c r="AV283" s="11" t="s">
        <v>78</v>
      </c>
      <c r="AW283" s="11" t="s">
        <v>35</v>
      </c>
      <c r="AX283" s="11" t="s">
        <v>73</v>
      </c>
      <c r="AY283" s="236" t="s">
        <v>137</v>
      </c>
    </row>
    <row r="284" s="11" customFormat="1">
      <c r="B284" s="226"/>
      <c r="C284" s="227"/>
      <c r="D284" s="228" t="s">
        <v>147</v>
      </c>
      <c r="E284" s="229" t="s">
        <v>21</v>
      </c>
      <c r="F284" s="230" t="s">
        <v>323</v>
      </c>
      <c r="G284" s="227"/>
      <c r="H284" s="229" t="s">
        <v>21</v>
      </c>
      <c r="I284" s="231"/>
      <c r="J284" s="227"/>
      <c r="K284" s="227"/>
      <c r="L284" s="232"/>
      <c r="M284" s="233"/>
      <c r="N284" s="234"/>
      <c r="O284" s="234"/>
      <c r="P284" s="234"/>
      <c r="Q284" s="234"/>
      <c r="R284" s="234"/>
      <c r="S284" s="234"/>
      <c r="T284" s="235"/>
      <c r="AT284" s="236" t="s">
        <v>147</v>
      </c>
      <c r="AU284" s="236" t="s">
        <v>85</v>
      </c>
      <c r="AV284" s="11" t="s">
        <v>78</v>
      </c>
      <c r="AW284" s="11" t="s">
        <v>35</v>
      </c>
      <c r="AX284" s="11" t="s">
        <v>73</v>
      </c>
      <c r="AY284" s="236" t="s">
        <v>137</v>
      </c>
    </row>
    <row r="285" s="12" customFormat="1">
      <c r="B285" s="237"/>
      <c r="C285" s="238"/>
      <c r="D285" s="228" t="s">
        <v>147</v>
      </c>
      <c r="E285" s="239" t="s">
        <v>21</v>
      </c>
      <c r="F285" s="240" t="s">
        <v>324</v>
      </c>
      <c r="G285" s="238"/>
      <c r="H285" s="241">
        <v>1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AT285" s="247" t="s">
        <v>147</v>
      </c>
      <c r="AU285" s="247" t="s">
        <v>85</v>
      </c>
      <c r="AV285" s="12" t="s">
        <v>85</v>
      </c>
      <c r="AW285" s="12" t="s">
        <v>35</v>
      </c>
      <c r="AX285" s="12" t="s">
        <v>78</v>
      </c>
      <c r="AY285" s="247" t="s">
        <v>137</v>
      </c>
    </row>
    <row r="286" s="1" customFormat="1" ht="16.5" customHeight="1">
      <c r="B286" s="46"/>
      <c r="C286" s="248" t="s">
        <v>325</v>
      </c>
      <c r="D286" s="248" t="s">
        <v>158</v>
      </c>
      <c r="E286" s="249" t="s">
        <v>326</v>
      </c>
      <c r="F286" s="250" t="s">
        <v>327</v>
      </c>
      <c r="G286" s="251" t="s">
        <v>218</v>
      </c>
      <c r="H286" s="252">
        <v>1</v>
      </c>
      <c r="I286" s="253"/>
      <c r="J286" s="254">
        <f>ROUND(I286*H286,2)</f>
        <v>0</v>
      </c>
      <c r="K286" s="250" t="s">
        <v>144</v>
      </c>
      <c r="L286" s="255"/>
      <c r="M286" s="256" t="s">
        <v>21</v>
      </c>
      <c r="N286" s="257" t="s">
        <v>44</v>
      </c>
      <c r="O286" s="47"/>
      <c r="P286" s="223">
        <f>O286*H286</f>
        <v>0</v>
      </c>
      <c r="Q286" s="223">
        <v>0.022329999999999999</v>
      </c>
      <c r="R286" s="223">
        <f>Q286*H286</f>
        <v>0.022329999999999999</v>
      </c>
      <c r="S286" s="223">
        <v>0</v>
      </c>
      <c r="T286" s="224">
        <f>S286*H286</f>
        <v>0</v>
      </c>
      <c r="AR286" s="24" t="s">
        <v>161</v>
      </c>
      <c r="AT286" s="24" t="s">
        <v>158</v>
      </c>
      <c r="AU286" s="24" t="s">
        <v>85</v>
      </c>
      <c r="AY286" s="24" t="s">
        <v>137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24" t="s">
        <v>78</v>
      </c>
      <c r="BK286" s="225">
        <f>ROUND(I286*H286,2)</f>
        <v>0</v>
      </c>
      <c r="BL286" s="24" t="s">
        <v>145</v>
      </c>
      <c r="BM286" s="24" t="s">
        <v>328</v>
      </c>
    </row>
    <row r="287" s="10" customFormat="1" ht="29.88" customHeight="1">
      <c r="B287" s="198"/>
      <c r="C287" s="199"/>
      <c r="D287" s="200" t="s">
        <v>72</v>
      </c>
      <c r="E287" s="212" t="s">
        <v>200</v>
      </c>
      <c r="F287" s="212" t="s">
        <v>329</v>
      </c>
      <c r="G287" s="199"/>
      <c r="H287" s="199"/>
      <c r="I287" s="202"/>
      <c r="J287" s="213">
        <f>BK287</f>
        <v>0</v>
      </c>
      <c r="K287" s="199"/>
      <c r="L287" s="204"/>
      <c r="M287" s="205"/>
      <c r="N287" s="206"/>
      <c r="O287" s="206"/>
      <c r="P287" s="207">
        <f>SUM(P288:P388)</f>
        <v>0</v>
      </c>
      <c r="Q287" s="206"/>
      <c r="R287" s="207">
        <f>SUM(R288:R388)</f>
        <v>0.027950000000000003</v>
      </c>
      <c r="S287" s="206"/>
      <c r="T287" s="208">
        <f>SUM(T288:T388)</f>
        <v>63.779660800000002</v>
      </c>
      <c r="AR287" s="209" t="s">
        <v>78</v>
      </c>
      <c r="AT287" s="210" t="s">
        <v>72</v>
      </c>
      <c r="AU287" s="210" t="s">
        <v>78</v>
      </c>
      <c r="AY287" s="209" t="s">
        <v>137</v>
      </c>
      <c r="BK287" s="211">
        <f>SUM(BK288:BK388)</f>
        <v>0</v>
      </c>
    </row>
    <row r="288" s="1" customFormat="1" ht="25.5" customHeight="1">
      <c r="B288" s="46"/>
      <c r="C288" s="214" t="s">
        <v>330</v>
      </c>
      <c r="D288" s="214" t="s">
        <v>140</v>
      </c>
      <c r="E288" s="215" t="s">
        <v>331</v>
      </c>
      <c r="F288" s="216" t="s">
        <v>332</v>
      </c>
      <c r="G288" s="217" t="s">
        <v>185</v>
      </c>
      <c r="H288" s="218">
        <v>103.8</v>
      </c>
      <c r="I288" s="219"/>
      <c r="J288" s="220">
        <f>ROUND(I288*H288,2)</f>
        <v>0</v>
      </c>
      <c r="K288" s="216" t="s">
        <v>144</v>
      </c>
      <c r="L288" s="72"/>
      <c r="M288" s="221" t="s">
        <v>21</v>
      </c>
      <c r="N288" s="222" t="s">
        <v>44</v>
      </c>
      <c r="O288" s="47"/>
      <c r="P288" s="223">
        <f>O288*H288</f>
        <v>0</v>
      </c>
      <c r="Q288" s="223">
        <v>0.00021000000000000001</v>
      </c>
      <c r="R288" s="223">
        <f>Q288*H288</f>
        <v>0.021798000000000001</v>
      </c>
      <c r="S288" s="223">
        <v>0</v>
      </c>
      <c r="T288" s="224">
        <f>S288*H288</f>
        <v>0</v>
      </c>
      <c r="AR288" s="24" t="s">
        <v>145</v>
      </c>
      <c r="AT288" s="24" t="s">
        <v>140</v>
      </c>
      <c r="AU288" s="24" t="s">
        <v>85</v>
      </c>
      <c r="AY288" s="24" t="s">
        <v>137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24" t="s">
        <v>78</v>
      </c>
      <c r="BK288" s="225">
        <f>ROUND(I288*H288,2)</f>
        <v>0</v>
      </c>
      <c r="BL288" s="24" t="s">
        <v>145</v>
      </c>
      <c r="BM288" s="24" t="s">
        <v>333</v>
      </c>
    </row>
    <row r="289" s="11" customFormat="1">
      <c r="B289" s="226"/>
      <c r="C289" s="227"/>
      <c r="D289" s="228" t="s">
        <v>147</v>
      </c>
      <c r="E289" s="229" t="s">
        <v>21</v>
      </c>
      <c r="F289" s="230" t="s">
        <v>334</v>
      </c>
      <c r="G289" s="227"/>
      <c r="H289" s="229" t="s">
        <v>21</v>
      </c>
      <c r="I289" s="231"/>
      <c r="J289" s="227"/>
      <c r="K289" s="227"/>
      <c r="L289" s="232"/>
      <c r="M289" s="233"/>
      <c r="N289" s="234"/>
      <c r="O289" s="234"/>
      <c r="P289" s="234"/>
      <c r="Q289" s="234"/>
      <c r="R289" s="234"/>
      <c r="S289" s="234"/>
      <c r="T289" s="235"/>
      <c r="AT289" s="236" t="s">
        <v>147</v>
      </c>
      <c r="AU289" s="236" t="s">
        <v>85</v>
      </c>
      <c r="AV289" s="11" t="s">
        <v>78</v>
      </c>
      <c r="AW289" s="11" t="s">
        <v>35</v>
      </c>
      <c r="AX289" s="11" t="s">
        <v>73</v>
      </c>
      <c r="AY289" s="236" t="s">
        <v>137</v>
      </c>
    </row>
    <row r="290" s="12" customFormat="1">
      <c r="B290" s="237"/>
      <c r="C290" s="238"/>
      <c r="D290" s="228" t="s">
        <v>147</v>
      </c>
      <c r="E290" s="239" t="s">
        <v>21</v>
      </c>
      <c r="F290" s="240" t="s">
        <v>335</v>
      </c>
      <c r="G290" s="238"/>
      <c r="H290" s="241">
        <v>103.8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AT290" s="247" t="s">
        <v>147</v>
      </c>
      <c r="AU290" s="247" t="s">
        <v>85</v>
      </c>
      <c r="AV290" s="12" t="s">
        <v>85</v>
      </c>
      <c r="AW290" s="12" t="s">
        <v>35</v>
      </c>
      <c r="AX290" s="12" t="s">
        <v>78</v>
      </c>
      <c r="AY290" s="247" t="s">
        <v>137</v>
      </c>
    </row>
    <row r="291" s="1" customFormat="1" ht="16.5" customHeight="1">
      <c r="B291" s="46"/>
      <c r="C291" s="214" t="s">
        <v>336</v>
      </c>
      <c r="D291" s="214" t="s">
        <v>140</v>
      </c>
      <c r="E291" s="215" t="s">
        <v>337</v>
      </c>
      <c r="F291" s="216" t="s">
        <v>338</v>
      </c>
      <c r="G291" s="217" t="s">
        <v>185</v>
      </c>
      <c r="H291" s="218">
        <v>153.80000000000001</v>
      </c>
      <c r="I291" s="219"/>
      <c r="J291" s="220">
        <f>ROUND(I291*H291,2)</f>
        <v>0</v>
      </c>
      <c r="K291" s="216" t="s">
        <v>144</v>
      </c>
      <c r="L291" s="72"/>
      <c r="M291" s="221" t="s">
        <v>21</v>
      </c>
      <c r="N291" s="222" t="s">
        <v>44</v>
      </c>
      <c r="O291" s="47"/>
      <c r="P291" s="223">
        <f>O291*H291</f>
        <v>0</v>
      </c>
      <c r="Q291" s="223">
        <v>4.0000000000000003E-05</v>
      </c>
      <c r="R291" s="223">
        <f>Q291*H291</f>
        <v>0.0061520000000000012</v>
      </c>
      <c r="S291" s="223">
        <v>0</v>
      </c>
      <c r="T291" s="224">
        <f>S291*H291</f>
        <v>0</v>
      </c>
      <c r="AR291" s="24" t="s">
        <v>145</v>
      </c>
      <c r="AT291" s="24" t="s">
        <v>140</v>
      </c>
      <c r="AU291" s="24" t="s">
        <v>85</v>
      </c>
      <c r="AY291" s="24" t="s">
        <v>137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24" t="s">
        <v>78</v>
      </c>
      <c r="BK291" s="225">
        <f>ROUND(I291*H291,2)</f>
        <v>0</v>
      </c>
      <c r="BL291" s="24" t="s">
        <v>145</v>
      </c>
      <c r="BM291" s="24" t="s">
        <v>339</v>
      </c>
    </row>
    <row r="292" s="11" customFormat="1">
      <c r="B292" s="226"/>
      <c r="C292" s="227"/>
      <c r="D292" s="228" t="s">
        <v>147</v>
      </c>
      <c r="E292" s="229" t="s">
        <v>21</v>
      </c>
      <c r="F292" s="230" t="s">
        <v>284</v>
      </c>
      <c r="G292" s="227"/>
      <c r="H292" s="229" t="s">
        <v>21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AT292" s="236" t="s">
        <v>147</v>
      </c>
      <c r="AU292" s="236" t="s">
        <v>85</v>
      </c>
      <c r="AV292" s="11" t="s">
        <v>78</v>
      </c>
      <c r="AW292" s="11" t="s">
        <v>35</v>
      </c>
      <c r="AX292" s="11" t="s">
        <v>73</v>
      </c>
      <c r="AY292" s="236" t="s">
        <v>137</v>
      </c>
    </row>
    <row r="293" s="12" customFormat="1">
      <c r="B293" s="237"/>
      <c r="C293" s="238"/>
      <c r="D293" s="228" t="s">
        <v>147</v>
      </c>
      <c r="E293" s="239" t="s">
        <v>21</v>
      </c>
      <c r="F293" s="240" t="s">
        <v>285</v>
      </c>
      <c r="G293" s="238"/>
      <c r="H293" s="241">
        <v>153.80000000000001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AT293" s="247" t="s">
        <v>147</v>
      </c>
      <c r="AU293" s="247" t="s">
        <v>85</v>
      </c>
      <c r="AV293" s="12" t="s">
        <v>85</v>
      </c>
      <c r="AW293" s="12" t="s">
        <v>35</v>
      </c>
      <c r="AX293" s="12" t="s">
        <v>78</v>
      </c>
      <c r="AY293" s="247" t="s">
        <v>137</v>
      </c>
    </row>
    <row r="294" s="1" customFormat="1" ht="16.5" customHeight="1">
      <c r="B294" s="46"/>
      <c r="C294" s="214" t="s">
        <v>340</v>
      </c>
      <c r="D294" s="214" t="s">
        <v>140</v>
      </c>
      <c r="E294" s="215" t="s">
        <v>341</v>
      </c>
      <c r="F294" s="216" t="s">
        <v>342</v>
      </c>
      <c r="G294" s="217" t="s">
        <v>185</v>
      </c>
      <c r="H294" s="218">
        <v>19.5</v>
      </c>
      <c r="I294" s="219"/>
      <c r="J294" s="220">
        <f>ROUND(I294*H294,2)</f>
        <v>0</v>
      </c>
      <c r="K294" s="216" t="s">
        <v>21</v>
      </c>
      <c r="L294" s="72"/>
      <c r="M294" s="221" t="s">
        <v>21</v>
      </c>
      <c r="N294" s="222" t="s">
        <v>44</v>
      </c>
      <c r="O294" s="47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AR294" s="24" t="s">
        <v>145</v>
      </c>
      <c r="AT294" s="24" t="s">
        <v>140</v>
      </c>
      <c r="AU294" s="24" t="s">
        <v>85</v>
      </c>
      <c r="AY294" s="24" t="s">
        <v>137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24" t="s">
        <v>78</v>
      </c>
      <c r="BK294" s="225">
        <f>ROUND(I294*H294,2)</f>
        <v>0</v>
      </c>
      <c r="BL294" s="24" t="s">
        <v>145</v>
      </c>
      <c r="BM294" s="24" t="s">
        <v>343</v>
      </c>
    </row>
    <row r="295" s="11" customFormat="1">
      <c r="B295" s="226"/>
      <c r="C295" s="227"/>
      <c r="D295" s="228" t="s">
        <v>147</v>
      </c>
      <c r="E295" s="229" t="s">
        <v>21</v>
      </c>
      <c r="F295" s="230" t="s">
        <v>344</v>
      </c>
      <c r="G295" s="227"/>
      <c r="H295" s="229" t="s">
        <v>21</v>
      </c>
      <c r="I295" s="231"/>
      <c r="J295" s="227"/>
      <c r="K295" s="227"/>
      <c r="L295" s="232"/>
      <c r="M295" s="233"/>
      <c r="N295" s="234"/>
      <c r="O295" s="234"/>
      <c r="P295" s="234"/>
      <c r="Q295" s="234"/>
      <c r="R295" s="234"/>
      <c r="S295" s="234"/>
      <c r="T295" s="235"/>
      <c r="AT295" s="236" t="s">
        <v>147</v>
      </c>
      <c r="AU295" s="236" t="s">
        <v>85</v>
      </c>
      <c r="AV295" s="11" t="s">
        <v>78</v>
      </c>
      <c r="AW295" s="11" t="s">
        <v>35</v>
      </c>
      <c r="AX295" s="11" t="s">
        <v>73</v>
      </c>
      <c r="AY295" s="236" t="s">
        <v>137</v>
      </c>
    </row>
    <row r="296" s="11" customFormat="1">
      <c r="B296" s="226"/>
      <c r="C296" s="227"/>
      <c r="D296" s="228" t="s">
        <v>147</v>
      </c>
      <c r="E296" s="229" t="s">
        <v>21</v>
      </c>
      <c r="F296" s="230" t="s">
        <v>149</v>
      </c>
      <c r="G296" s="227"/>
      <c r="H296" s="229" t="s">
        <v>21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AT296" s="236" t="s">
        <v>147</v>
      </c>
      <c r="AU296" s="236" t="s">
        <v>85</v>
      </c>
      <c r="AV296" s="11" t="s">
        <v>78</v>
      </c>
      <c r="AW296" s="11" t="s">
        <v>35</v>
      </c>
      <c r="AX296" s="11" t="s">
        <v>73</v>
      </c>
      <c r="AY296" s="236" t="s">
        <v>137</v>
      </c>
    </row>
    <row r="297" s="12" customFormat="1">
      <c r="B297" s="237"/>
      <c r="C297" s="238"/>
      <c r="D297" s="228" t="s">
        <v>147</v>
      </c>
      <c r="E297" s="239" t="s">
        <v>21</v>
      </c>
      <c r="F297" s="240" t="s">
        <v>345</v>
      </c>
      <c r="G297" s="238"/>
      <c r="H297" s="241">
        <v>7.5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AT297" s="247" t="s">
        <v>147</v>
      </c>
      <c r="AU297" s="247" t="s">
        <v>85</v>
      </c>
      <c r="AV297" s="12" t="s">
        <v>85</v>
      </c>
      <c r="AW297" s="12" t="s">
        <v>35</v>
      </c>
      <c r="AX297" s="12" t="s">
        <v>73</v>
      </c>
      <c r="AY297" s="247" t="s">
        <v>137</v>
      </c>
    </row>
    <row r="298" s="11" customFormat="1">
      <c r="B298" s="226"/>
      <c r="C298" s="227"/>
      <c r="D298" s="228" t="s">
        <v>147</v>
      </c>
      <c r="E298" s="229" t="s">
        <v>21</v>
      </c>
      <c r="F298" s="230" t="s">
        <v>168</v>
      </c>
      <c r="G298" s="227"/>
      <c r="H298" s="229" t="s">
        <v>21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AT298" s="236" t="s">
        <v>147</v>
      </c>
      <c r="AU298" s="236" t="s">
        <v>85</v>
      </c>
      <c r="AV298" s="11" t="s">
        <v>78</v>
      </c>
      <c r="AW298" s="11" t="s">
        <v>35</v>
      </c>
      <c r="AX298" s="11" t="s">
        <v>73</v>
      </c>
      <c r="AY298" s="236" t="s">
        <v>137</v>
      </c>
    </row>
    <row r="299" s="12" customFormat="1">
      <c r="B299" s="237"/>
      <c r="C299" s="238"/>
      <c r="D299" s="228" t="s">
        <v>147</v>
      </c>
      <c r="E299" s="239" t="s">
        <v>21</v>
      </c>
      <c r="F299" s="240" t="s">
        <v>346</v>
      </c>
      <c r="G299" s="238"/>
      <c r="H299" s="241">
        <v>12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AT299" s="247" t="s">
        <v>147</v>
      </c>
      <c r="AU299" s="247" t="s">
        <v>85</v>
      </c>
      <c r="AV299" s="12" t="s">
        <v>85</v>
      </c>
      <c r="AW299" s="12" t="s">
        <v>35</v>
      </c>
      <c r="AX299" s="12" t="s">
        <v>73</v>
      </c>
      <c r="AY299" s="247" t="s">
        <v>137</v>
      </c>
    </row>
    <row r="300" s="13" customFormat="1">
      <c r="B300" s="258"/>
      <c r="C300" s="259"/>
      <c r="D300" s="228" t="s">
        <v>147</v>
      </c>
      <c r="E300" s="260" t="s">
        <v>21</v>
      </c>
      <c r="F300" s="261" t="s">
        <v>172</v>
      </c>
      <c r="G300" s="259"/>
      <c r="H300" s="262">
        <v>19.5</v>
      </c>
      <c r="I300" s="263"/>
      <c r="J300" s="259"/>
      <c r="K300" s="259"/>
      <c r="L300" s="264"/>
      <c r="M300" s="265"/>
      <c r="N300" s="266"/>
      <c r="O300" s="266"/>
      <c r="P300" s="266"/>
      <c r="Q300" s="266"/>
      <c r="R300" s="266"/>
      <c r="S300" s="266"/>
      <c r="T300" s="267"/>
      <c r="AT300" s="268" t="s">
        <v>147</v>
      </c>
      <c r="AU300" s="268" t="s">
        <v>85</v>
      </c>
      <c r="AV300" s="13" t="s">
        <v>145</v>
      </c>
      <c r="AW300" s="13" t="s">
        <v>35</v>
      </c>
      <c r="AX300" s="13" t="s">
        <v>78</v>
      </c>
      <c r="AY300" s="268" t="s">
        <v>137</v>
      </c>
    </row>
    <row r="301" s="1" customFormat="1" ht="16.5" customHeight="1">
      <c r="B301" s="46"/>
      <c r="C301" s="214" t="s">
        <v>347</v>
      </c>
      <c r="D301" s="214" t="s">
        <v>140</v>
      </c>
      <c r="E301" s="215" t="s">
        <v>348</v>
      </c>
      <c r="F301" s="216" t="s">
        <v>349</v>
      </c>
      <c r="G301" s="217" t="s">
        <v>185</v>
      </c>
      <c r="H301" s="218">
        <v>77.055999999999997</v>
      </c>
      <c r="I301" s="219"/>
      <c r="J301" s="220">
        <f>ROUND(I301*H301,2)</f>
        <v>0</v>
      </c>
      <c r="K301" s="216" t="s">
        <v>144</v>
      </c>
      <c r="L301" s="72"/>
      <c r="M301" s="221" t="s">
        <v>21</v>
      </c>
      <c r="N301" s="222" t="s">
        <v>44</v>
      </c>
      <c r="O301" s="47"/>
      <c r="P301" s="223">
        <f>O301*H301</f>
        <v>0</v>
      </c>
      <c r="Q301" s="223">
        <v>0</v>
      </c>
      <c r="R301" s="223">
        <f>Q301*H301</f>
        <v>0</v>
      </c>
      <c r="S301" s="223">
        <v>0.26100000000000001</v>
      </c>
      <c r="T301" s="224">
        <f>S301*H301</f>
        <v>20.111616000000001</v>
      </c>
      <c r="AR301" s="24" t="s">
        <v>145</v>
      </c>
      <c r="AT301" s="24" t="s">
        <v>140</v>
      </c>
      <c r="AU301" s="24" t="s">
        <v>85</v>
      </c>
      <c r="AY301" s="24" t="s">
        <v>137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24" t="s">
        <v>78</v>
      </c>
      <c r="BK301" s="225">
        <f>ROUND(I301*H301,2)</f>
        <v>0</v>
      </c>
      <c r="BL301" s="24" t="s">
        <v>145</v>
      </c>
      <c r="BM301" s="24" t="s">
        <v>350</v>
      </c>
    </row>
    <row r="302" s="11" customFormat="1">
      <c r="B302" s="226"/>
      <c r="C302" s="227"/>
      <c r="D302" s="228" t="s">
        <v>147</v>
      </c>
      <c r="E302" s="229" t="s">
        <v>21</v>
      </c>
      <c r="F302" s="230" t="s">
        <v>351</v>
      </c>
      <c r="G302" s="227"/>
      <c r="H302" s="229" t="s">
        <v>21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AT302" s="236" t="s">
        <v>147</v>
      </c>
      <c r="AU302" s="236" t="s">
        <v>85</v>
      </c>
      <c r="AV302" s="11" t="s">
        <v>78</v>
      </c>
      <c r="AW302" s="11" t="s">
        <v>35</v>
      </c>
      <c r="AX302" s="11" t="s">
        <v>73</v>
      </c>
      <c r="AY302" s="236" t="s">
        <v>137</v>
      </c>
    </row>
    <row r="303" s="11" customFormat="1">
      <c r="B303" s="226"/>
      <c r="C303" s="227"/>
      <c r="D303" s="228" t="s">
        <v>147</v>
      </c>
      <c r="E303" s="229" t="s">
        <v>21</v>
      </c>
      <c r="F303" s="230" t="s">
        <v>352</v>
      </c>
      <c r="G303" s="227"/>
      <c r="H303" s="229" t="s">
        <v>21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AT303" s="236" t="s">
        <v>147</v>
      </c>
      <c r="AU303" s="236" t="s">
        <v>85</v>
      </c>
      <c r="AV303" s="11" t="s">
        <v>78</v>
      </c>
      <c r="AW303" s="11" t="s">
        <v>35</v>
      </c>
      <c r="AX303" s="11" t="s">
        <v>73</v>
      </c>
      <c r="AY303" s="236" t="s">
        <v>137</v>
      </c>
    </row>
    <row r="304" s="12" customFormat="1">
      <c r="B304" s="237"/>
      <c r="C304" s="238"/>
      <c r="D304" s="228" t="s">
        <v>147</v>
      </c>
      <c r="E304" s="239" t="s">
        <v>21</v>
      </c>
      <c r="F304" s="240" t="s">
        <v>353</v>
      </c>
      <c r="G304" s="238"/>
      <c r="H304" s="241">
        <v>19.760000000000002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AT304" s="247" t="s">
        <v>147</v>
      </c>
      <c r="AU304" s="247" t="s">
        <v>85</v>
      </c>
      <c r="AV304" s="12" t="s">
        <v>85</v>
      </c>
      <c r="AW304" s="12" t="s">
        <v>35</v>
      </c>
      <c r="AX304" s="12" t="s">
        <v>73</v>
      </c>
      <c r="AY304" s="247" t="s">
        <v>137</v>
      </c>
    </row>
    <row r="305" s="12" customFormat="1">
      <c r="B305" s="237"/>
      <c r="C305" s="238"/>
      <c r="D305" s="228" t="s">
        <v>147</v>
      </c>
      <c r="E305" s="239" t="s">
        <v>21</v>
      </c>
      <c r="F305" s="240" t="s">
        <v>354</v>
      </c>
      <c r="G305" s="238"/>
      <c r="H305" s="241">
        <v>21.968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AT305" s="247" t="s">
        <v>147</v>
      </c>
      <c r="AU305" s="247" t="s">
        <v>85</v>
      </c>
      <c r="AV305" s="12" t="s">
        <v>85</v>
      </c>
      <c r="AW305" s="12" t="s">
        <v>35</v>
      </c>
      <c r="AX305" s="12" t="s">
        <v>73</v>
      </c>
      <c r="AY305" s="247" t="s">
        <v>137</v>
      </c>
    </row>
    <row r="306" s="12" customFormat="1">
      <c r="B306" s="237"/>
      <c r="C306" s="238"/>
      <c r="D306" s="228" t="s">
        <v>147</v>
      </c>
      <c r="E306" s="239" t="s">
        <v>21</v>
      </c>
      <c r="F306" s="240" t="s">
        <v>355</v>
      </c>
      <c r="G306" s="238"/>
      <c r="H306" s="241">
        <v>22.728000000000002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AT306" s="247" t="s">
        <v>147</v>
      </c>
      <c r="AU306" s="247" t="s">
        <v>85</v>
      </c>
      <c r="AV306" s="12" t="s">
        <v>85</v>
      </c>
      <c r="AW306" s="12" t="s">
        <v>35</v>
      </c>
      <c r="AX306" s="12" t="s">
        <v>73</v>
      </c>
      <c r="AY306" s="247" t="s">
        <v>137</v>
      </c>
    </row>
    <row r="307" s="14" customFormat="1">
      <c r="B307" s="269"/>
      <c r="C307" s="270"/>
      <c r="D307" s="228" t="s">
        <v>147</v>
      </c>
      <c r="E307" s="271" t="s">
        <v>21</v>
      </c>
      <c r="F307" s="272" t="s">
        <v>229</v>
      </c>
      <c r="G307" s="270"/>
      <c r="H307" s="273">
        <v>64.456000000000003</v>
      </c>
      <c r="I307" s="274"/>
      <c r="J307" s="270"/>
      <c r="K307" s="270"/>
      <c r="L307" s="275"/>
      <c r="M307" s="276"/>
      <c r="N307" s="277"/>
      <c r="O307" s="277"/>
      <c r="P307" s="277"/>
      <c r="Q307" s="277"/>
      <c r="R307" s="277"/>
      <c r="S307" s="277"/>
      <c r="T307" s="278"/>
      <c r="AT307" s="279" t="s">
        <v>147</v>
      </c>
      <c r="AU307" s="279" t="s">
        <v>85</v>
      </c>
      <c r="AV307" s="14" t="s">
        <v>138</v>
      </c>
      <c r="AW307" s="14" t="s">
        <v>35</v>
      </c>
      <c r="AX307" s="14" t="s">
        <v>73</v>
      </c>
      <c r="AY307" s="279" t="s">
        <v>137</v>
      </c>
    </row>
    <row r="308" s="11" customFormat="1">
      <c r="B308" s="226"/>
      <c r="C308" s="227"/>
      <c r="D308" s="228" t="s">
        <v>147</v>
      </c>
      <c r="E308" s="229" t="s">
        <v>21</v>
      </c>
      <c r="F308" s="230" t="s">
        <v>356</v>
      </c>
      <c r="G308" s="227"/>
      <c r="H308" s="229" t="s">
        <v>21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AT308" s="236" t="s">
        <v>147</v>
      </c>
      <c r="AU308" s="236" t="s">
        <v>85</v>
      </c>
      <c r="AV308" s="11" t="s">
        <v>78</v>
      </c>
      <c r="AW308" s="11" t="s">
        <v>35</v>
      </c>
      <c r="AX308" s="11" t="s">
        <v>73</v>
      </c>
      <c r="AY308" s="236" t="s">
        <v>137</v>
      </c>
    </row>
    <row r="309" s="12" customFormat="1">
      <c r="B309" s="237"/>
      <c r="C309" s="238"/>
      <c r="D309" s="228" t="s">
        <v>147</v>
      </c>
      <c r="E309" s="239" t="s">
        <v>21</v>
      </c>
      <c r="F309" s="240" t="s">
        <v>357</v>
      </c>
      <c r="G309" s="238"/>
      <c r="H309" s="241">
        <v>12.6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AT309" s="247" t="s">
        <v>147</v>
      </c>
      <c r="AU309" s="247" t="s">
        <v>85</v>
      </c>
      <c r="AV309" s="12" t="s">
        <v>85</v>
      </c>
      <c r="AW309" s="12" t="s">
        <v>35</v>
      </c>
      <c r="AX309" s="12" t="s">
        <v>73</v>
      </c>
      <c r="AY309" s="247" t="s">
        <v>137</v>
      </c>
    </row>
    <row r="310" s="14" customFormat="1">
      <c r="B310" s="269"/>
      <c r="C310" s="270"/>
      <c r="D310" s="228" t="s">
        <v>147</v>
      </c>
      <c r="E310" s="271" t="s">
        <v>21</v>
      </c>
      <c r="F310" s="272" t="s">
        <v>229</v>
      </c>
      <c r="G310" s="270"/>
      <c r="H310" s="273">
        <v>12.6</v>
      </c>
      <c r="I310" s="274"/>
      <c r="J310" s="270"/>
      <c r="K310" s="270"/>
      <c r="L310" s="275"/>
      <c r="M310" s="276"/>
      <c r="N310" s="277"/>
      <c r="O310" s="277"/>
      <c r="P310" s="277"/>
      <c r="Q310" s="277"/>
      <c r="R310" s="277"/>
      <c r="S310" s="277"/>
      <c r="T310" s="278"/>
      <c r="AT310" s="279" t="s">
        <v>147</v>
      </c>
      <c r="AU310" s="279" t="s">
        <v>85</v>
      </c>
      <c r="AV310" s="14" t="s">
        <v>138</v>
      </c>
      <c r="AW310" s="14" t="s">
        <v>35</v>
      </c>
      <c r="AX310" s="14" t="s">
        <v>73</v>
      </c>
      <c r="AY310" s="279" t="s">
        <v>137</v>
      </c>
    </row>
    <row r="311" s="13" customFormat="1">
      <c r="B311" s="258"/>
      <c r="C311" s="259"/>
      <c r="D311" s="228" t="s">
        <v>147</v>
      </c>
      <c r="E311" s="260" t="s">
        <v>21</v>
      </c>
      <c r="F311" s="261" t="s">
        <v>172</v>
      </c>
      <c r="G311" s="259"/>
      <c r="H311" s="262">
        <v>77.055999999999997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AT311" s="268" t="s">
        <v>147</v>
      </c>
      <c r="AU311" s="268" t="s">
        <v>85</v>
      </c>
      <c r="AV311" s="13" t="s">
        <v>145</v>
      </c>
      <c r="AW311" s="13" t="s">
        <v>35</v>
      </c>
      <c r="AX311" s="13" t="s">
        <v>78</v>
      </c>
      <c r="AY311" s="268" t="s">
        <v>137</v>
      </c>
    </row>
    <row r="312" s="1" customFormat="1" ht="25.5" customHeight="1">
      <c r="B312" s="46"/>
      <c r="C312" s="214" t="s">
        <v>358</v>
      </c>
      <c r="D312" s="214" t="s">
        <v>140</v>
      </c>
      <c r="E312" s="215" t="s">
        <v>359</v>
      </c>
      <c r="F312" s="216" t="s">
        <v>360</v>
      </c>
      <c r="G312" s="217" t="s">
        <v>143</v>
      </c>
      <c r="H312" s="218">
        <v>12.319000000000001</v>
      </c>
      <c r="I312" s="219"/>
      <c r="J312" s="220">
        <f>ROUND(I312*H312,2)</f>
        <v>0</v>
      </c>
      <c r="K312" s="216" t="s">
        <v>144</v>
      </c>
      <c r="L312" s="72"/>
      <c r="M312" s="221" t="s">
        <v>21</v>
      </c>
      <c r="N312" s="222" t="s">
        <v>44</v>
      </c>
      <c r="O312" s="47"/>
      <c r="P312" s="223">
        <f>O312*H312</f>
        <v>0</v>
      </c>
      <c r="Q312" s="223">
        <v>0</v>
      </c>
      <c r="R312" s="223">
        <f>Q312*H312</f>
        <v>0</v>
      </c>
      <c r="S312" s="223">
        <v>2.2000000000000002</v>
      </c>
      <c r="T312" s="224">
        <f>S312*H312</f>
        <v>27.101800000000004</v>
      </c>
      <c r="AR312" s="24" t="s">
        <v>145</v>
      </c>
      <c r="AT312" s="24" t="s">
        <v>140</v>
      </c>
      <c r="AU312" s="24" t="s">
        <v>85</v>
      </c>
      <c r="AY312" s="24" t="s">
        <v>137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24" t="s">
        <v>78</v>
      </c>
      <c r="BK312" s="225">
        <f>ROUND(I312*H312,2)</f>
        <v>0</v>
      </c>
      <c r="BL312" s="24" t="s">
        <v>145</v>
      </c>
      <c r="BM312" s="24" t="s">
        <v>361</v>
      </c>
    </row>
    <row r="313" s="11" customFormat="1">
      <c r="B313" s="226"/>
      <c r="C313" s="227"/>
      <c r="D313" s="228" t="s">
        <v>147</v>
      </c>
      <c r="E313" s="229" t="s">
        <v>21</v>
      </c>
      <c r="F313" s="230" t="s">
        <v>351</v>
      </c>
      <c r="G313" s="227"/>
      <c r="H313" s="229" t="s">
        <v>21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AT313" s="236" t="s">
        <v>147</v>
      </c>
      <c r="AU313" s="236" t="s">
        <v>85</v>
      </c>
      <c r="AV313" s="11" t="s">
        <v>78</v>
      </c>
      <c r="AW313" s="11" t="s">
        <v>35</v>
      </c>
      <c r="AX313" s="11" t="s">
        <v>73</v>
      </c>
      <c r="AY313" s="236" t="s">
        <v>137</v>
      </c>
    </row>
    <row r="314" s="11" customFormat="1">
      <c r="B314" s="226"/>
      <c r="C314" s="227"/>
      <c r="D314" s="228" t="s">
        <v>147</v>
      </c>
      <c r="E314" s="229" t="s">
        <v>21</v>
      </c>
      <c r="F314" s="230" t="s">
        <v>362</v>
      </c>
      <c r="G314" s="227"/>
      <c r="H314" s="229" t="s">
        <v>21</v>
      </c>
      <c r="I314" s="231"/>
      <c r="J314" s="227"/>
      <c r="K314" s="227"/>
      <c r="L314" s="232"/>
      <c r="M314" s="233"/>
      <c r="N314" s="234"/>
      <c r="O314" s="234"/>
      <c r="P314" s="234"/>
      <c r="Q314" s="234"/>
      <c r="R314" s="234"/>
      <c r="S314" s="234"/>
      <c r="T314" s="235"/>
      <c r="AT314" s="236" t="s">
        <v>147</v>
      </c>
      <c r="AU314" s="236" t="s">
        <v>85</v>
      </c>
      <c r="AV314" s="11" t="s">
        <v>78</v>
      </c>
      <c r="AW314" s="11" t="s">
        <v>35</v>
      </c>
      <c r="AX314" s="11" t="s">
        <v>73</v>
      </c>
      <c r="AY314" s="236" t="s">
        <v>137</v>
      </c>
    </row>
    <row r="315" s="12" customFormat="1">
      <c r="B315" s="237"/>
      <c r="C315" s="238"/>
      <c r="D315" s="228" t="s">
        <v>147</v>
      </c>
      <c r="E315" s="239" t="s">
        <v>21</v>
      </c>
      <c r="F315" s="240" t="s">
        <v>363</v>
      </c>
      <c r="G315" s="238"/>
      <c r="H315" s="241">
        <v>2.1120000000000001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AT315" s="247" t="s">
        <v>147</v>
      </c>
      <c r="AU315" s="247" t="s">
        <v>85</v>
      </c>
      <c r="AV315" s="12" t="s">
        <v>85</v>
      </c>
      <c r="AW315" s="12" t="s">
        <v>35</v>
      </c>
      <c r="AX315" s="12" t="s">
        <v>73</v>
      </c>
      <c r="AY315" s="247" t="s">
        <v>137</v>
      </c>
    </row>
    <row r="316" s="12" customFormat="1">
      <c r="B316" s="237"/>
      <c r="C316" s="238"/>
      <c r="D316" s="228" t="s">
        <v>147</v>
      </c>
      <c r="E316" s="239" t="s">
        <v>21</v>
      </c>
      <c r="F316" s="240" t="s">
        <v>364</v>
      </c>
      <c r="G316" s="238"/>
      <c r="H316" s="241">
        <v>3.891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AT316" s="247" t="s">
        <v>147</v>
      </c>
      <c r="AU316" s="247" t="s">
        <v>85</v>
      </c>
      <c r="AV316" s="12" t="s">
        <v>85</v>
      </c>
      <c r="AW316" s="12" t="s">
        <v>35</v>
      </c>
      <c r="AX316" s="12" t="s">
        <v>73</v>
      </c>
      <c r="AY316" s="247" t="s">
        <v>137</v>
      </c>
    </row>
    <row r="317" s="12" customFormat="1">
      <c r="B317" s="237"/>
      <c r="C317" s="238"/>
      <c r="D317" s="228" t="s">
        <v>147</v>
      </c>
      <c r="E317" s="239" t="s">
        <v>21</v>
      </c>
      <c r="F317" s="240" t="s">
        <v>365</v>
      </c>
      <c r="G317" s="238"/>
      <c r="H317" s="241">
        <v>3.3159999999999998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AT317" s="247" t="s">
        <v>147</v>
      </c>
      <c r="AU317" s="247" t="s">
        <v>85</v>
      </c>
      <c r="AV317" s="12" t="s">
        <v>85</v>
      </c>
      <c r="AW317" s="12" t="s">
        <v>35</v>
      </c>
      <c r="AX317" s="12" t="s">
        <v>73</v>
      </c>
      <c r="AY317" s="247" t="s">
        <v>137</v>
      </c>
    </row>
    <row r="318" s="14" customFormat="1">
      <c r="B318" s="269"/>
      <c r="C318" s="270"/>
      <c r="D318" s="228" t="s">
        <v>147</v>
      </c>
      <c r="E318" s="271" t="s">
        <v>21</v>
      </c>
      <c r="F318" s="272" t="s">
        <v>229</v>
      </c>
      <c r="G318" s="270"/>
      <c r="H318" s="273">
        <v>9.3190000000000008</v>
      </c>
      <c r="I318" s="274"/>
      <c r="J318" s="270"/>
      <c r="K318" s="270"/>
      <c r="L318" s="275"/>
      <c r="M318" s="276"/>
      <c r="N318" s="277"/>
      <c r="O318" s="277"/>
      <c r="P318" s="277"/>
      <c r="Q318" s="277"/>
      <c r="R318" s="277"/>
      <c r="S318" s="277"/>
      <c r="T318" s="278"/>
      <c r="AT318" s="279" t="s">
        <v>147</v>
      </c>
      <c r="AU318" s="279" t="s">
        <v>85</v>
      </c>
      <c r="AV318" s="14" t="s">
        <v>138</v>
      </c>
      <c r="AW318" s="14" t="s">
        <v>35</v>
      </c>
      <c r="AX318" s="14" t="s">
        <v>73</v>
      </c>
      <c r="AY318" s="279" t="s">
        <v>137</v>
      </c>
    </row>
    <row r="319" s="11" customFormat="1">
      <c r="B319" s="226"/>
      <c r="C319" s="227"/>
      <c r="D319" s="228" t="s">
        <v>147</v>
      </c>
      <c r="E319" s="229" t="s">
        <v>21</v>
      </c>
      <c r="F319" s="230" t="s">
        <v>300</v>
      </c>
      <c r="G319" s="227"/>
      <c r="H319" s="229" t="s">
        <v>21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AT319" s="236" t="s">
        <v>147</v>
      </c>
      <c r="AU319" s="236" t="s">
        <v>85</v>
      </c>
      <c r="AV319" s="11" t="s">
        <v>78</v>
      </c>
      <c r="AW319" s="11" t="s">
        <v>35</v>
      </c>
      <c r="AX319" s="11" t="s">
        <v>73</v>
      </c>
      <c r="AY319" s="236" t="s">
        <v>137</v>
      </c>
    </row>
    <row r="320" s="12" customFormat="1">
      <c r="B320" s="237"/>
      <c r="C320" s="238"/>
      <c r="D320" s="228" t="s">
        <v>147</v>
      </c>
      <c r="E320" s="239" t="s">
        <v>21</v>
      </c>
      <c r="F320" s="240" t="s">
        <v>301</v>
      </c>
      <c r="G320" s="238"/>
      <c r="H320" s="241">
        <v>3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AT320" s="247" t="s">
        <v>147</v>
      </c>
      <c r="AU320" s="247" t="s">
        <v>85</v>
      </c>
      <c r="AV320" s="12" t="s">
        <v>85</v>
      </c>
      <c r="AW320" s="12" t="s">
        <v>35</v>
      </c>
      <c r="AX320" s="12" t="s">
        <v>73</v>
      </c>
      <c r="AY320" s="247" t="s">
        <v>137</v>
      </c>
    </row>
    <row r="321" s="14" customFormat="1">
      <c r="B321" s="269"/>
      <c r="C321" s="270"/>
      <c r="D321" s="228" t="s">
        <v>147</v>
      </c>
      <c r="E321" s="271" t="s">
        <v>21</v>
      </c>
      <c r="F321" s="272" t="s">
        <v>229</v>
      </c>
      <c r="G321" s="270"/>
      <c r="H321" s="273">
        <v>3</v>
      </c>
      <c r="I321" s="274"/>
      <c r="J321" s="270"/>
      <c r="K321" s="270"/>
      <c r="L321" s="275"/>
      <c r="M321" s="276"/>
      <c r="N321" s="277"/>
      <c r="O321" s="277"/>
      <c r="P321" s="277"/>
      <c r="Q321" s="277"/>
      <c r="R321" s="277"/>
      <c r="S321" s="277"/>
      <c r="T321" s="278"/>
      <c r="AT321" s="279" t="s">
        <v>147</v>
      </c>
      <c r="AU321" s="279" t="s">
        <v>85</v>
      </c>
      <c r="AV321" s="14" t="s">
        <v>138</v>
      </c>
      <c r="AW321" s="14" t="s">
        <v>35</v>
      </c>
      <c r="AX321" s="14" t="s">
        <v>73</v>
      </c>
      <c r="AY321" s="279" t="s">
        <v>137</v>
      </c>
    </row>
    <row r="322" s="13" customFormat="1">
      <c r="B322" s="258"/>
      <c r="C322" s="259"/>
      <c r="D322" s="228" t="s">
        <v>147</v>
      </c>
      <c r="E322" s="260" t="s">
        <v>21</v>
      </c>
      <c r="F322" s="261" t="s">
        <v>172</v>
      </c>
      <c r="G322" s="259"/>
      <c r="H322" s="262">
        <v>12.319000000000001</v>
      </c>
      <c r="I322" s="263"/>
      <c r="J322" s="259"/>
      <c r="K322" s="259"/>
      <c r="L322" s="264"/>
      <c r="M322" s="265"/>
      <c r="N322" s="266"/>
      <c r="O322" s="266"/>
      <c r="P322" s="266"/>
      <c r="Q322" s="266"/>
      <c r="R322" s="266"/>
      <c r="S322" s="266"/>
      <c r="T322" s="267"/>
      <c r="AT322" s="268" t="s">
        <v>147</v>
      </c>
      <c r="AU322" s="268" t="s">
        <v>85</v>
      </c>
      <c r="AV322" s="13" t="s">
        <v>145</v>
      </c>
      <c r="AW322" s="13" t="s">
        <v>35</v>
      </c>
      <c r="AX322" s="13" t="s">
        <v>78</v>
      </c>
      <c r="AY322" s="268" t="s">
        <v>137</v>
      </c>
    </row>
    <row r="323" s="1" customFormat="1" ht="25.5" customHeight="1">
      <c r="B323" s="46"/>
      <c r="C323" s="214" t="s">
        <v>366</v>
      </c>
      <c r="D323" s="214" t="s">
        <v>140</v>
      </c>
      <c r="E323" s="215" t="s">
        <v>367</v>
      </c>
      <c r="F323" s="216" t="s">
        <v>368</v>
      </c>
      <c r="G323" s="217" t="s">
        <v>143</v>
      </c>
      <c r="H323" s="218">
        <v>0.11</v>
      </c>
      <c r="I323" s="219"/>
      <c r="J323" s="220">
        <f>ROUND(I323*H323,2)</f>
        <v>0</v>
      </c>
      <c r="K323" s="216" t="s">
        <v>144</v>
      </c>
      <c r="L323" s="72"/>
      <c r="M323" s="221" t="s">
        <v>21</v>
      </c>
      <c r="N323" s="222" t="s">
        <v>44</v>
      </c>
      <c r="O323" s="47"/>
      <c r="P323" s="223">
        <f>O323*H323</f>
        <v>0</v>
      </c>
      <c r="Q323" s="223">
        <v>0</v>
      </c>
      <c r="R323" s="223">
        <f>Q323*H323</f>
        <v>0</v>
      </c>
      <c r="S323" s="223">
        <v>1.3999999999999999</v>
      </c>
      <c r="T323" s="224">
        <f>S323*H323</f>
        <v>0.154</v>
      </c>
      <c r="AR323" s="24" t="s">
        <v>145</v>
      </c>
      <c r="AT323" s="24" t="s">
        <v>140</v>
      </c>
      <c r="AU323" s="24" t="s">
        <v>85</v>
      </c>
      <c r="AY323" s="24" t="s">
        <v>137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24" t="s">
        <v>78</v>
      </c>
      <c r="BK323" s="225">
        <f>ROUND(I323*H323,2)</f>
        <v>0</v>
      </c>
      <c r="BL323" s="24" t="s">
        <v>145</v>
      </c>
      <c r="BM323" s="24" t="s">
        <v>369</v>
      </c>
    </row>
    <row r="324" s="11" customFormat="1">
      <c r="B324" s="226"/>
      <c r="C324" s="227"/>
      <c r="D324" s="228" t="s">
        <v>147</v>
      </c>
      <c r="E324" s="229" t="s">
        <v>21</v>
      </c>
      <c r="F324" s="230" t="s">
        <v>344</v>
      </c>
      <c r="G324" s="227"/>
      <c r="H324" s="229" t="s">
        <v>21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AT324" s="236" t="s">
        <v>147</v>
      </c>
      <c r="AU324" s="236" t="s">
        <v>85</v>
      </c>
      <c r="AV324" s="11" t="s">
        <v>78</v>
      </c>
      <c r="AW324" s="11" t="s">
        <v>35</v>
      </c>
      <c r="AX324" s="11" t="s">
        <v>73</v>
      </c>
      <c r="AY324" s="236" t="s">
        <v>137</v>
      </c>
    </row>
    <row r="325" s="11" customFormat="1">
      <c r="B325" s="226"/>
      <c r="C325" s="227"/>
      <c r="D325" s="228" t="s">
        <v>147</v>
      </c>
      <c r="E325" s="229" t="s">
        <v>21</v>
      </c>
      <c r="F325" s="230" t="s">
        <v>370</v>
      </c>
      <c r="G325" s="227"/>
      <c r="H325" s="229" t="s">
        <v>21</v>
      </c>
      <c r="I325" s="231"/>
      <c r="J325" s="227"/>
      <c r="K325" s="227"/>
      <c r="L325" s="232"/>
      <c r="M325" s="233"/>
      <c r="N325" s="234"/>
      <c r="O325" s="234"/>
      <c r="P325" s="234"/>
      <c r="Q325" s="234"/>
      <c r="R325" s="234"/>
      <c r="S325" s="234"/>
      <c r="T325" s="235"/>
      <c r="AT325" s="236" t="s">
        <v>147</v>
      </c>
      <c r="AU325" s="236" t="s">
        <v>85</v>
      </c>
      <c r="AV325" s="11" t="s">
        <v>78</v>
      </c>
      <c r="AW325" s="11" t="s">
        <v>35</v>
      </c>
      <c r="AX325" s="11" t="s">
        <v>73</v>
      </c>
      <c r="AY325" s="236" t="s">
        <v>137</v>
      </c>
    </row>
    <row r="326" s="12" customFormat="1">
      <c r="B326" s="237"/>
      <c r="C326" s="238"/>
      <c r="D326" s="228" t="s">
        <v>147</v>
      </c>
      <c r="E326" s="239" t="s">
        <v>21</v>
      </c>
      <c r="F326" s="240" t="s">
        <v>371</v>
      </c>
      <c r="G326" s="238"/>
      <c r="H326" s="241">
        <v>0.11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AT326" s="247" t="s">
        <v>147</v>
      </c>
      <c r="AU326" s="247" t="s">
        <v>85</v>
      </c>
      <c r="AV326" s="12" t="s">
        <v>85</v>
      </c>
      <c r="AW326" s="12" t="s">
        <v>35</v>
      </c>
      <c r="AX326" s="12" t="s">
        <v>78</v>
      </c>
      <c r="AY326" s="247" t="s">
        <v>137</v>
      </c>
    </row>
    <row r="327" s="1" customFormat="1" ht="16.5" customHeight="1">
      <c r="B327" s="46"/>
      <c r="C327" s="214" t="s">
        <v>372</v>
      </c>
      <c r="D327" s="214" t="s">
        <v>140</v>
      </c>
      <c r="E327" s="215" t="s">
        <v>373</v>
      </c>
      <c r="F327" s="216" t="s">
        <v>374</v>
      </c>
      <c r="G327" s="217" t="s">
        <v>185</v>
      </c>
      <c r="H327" s="218">
        <v>18</v>
      </c>
      <c r="I327" s="219"/>
      <c r="J327" s="220">
        <f>ROUND(I327*H327,2)</f>
        <v>0</v>
      </c>
      <c r="K327" s="216" t="s">
        <v>144</v>
      </c>
      <c r="L327" s="72"/>
      <c r="M327" s="221" t="s">
        <v>21</v>
      </c>
      <c r="N327" s="222" t="s">
        <v>44</v>
      </c>
      <c r="O327" s="47"/>
      <c r="P327" s="223">
        <f>O327*H327</f>
        <v>0</v>
      </c>
      <c r="Q327" s="223">
        <v>0</v>
      </c>
      <c r="R327" s="223">
        <f>Q327*H327</f>
        <v>0</v>
      </c>
      <c r="S327" s="223">
        <v>0.087999999999999995</v>
      </c>
      <c r="T327" s="224">
        <f>S327*H327</f>
        <v>1.5839999999999999</v>
      </c>
      <c r="AR327" s="24" t="s">
        <v>145</v>
      </c>
      <c r="AT327" s="24" t="s">
        <v>140</v>
      </c>
      <c r="AU327" s="24" t="s">
        <v>85</v>
      </c>
      <c r="AY327" s="24" t="s">
        <v>137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24" t="s">
        <v>78</v>
      </c>
      <c r="BK327" s="225">
        <f>ROUND(I327*H327,2)</f>
        <v>0</v>
      </c>
      <c r="BL327" s="24" t="s">
        <v>145</v>
      </c>
      <c r="BM327" s="24" t="s">
        <v>375</v>
      </c>
    </row>
    <row r="328" s="11" customFormat="1">
      <c r="B328" s="226"/>
      <c r="C328" s="227"/>
      <c r="D328" s="228" t="s">
        <v>147</v>
      </c>
      <c r="E328" s="229" t="s">
        <v>21</v>
      </c>
      <c r="F328" s="230" t="s">
        <v>351</v>
      </c>
      <c r="G328" s="227"/>
      <c r="H328" s="229" t="s">
        <v>21</v>
      </c>
      <c r="I328" s="231"/>
      <c r="J328" s="227"/>
      <c r="K328" s="227"/>
      <c r="L328" s="232"/>
      <c r="M328" s="233"/>
      <c r="N328" s="234"/>
      <c r="O328" s="234"/>
      <c r="P328" s="234"/>
      <c r="Q328" s="234"/>
      <c r="R328" s="234"/>
      <c r="S328" s="234"/>
      <c r="T328" s="235"/>
      <c r="AT328" s="236" t="s">
        <v>147</v>
      </c>
      <c r="AU328" s="236" t="s">
        <v>85</v>
      </c>
      <c r="AV328" s="11" t="s">
        <v>78</v>
      </c>
      <c r="AW328" s="11" t="s">
        <v>35</v>
      </c>
      <c r="AX328" s="11" t="s">
        <v>73</v>
      </c>
      <c r="AY328" s="236" t="s">
        <v>137</v>
      </c>
    </row>
    <row r="329" s="11" customFormat="1">
      <c r="B329" s="226"/>
      <c r="C329" s="227"/>
      <c r="D329" s="228" t="s">
        <v>147</v>
      </c>
      <c r="E329" s="229" t="s">
        <v>21</v>
      </c>
      <c r="F329" s="230" t="s">
        <v>376</v>
      </c>
      <c r="G329" s="227"/>
      <c r="H329" s="229" t="s">
        <v>21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AT329" s="236" t="s">
        <v>147</v>
      </c>
      <c r="AU329" s="236" t="s">
        <v>85</v>
      </c>
      <c r="AV329" s="11" t="s">
        <v>78</v>
      </c>
      <c r="AW329" s="11" t="s">
        <v>35</v>
      </c>
      <c r="AX329" s="11" t="s">
        <v>73</v>
      </c>
      <c r="AY329" s="236" t="s">
        <v>137</v>
      </c>
    </row>
    <row r="330" s="12" customFormat="1">
      <c r="B330" s="237"/>
      <c r="C330" s="238"/>
      <c r="D330" s="228" t="s">
        <v>147</v>
      </c>
      <c r="E330" s="239" t="s">
        <v>21</v>
      </c>
      <c r="F330" s="240" t="s">
        <v>377</v>
      </c>
      <c r="G330" s="238"/>
      <c r="H330" s="241">
        <v>12.6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AT330" s="247" t="s">
        <v>147</v>
      </c>
      <c r="AU330" s="247" t="s">
        <v>85</v>
      </c>
      <c r="AV330" s="12" t="s">
        <v>85</v>
      </c>
      <c r="AW330" s="12" t="s">
        <v>35</v>
      </c>
      <c r="AX330" s="12" t="s">
        <v>73</v>
      </c>
      <c r="AY330" s="247" t="s">
        <v>137</v>
      </c>
    </row>
    <row r="331" s="11" customFormat="1">
      <c r="B331" s="226"/>
      <c r="C331" s="227"/>
      <c r="D331" s="228" t="s">
        <v>147</v>
      </c>
      <c r="E331" s="229" t="s">
        <v>21</v>
      </c>
      <c r="F331" s="230" t="s">
        <v>378</v>
      </c>
      <c r="G331" s="227"/>
      <c r="H331" s="229" t="s">
        <v>21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AT331" s="236" t="s">
        <v>147</v>
      </c>
      <c r="AU331" s="236" t="s">
        <v>85</v>
      </c>
      <c r="AV331" s="11" t="s">
        <v>78</v>
      </c>
      <c r="AW331" s="11" t="s">
        <v>35</v>
      </c>
      <c r="AX331" s="11" t="s">
        <v>73</v>
      </c>
      <c r="AY331" s="236" t="s">
        <v>137</v>
      </c>
    </row>
    <row r="332" s="12" customFormat="1">
      <c r="B332" s="237"/>
      <c r="C332" s="238"/>
      <c r="D332" s="228" t="s">
        <v>147</v>
      </c>
      <c r="E332" s="239" t="s">
        <v>21</v>
      </c>
      <c r="F332" s="240" t="s">
        <v>379</v>
      </c>
      <c r="G332" s="238"/>
      <c r="H332" s="241">
        <v>3.6000000000000001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AT332" s="247" t="s">
        <v>147</v>
      </c>
      <c r="AU332" s="247" t="s">
        <v>85</v>
      </c>
      <c r="AV332" s="12" t="s">
        <v>85</v>
      </c>
      <c r="AW332" s="12" t="s">
        <v>35</v>
      </c>
      <c r="AX332" s="12" t="s">
        <v>73</v>
      </c>
      <c r="AY332" s="247" t="s">
        <v>137</v>
      </c>
    </row>
    <row r="333" s="11" customFormat="1">
      <c r="B333" s="226"/>
      <c r="C333" s="227"/>
      <c r="D333" s="228" t="s">
        <v>147</v>
      </c>
      <c r="E333" s="229" t="s">
        <v>21</v>
      </c>
      <c r="F333" s="230" t="s">
        <v>148</v>
      </c>
      <c r="G333" s="227"/>
      <c r="H333" s="229" t="s">
        <v>21</v>
      </c>
      <c r="I333" s="231"/>
      <c r="J333" s="227"/>
      <c r="K333" s="227"/>
      <c r="L333" s="232"/>
      <c r="M333" s="233"/>
      <c r="N333" s="234"/>
      <c r="O333" s="234"/>
      <c r="P333" s="234"/>
      <c r="Q333" s="234"/>
      <c r="R333" s="234"/>
      <c r="S333" s="234"/>
      <c r="T333" s="235"/>
      <c r="AT333" s="236" t="s">
        <v>147</v>
      </c>
      <c r="AU333" s="236" t="s">
        <v>85</v>
      </c>
      <c r="AV333" s="11" t="s">
        <v>78</v>
      </c>
      <c r="AW333" s="11" t="s">
        <v>35</v>
      </c>
      <c r="AX333" s="11" t="s">
        <v>73</v>
      </c>
      <c r="AY333" s="236" t="s">
        <v>137</v>
      </c>
    </row>
    <row r="334" s="11" customFormat="1">
      <c r="B334" s="226"/>
      <c r="C334" s="227"/>
      <c r="D334" s="228" t="s">
        <v>147</v>
      </c>
      <c r="E334" s="229" t="s">
        <v>21</v>
      </c>
      <c r="F334" s="230" t="s">
        <v>295</v>
      </c>
      <c r="G334" s="227"/>
      <c r="H334" s="229" t="s">
        <v>21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AT334" s="236" t="s">
        <v>147</v>
      </c>
      <c r="AU334" s="236" t="s">
        <v>85</v>
      </c>
      <c r="AV334" s="11" t="s">
        <v>78</v>
      </c>
      <c r="AW334" s="11" t="s">
        <v>35</v>
      </c>
      <c r="AX334" s="11" t="s">
        <v>73</v>
      </c>
      <c r="AY334" s="236" t="s">
        <v>137</v>
      </c>
    </row>
    <row r="335" s="12" customFormat="1">
      <c r="B335" s="237"/>
      <c r="C335" s="238"/>
      <c r="D335" s="228" t="s">
        <v>147</v>
      </c>
      <c r="E335" s="239" t="s">
        <v>21</v>
      </c>
      <c r="F335" s="240" t="s">
        <v>380</v>
      </c>
      <c r="G335" s="238"/>
      <c r="H335" s="241">
        <v>1.8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AT335" s="247" t="s">
        <v>147</v>
      </c>
      <c r="AU335" s="247" t="s">
        <v>85</v>
      </c>
      <c r="AV335" s="12" t="s">
        <v>85</v>
      </c>
      <c r="AW335" s="12" t="s">
        <v>35</v>
      </c>
      <c r="AX335" s="12" t="s">
        <v>73</v>
      </c>
      <c r="AY335" s="247" t="s">
        <v>137</v>
      </c>
    </row>
    <row r="336" s="13" customFormat="1">
      <c r="B336" s="258"/>
      <c r="C336" s="259"/>
      <c r="D336" s="228" t="s">
        <v>147</v>
      </c>
      <c r="E336" s="260" t="s">
        <v>21</v>
      </c>
      <c r="F336" s="261" t="s">
        <v>172</v>
      </c>
      <c r="G336" s="259"/>
      <c r="H336" s="262">
        <v>18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AT336" s="268" t="s">
        <v>147</v>
      </c>
      <c r="AU336" s="268" t="s">
        <v>85</v>
      </c>
      <c r="AV336" s="13" t="s">
        <v>145</v>
      </c>
      <c r="AW336" s="13" t="s">
        <v>35</v>
      </c>
      <c r="AX336" s="13" t="s">
        <v>78</v>
      </c>
      <c r="AY336" s="268" t="s">
        <v>137</v>
      </c>
    </row>
    <row r="337" s="1" customFormat="1" ht="16.5" customHeight="1">
      <c r="B337" s="46"/>
      <c r="C337" s="214" t="s">
        <v>381</v>
      </c>
      <c r="D337" s="214" t="s">
        <v>140</v>
      </c>
      <c r="E337" s="215" t="s">
        <v>382</v>
      </c>
      <c r="F337" s="216" t="s">
        <v>383</v>
      </c>
      <c r="G337" s="217" t="s">
        <v>185</v>
      </c>
      <c r="H337" s="218">
        <v>1.8</v>
      </c>
      <c r="I337" s="219"/>
      <c r="J337" s="220">
        <f>ROUND(I337*H337,2)</f>
        <v>0</v>
      </c>
      <c r="K337" s="216" t="s">
        <v>144</v>
      </c>
      <c r="L337" s="72"/>
      <c r="M337" s="221" t="s">
        <v>21</v>
      </c>
      <c r="N337" s="222" t="s">
        <v>44</v>
      </c>
      <c r="O337" s="47"/>
      <c r="P337" s="223">
        <f>O337*H337</f>
        <v>0</v>
      </c>
      <c r="Q337" s="223">
        <v>0</v>
      </c>
      <c r="R337" s="223">
        <f>Q337*H337</f>
        <v>0</v>
      </c>
      <c r="S337" s="223">
        <v>0.075999999999999998</v>
      </c>
      <c r="T337" s="224">
        <f>S337*H337</f>
        <v>0.13680000000000001</v>
      </c>
      <c r="AR337" s="24" t="s">
        <v>145</v>
      </c>
      <c r="AT337" s="24" t="s">
        <v>140</v>
      </c>
      <c r="AU337" s="24" t="s">
        <v>85</v>
      </c>
      <c r="AY337" s="24" t="s">
        <v>137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24" t="s">
        <v>78</v>
      </c>
      <c r="BK337" s="225">
        <f>ROUND(I337*H337,2)</f>
        <v>0</v>
      </c>
      <c r="BL337" s="24" t="s">
        <v>145</v>
      </c>
      <c r="BM337" s="24" t="s">
        <v>384</v>
      </c>
    </row>
    <row r="338" s="11" customFormat="1">
      <c r="B338" s="226"/>
      <c r="C338" s="227"/>
      <c r="D338" s="228" t="s">
        <v>147</v>
      </c>
      <c r="E338" s="229" t="s">
        <v>21</v>
      </c>
      <c r="F338" s="230" t="s">
        <v>351</v>
      </c>
      <c r="G338" s="227"/>
      <c r="H338" s="229" t="s">
        <v>21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AT338" s="236" t="s">
        <v>147</v>
      </c>
      <c r="AU338" s="236" t="s">
        <v>85</v>
      </c>
      <c r="AV338" s="11" t="s">
        <v>78</v>
      </c>
      <c r="AW338" s="11" t="s">
        <v>35</v>
      </c>
      <c r="AX338" s="11" t="s">
        <v>73</v>
      </c>
      <c r="AY338" s="236" t="s">
        <v>137</v>
      </c>
    </row>
    <row r="339" s="11" customFormat="1">
      <c r="B339" s="226"/>
      <c r="C339" s="227"/>
      <c r="D339" s="228" t="s">
        <v>147</v>
      </c>
      <c r="E339" s="229" t="s">
        <v>21</v>
      </c>
      <c r="F339" s="230" t="s">
        <v>385</v>
      </c>
      <c r="G339" s="227"/>
      <c r="H339" s="229" t="s">
        <v>21</v>
      </c>
      <c r="I339" s="231"/>
      <c r="J339" s="227"/>
      <c r="K339" s="227"/>
      <c r="L339" s="232"/>
      <c r="M339" s="233"/>
      <c r="N339" s="234"/>
      <c r="O339" s="234"/>
      <c r="P339" s="234"/>
      <c r="Q339" s="234"/>
      <c r="R339" s="234"/>
      <c r="S339" s="234"/>
      <c r="T339" s="235"/>
      <c r="AT339" s="236" t="s">
        <v>147</v>
      </c>
      <c r="AU339" s="236" t="s">
        <v>85</v>
      </c>
      <c r="AV339" s="11" t="s">
        <v>78</v>
      </c>
      <c r="AW339" s="11" t="s">
        <v>35</v>
      </c>
      <c r="AX339" s="11" t="s">
        <v>73</v>
      </c>
      <c r="AY339" s="236" t="s">
        <v>137</v>
      </c>
    </row>
    <row r="340" s="12" customFormat="1">
      <c r="B340" s="237"/>
      <c r="C340" s="238"/>
      <c r="D340" s="228" t="s">
        <v>147</v>
      </c>
      <c r="E340" s="239" t="s">
        <v>21</v>
      </c>
      <c r="F340" s="240" t="s">
        <v>380</v>
      </c>
      <c r="G340" s="238"/>
      <c r="H340" s="241">
        <v>1.8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AT340" s="247" t="s">
        <v>147</v>
      </c>
      <c r="AU340" s="247" t="s">
        <v>85</v>
      </c>
      <c r="AV340" s="12" t="s">
        <v>85</v>
      </c>
      <c r="AW340" s="12" t="s">
        <v>35</v>
      </c>
      <c r="AX340" s="12" t="s">
        <v>78</v>
      </c>
      <c r="AY340" s="247" t="s">
        <v>137</v>
      </c>
    </row>
    <row r="341" s="1" customFormat="1" ht="25.5" customHeight="1">
      <c r="B341" s="46"/>
      <c r="C341" s="214" t="s">
        <v>386</v>
      </c>
      <c r="D341" s="214" t="s">
        <v>140</v>
      </c>
      <c r="E341" s="215" t="s">
        <v>387</v>
      </c>
      <c r="F341" s="216" t="s">
        <v>388</v>
      </c>
      <c r="G341" s="217" t="s">
        <v>185</v>
      </c>
      <c r="H341" s="218">
        <v>0.55000000000000004</v>
      </c>
      <c r="I341" s="219"/>
      <c r="J341" s="220">
        <f>ROUND(I341*H341,2)</f>
        <v>0</v>
      </c>
      <c r="K341" s="216" t="s">
        <v>144</v>
      </c>
      <c r="L341" s="72"/>
      <c r="M341" s="221" t="s">
        <v>21</v>
      </c>
      <c r="N341" s="222" t="s">
        <v>44</v>
      </c>
      <c r="O341" s="47"/>
      <c r="P341" s="223">
        <f>O341*H341</f>
        <v>0</v>
      </c>
      <c r="Q341" s="223">
        <v>0</v>
      </c>
      <c r="R341" s="223">
        <f>Q341*H341</f>
        <v>0</v>
      </c>
      <c r="S341" s="223">
        <v>0.27000000000000002</v>
      </c>
      <c r="T341" s="224">
        <f>S341*H341</f>
        <v>0.14850000000000002</v>
      </c>
      <c r="AR341" s="24" t="s">
        <v>145</v>
      </c>
      <c r="AT341" s="24" t="s">
        <v>140</v>
      </c>
      <c r="AU341" s="24" t="s">
        <v>85</v>
      </c>
      <c r="AY341" s="24" t="s">
        <v>137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24" t="s">
        <v>78</v>
      </c>
      <c r="BK341" s="225">
        <f>ROUND(I341*H341,2)</f>
        <v>0</v>
      </c>
      <c r="BL341" s="24" t="s">
        <v>145</v>
      </c>
      <c r="BM341" s="24" t="s">
        <v>389</v>
      </c>
    </row>
    <row r="342" s="11" customFormat="1">
      <c r="B342" s="226"/>
      <c r="C342" s="227"/>
      <c r="D342" s="228" t="s">
        <v>147</v>
      </c>
      <c r="E342" s="229" t="s">
        <v>21</v>
      </c>
      <c r="F342" s="230" t="s">
        <v>344</v>
      </c>
      <c r="G342" s="227"/>
      <c r="H342" s="229" t="s">
        <v>21</v>
      </c>
      <c r="I342" s="231"/>
      <c r="J342" s="227"/>
      <c r="K342" s="227"/>
      <c r="L342" s="232"/>
      <c r="M342" s="233"/>
      <c r="N342" s="234"/>
      <c r="O342" s="234"/>
      <c r="P342" s="234"/>
      <c r="Q342" s="234"/>
      <c r="R342" s="234"/>
      <c r="S342" s="234"/>
      <c r="T342" s="235"/>
      <c r="AT342" s="236" t="s">
        <v>147</v>
      </c>
      <c r="AU342" s="236" t="s">
        <v>85</v>
      </c>
      <c r="AV342" s="11" t="s">
        <v>78</v>
      </c>
      <c r="AW342" s="11" t="s">
        <v>35</v>
      </c>
      <c r="AX342" s="11" t="s">
        <v>73</v>
      </c>
      <c r="AY342" s="236" t="s">
        <v>137</v>
      </c>
    </row>
    <row r="343" s="11" customFormat="1">
      <c r="B343" s="226"/>
      <c r="C343" s="227"/>
      <c r="D343" s="228" t="s">
        <v>147</v>
      </c>
      <c r="E343" s="229" t="s">
        <v>21</v>
      </c>
      <c r="F343" s="230" t="s">
        <v>168</v>
      </c>
      <c r="G343" s="227"/>
      <c r="H343" s="229" t="s">
        <v>21</v>
      </c>
      <c r="I343" s="231"/>
      <c r="J343" s="227"/>
      <c r="K343" s="227"/>
      <c r="L343" s="232"/>
      <c r="M343" s="233"/>
      <c r="N343" s="234"/>
      <c r="O343" s="234"/>
      <c r="P343" s="234"/>
      <c r="Q343" s="234"/>
      <c r="R343" s="234"/>
      <c r="S343" s="234"/>
      <c r="T343" s="235"/>
      <c r="AT343" s="236" t="s">
        <v>147</v>
      </c>
      <c r="AU343" s="236" t="s">
        <v>85</v>
      </c>
      <c r="AV343" s="11" t="s">
        <v>78</v>
      </c>
      <c r="AW343" s="11" t="s">
        <v>35</v>
      </c>
      <c r="AX343" s="11" t="s">
        <v>73</v>
      </c>
      <c r="AY343" s="236" t="s">
        <v>137</v>
      </c>
    </row>
    <row r="344" s="12" customFormat="1">
      <c r="B344" s="237"/>
      <c r="C344" s="238"/>
      <c r="D344" s="228" t="s">
        <v>147</v>
      </c>
      <c r="E344" s="239" t="s">
        <v>21</v>
      </c>
      <c r="F344" s="240" t="s">
        <v>390</v>
      </c>
      <c r="G344" s="238"/>
      <c r="H344" s="241">
        <v>0.55000000000000004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AT344" s="247" t="s">
        <v>147</v>
      </c>
      <c r="AU344" s="247" t="s">
        <v>85</v>
      </c>
      <c r="AV344" s="12" t="s">
        <v>85</v>
      </c>
      <c r="AW344" s="12" t="s">
        <v>35</v>
      </c>
      <c r="AX344" s="12" t="s">
        <v>78</v>
      </c>
      <c r="AY344" s="247" t="s">
        <v>137</v>
      </c>
    </row>
    <row r="345" s="1" customFormat="1" ht="25.5" customHeight="1">
      <c r="B345" s="46"/>
      <c r="C345" s="214" t="s">
        <v>391</v>
      </c>
      <c r="D345" s="214" t="s">
        <v>140</v>
      </c>
      <c r="E345" s="215" t="s">
        <v>392</v>
      </c>
      <c r="F345" s="216" t="s">
        <v>393</v>
      </c>
      <c r="G345" s="217" t="s">
        <v>143</v>
      </c>
      <c r="H345" s="218">
        <v>0.94599999999999995</v>
      </c>
      <c r="I345" s="219"/>
      <c r="J345" s="220">
        <f>ROUND(I345*H345,2)</f>
        <v>0</v>
      </c>
      <c r="K345" s="216" t="s">
        <v>144</v>
      </c>
      <c r="L345" s="72"/>
      <c r="M345" s="221" t="s">
        <v>21</v>
      </c>
      <c r="N345" s="222" t="s">
        <v>44</v>
      </c>
      <c r="O345" s="47"/>
      <c r="P345" s="223">
        <f>O345*H345</f>
        <v>0</v>
      </c>
      <c r="Q345" s="223">
        <v>0</v>
      </c>
      <c r="R345" s="223">
        <f>Q345*H345</f>
        <v>0</v>
      </c>
      <c r="S345" s="223">
        <v>1.8</v>
      </c>
      <c r="T345" s="224">
        <f>S345*H345</f>
        <v>1.7027999999999999</v>
      </c>
      <c r="AR345" s="24" t="s">
        <v>145</v>
      </c>
      <c r="AT345" s="24" t="s">
        <v>140</v>
      </c>
      <c r="AU345" s="24" t="s">
        <v>85</v>
      </c>
      <c r="AY345" s="24" t="s">
        <v>137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24" t="s">
        <v>78</v>
      </c>
      <c r="BK345" s="225">
        <f>ROUND(I345*H345,2)</f>
        <v>0</v>
      </c>
      <c r="BL345" s="24" t="s">
        <v>145</v>
      </c>
      <c r="BM345" s="24" t="s">
        <v>394</v>
      </c>
    </row>
    <row r="346" s="11" customFormat="1">
      <c r="B346" s="226"/>
      <c r="C346" s="227"/>
      <c r="D346" s="228" t="s">
        <v>147</v>
      </c>
      <c r="E346" s="229" t="s">
        <v>21</v>
      </c>
      <c r="F346" s="230" t="s">
        <v>344</v>
      </c>
      <c r="G346" s="227"/>
      <c r="H346" s="229" t="s">
        <v>21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AT346" s="236" t="s">
        <v>147</v>
      </c>
      <c r="AU346" s="236" t="s">
        <v>85</v>
      </c>
      <c r="AV346" s="11" t="s">
        <v>78</v>
      </c>
      <c r="AW346" s="11" t="s">
        <v>35</v>
      </c>
      <c r="AX346" s="11" t="s">
        <v>73</v>
      </c>
      <c r="AY346" s="236" t="s">
        <v>137</v>
      </c>
    </row>
    <row r="347" s="11" customFormat="1">
      <c r="B347" s="226"/>
      <c r="C347" s="227"/>
      <c r="D347" s="228" t="s">
        <v>147</v>
      </c>
      <c r="E347" s="229" t="s">
        <v>21</v>
      </c>
      <c r="F347" s="230" t="s">
        <v>149</v>
      </c>
      <c r="G347" s="227"/>
      <c r="H347" s="229" t="s">
        <v>21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AT347" s="236" t="s">
        <v>147</v>
      </c>
      <c r="AU347" s="236" t="s">
        <v>85</v>
      </c>
      <c r="AV347" s="11" t="s">
        <v>78</v>
      </c>
      <c r="AW347" s="11" t="s">
        <v>35</v>
      </c>
      <c r="AX347" s="11" t="s">
        <v>73</v>
      </c>
      <c r="AY347" s="236" t="s">
        <v>137</v>
      </c>
    </row>
    <row r="348" s="12" customFormat="1">
      <c r="B348" s="237"/>
      <c r="C348" s="238"/>
      <c r="D348" s="228" t="s">
        <v>147</v>
      </c>
      <c r="E348" s="239" t="s">
        <v>21</v>
      </c>
      <c r="F348" s="240" t="s">
        <v>395</v>
      </c>
      <c r="G348" s="238"/>
      <c r="H348" s="241">
        <v>0.44600000000000001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AT348" s="247" t="s">
        <v>147</v>
      </c>
      <c r="AU348" s="247" t="s">
        <v>85</v>
      </c>
      <c r="AV348" s="12" t="s">
        <v>85</v>
      </c>
      <c r="AW348" s="12" t="s">
        <v>35</v>
      </c>
      <c r="AX348" s="12" t="s">
        <v>73</v>
      </c>
      <c r="AY348" s="247" t="s">
        <v>137</v>
      </c>
    </row>
    <row r="349" s="11" customFormat="1">
      <c r="B349" s="226"/>
      <c r="C349" s="227"/>
      <c r="D349" s="228" t="s">
        <v>147</v>
      </c>
      <c r="E349" s="229" t="s">
        <v>21</v>
      </c>
      <c r="F349" s="230" t="s">
        <v>170</v>
      </c>
      <c r="G349" s="227"/>
      <c r="H349" s="229" t="s">
        <v>21</v>
      </c>
      <c r="I349" s="231"/>
      <c r="J349" s="227"/>
      <c r="K349" s="227"/>
      <c r="L349" s="232"/>
      <c r="M349" s="233"/>
      <c r="N349" s="234"/>
      <c r="O349" s="234"/>
      <c r="P349" s="234"/>
      <c r="Q349" s="234"/>
      <c r="R349" s="234"/>
      <c r="S349" s="234"/>
      <c r="T349" s="235"/>
      <c r="AT349" s="236" t="s">
        <v>147</v>
      </c>
      <c r="AU349" s="236" t="s">
        <v>85</v>
      </c>
      <c r="AV349" s="11" t="s">
        <v>78</v>
      </c>
      <c r="AW349" s="11" t="s">
        <v>35</v>
      </c>
      <c r="AX349" s="11" t="s">
        <v>73</v>
      </c>
      <c r="AY349" s="236" t="s">
        <v>137</v>
      </c>
    </row>
    <row r="350" s="12" customFormat="1">
      <c r="B350" s="237"/>
      <c r="C350" s="238"/>
      <c r="D350" s="228" t="s">
        <v>147</v>
      </c>
      <c r="E350" s="239" t="s">
        <v>21</v>
      </c>
      <c r="F350" s="240" t="s">
        <v>396</v>
      </c>
      <c r="G350" s="238"/>
      <c r="H350" s="241">
        <v>0.5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AT350" s="247" t="s">
        <v>147</v>
      </c>
      <c r="AU350" s="247" t="s">
        <v>85</v>
      </c>
      <c r="AV350" s="12" t="s">
        <v>85</v>
      </c>
      <c r="AW350" s="12" t="s">
        <v>35</v>
      </c>
      <c r="AX350" s="12" t="s">
        <v>73</v>
      </c>
      <c r="AY350" s="247" t="s">
        <v>137</v>
      </c>
    </row>
    <row r="351" s="13" customFormat="1">
      <c r="B351" s="258"/>
      <c r="C351" s="259"/>
      <c r="D351" s="228" t="s">
        <v>147</v>
      </c>
      <c r="E351" s="260" t="s">
        <v>21</v>
      </c>
      <c r="F351" s="261" t="s">
        <v>172</v>
      </c>
      <c r="G351" s="259"/>
      <c r="H351" s="262">
        <v>0.94599999999999995</v>
      </c>
      <c r="I351" s="263"/>
      <c r="J351" s="259"/>
      <c r="K351" s="259"/>
      <c r="L351" s="264"/>
      <c r="M351" s="265"/>
      <c r="N351" s="266"/>
      <c r="O351" s="266"/>
      <c r="P351" s="266"/>
      <c r="Q351" s="266"/>
      <c r="R351" s="266"/>
      <c r="S351" s="266"/>
      <c r="T351" s="267"/>
      <c r="AT351" s="268" t="s">
        <v>147</v>
      </c>
      <c r="AU351" s="268" t="s">
        <v>85</v>
      </c>
      <c r="AV351" s="13" t="s">
        <v>145</v>
      </c>
      <c r="AW351" s="13" t="s">
        <v>35</v>
      </c>
      <c r="AX351" s="13" t="s">
        <v>78</v>
      </c>
      <c r="AY351" s="268" t="s">
        <v>137</v>
      </c>
    </row>
    <row r="352" s="1" customFormat="1" ht="25.5" customHeight="1">
      <c r="B352" s="46"/>
      <c r="C352" s="214" t="s">
        <v>397</v>
      </c>
      <c r="D352" s="214" t="s">
        <v>140</v>
      </c>
      <c r="E352" s="215" t="s">
        <v>398</v>
      </c>
      <c r="F352" s="216" t="s">
        <v>399</v>
      </c>
      <c r="G352" s="217" t="s">
        <v>218</v>
      </c>
      <c r="H352" s="218">
        <v>2</v>
      </c>
      <c r="I352" s="219"/>
      <c r="J352" s="220">
        <f>ROUND(I352*H352,2)</f>
        <v>0</v>
      </c>
      <c r="K352" s="216" t="s">
        <v>144</v>
      </c>
      <c r="L352" s="72"/>
      <c r="M352" s="221" t="s">
        <v>21</v>
      </c>
      <c r="N352" s="222" t="s">
        <v>44</v>
      </c>
      <c r="O352" s="47"/>
      <c r="P352" s="223">
        <f>O352*H352</f>
        <v>0</v>
      </c>
      <c r="Q352" s="223">
        <v>0</v>
      </c>
      <c r="R352" s="223">
        <f>Q352*H352</f>
        <v>0</v>
      </c>
      <c r="S352" s="223">
        <v>0.080000000000000002</v>
      </c>
      <c r="T352" s="224">
        <f>S352*H352</f>
        <v>0.16</v>
      </c>
      <c r="AR352" s="24" t="s">
        <v>145</v>
      </c>
      <c r="AT352" s="24" t="s">
        <v>140</v>
      </c>
      <c r="AU352" s="24" t="s">
        <v>85</v>
      </c>
      <c r="AY352" s="24" t="s">
        <v>137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24" t="s">
        <v>78</v>
      </c>
      <c r="BK352" s="225">
        <f>ROUND(I352*H352,2)</f>
        <v>0</v>
      </c>
      <c r="BL352" s="24" t="s">
        <v>145</v>
      </c>
      <c r="BM352" s="24" t="s">
        <v>400</v>
      </c>
    </row>
    <row r="353" s="11" customFormat="1">
      <c r="B353" s="226"/>
      <c r="C353" s="227"/>
      <c r="D353" s="228" t="s">
        <v>147</v>
      </c>
      <c r="E353" s="229" t="s">
        <v>21</v>
      </c>
      <c r="F353" s="230" t="s">
        <v>344</v>
      </c>
      <c r="G353" s="227"/>
      <c r="H353" s="229" t="s">
        <v>21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AT353" s="236" t="s">
        <v>147</v>
      </c>
      <c r="AU353" s="236" t="s">
        <v>85</v>
      </c>
      <c r="AV353" s="11" t="s">
        <v>78</v>
      </c>
      <c r="AW353" s="11" t="s">
        <v>35</v>
      </c>
      <c r="AX353" s="11" t="s">
        <v>73</v>
      </c>
      <c r="AY353" s="236" t="s">
        <v>137</v>
      </c>
    </row>
    <row r="354" s="11" customFormat="1">
      <c r="B354" s="226"/>
      <c r="C354" s="227"/>
      <c r="D354" s="228" t="s">
        <v>147</v>
      </c>
      <c r="E354" s="229" t="s">
        <v>21</v>
      </c>
      <c r="F354" s="230" t="s">
        <v>370</v>
      </c>
      <c r="G354" s="227"/>
      <c r="H354" s="229" t="s">
        <v>21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AT354" s="236" t="s">
        <v>147</v>
      </c>
      <c r="AU354" s="236" t="s">
        <v>85</v>
      </c>
      <c r="AV354" s="11" t="s">
        <v>78</v>
      </c>
      <c r="AW354" s="11" t="s">
        <v>35</v>
      </c>
      <c r="AX354" s="11" t="s">
        <v>73</v>
      </c>
      <c r="AY354" s="236" t="s">
        <v>137</v>
      </c>
    </row>
    <row r="355" s="12" customFormat="1">
      <c r="B355" s="237"/>
      <c r="C355" s="238"/>
      <c r="D355" s="228" t="s">
        <v>147</v>
      </c>
      <c r="E355" s="239" t="s">
        <v>21</v>
      </c>
      <c r="F355" s="240" t="s">
        <v>401</v>
      </c>
      <c r="G355" s="238"/>
      <c r="H355" s="241">
        <v>2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AT355" s="247" t="s">
        <v>147</v>
      </c>
      <c r="AU355" s="247" t="s">
        <v>85</v>
      </c>
      <c r="AV355" s="12" t="s">
        <v>85</v>
      </c>
      <c r="AW355" s="12" t="s">
        <v>35</v>
      </c>
      <c r="AX355" s="12" t="s">
        <v>78</v>
      </c>
      <c r="AY355" s="247" t="s">
        <v>137</v>
      </c>
    </row>
    <row r="356" s="1" customFormat="1" ht="25.5" customHeight="1">
      <c r="B356" s="46"/>
      <c r="C356" s="214" t="s">
        <v>402</v>
      </c>
      <c r="D356" s="214" t="s">
        <v>140</v>
      </c>
      <c r="E356" s="215" t="s">
        <v>403</v>
      </c>
      <c r="F356" s="216" t="s">
        <v>404</v>
      </c>
      <c r="G356" s="217" t="s">
        <v>218</v>
      </c>
      <c r="H356" s="218">
        <v>2</v>
      </c>
      <c r="I356" s="219"/>
      <c r="J356" s="220">
        <f>ROUND(I356*H356,2)</f>
        <v>0</v>
      </c>
      <c r="K356" s="216" t="s">
        <v>144</v>
      </c>
      <c r="L356" s="72"/>
      <c r="M356" s="221" t="s">
        <v>21</v>
      </c>
      <c r="N356" s="222" t="s">
        <v>44</v>
      </c>
      <c r="O356" s="47"/>
      <c r="P356" s="223">
        <f>O356*H356</f>
        <v>0</v>
      </c>
      <c r="Q356" s="223">
        <v>0</v>
      </c>
      <c r="R356" s="223">
        <f>Q356*H356</f>
        <v>0</v>
      </c>
      <c r="S356" s="223">
        <v>0.059999999999999998</v>
      </c>
      <c r="T356" s="224">
        <f>S356*H356</f>
        <v>0.12</v>
      </c>
      <c r="AR356" s="24" t="s">
        <v>145</v>
      </c>
      <c r="AT356" s="24" t="s">
        <v>140</v>
      </c>
      <c r="AU356" s="24" t="s">
        <v>85</v>
      </c>
      <c r="AY356" s="24" t="s">
        <v>137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24" t="s">
        <v>78</v>
      </c>
      <c r="BK356" s="225">
        <f>ROUND(I356*H356,2)</f>
        <v>0</v>
      </c>
      <c r="BL356" s="24" t="s">
        <v>145</v>
      </c>
      <c r="BM356" s="24" t="s">
        <v>405</v>
      </c>
    </row>
    <row r="357" s="11" customFormat="1">
      <c r="B357" s="226"/>
      <c r="C357" s="227"/>
      <c r="D357" s="228" t="s">
        <v>147</v>
      </c>
      <c r="E357" s="229" t="s">
        <v>21</v>
      </c>
      <c r="F357" s="230" t="s">
        <v>344</v>
      </c>
      <c r="G357" s="227"/>
      <c r="H357" s="229" t="s">
        <v>21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AT357" s="236" t="s">
        <v>147</v>
      </c>
      <c r="AU357" s="236" t="s">
        <v>85</v>
      </c>
      <c r="AV357" s="11" t="s">
        <v>78</v>
      </c>
      <c r="AW357" s="11" t="s">
        <v>35</v>
      </c>
      <c r="AX357" s="11" t="s">
        <v>73</v>
      </c>
      <c r="AY357" s="236" t="s">
        <v>137</v>
      </c>
    </row>
    <row r="358" s="11" customFormat="1">
      <c r="B358" s="226"/>
      <c r="C358" s="227"/>
      <c r="D358" s="228" t="s">
        <v>147</v>
      </c>
      <c r="E358" s="229" t="s">
        <v>21</v>
      </c>
      <c r="F358" s="230" t="s">
        <v>370</v>
      </c>
      <c r="G358" s="227"/>
      <c r="H358" s="229" t="s">
        <v>21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AT358" s="236" t="s">
        <v>147</v>
      </c>
      <c r="AU358" s="236" t="s">
        <v>85</v>
      </c>
      <c r="AV358" s="11" t="s">
        <v>78</v>
      </c>
      <c r="AW358" s="11" t="s">
        <v>35</v>
      </c>
      <c r="AX358" s="11" t="s">
        <v>73</v>
      </c>
      <c r="AY358" s="236" t="s">
        <v>137</v>
      </c>
    </row>
    <row r="359" s="12" customFormat="1">
      <c r="B359" s="237"/>
      <c r="C359" s="238"/>
      <c r="D359" s="228" t="s">
        <v>147</v>
      </c>
      <c r="E359" s="239" t="s">
        <v>21</v>
      </c>
      <c r="F359" s="240" t="s">
        <v>401</v>
      </c>
      <c r="G359" s="238"/>
      <c r="H359" s="241">
        <v>2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AT359" s="247" t="s">
        <v>147</v>
      </c>
      <c r="AU359" s="247" t="s">
        <v>85</v>
      </c>
      <c r="AV359" s="12" t="s">
        <v>85</v>
      </c>
      <c r="AW359" s="12" t="s">
        <v>35</v>
      </c>
      <c r="AX359" s="12" t="s">
        <v>78</v>
      </c>
      <c r="AY359" s="247" t="s">
        <v>137</v>
      </c>
    </row>
    <row r="360" s="1" customFormat="1" ht="25.5" customHeight="1">
      <c r="B360" s="46"/>
      <c r="C360" s="214" t="s">
        <v>406</v>
      </c>
      <c r="D360" s="214" t="s">
        <v>140</v>
      </c>
      <c r="E360" s="215" t="s">
        <v>407</v>
      </c>
      <c r="F360" s="216" t="s">
        <v>408</v>
      </c>
      <c r="G360" s="217" t="s">
        <v>218</v>
      </c>
      <c r="H360" s="218">
        <v>2</v>
      </c>
      <c r="I360" s="219"/>
      <c r="J360" s="220">
        <f>ROUND(I360*H360,2)</f>
        <v>0</v>
      </c>
      <c r="K360" s="216" t="s">
        <v>144</v>
      </c>
      <c r="L360" s="72"/>
      <c r="M360" s="221" t="s">
        <v>21</v>
      </c>
      <c r="N360" s="222" t="s">
        <v>44</v>
      </c>
      <c r="O360" s="47"/>
      <c r="P360" s="223">
        <f>O360*H360</f>
        <v>0</v>
      </c>
      <c r="Q360" s="223">
        <v>0</v>
      </c>
      <c r="R360" s="223">
        <f>Q360*H360</f>
        <v>0</v>
      </c>
      <c r="S360" s="223">
        <v>0.031</v>
      </c>
      <c r="T360" s="224">
        <f>S360*H360</f>
        <v>0.062</v>
      </c>
      <c r="AR360" s="24" t="s">
        <v>145</v>
      </c>
      <c r="AT360" s="24" t="s">
        <v>140</v>
      </c>
      <c r="AU360" s="24" t="s">
        <v>85</v>
      </c>
      <c r="AY360" s="24" t="s">
        <v>137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24" t="s">
        <v>78</v>
      </c>
      <c r="BK360" s="225">
        <f>ROUND(I360*H360,2)</f>
        <v>0</v>
      </c>
      <c r="BL360" s="24" t="s">
        <v>145</v>
      </c>
      <c r="BM360" s="24" t="s">
        <v>409</v>
      </c>
    </row>
    <row r="361" s="11" customFormat="1">
      <c r="B361" s="226"/>
      <c r="C361" s="227"/>
      <c r="D361" s="228" t="s">
        <v>147</v>
      </c>
      <c r="E361" s="229" t="s">
        <v>21</v>
      </c>
      <c r="F361" s="230" t="s">
        <v>148</v>
      </c>
      <c r="G361" s="227"/>
      <c r="H361" s="229" t="s">
        <v>21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AT361" s="236" t="s">
        <v>147</v>
      </c>
      <c r="AU361" s="236" t="s">
        <v>85</v>
      </c>
      <c r="AV361" s="11" t="s">
        <v>78</v>
      </c>
      <c r="AW361" s="11" t="s">
        <v>35</v>
      </c>
      <c r="AX361" s="11" t="s">
        <v>73</v>
      </c>
      <c r="AY361" s="236" t="s">
        <v>137</v>
      </c>
    </row>
    <row r="362" s="11" customFormat="1">
      <c r="B362" s="226"/>
      <c r="C362" s="227"/>
      <c r="D362" s="228" t="s">
        <v>147</v>
      </c>
      <c r="E362" s="229" t="s">
        <v>21</v>
      </c>
      <c r="F362" s="230" t="s">
        <v>410</v>
      </c>
      <c r="G362" s="227"/>
      <c r="H362" s="229" t="s">
        <v>21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AT362" s="236" t="s">
        <v>147</v>
      </c>
      <c r="AU362" s="236" t="s">
        <v>85</v>
      </c>
      <c r="AV362" s="11" t="s">
        <v>78</v>
      </c>
      <c r="AW362" s="11" t="s">
        <v>35</v>
      </c>
      <c r="AX362" s="11" t="s">
        <v>73</v>
      </c>
      <c r="AY362" s="236" t="s">
        <v>137</v>
      </c>
    </row>
    <row r="363" s="12" customFormat="1">
      <c r="B363" s="237"/>
      <c r="C363" s="238"/>
      <c r="D363" s="228" t="s">
        <v>147</v>
      </c>
      <c r="E363" s="239" t="s">
        <v>21</v>
      </c>
      <c r="F363" s="240" t="s">
        <v>221</v>
      </c>
      <c r="G363" s="238"/>
      <c r="H363" s="241">
        <v>2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AT363" s="247" t="s">
        <v>147</v>
      </c>
      <c r="AU363" s="247" t="s">
        <v>85</v>
      </c>
      <c r="AV363" s="12" t="s">
        <v>85</v>
      </c>
      <c r="AW363" s="12" t="s">
        <v>35</v>
      </c>
      <c r="AX363" s="12" t="s">
        <v>78</v>
      </c>
      <c r="AY363" s="247" t="s">
        <v>137</v>
      </c>
    </row>
    <row r="364" s="1" customFormat="1" ht="16.5" customHeight="1">
      <c r="B364" s="46"/>
      <c r="C364" s="214" t="s">
        <v>411</v>
      </c>
      <c r="D364" s="214" t="s">
        <v>140</v>
      </c>
      <c r="E364" s="215" t="s">
        <v>412</v>
      </c>
      <c r="F364" s="216" t="s">
        <v>413</v>
      </c>
      <c r="G364" s="217" t="s">
        <v>197</v>
      </c>
      <c r="H364" s="218">
        <v>25</v>
      </c>
      <c r="I364" s="219"/>
      <c r="J364" s="220">
        <f>ROUND(I364*H364,2)</f>
        <v>0</v>
      </c>
      <c r="K364" s="216" t="s">
        <v>144</v>
      </c>
      <c r="L364" s="72"/>
      <c r="M364" s="221" t="s">
        <v>21</v>
      </c>
      <c r="N364" s="222" t="s">
        <v>44</v>
      </c>
      <c r="O364" s="47"/>
      <c r="P364" s="223">
        <f>O364*H364</f>
        <v>0</v>
      </c>
      <c r="Q364" s="223">
        <v>0</v>
      </c>
      <c r="R364" s="223">
        <f>Q364*H364</f>
        <v>0</v>
      </c>
      <c r="S364" s="223">
        <v>0.017999999999999999</v>
      </c>
      <c r="T364" s="224">
        <f>S364*H364</f>
        <v>0.44999999999999996</v>
      </c>
      <c r="AR364" s="24" t="s">
        <v>145</v>
      </c>
      <c r="AT364" s="24" t="s">
        <v>140</v>
      </c>
      <c r="AU364" s="24" t="s">
        <v>85</v>
      </c>
      <c r="AY364" s="24" t="s">
        <v>137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24" t="s">
        <v>78</v>
      </c>
      <c r="BK364" s="225">
        <f>ROUND(I364*H364,2)</f>
        <v>0</v>
      </c>
      <c r="BL364" s="24" t="s">
        <v>145</v>
      </c>
      <c r="BM364" s="24" t="s">
        <v>414</v>
      </c>
    </row>
    <row r="365" s="11" customFormat="1">
      <c r="B365" s="226"/>
      <c r="C365" s="227"/>
      <c r="D365" s="228" t="s">
        <v>147</v>
      </c>
      <c r="E365" s="229" t="s">
        <v>21</v>
      </c>
      <c r="F365" s="230" t="s">
        <v>245</v>
      </c>
      <c r="G365" s="227"/>
      <c r="H365" s="229" t="s">
        <v>21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AT365" s="236" t="s">
        <v>147</v>
      </c>
      <c r="AU365" s="236" t="s">
        <v>85</v>
      </c>
      <c r="AV365" s="11" t="s">
        <v>78</v>
      </c>
      <c r="AW365" s="11" t="s">
        <v>35</v>
      </c>
      <c r="AX365" s="11" t="s">
        <v>73</v>
      </c>
      <c r="AY365" s="236" t="s">
        <v>137</v>
      </c>
    </row>
    <row r="366" s="12" customFormat="1">
      <c r="B366" s="237"/>
      <c r="C366" s="238"/>
      <c r="D366" s="228" t="s">
        <v>147</v>
      </c>
      <c r="E366" s="239" t="s">
        <v>21</v>
      </c>
      <c r="F366" s="240" t="s">
        <v>415</v>
      </c>
      <c r="G366" s="238"/>
      <c r="H366" s="241">
        <v>25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AT366" s="247" t="s">
        <v>147</v>
      </c>
      <c r="AU366" s="247" t="s">
        <v>85</v>
      </c>
      <c r="AV366" s="12" t="s">
        <v>85</v>
      </c>
      <c r="AW366" s="12" t="s">
        <v>35</v>
      </c>
      <c r="AX366" s="12" t="s">
        <v>78</v>
      </c>
      <c r="AY366" s="247" t="s">
        <v>137</v>
      </c>
    </row>
    <row r="367" s="1" customFormat="1" ht="25.5" customHeight="1">
      <c r="B367" s="46"/>
      <c r="C367" s="214" t="s">
        <v>416</v>
      </c>
      <c r="D367" s="214" t="s">
        <v>140</v>
      </c>
      <c r="E367" s="215" t="s">
        <v>417</v>
      </c>
      <c r="F367" s="216" t="s">
        <v>418</v>
      </c>
      <c r="G367" s="217" t="s">
        <v>197</v>
      </c>
      <c r="H367" s="218">
        <v>9.5999999999999996</v>
      </c>
      <c r="I367" s="219"/>
      <c r="J367" s="220">
        <f>ROUND(I367*H367,2)</f>
        <v>0</v>
      </c>
      <c r="K367" s="216" t="s">
        <v>144</v>
      </c>
      <c r="L367" s="72"/>
      <c r="M367" s="221" t="s">
        <v>21</v>
      </c>
      <c r="N367" s="222" t="s">
        <v>44</v>
      </c>
      <c r="O367" s="47"/>
      <c r="P367" s="223">
        <f>O367*H367</f>
        <v>0</v>
      </c>
      <c r="Q367" s="223">
        <v>0</v>
      </c>
      <c r="R367" s="223">
        <f>Q367*H367</f>
        <v>0</v>
      </c>
      <c r="S367" s="223">
        <v>0.042000000000000003</v>
      </c>
      <c r="T367" s="224">
        <f>S367*H367</f>
        <v>0.4032</v>
      </c>
      <c r="AR367" s="24" t="s">
        <v>145</v>
      </c>
      <c r="AT367" s="24" t="s">
        <v>140</v>
      </c>
      <c r="AU367" s="24" t="s">
        <v>85</v>
      </c>
      <c r="AY367" s="24" t="s">
        <v>137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24" t="s">
        <v>78</v>
      </c>
      <c r="BK367" s="225">
        <f>ROUND(I367*H367,2)</f>
        <v>0</v>
      </c>
      <c r="BL367" s="24" t="s">
        <v>145</v>
      </c>
      <c r="BM367" s="24" t="s">
        <v>419</v>
      </c>
    </row>
    <row r="368" s="11" customFormat="1">
      <c r="B368" s="226"/>
      <c r="C368" s="227"/>
      <c r="D368" s="228" t="s">
        <v>147</v>
      </c>
      <c r="E368" s="229" t="s">
        <v>21</v>
      </c>
      <c r="F368" s="230" t="s">
        <v>344</v>
      </c>
      <c r="G368" s="227"/>
      <c r="H368" s="229" t="s">
        <v>21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AT368" s="236" t="s">
        <v>147</v>
      </c>
      <c r="AU368" s="236" t="s">
        <v>85</v>
      </c>
      <c r="AV368" s="11" t="s">
        <v>78</v>
      </c>
      <c r="AW368" s="11" t="s">
        <v>35</v>
      </c>
      <c r="AX368" s="11" t="s">
        <v>73</v>
      </c>
      <c r="AY368" s="236" t="s">
        <v>137</v>
      </c>
    </row>
    <row r="369" s="11" customFormat="1">
      <c r="B369" s="226"/>
      <c r="C369" s="227"/>
      <c r="D369" s="228" t="s">
        <v>147</v>
      </c>
      <c r="E369" s="229" t="s">
        <v>21</v>
      </c>
      <c r="F369" s="230" t="s">
        <v>149</v>
      </c>
      <c r="G369" s="227"/>
      <c r="H369" s="229" t="s">
        <v>21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AT369" s="236" t="s">
        <v>147</v>
      </c>
      <c r="AU369" s="236" t="s">
        <v>85</v>
      </c>
      <c r="AV369" s="11" t="s">
        <v>78</v>
      </c>
      <c r="AW369" s="11" t="s">
        <v>35</v>
      </c>
      <c r="AX369" s="11" t="s">
        <v>73</v>
      </c>
      <c r="AY369" s="236" t="s">
        <v>137</v>
      </c>
    </row>
    <row r="370" s="12" customFormat="1">
      <c r="B370" s="237"/>
      <c r="C370" s="238"/>
      <c r="D370" s="228" t="s">
        <v>147</v>
      </c>
      <c r="E370" s="239" t="s">
        <v>21</v>
      </c>
      <c r="F370" s="240" t="s">
        <v>420</v>
      </c>
      <c r="G370" s="238"/>
      <c r="H370" s="241">
        <v>8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AT370" s="247" t="s">
        <v>147</v>
      </c>
      <c r="AU370" s="247" t="s">
        <v>85</v>
      </c>
      <c r="AV370" s="12" t="s">
        <v>85</v>
      </c>
      <c r="AW370" s="12" t="s">
        <v>35</v>
      </c>
      <c r="AX370" s="12" t="s">
        <v>73</v>
      </c>
      <c r="AY370" s="247" t="s">
        <v>137</v>
      </c>
    </row>
    <row r="371" s="11" customFormat="1">
      <c r="B371" s="226"/>
      <c r="C371" s="227"/>
      <c r="D371" s="228" t="s">
        <v>147</v>
      </c>
      <c r="E371" s="229" t="s">
        <v>21</v>
      </c>
      <c r="F371" s="230" t="s">
        <v>168</v>
      </c>
      <c r="G371" s="227"/>
      <c r="H371" s="229" t="s">
        <v>21</v>
      </c>
      <c r="I371" s="231"/>
      <c r="J371" s="227"/>
      <c r="K371" s="227"/>
      <c r="L371" s="232"/>
      <c r="M371" s="233"/>
      <c r="N371" s="234"/>
      <c r="O371" s="234"/>
      <c r="P371" s="234"/>
      <c r="Q371" s="234"/>
      <c r="R371" s="234"/>
      <c r="S371" s="234"/>
      <c r="T371" s="235"/>
      <c r="AT371" s="236" t="s">
        <v>147</v>
      </c>
      <c r="AU371" s="236" t="s">
        <v>85</v>
      </c>
      <c r="AV371" s="11" t="s">
        <v>78</v>
      </c>
      <c r="AW371" s="11" t="s">
        <v>35</v>
      </c>
      <c r="AX371" s="11" t="s">
        <v>73</v>
      </c>
      <c r="AY371" s="236" t="s">
        <v>137</v>
      </c>
    </row>
    <row r="372" s="12" customFormat="1">
      <c r="B372" s="237"/>
      <c r="C372" s="238"/>
      <c r="D372" s="228" t="s">
        <v>147</v>
      </c>
      <c r="E372" s="239" t="s">
        <v>21</v>
      </c>
      <c r="F372" s="240" t="s">
        <v>421</v>
      </c>
      <c r="G372" s="238"/>
      <c r="H372" s="241">
        <v>1.6000000000000001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AT372" s="247" t="s">
        <v>147</v>
      </c>
      <c r="AU372" s="247" t="s">
        <v>85</v>
      </c>
      <c r="AV372" s="12" t="s">
        <v>85</v>
      </c>
      <c r="AW372" s="12" t="s">
        <v>35</v>
      </c>
      <c r="AX372" s="12" t="s">
        <v>73</v>
      </c>
      <c r="AY372" s="247" t="s">
        <v>137</v>
      </c>
    </row>
    <row r="373" s="13" customFormat="1">
      <c r="B373" s="258"/>
      <c r="C373" s="259"/>
      <c r="D373" s="228" t="s">
        <v>147</v>
      </c>
      <c r="E373" s="260" t="s">
        <v>21</v>
      </c>
      <c r="F373" s="261" t="s">
        <v>172</v>
      </c>
      <c r="G373" s="259"/>
      <c r="H373" s="262">
        <v>9.5999999999999996</v>
      </c>
      <c r="I373" s="263"/>
      <c r="J373" s="259"/>
      <c r="K373" s="259"/>
      <c r="L373" s="264"/>
      <c r="M373" s="265"/>
      <c r="N373" s="266"/>
      <c r="O373" s="266"/>
      <c r="P373" s="266"/>
      <c r="Q373" s="266"/>
      <c r="R373" s="266"/>
      <c r="S373" s="266"/>
      <c r="T373" s="267"/>
      <c r="AT373" s="268" t="s">
        <v>147</v>
      </c>
      <c r="AU373" s="268" t="s">
        <v>85</v>
      </c>
      <c r="AV373" s="13" t="s">
        <v>145</v>
      </c>
      <c r="AW373" s="13" t="s">
        <v>35</v>
      </c>
      <c r="AX373" s="13" t="s">
        <v>78</v>
      </c>
      <c r="AY373" s="268" t="s">
        <v>137</v>
      </c>
    </row>
    <row r="374" s="1" customFormat="1" ht="25.5" customHeight="1">
      <c r="B374" s="46"/>
      <c r="C374" s="214" t="s">
        <v>422</v>
      </c>
      <c r="D374" s="214" t="s">
        <v>140</v>
      </c>
      <c r="E374" s="215" t="s">
        <v>423</v>
      </c>
      <c r="F374" s="216" t="s">
        <v>424</v>
      </c>
      <c r="G374" s="217" t="s">
        <v>185</v>
      </c>
      <c r="H374" s="218">
        <v>252.833</v>
      </c>
      <c r="I374" s="219"/>
      <c r="J374" s="220">
        <f>ROUND(I374*H374,2)</f>
        <v>0</v>
      </c>
      <c r="K374" s="216" t="s">
        <v>144</v>
      </c>
      <c r="L374" s="72"/>
      <c r="M374" s="221" t="s">
        <v>21</v>
      </c>
      <c r="N374" s="222" t="s">
        <v>44</v>
      </c>
      <c r="O374" s="47"/>
      <c r="P374" s="223">
        <f>O374*H374</f>
        <v>0</v>
      </c>
      <c r="Q374" s="223">
        <v>0</v>
      </c>
      <c r="R374" s="223">
        <f>Q374*H374</f>
        <v>0</v>
      </c>
      <c r="S374" s="223">
        <v>0.045999999999999999</v>
      </c>
      <c r="T374" s="224">
        <f>S374*H374</f>
        <v>11.630317999999999</v>
      </c>
      <c r="AR374" s="24" t="s">
        <v>145</v>
      </c>
      <c r="AT374" s="24" t="s">
        <v>140</v>
      </c>
      <c r="AU374" s="24" t="s">
        <v>85</v>
      </c>
      <c r="AY374" s="24" t="s">
        <v>137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24" t="s">
        <v>78</v>
      </c>
      <c r="BK374" s="225">
        <f>ROUND(I374*H374,2)</f>
        <v>0</v>
      </c>
      <c r="BL374" s="24" t="s">
        <v>145</v>
      </c>
      <c r="BM374" s="24" t="s">
        <v>425</v>
      </c>
    </row>
    <row r="375" s="11" customFormat="1">
      <c r="B375" s="226"/>
      <c r="C375" s="227"/>
      <c r="D375" s="228" t="s">
        <v>147</v>
      </c>
      <c r="E375" s="229" t="s">
        <v>21</v>
      </c>
      <c r="F375" s="230" t="s">
        <v>344</v>
      </c>
      <c r="G375" s="227"/>
      <c r="H375" s="229" t="s">
        <v>21</v>
      </c>
      <c r="I375" s="231"/>
      <c r="J375" s="227"/>
      <c r="K375" s="227"/>
      <c r="L375" s="232"/>
      <c r="M375" s="233"/>
      <c r="N375" s="234"/>
      <c r="O375" s="234"/>
      <c r="P375" s="234"/>
      <c r="Q375" s="234"/>
      <c r="R375" s="234"/>
      <c r="S375" s="234"/>
      <c r="T375" s="235"/>
      <c r="AT375" s="236" t="s">
        <v>147</v>
      </c>
      <c r="AU375" s="236" t="s">
        <v>85</v>
      </c>
      <c r="AV375" s="11" t="s">
        <v>78</v>
      </c>
      <c r="AW375" s="11" t="s">
        <v>35</v>
      </c>
      <c r="AX375" s="11" t="s">
        <v>73</v>
      </c>
      <c r="AY375" s="236" t="s">
        <v>137</v>
      </c>
    </row>
    <row r="376" s="11" customFormat="1">
      <c r="B376" s="226"/>
      <c r="C376" s="227"/>
      <c r="D376" s="228" t="s">
        <v>147</v>
      </c>
      <c r="E376" s="229" t="s">
        <v>21</v>
      </c>
      <c r="F376" s="230" t="s">
        <v>234</v>
      </c>
      <c r="G376" s="227"/>
      <c r="H376" s="229" t="s">
        <v>21</v>
      </c>
      <c r="I376" s="231"/>
      <c r="J376" s="227"/>
      <c r="K376" s="227"/>
      <c r="L376" s="232"/>
      <c r="M376" s="233"/>
      <c r="N376" s="234"/>
      <c r="O376" s="234"/>
      <c r="P376" s="234"/>
      <c r="Q376" s="234"/>
      <c r="R376" s="234"/>
      <c r="S376" s="234"/>
      <c r="T376" s="235"/>
      <c r="AT376" s="236" t="s">
        <v>147</v>
      </c>
      <c r="AU376" s="236" t="s">
        <v>85</v>
      </c>
      <c r="AV376" s="11" t="s">
        <v>78</v>
      </c>
      <c r="AW376" s="11" t="s">
        <v>35</v>
      </c>
      <c r="AX376" s="11" t="s">
        <v>73</v>
      </c>
      <c r="AY376" s="236" t="s">
        <v>137</v>
      </c>
    </row>
    <row r="377" s="12" customFormat="1">
      <c r="B377" s="237"/>
      <c r="C377" s="238"/>
      <c r="D377" s="228" t="s">
        <v>147</v>
      </c>
      <c r="E377" s="239" t="s">
        <v>21</v>
      </c>
      <c r="F377" s="240" t="s">
        <v>235</v>
      </c>
      <c r="G377" s="238"/>
      <c r="H377" s="241">
        <v>70.760000000000005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AT377" s="247" t="s">
        <v>147</v>
      </c>
      <c r="AU377" s="247" t="s">
        <v>85</v>
      </c>
      <c r="AV377" s="12" t="s">
        <v>85</v>
      </c>
      <c r="AW377" s="12" t="s">
        <v>35</v>
      </c>
      <c r="AX377" s="12" t="s">
        <v>73</v>
      </c>
      <c r="AY377" s="247" t="s">
        <v>137</v>
      </c>
    </row>
    <row r="378" s="12" customFormat="1">
      <c r="B378" s="237"/>
      <c r="C378" s="238"/>
      <c r="D378" s="228" t="s">
        <v>147</v>
      </c>
      <c r="E378" s="239" t="s">
        <v>21</v>
      </c>
      <c r="F378" s="240" t="s">
        <v>236</v>
      </c>
      <c r="G378" s="238"/>
      <c r="H378" s="241">
        <v>0.16700000000000001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AT378" s="247" t="s">
        <v>147</v>
      </c>
      <c r="AU378" s="247" t="s">
        <v>85</v>
      </c>
      <c r="AV378" s="12" t="s">
        <v>85</v>
      </c>
      <c r="AW378" s="12" t="s">
        <v>35</v>
      </c>
      <c r="AX378" s="12" t="s">
        <v>73</v>
      </c>
      <c r="AY378" s="247" t="s">
        <v>137</v>
      </c>
    </row>
    <row r="379" s="12" customFormat="1">
      <c r="B379" s="237"/>
      <c r="C379" s="238"/>
      <c r="D379" s="228" t="s">
        <v>147</v>
      </c>
      <c r="E379" s="239" t="s">
        <v>21</v>
      </c>
      <c r="F379" s="240" t="s">
        <v>237</v>
      </c>
      <c r="G379" s="238"/>
      <c r="H379" s="241">
        <v>91.917000000000002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AT379" s="247" t="s">
        <v>147</v>
      </c>
      <c r="AU379" s="247" t="s">
        <v>85</v>
      </c>
      <c r="AV379" s="12" t="s">
        <v>85</v>
      </c>
      <c r="AW379" s="12" t="s">
        <v>35</v>
      </c>
      <c r="AX379" s="12" t="s">
        <v>73</v>
      </c>
      <c r="AY379" s="247" t="s">
        <v>137</v>
      </c>
    </row>
    <row r="380" s="12" customFormat="1">
      <c r="B380" s="237"/>
      <c r="C380" s="238"/>
      <c r="D380" s="228" t="s">
        <v>147</v>
      </c>
      <c r="E380" s="239" t="s">
        <v>21</v>
      </c>
      <c r="F380" s="240" t="s">
        <v>238</v>
      </c>
      <c r="G380" s="238"/>
      <c r="H380" s="241">
        <v>8.9049999999999994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AT380" s="247" t="s">
        <v>147</v>
      </c>
      <c r="AU380" s="247" t="s">
        <v>85</v>
      </c>
      <c r="AV380" s="12" t="s">
        <v>85</v>
      </c>
      <c r="AW380" s="12" t="s">
        <v>35</v>
      </c>
      <c r="AX380" s="12" t="s">
        <v>73</v>
      </c>
      <c r="AY380" s="247" t="s">
        <v>137</v>
      </c>
    </row>
    <row r="381" s="12" customFormat="1">
      <c r="B381" s="237"/>
      <c r="C381" s="238"/>
      <c r="D381" s="228" t="s">
        <v>147</v>
      </c>
      <c r="E381" s="239" t="s">
        <v>21</v>
      </c>
      <c r="F381" s="240" t="s">
        <v>239</v>
      </c>
      <c r="G381" s="238"/>
      <c r="H381" s="241">
        <v>6.625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AT381" s="247" t="s">
        <v>147</v>
      </c>
      <c r="AU381" s="247" t="s">
        <v>85</v>
      </c>
      <c r="AV381" s="12" t="s">
        <v>85</v>
      </c>
      <c r="AW381" s="12" t="s">
        <v>35</v>
      </c>
      <c r="AX381" s="12" t="s">
        <v>73</v>
      </c>
      <c r="AY381" s="247" t="s">
        <v>137</v>
      </c>
    </row>
    <row r="382" s="12" customFormat="1">
      <c r="B382" s="237"/>
      <c r="C382" s="238"/>
      <c r="D382" s="228" t="s">
        <v>147</v>
      </c>
      <c r="E382" s="239" t="s">
        <v>21</v>
      </c>
      <c r="F382" s="240" t="s">
        <v>240</v>
      </c>
      <c r="G382" s="238"/>
      <c r="H382" s="241">
        <v>74.459000000000003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AT382" s="247" t="s">
        <v>147</v>
      </c>
      <c r="AU382" s="247" t="s">
        <v>85</v>
      </c>
      <c r="AV382" s="12" t="s">
        <v>85</v>
      </c>
      <c r="AW382" s="12" t="s">
        <v>35</v>
      </c>
      <c r="AX382" s="12" t="s">
        <v>73</v>
      </c>
      <c r="AY382" s="247" t="s">
        <v>137</v>
      </c>
    </row>
    <row r="383" s="13" customFormat="1">
      <c r="B383" s="258"/>
      <c r="C383" s="259"/>
      <c r="D383" s="228" t="s">
        <v>147</v>
      </c>
      <c r="E383" s="260" t="s">
        <v>21</v>
      </c>
      <c r="F383" s="261" t="s">
        <v>172</v>
      </c>
      <c r="G383" s="259"/>
      <c r="H383" s="262">
        <v>252.833</v>
      </c>
      <c r="I383" s="263"/>
      <c r="J383" s="259"/>
      <c r="K383" s="259"/>
      <c r="L383" s="264"/>
      <c r="M383" s="265"/>
      <c r="N383" s="266"/>
      <c r="O383" s="266"/>
      <c r="P383" s="266"/>
      <c r="Q383" s="266"/>
      <c r="R383" s="266"/>
      <c r="S383" s="266"/>
      <c r="T383" s="267"/>
      <c r="AT383" s="268" t="s">
        <v>147</v>
      </c>
      <c r="AU383" s="268" t="s">
        <v>85</v>
      </c>
      <c r="AV383" s="13" t="s">
        <v>145</v>
      </c>
      <c r="AW383" s="13" t="s">
        <v>35</v>
      </c>
      <c r="AX383" s="13" t="s">
        <v>78</v>
      </c>
      <c r="AY383" s="268" t="s">
        <v>137</v>
      </c>
    </row>
    <row r="384" s="1" customFormat="1" ht="16.5" customHeight="1">
      <c r="B384" s="46"/>
      <c r="C384" s="214" t="s">
        <v>426</v>
      </c>
      <c r="D384" s="214" t="s">
        <v>140</v>
      </c>
      <c r="E384" s="215" t="s">
        <v>427</v>
      </c>
      <c r="F384" s="216" t="s">
        <v>428</v>
      </c>
      <c r="G384" s="217" t="s">
        <v>185</v>
      </c>
      <c r="H384" s="218">
        <v>3.0600000000000001</v>
      </c>
      <c r="I384" s="219"/>
      <c r="J384" s="220">
        <f>ROUND(I384*H384,2)</f>
        <v>0</v>
      </c>
      <c r="K384" s="216" t="s">
        <v>144</v>
      </c>
      <c r="L384" s="72"/>
      <c r="M384" s="221" t="s">
        <v>21</v>
      </c>
      <c r="N384" s="222" t="s">
        <v>44</v>
      </c>
      <c r="O384" s="47"/>
      <c r="P384" s="223">
        <f>O384*H384</f>
        <v>0</v>
      </c>
      <c r="Q384" s="223">
        <v>0</v>
      </c>
      <c r="R384" s="223">
        <f>Q384*H384</f>
        <v>0</v>
      </c>
      <c r="S384" s="223">
        <v>0.0047800000000000004</v>
      </c>
      <c r="T384" s="224">
        <f>S384*H384</f>
        <v>0.014626800000000002</v>
      </c>
      <c r="AR384" s="24" t="s">
        <v>145</v>
      </c>
      <c r="AT384" s="24" t="s">
        <v>140</v>
      </c>
      <c r="AU384" s="24" t="s">
        <v>85</v>
      </c>
      <c r="AY384" s="24" t="s">
        <v>137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24" t="s">
        <v>78</v>
      </c>
      <c r="BK384" s="225">
        <f>ROUND(I384*H384,2)</f>
        <v>0</v>
      </c>
      <c r="BL384" s="24" t="s">
        <v>145</v>
      </c>
      <c r="BM384" s="24" t="s">
        <v>429</v>
      </c>
    </row>
    <row r="385" s="11" customFormat="1">
      <c r="B385" s="226"/>
      <c r="C385" s="227"/>
      <c r="D385" s="228" t="s">
        <v>147</v>
      </c>
      <c r="E385" s="229" t="s">
        <v>21</v>
      </c>
      <c r="F385" s="230" t="s">
        <v>252</v>
      </c>
      <c r="G385" s="227"/>
      <c r="H385" s="229" t="s">
        <v>21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AT385" s="236" t="s">
        <v>147</v>
      </c>
      <c r="AU385" s="236" t="s">
        <v>85</v>
      </c>
      <c r="AV385" s="11" t="s">
        <v>78</v>
      </c>
      <c r="AW385" s="11" t="s">
        <v>35</v>
      </c>
      <c r="AX385" s="11" t="s">
        <v>73</v>
      </c>
      <c r="AY385" s="236" t="s">
        <v>137</v>
      </c>
    </row>
    <row r="386" s="11" customFormat="1">
      <c r="B386" s="226"/>
      <c r="C386" s="227"/>
      <c r="D386" s="228" t="s">
        <v>147</v>
      </c>
      <c r="E386" s="229" t="s">
        <v>21</v>
      </c>
      <c r="F386" s="230" t="s">
        <v>430</v>
      </c>
      <c r="G386" s="227"/>
      <c r="H386" s="229" t="s">
        <v>21</v>
      </c>
      <c r="I386" s="231"/>
      <c r="J386" s="227"/>
      <c r="K386" s="227"/>
      <c r="L386" s="232"/>
      <c r="M386" s="233"/>
      <c r="N386" s="234"/>
      <c r="O386" s="234"/>
      <c r="P386" s="234"/>
      <c r="Q386" s="234"/>
      <c r="R386" s="234"/>
      <c r="S386" s="234"/>
      <c r="T386" s="235"/>
      <c r="AT386" s="236" t="s">
        <v>147</v>
      </c>
      <c r="AU386" s="236" t="s">
        <v>85</v>
      </c>
      <c r="AV386" s="11" t="s">
        <v>78</v>
      </c>
      <c r="AW386" s="11" t="s">
        <v>35</v>
      </c>
      <c r="AX386" s="11" t="s">
        <v>73</v>
      </c>
      <c r="AY386" s="236" t="s">
        <v>137</v>
      </c>
    </row>
    <row r="387" s="11" customFormat="1">
      <c r="B387" s="226"/>
      <c r="C387" s="227"/>
      <c r="D387" s="228" t="s">
        <v>147</v>
      </c>
      <c r="E387" s="229" t="s">
        <v>21</v>
      </c>
      <c r="F387" s="230" t="s">
        <v>431</v>
      </c>
      <c r="G387" s="227"/>
      <c r="H387" s="229" t="s">
        <v>21</v>
      </c>
      <c r="I387" s="231"/>
      <c r="J387" s="227"/>
      <c r="K387" s="227"/>
      <c r="L387" s="232"/>
      <c r="M387" s="233"/>
      <c r="N387" s="234"/>
      <c r="O387" s="234"/>
      <c r="P387" s="234"/>
      <c r="Q387" s="234"/>
      <c r="R387" s="234"/>
      <c r="S387" s="234"/>
      <c r="T387" s="235"/>
      <c r="AT387" s="236" t="s">
        <v>147</v>
      </c>
      <c r="AU387" s="236" t="s">
        <v>85</v>
      </c>
      <c r="AV387" s="11" t="s">
        <v>78</v>
      </c>
      <c r="AW387" s="11" t="s">
        <v>35</v>
      </c>
      <c r="AX387" s="11" t="s">
        <v>73</v>
      </c>
      <c r="AY387" s="236" t="s">
        <v>137</v>
      </c>
    </row>
    <row r="388" s="12" customFormat="1">
      <c r="B388" s="237"/>
      <c r="C388" s="238"/>
      <c r="D388" s="228" t="s">
        <v>147</v>
      </c>
      <c r="E388" s="239" t="s">
        <v>21</v>
      </c>
      <c r="F388" s="240" t="s">
        <v>432</v>
      </c>
      <c r="G388" s="238"/>
      <c r="H388" s="241">
        <v>3.0600000000000001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AT388" s="247" t="s">
        <v>147</v>
      </c>
      <c r="AU388" s="247" t="s">
        <v>85</v>
      </c>
      <c r="AV388" s="12" t="s">
        <v>85</v>
      </c>
      <c r="AW388" s="12" t="s">
        <v>35</v>
      </c>
      <c r="AX388" s="12" t="s">
        <v>78</v>
      </c>
      <c r="AY388" s="247" t="s">
        <v>137</v>
      </c>
    </row>
    <row r="389" s="10" customFormat="1" ht="29.88" customHeight="1">
      <c r="B389" s="198"/>
      <c r="C389" s="199"/>
      <c r="D389" s="200" t="s">
        <v>72</v>
      </c>
      <c r="E389" s="212" t="s">
        <v>433</v>
      </c>
      <c r="F389" s="212" t="s">
        <v>434</v>
      </c>
      <c r="G389" s="199"/>
      <c r="H389" s="199"/>
      <c r="I389" s="202"/>
      <c r="J389" s="213">
        <f>BK389</f>
        <v>0</v>
      </c>
      <c r="K389" s="199"/>
      <c r="L389" s="204"/>
      <c r="M389" s="205"/>
      <c r="N389" s="206"/>
      <c r="O389" s="206"/>
      <c r="P389" s="207">
        <f>SUM(P390:P396)</f>
        <v>0</v>
      </c>
      <c r="Q389" s="206"/>
      <c r="R389" s="207">
        <f>SUM(R390:R396)</f>
        <v>0</v>
      </c>
      <c r="S389" s="206"/>
      <c r="T389" s="208">
        <f>SUM(T390:T396)</f>
        <v>0</v>
      </c>
      <c r="AR389" s="209" t="s">
        <v>78</v>
      </c>
      <c r="AT389" s="210" t="s">
        <v>72</v>
      </c>
      <c r="AU389" s="210" t="s">
        <v>78</v>
      </c>
      <c r="AY389" s="209" t="s">
        <v>137</v>
      </c>
      <c r="BK389" s="211">
        <f>SUM(BK390:BK396)</f>
        <v>0</v>
      </c>
    </row>
    <row r="390" s="1" customFormat="1" ht="25.5" customHeight="1">
      <c r="B390" s="46"/>
      <c r="C390" s="214" t="s">
        <v>435</v>
      </c>
      <c r="D390" s="214" t="s">
        <v>140</v>
      </c>
      <c r="E390" s="215" t="s">
        <v>436</v>
      </c>
      <c r="F390" s="216" t="s">
        <v>437</v>
      </c>
      <c r="G390" s="217" t="s">
        <v>154</v>
      </c>
      <c r="H390" s="218">
        <v>70.150000000000006</v>
      </c>
      <c r="I390" s="219"/>
      <c r="J390" s="220">
        <f>ROUND(I390*H390,2)</f>
        <v>0</v>
      </c>
      <c r="K390" s="216" t="s">
        <v>144</v>
      </c>
      <c r="L390" s="72"/>
      <c r="M390" s="221" t="s">
        <v>21</v>
      </c>
      <c r="N390" s="222" t="s">
        <v>44</v>
      </c>
      <c r="O390" s="47"/>
      <c r="P390" s="223">
        <f>O390*H390</f>
        <v>0</v>
      </c>
      <c r="Q390" s="223">
        <v>0</v>
      </c>
      <c r="R390" s="223">
        <f>Q390*H390</f>
        <v>0</v>
      </c>
      <c r="S390" s="223">
        <v>0</v>
      </c>
      <c r="T390" s="224">
        <f>S390*H390</f>
        <v>0</v>
      </c>
      <c r="AR390" s="24" t="s">
        <v>145</v>
      </c>
      <c r="AT390" s="24" t="s">
        <v>140</v>
      </c>
      <c r="AU390" s="24" t="s">
        <v>85</v>
      </c>
      <c r="AY390" s="24" t="s">
        <v>137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24" t="s">
        <v>78</v>
      </c>
      <c r="BK390" s="225">
        <f>ROUND(I390*H390,2)</f>
        <v>0</v>
      </c>
      <c r="BL390" s="24" t="s">
        <v>145</v>
      </c>
      <c r="BM390" s="24" t="s">
        <v>438</v>
      </c>
    </row>
    <row r="391" s="1" customFormat="1" ht="25.5" customHeight="1">
      <c r="B391" s="46"/>
      <c r="C391" s="214" t="s">
        <v>439</v>
      </c>
      <c r="D391" s="214" t="s">
        <v>140</v>
      </c>
      <c r="E391" s="215" t="s">
        <v>440</v>
      </c>
      <c r="F391" s="216" t="s">
        <v>441</v>
      </c>
      <c r="G391" s="217" t="s">
        <v>154</v>
      </c>
      <c r="H391" s="218">
        <v>210.44999999999999</v>
      </c>
      <c r="I391" s="219"/>
      <c r="J391" s="220">
        <f>ROUND(I391*H391,2)</f>
        <v>0</v>
      </c>
      <c r="K391" s="216" t="s">
        <v>144</v>
      </c>
      <c r="L391" s="72"/>
      <c r="M391" s="221" t="s">
        <v>21</v>
      </c>
      <c r="N391" s="222" t="s">
        <v>44</v>
      </c>
      <c r="O391" s="47"/>
      <c r="P391" s="223">
        <f>O391*H391</f>
        <v>0</v>
      </c>
      <c r="Q391" s="223">
        <v>0</v>
      </c>
      <c r="R391" s="223">
        <f>Q391*H391</f>
        <v>0</v>
      </c>
      <c r="S391" s="223">
        <v>0</v>
      </c>
      <c r="T391" s="224">
        <f>S391*H391</f>
        <v>0</v>
      </c>
      <c r="AR391" s="24" t="s">
        <v>145</v>
      </c>
      <c r="AT391" s="24" t="s">
        <v>140</v>
      </c>
      <c r="AU391" s="24" t="s">
        <v>85</v>
      </c>
      <c r="AY391" s="24" t="s">
        <v>137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24" t="s">
        <v>78</v>
      </c>
      <c r="BK391" s="225">
        <f>ROUND(I391*H391,2)</f>
        <v>0</v>
      </c>
      <c r="BL391" s="24" t="s">
        <v>145</v>
      </c>
      <c r="BM391" s="24" t="s">
        <v>442</v>
      </c>
    </row>
    <row r="392" s="12" customFormat="1">
      <c r="B392" s="237"/>
      <c r="C392" s="238"/>
      <c r="D392" s="228" t="s">
        <v>147</v>
      </c>
      <c r="E392" s="238"/>
      <c r="F392" s="240" t="s">
        <v>443</v>
      </c>
      <c r="G392" s="238"/>
      <c r="H392" s="241">
        <v>210.44999999999999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AT392" s="247" t="s">
        <v>147</v>
      </c>
      <c r="AU392" s="247" t="s">
        <v>85</v>
      </c>
      <c r="AV392" s="12" t="s">
        <v>85</v>
      </c>
      <c r="AW392" s="12" t="s">
        <v>6</v>
      </c>
      <c r="AX392" s="12" t="s">
        <v>78</v>
      </c>
      <c r="AY392" s="247" t="s">
        <v>137</v>
      </c>
    </row>
    <row r="393" s="1" customFormat="1" ht="25.5" customHeight="1">
      <c r="B393" s="46"/>
      <c r="C393" s="214" t="s">
        <v>444</v>
      </c>
      <c r="D393" s="214" t="s">
        <v>140</v>
      </c>
      <c r="E393" s="215" t="s">
        <v>445</v>
      </c>
      <c r="F393" s="216" t="s">
        <v>446</v>
      </c>
      <c r="G393" s="217" t="s">
        <v>154</v>
      </c>
      <c r="H393" s="218">
        <v>70.150000000000006</v>
      </c>
      <c r="I393" s="219"/>
      <c r="J393" s="220">
        <f>ROUND(I393*H393,2)</f>
        <v>0</v>
      </c>
      <c r="K393" s="216" t="s">
        <v>144</v>
      </c>
      <c r="L393" s="72"/>
      <c r="M393" s="221" t="s">
        <v>21</v>
      </c>
      <c r="N393" s="222" t="s">
        <v>44</v>
      </c>
      <c r="O393" s="47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4">
        <f>S393*H393</f>
        <v>0</v>
      </c>
      <c r="AR393" s="24" t="s">
        <v>145</v>
      </c>
      <c r="AT393" s="24" t="s">
        <v>140</v>
      </c>
      <c r="AU393" s="24" t="s">
        <v>85</v>
      </c>
      <c r="AY393" s="24" t="s">
        <v>137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24" t="s">
        <v>78</v>
      </c>
      <c r="BK393" s="225">
        <f>ROUND(I393*H393,2)</f>
        <v>0</v>
      </c>
      <c r="BL393" s="24" t="s">
        <v>145</v>
      </c>
      <c r="BM393" s="24" t="s">
        <v>447</v>
      </c>
    </row>
    <row r="394" s="1" customFormat="1" ht="25.5" customHeight="1">
      <c r="B394" s="46"/>
      <c r="C394" s="214" t="s">
        <v>448</v>
      </c>
      <c r="D394" s="214" t="s">
        <v>140</v>
      </c>
      <c r="E394" s="215" t="s">
        <v>449</v>
      </c>
      <c r="F394" s="216" t="s">
        <v>450</v>
      </c>
      <c r="G394" s="217" t="s">
        <v>154</v>
      </c>
      <c r="H394" s="218">
        <v>631.35000000000002</v>
      </c>
      <c r="I394" s="219"/>
      <c r="J394" s="220">
        <f>ROUND(I394*H394,2)</f>
        <v>0</v>
      </c>
      <c r="K394" s="216" t="s">
        <v>21</v>
      </c>
      <c r="L394" s="72"/>
      <c r="M394" s="221" t="s">
        <v>21</v>
      </c>
      <c r="N394" s="222" t="s">
        <v>44</v>
      </c>
      <c r="O394" s="47"/>
      <c r="P394" s="223">
        <f>O394*H394</f>
        <v>0</v>
      </c>
      <c r="Q394" s="223">
        <v>0</v>
      </c>
      <c r="R394" s="223">
        <f>Q394*H394</f>
        <v>0</v>
      </c>
      <c r="S394" s="223">
        <v>0</v>
      </c>
      <c r="T394" s="224">
        <f>S394*H394</f>
        <v>0</v>
      </c>
      <c r="AR394" s="24" t="s">
        <v>145</v>
      </c>
      <c r="AT394" s="24" t="s">
        <v>140</v>
      </c>
      <c r="AU394" s="24" t="s">
        <v>85</v>
      </c>
      <c r="AY394" s="24" t="s">
        <v>137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24" t="s">
        <v>78</v>
      </c>
      <c r="BK394" s="225">
        <f>ROUND(I394*H394,2)</f>
        <v>0</v>
      </c>
      <c r="BL394" s="24" t="s">
        <v>145</v>
      </c>
      <c r="BM394" s="24" t="s">
        <v>451</v>
      </c>
    </row>
    <row r="395" s="12" customFormat="1">
      <c r="B395" s="237"/>
      <c r="C395" s="238"/>
      <c r="D395" s="228" t="s">
        <v>147</v>
      </c>
      <c r="E395" s="238"/>
      <c r="F395" s="240" t="s">
        <v>452</v>
      </c>
      <c r="G395" s="238"/>
      <c r="H395" s="241">
        <v>631.35000000000002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AT395" s="247" t="s">
        <v>147</v>
      </c>
      <c r="AU395" s="247" t="s">
        <v>85</v>
      </c>
      <c r="AV395" s="12" t="s">
        <v>85</v>
      </c>
      <c r="AW395" s="12" t="s">
        <v>6</v>
      </c>
      <c r="AX395" s="12" t="s">
        <v>78</v>
      </c>
      <c r="AY395" s="247" t="s">
        <v>137</v>
      </c>
    </row>
    <row r="396" s="1" customFormat="1" ht="16.5" customHeight="1">
      <c r="B396" s="46"/>
      <c r="C396" s="214" t="s">
        <v>453</v>
      </c>
      <c r="D396" s="214" t="s">
        <v>140</v>
      </c>
      <c r="E396" s="215" t="s">
        <v>454</v>
      </c>
      <c r="F396" s="216" t="s">
        <v>455</v>
      </c>
      <c r="G396" s="217" t="s">
        <v>154</v>
      </c>
      <c r="H396" s="218">
        <v>70.150000000000006</v>
      </c>
      <c r="I396" s="219"/>
      <c r="J396" s="220">
        <f>ROUND(I396*H396,2)</f>
        <v>0</v>
      </c>
      <c r="K396" s="216" t="s">
        <v>144</v>
      </c>
      <c r="L396" s="72"/>
      <c r="M396" s="221" t="s">
        <v>21</v>
      </c>
      <c r="N396" s="222" t="s">
        <v>44</v>
      </c>
      <c r="O396" s="47"/>
      <c r="P396" s="223">
        <f>O396*H396</f>
        <v>0</v>
      </c>
      <c r="Q396" s="223">
        <v>0</v>
      </c>
      <c r="R396" s="223">
        <f>Q396*H396</f>
        <v>0</v>
      </c>
      <c r="S396" s="223">
        <v>0</v>
      </c>
      <c r="T396" s="224">
        <f>S396*H396</f>
        <v>0</v>
      </c>
      <c r="AR396" s="24" t="s">
        <v>145</v>
      </c>
      <c r="AT396" s="24" t="s">
        <v>140</v>
      </c>
      <c r="AU396" s="24" t="s">
        <v>85</v>
      </c>
      <c r="AY396" s="24" t="s">
        <v>137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24" t="s">
        <v>78</v>
      </c>
      <c r="BK396" s="225">
        <f>ROUND(I396*H396,2)</f>
        <v>0</v>
      </c>
      <c r="BL396" s="24" t="s">
        <v>145</v>
      </c>
      <c r="BM396" s="24" t="s">
        <v>456</v>
      </c>
    </row>
    <row r="397" s="10" customFormat="1" ht="29.88" customHeight="1">
      <c r="B397" s="198"/>
      <c r="C397" s="199"/>
      <c r="D397" s="200" t="s">
        <v>72</v>
      </c>
      <c r="E397" s="212" t="s">
        <v>457</v>
      </c>
      <c r="F397" s="212" t="s">
        <v>458</v>
      </c>
      <c r="G397" s="199"/>
      <c r="H397" s="199"/>
      <c r="I397" s="202"/>
      <c r="J397" s="213">
        <f>BK397</f>
        <v>0</v>
      </c>
      <c r="K397" s="199"/>
      <c r="L397" s="204"/>
      <c r="M397" s="205"/>
      <c r="N397" s="206"/>
      <c r="O397" s="206"/>
      <c r="P397" s="207">
        <f>P398</f>
        <v>0</v>
      </c>
      <c r="Q397" s="206"/>
      <c r="R397" s="207">
        <f>R398</f>
        <v>0</v>
      </c>
      <c r="S397" s="206"/>
      <c r="T397" s="208">
        <f>T398</f>
        <v>0</v>
      </c>
      <c r="AR397" s="209" t="s">
        <v>78</v>
      </c>
      <c r="AT397" s="210" t="s">
        <v>72</v>
      </c>
      <c r="AU397" s="210" t="s">
        <v>78</v>
      </c>
      <c r="AY397" s="209" t="s">
        <v>137</v>
      </c>
      <c r="BK397" s="211">
        <f>BK398</f>
        <v>0</v>
      </c>
    </row>
    <row r="398" s="1" customFormat="1" ht="16.5" customHeight="1">
      <c r="B398" s="46"/>
      <c r="C398" s="214" t="s">
        <v>459</v>
      </c>
      <c r="D398" s="214" t="s">
        <v>140</v>
      </c>
      <c r="E398" s="215" t="s">
        <v>460</v>
      </c>
      <c r="F398" s="216" t="s">
        <v>461</v>
      </c>
      <c r="G398" s="217" t="s">
        <v>154</v>
      </c>
      <c r="H398" s="218">
        <v>36.270000000000003</v>
      </c>
      <c r="I398" s="219"/>
      <c r="J398" s="220">
        <f>ROUND(I398*H398,2)</f>
        <v>0</v>
      </c>
      <c r="K398" s="216" t="s">
        <v>144</v>
      </c>
      <c r="L398" s="72"/>
      <c r="M398" s="221" t="s">
        <v>21</v>
      </c>
      <c r="N398" s="222" t="s">
        <v>44</v>
      </c>
      <c r="O398" s="47"/>
      <c r="P398" s="223">
        <f>O398*H398</f>
        <v>0</v>
      </c>
      <c r="Q398" s="223">
        <v>0</v>
      </c>
      <c r="R398" s="223">
        <f>Q398*H398</f>
        <v>0</v>
      </c>
      <c r="S398" s="223">
        <v>0</v>
      </c>
      <c r="T398" s="224">
        <f>S398*H398</f>
        <v>0</v>
      </c>
      <c r="AR398" s="24" t="s">
        <v>145</v>
      </c>
      <c r="AT398" s="24" t="s">
        <v>140</v>
      </c>
      <c r="AU398" s="24" t="s">
        <v>85</v>
      </c>
      <c r="AY398" s="24" t="s">
        <v>137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24" t="s">
        <v>78</v>
      </c>
      <c r="BK398" s="225">
        <f>ROUND(I398*H398,2)</f>
        <v>0</v>
      </c>
      <c r="BL398" s="24" t="s">
        <v>145</v>
      </c>
      <c r="BM398" s="24" t="s">
        <v>462</v>
      </c>
    </row>
    <row r="399" s="10" customFormat="1" ht="37.44" customHeight="1">
      <c r="B399" s="198"/>
      <c r="C399" s="199"/>
      <c r="D399" s="200" t="s">
        <v>72</v>
      </c>
      <c r="E399" s="201" t="s">
        <v>463</v>
      </c>
      <c r="F399" s="201" t="s">
        <v>464</v>
      </c>
      <c r="G399" s="199"/>
      <c r="H399" s="199"/>
      <c r="I399" s="202"/>
      <c r="J399" s="203">
        <f>BK399</f>
        <v>0</v>
      </c>
      <c r="K399" s="199"/>
      <c r="L399" s="204"/>
      <c r="M399" s="205"/>
      <c r="N399" s="206"/>
      <c r="O399" s="206"/>
      <c r="P399" s="207">
        <f>P400+P428+P438+P461+P465+P469+P473+P477+P592+P631+P637+P663+P733+P745+P817</f>
        <v>0</v>
      </c>
      <c r="Q399" s="206"/>
      <c r="R399" s="207">
        <f>R400+R428+R438+R461+R465+R469+R473+R477+R592+R631+R637+R663+R733+R745+R817</f>
        <v>11.74051029</v>
      </c>
      <c r="S399" s="206"/>
      <c r="T399" s="208">
        <f>T400+T428+T438+T461+T465+T469+T473+T477+T592+T631+T637+T663+T733+T745+T817</f>
        <v>6.3698816900000006</v>
      </c>
      <c r="AR399" s="209" t="s">
        <v>85</v>
      </c>
      <c r="AT399" s="210" t="s">
        <v>72</v>
      </c>
      <c r="AU399" s="210" t="s">
        <v>73</v>
      </c>
      <c r="AY399" s="209" t="s">
        <v>137</v>
      </c>
      <c r="BK399" s="211">
        <f>BK400+BK428+BK438+BK461+BK465+BK469+BK473+BK477+BK592+BK631+BK637+BK663+BK733+BK745+BK817</f>
        <v>0</v>
      </c>
    </row>
    <row r="400" s="10" customFormat="1" ht="19.92" customHeight="1">
      <c r="B400" s="198"/>
      <c r="C400" s="199"/>
      <c r="D400" s="200" t="s">
        <v>72</v>
      </c>
      <c r="E400" s="212" t="s">
        <v>465</v>
      </c>
      <c r="F400" s="212" t="s">
        <v>466</v>
      </c>
      <c r="G400" s="199"/>
      <c r="H400" s="199"/>
      <c r="I400" s="202"/>
      <c r="J400" s="213">
        <f>BK400</f>
        <v>0</v>
      </c>
      <c r="K400" s="199"/>
      <c r="L400" s="204"/>
      <c r="M400" s="205"/>
      <c r="N400" s="206"/>
      <c r="O400" s="206"/>
      <c r="P400" s="207">
        <f>SUM(P401:P427)</f>
        <v>0</v>
      </c>
      <c r="Q400" s="206"/>
      <c r="R400" s="207">
        <f>SUM(R401:R427)</f>
        <v>0.49812540000000005</v>
      </c>
      <c r="S400" s="206"/>
      <c r="T400" s="208">
        <f>SUM(T401:T427)</f>
        <v>0</v>
      </c>
      <c r="AR400" s="209" t="s">
        <v>85</v>
      </c>
      <c r="AT400" s="210" t="s">
        <v>72</v>
      </c>
      <c r="AU400" s="210" t="s">
        <v>78</v>
      </c>
      <c r="AY400" s="209" t="s">
        <v>137</v>
      </c>
      <c r="BK400" s="211">
        <f>SUM(BK401:BK427)</f>
        <v>0</v>
      </c>
    </row>
    <row r="401" s="1" customFormat="1" ht="25.5" customHeight="1">
      <c r="B401" s="46"/>
      <c r="C401" s="214" t="s">
        <v>467</v>
      </c>
      <c r="D401" s="214" t="s">
        <v>140</v>
      </c>
      <c r="E401" s="215" t="s">
        <v>468</v>
      </c>
      <c r="F401" s="216" t="s">
        <v>469</v>
      </c>
      <c r="G401" s="217" t="s">
        <v>185</v>
      </c>
      <c r="H401" s="218">
        <v>91.700000000000003</v>
      </c>
      <c r="I401" s="219"/>
      <c r="J401" s="220">
        <f>ROUND(I401*H401,2)</f>
        <v>0</v>
      </c>
      <c r="K401" s="216" t="s">
        <v>144</v>
      </c>
      <c r="L401" s="72"/>
      <c r="M401" s="221" t="s">
        <v>21</v>
      </c>
      <c r="N401" s="222" t="s">
        <v>44</v>
      </c>
      <c r="O401" s="47"/>
      <c r="P401" s="223">
        <f>O401*H401</f>
        <v>0</v>
      </c>
      <c r="Q401" s="223">
        <v>0</v>
      </c>
      <c r="R401" s="223">
        <f>Q401*H401</f>
        <v>0</v>
      </c>
      <c r="S401" s="223">
        <v>0</v>
      </c>
      <c r="T401" s="224">
        <f>S401*H401</f>
        <v>0</v>
      </c>
      <c r="AR401" s="24" t="s">
        <v>261</v>
      </c>
      <c r="AT401" s="24" t="s">
        <v>140</v>
      </c>
      <c r="AU401" s="24" t="s">
        <v>85</v>
      </c>
      <c r="AY401" s="24" t="s">
        <v>137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24" t="s">
        <v>78</v>
      </c>
      <c r="BK401" s="225">
        <f>ROUND(I401*H401,2)</f>
        <v>0</v>
      </c>
      <c r="BL401" s="24" t="s">
        <v>261</v>
      </c>
      <c r="BM401" s="24" t="s">
        <v>470</v>
      </c>
    </row>
    <row r="402" s="11" customFormat="1">
      <c r="B402" s="226"/>
      <c r="C402" s="227"/>
      <c r="D402" s="228" t="s">
        <v>147</v>
      </c>
      <c r="E402" s="229" t="s">
        <v>21</v>
      </c>
      <c r="F402" s="230" t="s">
        <v>148</v>
      </c>
      <c r="G402" s="227"/>
      <c r="H402" s="229" t="s">
        <v>21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AT402" s="236" t="s">
        <v>147</v>
      </c>
      <c r="AU402" s="236" t="s">
        <v>85</v>
      </c>
      <c r="AV402" s="11" t="s">
        <v>78</v>
      </c>
      <c r="AW402" s="11" t="s">
        <v>35</v>
      </c>
      <c r="AX402" s="11" t="s">
        <v>73</v>
      </c>
      <c r="AY402" s="236" t="s">
        <v>137</v>
      </c>
    </row>
    <row r="403" s="11" customFormat="1">
      <c r="B403" s="226"/>
      <c r="C403" s="227"/>
      <c r="D403" s="228" t="s">
        <v>147</v>
      </c>
      <c r="E403" s="229" t="s">
        <v>21</v>
      </c>
      <c r="F403" s="230" t="s">
        <v>312</v>
      </c>
      <c r="G403" s="227"/>
      <c r="H403" s="229" t="s">
        <v>21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AT403" s="236" t="s">
        <v>147</v>
      </c>
      <c r="AU403" s="236" t="s">
        <v>85</v>
      </c>
      <c r="AV403" s="11" t="s">
        <v>78</v>
      </c>
      <c r="AW403" s="11" t="s">
        <v>35</v>
      </c>
      <c r="AX403" s="11" t="s">
        <v>73</v>
      </c>
      <c r="AY403" s="236" t="s">
        <v>137</v>
      </c>
    </row>
    <row r="404" s="12" customFormat="1">
      <c r="B404" s="237"/>
      <c r="C404" s="238"/>
      <c r="D404" s="228" t="s">
        <v>147</v>
      </c>
      <c r="E404" s="239" t="s">
        <v>21</v>
      </c>
      <c r="F404" s="240" t="s">
        <v>313</v>
      </c>
      <c r="G404" s="238"/>
      <c r="H404" s="241">
        <v>87.799999999999997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AT404" s="247" t="s">
        <v>147</v>
      </c>
      <c r="AU404" s="247" t="s">
        <v>85</v>
      </c>
      <c r="AV404" s="12" t="s">
        <v>85</v>
      </c>
      <c r="AW404" s="12" t="s">
        <v>35</v>
      </c>
      <c r="AX404" s="12" t="s">
        <v>73</v>
      </c>
      <c r="AY404" s="247" t="s">
        <v>137</v>
      </c>
    </row>
    <row r="405" s="11" customFormat="1">
      <c r="B405" s="226"/>
      <c r="C405" s="227"/>
      <c r="D405" s="228" t="s">
        <v>147</v>
      </c>
      <c r="E405" s="229" t="s">
        <v>21</v>
      </c>
      <c r="F405" s="230" t="s">
        <v>306</v>
      </c>
      <c r="G405" s="227"/>
      <c r="H405" s="229" t="s">
        <v>21</v>
      </c>
      <c r="I405" s="231"/>
      <c r="J405" s="227"/>
      <c r="K405" s="227"/>
      <c r="L405" s="232"/>
      <c r="M405" s="233"/>
      <c r="N405" s="234"/>
      <c r="O405" s="234"/>
      <c r="P405" s="234"/>
      <c r="Q405" s="234"/>
      <c r="R405" s="234"/>
      <c r="S405" s="234"/>
      <c r="T405" s="235"/>
      <c r="AT405" s="236" t="s">
        <v>147</v>
      </c>
      <c r="AU405" s="236" t="s">
        <v>85</v>
      </c>
      <c r="AV405" s="11" t="s">
        <v>78</v>
      </c>
      <c r="AW405" s="11" t="s">
        <v>35</v>
      </c>
      <c r="AX405" s="11" t="s">
        <v>73</v>
      </c>
      <c r="AY405" s="236" t="s">
        <v>137</v>
      </c>
    </row>
    <row r="406" s="12" customFormat="1">
      <c r="B406" s="237"/>
      <c r="C406" s="238"/>
      <c r="D406" s="228" t="s">
        <v>147</v>
      </c>
      <c r="E406" s="239" t="s">
        <v>21</v>
      </c>
      <c r="F406" s="240" t="s">
        <v>307</v>
      </c>
      <c r="G406" s="238"/>
      <c r="H406" s="241">
        <v>3.8999999999999999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AT406" s="247" t="s">
        <v>147</v>
      </c>
      <c r="AU406" s="247" t="s">
        <v>85</v>
      </c>
      <c r="AV406" s="12" t="s">
        <v>85</v>
      </c>
      <c r="AW406" s="12" t="s">
        <v>35</v>
      </c>
      <c r="AX406" s="12" t="s">
        <v>73</v>
      </c>
      <c r="AY406" s="247" t="s">
        <v>137</v>
      </c>
    </row>
    <row r="407" s="13" customFormat="1">
      <c r="B407" s="258"/>
      <c r="C407" s="259"/>
      <c r="D407" s="228" t="s">
        <v>147</v>
      </c>
      <c r="E407" s="260" t="s">
        <v>21</v>
      </c>
      <c r="F407" s="261" t="s">
        <v>172</v>
      </c>
      <c r="G407" s="259"/>
      <c r="H407" s="262">
        <v>91.700000000000003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AT407" s="268" t="s">
        <v>147</v>
      </c>
      <c r="AU407" s="268" t="s">
        <v>85</v>
      </c>
      <c r="AV407" s="13" t="s">
        <v>145</v>
      </c>
      <c r="AW407" s="13" t="s">
        <v>35</v>
      </c>
      <c r="AX407" s="13" t="s">
        <v>78</v>
      </c>
      <c r="AY407" s="268" t="s">
        <v>137</v>
      </c>
    </row>
    <row r="408" s="1" customFormat="1" ht="16.5" customHeight="1">
      <c r="B408" s="46"/>
      <c r="C408" s="248" t="s">
        <v>471</v>
      </c>
      <c r="D408" s="248" t="s">
        <v>158</v>
      </c>
      <c r="E408" s="249" t="s">
        <v>472</v>
      </c>
      <c r="F408" s="250" t="s">
        <v>473</v>
      </c>
      <c r="G408" s="251" t="s">
        <v>154</v>
      </c>
      <c r="H408" s="252">
        <v>0.028000000000000001</v>
      </c>
      <c r="I408" s="253"/>
      <c r="J408" s="254">
        <f>ROUND(I408*H408,2)</f>
        <v>0</v>
      </c>
      <c r="K408" s="250" t="s">
        <v>144</v>
      </c>
      <c r="L408" s="255"/>
      <c r="M408" s="256" t="s">
        <v>21</v>
      </c>
      <c r="N408" s="257" t="s">
        <v>44</v>
      </c>
      <c r="O408" s="47"/>
      <c r="P408" s="223">
        <f>O408*H408</f>
        <v>0</v>
      </c>
      <c r="Q408" s="223">
        <v>1</v>
      </c>
      <c r="R408" s="223">
        <f>Q408*H408</f>
        <v>0.028000000000000001</v>
      </c>
      <c r="S408" s="223">
        <v>0</v>
      </c>
      <c r="T408" s="224">
        <f>S408*H408</f>
        <v>0</v>
      </c>
      <c r="AR408" s="24" t="s">
        <v>366</v>
      </c>
      <c r="AT408" s="24" t="s">
        <v>158</v>
      </c>
      <c r="AU408" s="24" t="s">
        <v>85</v>
      </c>
      <c r="AY408" s="24" t="s">
        <v>137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24" t="s">
        <v>78</v>
      </c>
      <c r="BK408" s="225">
        <f>ROUND(I408*H408,2)</f>
        <v>0</v>
      </c>
      <c r="BL408" s="24" t="s">
        <v>261</v>
      </c>
      <c r="BM408" s="24" t="s">
        <v>474</v>
      </c>
    </row>
    <row r="409" s="12" customFormat="1">
      <c r="B409" s="237"/>
      <c r="C409" s="238"/>
      <c r="D409" s="228" t="s">
        <v>147</v>
      </c>
      <c r="E409" s="238"/>
      <c r="F409" s="240" t="s">
        <v>475</v>
      </c>
      <c r="G409" s="238"/>
      <c r="H409" s="241">
        <v>0.028000000000000001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AT409" s="247" t="s">
        <v>147</v>
      </c>
      <c r="AU409" s="247" t="s">
        <v>85</v>
      </c>
      <c r="AV409" s="12" t="s">
        <v>85</v>
      </c>
      <c r="AW409" s="12" t="s">
        <v>6</v>
      </c>
      <c r="AX409" s="12" t="s">
        <v>78</v>
      </c>
      <c r="AY409" s="247" t="s">
        <v>137</v>
      </c>
    </row>
    <row r="410" s="1" customFormat="1" ht="16.5" customHeight="1">
      <c r="B410" s="46"/>
      <c r="C410" s="214" t="s">
        <v>476</v>
      </c>
      <c r="D410" s="214" t="s">
        <v>140</v>
      </c>
      <c r="E410" s="215" t="s">
        <v>477</v>
      </c>
      <c r="F410" s="216" t="s">
        <v>478</v>
      </c>
      <c r="G410" s="217" t="s">
        <v>185</v>
      </c>
      <c r="H410" s="218">
        <v>3.9100000000000001</v>
      </c>
      <c r="I410" s="219"/>
      <c r="J410" s="220">
        <f>ROUND(I410*H410,2)</f>
        <v>0</v>
      </c>
      <c r="K410" s="216" t="s">
        <v>144</v>
      </c>
      <c r="L410" s="72"/>
      <c r="M410" s="221" t="s">
        <v>21</v>
      </c>
      <c r="N410" s="222" t="s">
        <v>44</v>
      </c>
      <c r="O410" s="47"/>
      <c r="P410" s="223">
        <f>O410*H410</f>
        <v>0</v>
      </c>
      <c r="Q410" s="223">
        <v>0.0040000000000000001</v>
      </c>
      <c r="R410" s="223">
        <f>Q410*H410</f>
        <v>0.015640000000000001</v>
      </c>
      <c r="S410" s="223">
        <v>0</v>
      </c>
      <c r="T410" s="224">
        <f>S410*H410</f>
        <v>0</v>
      </c>
      <c r="AR410" s="24" t="s">
        <v>261</v>
      </c>
      <c r="AT410" s="24" t="s">
        <v>140</v>
      </c>
      <c r="AU410" s="24" t="s">
        <v>85</v>
      </c>
      <c r="AY410" s="24" t="s">
        <v>137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24" t="s">
        <v>78</v>
      </c>
      <c r="BK410" s="225">
        <f>ROUND(I410*H410,2)</f>
        <v>0</v>
      </c>
      <c r="BL410" s="24" t="s">
        <v>261</v>
      </c>
      <c r="BM410" s="24" t="s">
        <v>479</v>
      </c>
    </row>
    <row r="411" s="11" customFormat="1">
      <c r="B411" s="226"/>
      <c r="C411" s="227"/>
      <c r="D411" s="228" t="s">
        <v>147</v>
      </c>
      <c r="E411" s="229" t="s">
        <v>21</v>
      </c>
      <c r="F411" s="230" t="s">
        <v>148</v>
      </c>
      <c r="G411" s="227"/>
      <c r="H411" s="229" t="s">
        <v>21</v>
      </c>
      <c r="I411" s="231"/>
      <c r="J411" s="227"/>
      <c r="K411" s="227"/>
      <c r="L411" s="232"/>
      <c r="M411" s="233"/>
      <c r="N411" s="234"/>
      <c r="O411" s="234"/>
      <c r="P411" s="234"/>
      <c r="Q411" s="234"/>
      <c r="R411" s="234"/>
      <c r="S411" s="234"/>
      <c r="T411" s="235"/>
      <c r="AT411" s="236" t="s">
        <v>147</v>
      </c>
      <c r="AU411" s="236" t="s">
        <v>85</v>
      </c>
      <c r="AV411" s="11" t="s">
        <v>78</v>
      </c>
      <c r="AW411" s="11" t="s">
        <v>35</v>
      </c>
      <c r="AX411" s="11" t="s">
        <v>73</v>
      </c>
      <c r="AY411" s="236" t="s">
        <v>137</v>
      </c>
    </row>
    <row r="412" s="11" customFormat="1">
      <c r="B412" s="226"/>
      <c r="C412" s="227"/>
      <c r="D412" s="228" t="s">
        <v>147</v>
      </c>
      <c r="E412" s="229" t="s">
        <v>21</v>
      </c>
      <c r="F412" s="230" t="s">
        <v>480</v>
      </c>
      <c r="G412" s="227"/>
      <c r="H412" s="229" t="s">
        <v>21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AT412" s="236" t="s">
        <v>147</v>
      </c>
      <c r="AU412" s="236" t="s">
        <v>85</v>
      </c>
      <c r="AV412" s="11" t="s">
        <v>78</v>
      </c>
      <c r="AW412" s="11" t="s">
        <v>35</v>
      </c>
      <c r="AX412" s="11" t="s">
        <v>73</v>
      </c>
      <c r="AY412" s="236" t="s">
        <v>137</v>
      </c>
    </row>
    <row r="413" s="12" customFormat="1">
      <c r="B413" s="237"/>
      <c r="C413" s="238"/>
      <c r="D413" s="228" t="s">
        <v>147</v>
      </c>
      <c r="E413" s="239" t="s">
        <v>21</v>
      </c>
      <c r="F413" s="240" t="s">
        <v>481</v>
      </c>
      <c r="G413" s="238"/>
      <c r="H413" s="241">
        <v>3.9100000000000001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AT413" s="247" t="s">
        <v>147</v>
      </c>
      <c r="AU413" s="247" t="s">
        <v>85</v>
      </c>
      <c r="AV413" s="12" t="s">
        <v>85</v>
      </c>
      <c r="AW413" s="12" t="s">
        <v>35</v>
      </c>
      <c r="AX413" s="12" t="s">
        <v>78</v>
      </c>
      <c r="AY413" s="247" t="s">
        <v>137</v>
      </c>
    </row>
    <row r="414" s="1" customFormat="1" ht="16.5" customHeight="1">
      <c r="B414" s="46"/>
      <c r="C414" s="214" t="s">
        <v>482</v>
      </c>
      <c r="D414" s="214" t="s">
        <v>140</v>
      </c>
      <c r="E414" s="215" t="s">
        <v>483</v>
      </c>
      <c r="F414" s="216" t="s">
        <v>484</v>
      </c>
      <c r="G414" s="217" t="s">
        <v>185</v>
      </c>
      <c r="H414" s="218">
        <v>2.1600000000000001</v>
      </c>
      <c r="I414" s="219"/>
      <c r="J414" s="220">
        <f>ROUND(I414*H414,2)</f>
        <v>0</v>
      </c>
      <c r="K414" s="216" t="s">
        <v>144</v>
      </c>
      <c r="L414" s="72"/>
      <c r="M414" s="221" t="s">
        <v>21</v>
      </c>
      <c r="N414" s="222" t="s">
        <v>44</v>
      </c>
      <c r="O414" s="47"/>
      <c r="P414" s="223">
        <f>O414*H414</f>
        <v>0</v>
      </c>
      <c r="Q414" s="223">
        <v>0.0040000000000000001</v>
      </c>
      <c r="R414" s="223">
        <f>Q414*H414</f>
        <v>0.0086400000000000001</v>
      </c>
      <c r="S414" s="223">
        <v>0</v>
      </c>
      <c r="T414" s="224">
        <f>S414*H414</f>
        <v>0</v>
      </c>
      <c r="AR414" s="24" t="s">
        <v>261</v>
      </c>
      <c r="AT414" s="24" t="s">
        <v>140</v>
      </c>
      <c r="AU414" s="24" t="s">
        <v>85</v>
      </c>
      <c r="AY414" s="24" t="s">
        <v>137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24" t="s">
        <v>78</v>
      </c>
      <c r="BK414" s="225">
        <f>ROUND(I414*H414,2)</f>
        <v>0</v>
      </c>
      <c r="BL414" s="24" t="s">
        <v>261</v>
      </c>
      <c r="BM414" s="24" t="s">
        <v>485</v>
      </c>
    </row>
    <row r="415" s="11" customFormat="1">
      <c r="B415" s="226"/>
      <c r="C415" s="227"/>
      <c r="D415" s="228" t="s">
        <v>147</v>
      </c>
      <c r="E415" s="229" t="s">
        <v>21</v>
      </c>
      <c r="F415" s="230" t="s">
        <v>148</v>
      </c>
      <c r="G415" s="227"/>
      <c r="H415" s="229" t="s">
        <v>21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AT415" s="236" t="s">
        <v>147</v>
      </c>
      <c r="AU415" s="236" t="s">
        <v>85</v>
      </c>
      <c r="AV415" s="11" t="s">
        <v>78</v>
      </c>
      <c r="AW415" s="11" t="s">
        <v>35</v>
      </c>
      <c r="AX415" s="11" t="s">
        <v>73</v>
      </c>
      <c r="AY415" s="236" t="s">
        <v>137</v>
      </c>
    </row>
    <row r="416" s="11" customFormat="1">
      <c r="B416" s="226"/>
      <c r="C416" s="227"/>
      <c r="D416" s="228" t="s">
        <v>147</v>
      </c>
      <c r="E416" s="229" t="s">
        <v>21</v>
      </c>
      <c r="F416" s="230" t="s">
        <v>480</v>
      </c>
      <c r="G416" s="227"/>
      <c r="H416" s="229" t="s">
        <v>21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AT416" s="236" t="s">
        <v>147</v>
      </c>
      <c r="AU416" s="236" t="s">
        <v>85</v>
      </c>
      <c r="AV416" s="11" t="s">
        <v>78</v>
      </c>
      <c r="AW416" s="11" t="s">
        <v>35</v>
      </c>
      <c r="AX416" s="11" t="s">
        <v>73</v>
      </c>
      <c r="AY416" s="236" t="s">
        <v>137</v>
      </c>
    </row>
    <row r="417" s="12" customFormat="1">
      <c r="B417" s="237"/>
      <c r="C417" s="238"/>
      <c r="D417" s="228" t="s">
        <v>147</v>
      </c>
      <c r="E417" s="239" t="s">
        <v>21</v>
      </c>
      <c r="F417" s="240" t="s">
        <v>486</v>
      </c>
      <c r="G417" s="238"/>
      <c r="H417" s="241">
        <v>2.1600000000000001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AT417" s="247" t="s">
        <v>147</v>
      </c>
      <c r="AU417" s="247" t="s">
        <v>85</v>
      </c>
      <c r="AV417" s="12" t="s">
        <v>85</v>
      </c>
      <c r="AW417" s="12" t="s">
        <v>35</v>
      </c>
      <c r="AX417" s="12" t="s">
        <v>78</v>
      </c>
      <c r="AY417" s="247" t="s">
        <v>137</v>
      </c>
    </row>
    <row r="418" s="1" customFormat="1" ht="16.5" customHeight="1">
      <c r="B418" s="46"/>
      <c r="C418" s="214" t="s">
        <v>487</v>
      </c>
      <c r="D418" s="214" t="s">
        <v>140</v>
      </c>
      <c r="E418" s="215" t="s">
        <v>488</v>
      </c>
      <c r="F418" s="216" t="s">
        <v>489</v>
      </c>
      <c r="G418" s="217" t="s">
        <v>185</v>
      </c>
      <c r="H418" s="218">
        <v>91.700000000000003</v>
      </c>
      <c r="I418" s="219"/>
      <c r="J418" s="220">
        <f>ROUND(I418*H418,2)</f>
        <v>0</v>
      </c>
      <c r="K418" s="216" t="s">
        <v>144</v>
      </c>
      <c r="L418" s="72"/>
      <c r="M418" s="221" t="s">
        <v>21</v>
      </c>
      <c r="N418" s="222" t="s">
        <v>44</v>
      </c>
      <c r="O418" s="47"/>
      <c r="P418" s="223">
        <f>O418*H418</f>
        <v>0</v>
      </c>
      <c r="Q418" s="223">
        <v>0.00040000000000000002</v>
      </c>
      <c r="R418" s="223">
        <f>Q418*H418</f>
        <v>0.036680000000000004</v>
      </c>
      <c r="S418" s="223">
        <v>0</v>
      </c>
      <c r="T418" s="224">
        <f>S418*H418</f>
        <v>0</v>
      </c>
      <c r="AR418" s="24" t="s">
        <v>261</v>
      </c>
      <c r="AT418" s="24" t="s">
        <v>140</v>
      </c>
      <c r="AU418" s="24" t="s">
        <v>85</v>
      </c>
      <c r="AY418" s="24" t="s">
        <v>137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24" t="s">
        <v>78</v>
      </c>
      <c r="BK418" s="225">
        <f>ROUND(I418*H418,2)</f>
        <v>0</v>
      </c>
      <c r="BL418" s="24" t="s">
        <v>261</v>
      </c>
      <c r="BM418" s="24" t="s">
        <v>490</v>
      </c>
    </row>
    <row r="419" s="11" customFormat="1">
      <c r="B419" s="226"/>
      <c r="C419" s="227"/>
      <c r="D419" s="228" t="s">
        <v>147</v>
      </c>
      <c r="E419" s="229" t="s">
        <v>21</v>
      </c>
      <c r="F419" s="230" t="s">
        <v>148</v>
      </c>
      <c r="G419" s="227"/>
      <c r="H419" s="229" t="s">
        <v>21</v>
      </c>
      <c r="I419" s="231"/>
      <c r="J419" s="227"/>
      <c r="K419" s="227"/>
      <c r="L419" s="232"/>
      <c r="M419" s="233"/>
      <c r="N419" s="234"/>
      <c r="O419" s="234"/>
      <c r="P419" s="234"/>
      <c r="Q419" s="234"/>
      <c r="R419" s="234"/>
      <c r="S419" s="234"/>
      <c r="T419" s="235"/>
      <c r="AT419" s="236" t="s">
        <v>147</v>
      </c>
      <c r="AU419" s="236" t="s">
        <v>85</v>
      </c>
      <c r="AV419" s="11" t="s">
        <v>78</v>
      </c>
      <c r="AW419" s="11" t="s">
        <v>35</v>
      </c>
      <c r="AX419" s="11" t="s">
        <v>73</v>
      </c>
      <c r="AY419" s="236" t="s">
        <v>137</v>
      </c>
    </row>
    <row r="420" s="11" customFormat="1">
      <c r="B420" s="226"/>
      <c r="C420" s="227"/>
      <c r="D420" s="228" t="s">
        <v>147</v>
      </c>
      <c r="E420" s="229" t="s">
        <v>21</v>
      </c>
      <c r="F420" s="230" t="s">
        <v>312</v>
      </c>
      <c r="G420" s="227"/>
      <c r="H420" s="229" t="s">
        <v>21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AT420" s="236" t="s">
        <v>147</v>
      </c>
      <c r="AU420" s="236" t="s">
        <v>85</v>
      </c>
      <c r="AV420" s="11" t="s">
        <v>78</v>
      </c>
      <c r="AW420" s="11" t="s">
        <v>35</v>
      </c>
      <c r="AX420" s="11" t="s">
        <v>73</v>
      </c>
      <c r="AY420" s="236" t="s">
        <v>137</v>
      </c>
    </row>
    <row r="421" s="12" customFormat="1">
      <c r="B421" s="237"/>
      <c r="C421" s="238"/>
      <c r="D421" s="228" t="s">
        <v>147</v>
      </c>
      <c r="E421" s="239" t="s">
        <v>21</v>
      </c>
      <c r="F421" s="240" t="s">
        <v>313</v>
      </c>
      <c r="G421" s="238"/>
      <c r="H421" s="241">
        <v>87.799999999999997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AT421" s="247" t="s">
        <v>147</v>
      </c>
      <c r="AU421" s="247" t="s">
        <v>85</v>
      </c>
      <c r="AV421" s="12" t="s">
        <v>85</v>
      </c>
      <c r="AW421" s="12" t="s">
        <v>35</v>
      </c>
      <c r="AX421" s="12" t="s">
        <v>73</v>
      </c>
      <c r="AY421" s="247" t="s">
        <v>137</v>
      </c>
    </row>
    <row r="422" s="11" customFormat="1">
      <c r="B422" s="226"/>
      <c r="C422" s="227"/>
      <c r="D422" s="228" t="s">
        <v>147</v>
      </c>
      <c r="E422" s="229" t="s">
        <v>21</v>
      </c>
      <c r="F422" s="230" t="s">
        <v>306</v>
      </c>
      <c r="G422" s="227"/>
      <c r="H422" s="229" t="s">
        <v>21</v>
      </c>
      <c r="I422" s="231"/>
      <c r="J422" s="227"/>
      <c r="K422" s="227"/>
      <c r="L422" s="232"/>
      <c r="M422" s="233"/>
      <c r="N422" s="234"/>
      <c r="O422" s="234"/>
      <c r="P422" s="234"/>
      <c r="Q422" s="234"/>
      <c r="R422" s="234"/>
      <c r="S422" s="234"/>
      <c r="T422" s="235"/>
      <c r="AT422" s="236" t="s">
        <v>147</v>
      </c>
      <c r="AU422" s="236" t="s">
        <v>85</v>
      </c>
      <c r="AV422" s="11" t="s">
        <v>78</v>
      </c>
      <c r="AW422" s="11" t="s">
        <v>35</v>
      </c>
      <c r="AX422" s="11" t="s">
        <v>73</v>
      </c>
      <c r="AY422" s="236" t="s">
        <v>137</v>
      </c>
    </row>
    <row r="423" s="12" customFormat="1">
      <c r="B423" s="237"/>
      <c r="C423" s="238"/>
      <c r="D423" s="228" t="s">
        <v>147</v>
      </c>
      <c r="E423" s="239" t="s">
        <v>21</v>
      </c>
      <c r="F423" s="240" t="s">
        <v>307</v>
      </c>
      <c r="G423" s="238"/>
      <c r="H423" s="241">
        <v>3.8999999999999999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AT423" s="247" t="s">
        <v>147</v>
      </c>
      <c r="AU423" s="247" t="s">
        <v>85</v>
      </c>
      <c r="AV423" s="12" t="s">
        <v>85</v>
      </c>
      <c r="AW423" s="12" t="s">
        <v>35</v>
      </c>
      <c r="AX423" s="12" t="s">
        <v>73</v>
      </c>
      <c r="AY423" s="247" t="s">
        <v>137</v>
      </c>
    </row>
    <row r="424" s="13" customFormat="1">
      <c r="B424" s="258"/>
      <c r="C424" s="259"/>
      <c r="D424" s="228" t="s">
        <v>147</v>
      </c>
      <c r="E424" s="260" t="s">
        <v>21</v>
      </c>
      <c r="F424" s="261" t="s">
        <v>172</v>
      </c>
      <c r="G424" s="259"/>
      <c r="H424" s="262">
        <v>91.700000000000003</v>
      </c>
      <c r="I424" s="263"/>
      <c r="J424" s="259"/>
      <c r="K424" s="259"/>
      <c r="L424" s="264"/>
      <c r="M424" s="265"/>
      <c r="N424" s="266"/>
      <c r="O424" s="266"/>
      <c r="P424" s="266"/>
      <c r="Q424" s="266"/>
      <c r="R424" s="266"/>
      <c r="S424" s="266"/>
      <c r="T424" s="267"/>
      <c r="AT424" s="268" t="s">
        <v>147</v>
      </c>
      <c r="AU424" s="268" t="s">
        <v>85</v>
      </c>
      <c r="AV424" s="13" t="s">
        <v>145</v>
      </c>
      <c r="AW424" s="13" t="s">
        <v>35</v>
      </c>
      <c r="AX424" s="13" t="s">
        <v>78</v>
      </c>
      <c r="AY424" s="268" t="s">
        <v>137</v>
      </c>
    </row>
    <row r="425" s="1" customFormat="1" ht="16.5" customHeight="1">
      <c r="B425" s="46"/>
      <c r="C425" s="248" t="s">
        <v>491</v>
      </c>
      <c r="D425" s="248" t="s">
        <v>158</v>
      </c>
      <c r="E425" s="249" t="s">
        <v>492</v>
      </c>
      <c r="F425" s="250" t="s">
        <v>493</v>
      </c>
      <c r="G425" s="251" t="s">
        <v>185</v>
      </c>
      <c r="H425" s="252">
        <v>105.455</v>
      </c>
      <c r="I425" s="253"/>
      <c r="J425" s="254">
        <f>ROUND(I425*H425,2)</f>
        <v>0</v>
      </c>
      <c r="K425" s="250" t="s">
        <v>144</v>
      </c>
      <c r="L425" s="255"/>
      <c r="M425" s="256" t="s">
        <v>21</v>
      </c>
      <c r="N425" s="257" t="s">
        <v>44</v>
      </c>
      <c r="O425" s="47"/>
      <c r="P425" s="223">
        <f>O425*H425</f>
        <v>0</v>
      </c>
      <c r="Q425" s="223">
        <v>0.0038800000000000002</v>
      </c>
      <c r="R425" s="223">
        <f>Q425*H425</f>
        <v>0.40916540000000001</v>
      </c>
      <c r="S425" s="223">
        <v>0</v>
      </c>
      <c r="T425" s="224">
        <f>S425*H425</f>
        <v>0</v>
      </c>
      <c r="AR425" s="24" t="s">
        <v>366</v>
      </c>
      <c r="AT425" s="24" t="s">
        <v>158</v>
      </c>
      <c r="AU425" s="24" t="s">
        <v>85</v>
      </c>
      <c r="AY425" s="24" t="s">
        <v>137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24" t="s">
        <v>78</v>
      </c>
      <c r="BK425" s="225">
        <f>ROUND(I425*H425,2)</f>
        <v>0</v>
      </c>
      <c r="BL425" s="24" t="s">
        <v>261</v>
      </c>
      <c r="BM425" s="24" t="s">
        <v>494</v>
      </c>
    </row>
    <row r="426" s="12" customFormat="1">
      <c r="B426" s="237"/>
      <c r="C426" s="238"/>
      <c r="D426" s="228" t="s">
        <v>147</v>
      </c>
      <c r="E426" s="238"/>
      <c r="F426" s="240" t="s">
        <v>495</v>
      </c>
      <c r="G426" s="238"/>
      <c r="H426" s="241">
        <v>105.455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AT426" s="247" t="s">
        <v>147</v>
      </c>
      <c r="AU426" s="247" t="s">
        <v>85</v>
      </c>
      <c r="AV426" s="12" t="s">
        <v>85</v>
      </c>
      <c r="AW426" s="12" t="s">
        <v>6</v>
      </c>
      <c r="AX426" s="12" t="s">
        <v>78</v>
      </c>
      <c r="AY426" s="247" t="s">
        <v>137</v>
      </c>
    </row>
    <row r="427" s="1" customFormat="1" ht="25.5" customHeight="1">
      <c r="B427" s="46"/>
      <c r="C427" s="214" t="s">
        <v>496</v>
      </c>
      <c r="D427" s="214" t="s">
        <v>140</v>
      </c>
      <c r="E427" s="215" t="s">
        <v>497</v>
      </c>
      <c r="F427" s="216" t="s">
        <v>498</v>
      </c>
      <c r="G427" s="217" t="s">
        <v>154</v>
      </c>
      <c r="H427" s="218">
        <v>0.498</v>
      </c>
      <c r="I427" s="219"/>
      <c r="J427" s="220">
        <f>ROUND(I427*H427,2)</f>
        <v>0</v>
      </c>
      <c r="K427" s="216" t="s">
        <v>144</v>
      </c>
      <c r="L427" s="72"/>
      <c r="M427" s="221" t="s">
        <v>21</v>
      </c>
      <c r="N427" s="222" t="s">
        <v>44</v>
      </c>
      <c r="O427" s="47"/>
      <c r="P427" s="223">
        <f>O427*H427</f>
        <v>0</v>
      </c>
      <c r="Q427" s="223">
        <v>0</v>
      </c>
      <c r="R427" s="223">
        <f>Q427*H427</f>
        <v>0</v>
      </c>
      <c r="S427" s="223">
        <v>0</v>
      </c>
      <c r="T427" s="224">
        <f>S427*H427</f>
        <v>0</v>
      </c>
      <c r="AR427" s="24" t="s">
        <v>261</v>
      </c>
      <c r="AT427" s="24" t="s">
        <v>140</v>
      </c>
      <c r="AU427" s="24" t="s">
        <v>85</v>
      </c>
      <c r="AY427" s="24" t="s">
        <v>137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24" t="s">
        <v>78</v>
      </c>
      <c r="BK427" s="225">
        <f>ROUND(I427*H427,2)</f>
        <v>0</v>
      </c>
      <c r="BL427" s="24" t="s">
        <v>261</v>
      </c>
      <c r="BM427" s="24" t="s">
        <v>499</v>
      </c>
    </row>
    <row r="428" s="10" customFormat="1" ht="29.88" customHeight="1">
      <c r="B428" s="198"/>
      <c r="C428" s="199"/>
      <c r="D428" s="200" t="s">
        <v>72</v>
      </c>
      <c r="E428" s="212" t="s">
        <v>500</v>
      </c>
      <c r="F428" s="212" t="s">
        <v>501</v>
      </c>
      <c r="G428" s="199"/>
      <c r="H428" s="199"/>
      <c r="I428" s="202"/>
      <c r="J428" s="213">
        <f>BK428</f>
        <v>0</v>
      </c>
      <c r="K428" s="199"/>
      <c r="L428" s="204"/>
      <c r="M428" s="205"/>
      <c r="N428" s="206"/>
      <c r="O428" s="206"/>
      <c r="P428" s="207">
        <f>SUM(P429:P437)</f>
        <v>0</v>
      </c>
      <c r="Q428" s="206"/>
      <c r="R428" s="207">
        <f>SUM(R429:R437)</f>
        <v>0.1114</v>
      </c>
      <c r="S428" s="206"/>
      <c r="T428" s="208">
        <f>SUM(T429:T437)</f>
        <v>0.0055000000000000005</v>
      </c>
      <c r="AR428" s="209" t="s">
        <v>85</v>
      </c>
      <c r="AT428" s="210" t="s">
        <v>72</v>
      </c>
      <c r="AU428" s="210" t="s">
        <v>78</v>
      </c>
      <c r="AY428" s="209" t="s">
        <v>137</v>
      </c>
      <c r="BK428" s="211">
        <f>SUM(BK429:BK437)</f>
        <v>0</v>
      </c>
    </row>
    <row r="429" s="1" customFormat="1" ht="16.5" customHeight="1">
      <c r="B429" s="46"/>
      <c r="C429" s="214" t="s">
        <v>502</v>
      </c>
      <c r="D429" s="214" t="s">
        <v>140</v>
      </c>
      <c r="E429" s="215" t="s">
        <v>503</v>
      </c>
      <c r="F429" s="216" t="s">
        <v>504</v>
      </c>
      <c r="G429" s="217" t="s">
        <v>185</v>
      </c>
      <c r="H429" s="218">
        <v>0.55000000000000004</v>
      </c>
      <c r="I429" s="219"/>
      <c r="J429" s="220">
        <f>ROUND(I429*H429,2)</f>
        <v>0</v>
      </c>
      <c r="K429" s="216" t="s">
        <v>144</v>
      </c>
      <c r="L429" s="72"/>
      <c r="M429" s="221" t="s">
        <v>21</v>
      </c>
      <c r="N429" s="222" t="s">
        <v>44</v>
      </c>
      <c r="O429" s="47"/>
      <c r="P429" s="223">
        <f>O429*H429</f>
        <v>0</v>
      </c>
      <c r="Q429" s="223">
        <v>0</v>
      </c>
      <c r="R429" s="223">
        <f>Q429*H429</f>
        <v>0</v>
      </c>
      <c r="S429" s="223">
        <v>0.01</v>
      </c>
      <c r="T429" s="224">
        <f>S429*H429</f>
        <v>0.0055000000000000005</v>
      </c>
      <c r="AR429" s="24" t="s">
        <v>261</v>
      </c>
      <c r="AT429" s="24" t="s">
        <v>140</v>
      </c>
      <c r="AU429" s="24" t="s">
        <v>85</v>
      </c>
      <c r="AY429" s="24" t="s">
        <v>137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24" t="s">
        <v>78</v>
      </c>
      <c r="BK429" s="225">
        <f>ROUND(I429*H429,2)</f>
        <v>0</v>
      </c>
      <c r="BL429" s="24" t="s">
        <v>261</v>
      </c>
      <c r="BM429" s="24" t="s">
        <v>505</v>
      </c>
    </row>
    <row r="430" s="11" customFormat="1">
      <c r="B430" s="226"/>
      <c r="C430" s="227"/>
      <c r="D430" s="228" t="s">
        <v>147</v>
      </c>
      <c r="E430" s="229" t="s">
        <v>21</v>
      </c>
      <c r="F430" s="230" t="s">
        <v>344</v>
      </c>
      <c r="G430" s="227"/>
      <c r="H430" s="229" t="s">
        <v>21</v>
      </c>
      <c r="I430" s="231"/>
      <c r="J430" s="227"/>
      <c r="K430" s="227"/>
      <c r="L430" s="232"/>
      <c r="M430" s="233"/>
      <c r="N430" s="234"/>
      <c r="O430" s="234"/>
      <c r="P430" s="234"/>
      <c r="Q430" s="234"/>
      <c r="R430" s="234"/>
      <c r="S430" s="234"/>
      <c r="T430" s="235"/>
      <c r="AT430" s="236" t="s">
        <v>147</v>
      </c>
      <c r="AU430" s="236" t="s">
        <v>85</v>
      </c>
      <c r="AV430" s="11" t="s">
        <v>78</v>
      </c>
      <c r="AW430" s="11" t="s">
        <v>35</v>
      </c>
      <c r="AX430" s="11" t="s">
        <v>73</v>
      </c>
      <c r="AY430" s="236" t="s">
        <v>137</v>
      </c>
    </row>
    <row r="431" s="11" customFormat="1">
      <c r="B431" s="226"/>
      <c r="C431" s="227"/>
      <c r="D431" s="228" t="s">
        <v>147</v>
      </c>
      <c r="E431" s="229" t="s">
        <v>21</v>
      </c>
      <c r="F431" s="230" t="s">
        <v>370</v>
      </c>
      <c r="G431" s="227"/>
      <c r="H431" s="229" t="s">
        <v>21</v>
      </c>
      <c r="I431" s="231"/>
      <c r="J431" s="227"/>
      <c r="K431" s="227"/>
      <c r="L431" s="232"/>
      <c r="M431" s="233"/>
      <c r="N431" s="234"/>
      <c r="O431" s="234"/>
      <c r="P431" s="234"/>
      <c r="Q431" s="234"/>
      <c r="R431" s="234"/>
      <c r="S431" s="234"/>
      <c r="T431" s="235"/>
      <c r="AT431" s="236" t="s">
        <v>147</v>
      </c>
      <c r="AU431" s="236" t="s">
        <v>85</v>
      </c>
      <c r="AV431" s="11" t="s">
        <v>78</v>
      </c>
      <c r="AW431" s="11" t="s">
        <v>35</v>
      </c>
      <c r="AX431" s="11" t="s">
        <v>73</v>
      </c>
      <c r="AY431" s="236" t="s">
        <v>137</v>
      </c>
    </row>
    <row r="432" s="12" customFormat="1">
      <c r="B432" s="237"/>
      <c r="C432" s="238"/>
      <c r="D432" s="228" t="s">
        <v>147</v>
      </c>
      <c r="E432" s="239" t="s">
        <v>21</v>
      </c>
      <c r="F432" s="240" t="s">
        <v>506</v>
      </c>
      <c r="G432" s="238"/>
      <c r="H432" s="241">
        <v>0.55000000000000004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AT432" s="247" t="s">
        <v>147</v>
      </c>
      <c r="AU432" s="247" t="s">
        <v>85</v>
      </c>
      <c r="AV432" s="12" t="s">
        <v>85</v>
      </c>
      <c r="AW432" s="12" t="s">
        <v>35</v>
      </c>
      <c r="AX432" s="12" t="s">
        <v>78</v>
      </c>
      <c r="AY432" s="247" t="s">
        <v>137</v>
      </c>
    </row>
    <row r="433" s="1" customFormat="1" ht="25.5" customHeight="1">
      <c r="B433" s="46"/>
      <c r="C433" s="214" t="s">
        <v>507</v>
      </c>
      <c r="D433" s="214" t="s">
        <v>140</v>
      </c>
      <c r="E433" s="215" t="s">
        <v>508</v>
      </c>
      <c r="F433" s="216" t="s">
        <v>509</v>
      </c>
      <c r="G433" s="217" t="s">
        <v>185</v>
      </c>
      <c r="H433" s="218">
        <v>2</v>
      </c>
      <c r="I433" s="219"/>
      <c r="J433" s="220">
        <f>ROUND(I433*H433,2)</f>
        <v>0</v>
      </c>
      <c r="K433" s="216" t="s">
        <v>144</v>
      </c>
      <c r="L433" s="72"/>
      <c r="M433" s="221" t="s">
        <v>21</v>
      </c>
      <c r="N433" s="222" t="s">
        <v>44</v>
      </c>
      <c r="O433" s="47"/>
      <c r="P433" s="223">
        <f>O433*H433</f>
        <v>0</v>
      </c>
      <c r="Q433" s="223">
        <v>0.0557</v>
      </c>
      <c r="R433" s="223">
        <f>Q433*H433</f>
        <v>0.1114</v>
      </c>
      <c r="S433" s="223">
        <v>0</v>
      </c>
      <c r="T433" s="224">
        <f>S433*H433</f>
        <v>0</v>
      </c>
      <c r="AR433" s="24" t="s">
        <v>261</v>
      </c>
      <c r="AT433" s="24" t="s">
        <v>140</v>
      </c>
      <c r="AU433" s="24" t="s">
        <v>85</v>
      </c>
      <c r="AY433" s="24" t="s">
        <v>137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24" t="s">
        <v>78</v>
      </c>
      <c r="BK433" s="225">
        <f>ROUND(I433*H433,2)</f>
        <v>0</v>
      </c>
      <c r="BL433" s="24" t="s">
        <v>261</v>
      </c>
      <c r="BM433" s="24" t="s">
        <v>510</v>
      </c>
    </row>
    <row r="434" s="11" customFormat="1">
      <c r="B434" s="226"/>
      <c r="C434" s="227"/>
      <c r="D434" s="228" t="s">
        <v>147</v>
      </c>
      <c r="E434" s="229" t="s">
        <v>21</v>
      </c>
      <c r="F434" s="230" t="s">
        <v>344</v>
      </c>
      <c r="G434" s="227"/>
      <c r="H434" s="229" t="s">
        <v>21</v>
      </c>
      <c r="I434" s="231"/>
      <c r="J434" s="227"/>
      <c r="K434" s="227"/>
      <c r="L434" s="232"/>
      <c r="M434" s="233"/>
      <c r="N434" s="234"/>
      <c r="O434" s="234"/>
      <c r="P434" s="234"/>
      <c r="Q434" s="234"/>
      <c r="R434" s="234"/>
      <c r="S434" s="234"/>
      <c r="T434" s="235"/>
      <c r="AT434" s="236" t="s">
        <v>147</v>
      </c>
      <c r="AU434" s="236" t="s">
        <v>85</v>
      </c>
      <c r="AV434" s="11" t="s">
        <v>78</v>
      </c>
      <c r="AW434" s="11" t="s">
        <v>35</v>
      </c>
      <c r="AX434" s="11" t="s">
        <v>73</v>
      </c>
      <c r="AY434" s="236" t="s">
        <v>137</v>
      </c>
    </row>
    <row r="435" s="11" customFormat="1">
      <c r="B435" s="226"/>
      <c r="C435" s="227"/>
      <c r="D435" s="228" t="s">
        <v>147</v>
      </c>
      <c r="E435" s="229" t="s">
        <v>21</v>
      </c>
      <c r="F435" s="230" t="s">
        <v>370</v>
      </c>
      <c r="G435" s="227"/>
      <c r="H435" s="229" t="s">
        <v>21</v>
      </c>
      <c r="I435" s="231"/>
      <c r="J435" s="227"/>
      <c r="K435" s="227"/>
      <c r="L435" s="232"/>
      <c r="M435" s="233"/>
      <c r="N435" s="234"/>
      <c r="O435" s="234"/>
      <c r="P435" s="234"/>
      <c r="Q435" s="234"/>
      <c r="R435" s="234"/>
      <c r="S435" s="234"/>
      <c r="T435" s="235"/>
      <c r="AT435" s="236" t="s">
        <v>147</v>
      </c>
      <c r="AU435" s="236" t="s">
        <v>85</v>
      </c>
      <c r="AV435" s="11" t="s">
        <v>78</v>
      </c>
      <c r="AW435" s="11" t="s">
        <v>35</v>
      </c>
      <c r="AX435" s="11" t="s">
        <v>73</v>
      </c>
      <c r="AY435" s="236" t="s">
        <v>137</v>
      </c>
    </row>
    <row r="436" s="12" customFormat="1">
      <c r="B436" s="237"/>
      <c r="C436" s="238"/>
      <c r="D436" s="228" t="s">
        <v>147</v>
      </c>
      <c r="E436" s="239" t="s">
        <v>21</v>
      </c>
      <c r="F436" s="240" t="s">
        <v>401</v>
      </c>
      <c r="G436" s="238"/>
      <c r="H436" s="241">
        <v>2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AT436" s="247" t="s">
        <v>147</v>
      </c>
      <c r="AU436" s="247" t="s">
        <v>85</v>
      </c>
      <c r="AV436" s="12" t="s">
        <v>85</v>
      </c>
      <c r="AW436" s="12" t="s">
        <v>35</v>
      </c>
      <c r="AX436" s="12" t="s">
        <v>78</v>
      </c>
      <c r="AY436" s="247" t="s">
        <v>137</v>
      </c>
    </row>
    <row r="437" s="1" customFormat="1" ht="16.5" customHeight="1">
      <c r="B437" s="46"/>
      <c r="C437" s="214" t="s">
        <v>511</v>
      </c>
      <c r="D437" s="214" t="s">
        <v>140</v>
      </c>
      <c r="E437" s="215" t="s">
        <v>512</v>
      </c>
      <c r="F437" s="216" t="s">
        <v>513</v>
      </c>
      <c r="G437" s="217" t="s">
        <v>154</v>
      </c>
      <c r="H437" s="218">
        <v>0.111</v>
      </c>
      <c r="I437" s="219"/>
      <c r="J437" s="220">
        <f>ROUND(I437*H437,2)</f>
        <v>0</v>
      </c>
      <c r="K437" s="216" t="s">
        <v>144</v>
      </c>
      <c r="L437" s="72"/>
      <c r="M437" s="221" t="s">
        <v>21</v>
      </c>
      <c r="N437" s="222" t="s">
        <v>44</v>
      </c>
      <c r="O437" s="47"/>
      <c r="P437" s="223">
        <f>O437*H437</f>
        <v>0</v>
      </c>
      <c r="Q437" s="223">
        <v>0</v>
      </c>
      <c r="R437" s="223">
        <f>Q437*H437</f>
        <v>0</v>
      </c>
      <c r="S437" s="223">
        <v>0</v>
      </c>
      <c r="T437" s="224">
        <f>S437*H437</f>
        <v>0</v>
      </c>
      <c r="AR437" s="24" t="s">
        <v>261</v>
      </c>
      <c r="AT437" s="24" t="s">
        <v>140</v>
      </c>
      <c r="AU437" s="24" t="s">
        <v>85</v>
      </c>
      <c r="AY437" s="24" t="s">
        <v>137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24" t="s">
        <v>78</v>
      </c>
      <c r="BK437" s="225">
        <f>ROUND(I437*H437,2)</f>
        <v>0</v>
      </c>
      <c r="BL437" s="24" t="s">
        <v>261</v>
      </c>
      <c r="BM437" s="24" t="s">
        <v>514</v>
      </c>
    </row>
    <row r="438" s="10" customFormat="1" ht="29.88" customHeight="1">
      <c r="B438" s="198"/>
      <c r="C438" s="199"/>
      <c r="D438" s="200" t="s">
        <v>72</v>
      </c>
      <c r="E438" s="212" t="s">
        <v>515</v>
      </c>
      <c r="F438" s="212" t="s">
        <v>516</v>
      </c>
      <c r="G438" s="199"/>
      <c r="H438" s="199"/>
      <c r="I438" s="202"/>
      <c r="J438" s="213">
        <f>BK438</f>
        <v>0</v>
      </c>
      <c r="K438" s="199"/>
      <c r="L438" s="204"/>
      <c r="M438" s="205"/>
      <c r="N438" s="206"/>
      <c r="O438" s="206"/>
      <c r="P438" s="207">
        <f>SUM(P439:P460)</f>
        <v>0</v>
      </c>
      <c r="Q438" s="206"/>
      <c r="R438" s="207">
        <f>SUM(R439:R460)</f>
        <v>0.20513029999999999</v>
      </c>
      <c r="S438" s="206"/>
      <c r="T438" s="208">
        <f>SUM(T439:T460)</f>
        <v>0.039138539999999999</v>
      </c>
      <c r="AR438" s="209" t="s">
        <v>85</v>
      </c>
      <c r="AT438" s="210" t="s">
        <v>72</v>
      </c>
      <c r="AU438" s="210" t="s">
        <v>78</v>
      </c>
      <c r="AY438" s="209" t="s">
        <v>137</v>
      </c>
      <c r="BK438" s="211">
        <f>SUM(BK439:BK460)</f>
        <v>0</v>
      </c>
    </row>
    <row r="439" s="1" customFormat="1" ht="16.5" customHeight="1">
      <c r="B439" s="46"/>
      <c r="C439" s="214" t="s">
        <v>517</v>
      </c>
      <c r="D439" s="214" t="s">
        <v>140</v>
      </c>
      <c r="E439" s="215" t="s">
        <v>518</v>
      </c>
      <c r="F439" s="216" t="s">
        <v>519</v>
      </c>
      <c r="G439" s="217" t="s">
        <v>185</v>
      </c>
      <c r="H439" s="218">
        <v>93.186999999999998</v>
      </c>
      <c r="I439" s="219"/>
      <c r="J439" s="220">
        <f>ROUND(I439*H439,2)</f>
        <v>0</v>
      </c>
      <c r="K439" s="216" t="s">
        <v>144</v>
      </c>
      <c r="L439" s="72"/>
      <c r="M439" s="221" t="s">
        <v>21</v>
      </c>
      <c r="N439" s="222" t="s">
        <v>44</v>
      </c>
      <c r="O439" s="47"/>
      <c r="P439" s="223">
        <f>O439*H439</f>
        <v>0</v>
      </c>
      <c r="Q439" s="223">
        <v>0</v>
      </c>
      <c r="R439" s="223">
        <f>Q439*H439</f>
        <v>0</v>
      </c>
      <c r="S439" s="223">
        <v>0.00042000000000000002</v>
      </c>
      <c r="T439" s="224">
        <f>S439*H439</f>
        <v>0.039138539999999999</v>
      </c>
      <c r="AR439" s="24" t="s">
        <v>261</v>
      </c>
      <c r="AT439" s="24" t="s">
        <v>140</v>
      </c>
      <c r="AU439" s="24" t="s">
        <v>85</v>
      </c>
      <c r="AY439" s="24" t="s">
        <v>137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24" t="s">
        <v>78</v>
      </c>
      <c r="BK439" s="225">
        <f>ROUND(I439*H439,2)</f>
        <v>0</v>
      </c>
      <c r="BL439" s="24" t="s">
        <v>261</v>
      </c>
      <c r="BM439" s="24" t="s">
        <v>520</v>
      </c>
    </row>
    <row r="440" s="11" customFormat="1">
      <c r="B440" s="226"/>
      <c r="C440" s="227"/>
      <c r="D440" s="228" t="s">
        <v>147</v>
      </c>
      <c r="E440" s="229" t="s">
        <v>21</v>
      </c>
      <c r="F440" s="230" t="s">
        <v>351</v>
      </c>
      <c r="G440" s="227"/>
      <c r="H440" s="229" t="s">
        <v>21</v>
      </c>
      <c r="I440" s="231"/>
      <c r="J440" s="227"/>
      <c r="K440" s="227"/>
      <c r="L440" s="232"/>
      <c r="M440" s="233"/>
      <c r="N440" s="234"/>
      <c r="O440" s="234"/>
      <c r="P440" s="234"/>
      <c r="Q440" s="234"/>
      <c r="R440" s="234"/>
      <c r="S440" s="234"/>
      <c r="T440" s="235"/>
      <c r="AT440" s="236" t="s">
        <v>147</v>
      </c>
      <c r="AU440" s="236" t="s">
        <v>85</v>
      </c>
      <c r="AV440" s="11" t="s">
        <v>78</v>
      </c>
      <c r="AW440" s="11" t="s">
        <v>35</v>
      </c>
      <c r="AX440" s="11" t="s">
        <v>73</v>
      </c>
      <c r="AY440" s="236" t="s">
        <v>137</v>
      </c>
    </row>
    <row r="441" s="11" customFormat="1">
      <c r="B441" s="226"/>
      <c r="C441" s="227"/>
      <c r="D441" s="228" t="s">
        <v>147</v>
      </c>
      <c r="E441" s="229" t="s">
        <v>21</v>
      </c>
      <c r="F441" s="230" t="s">
        <v>362</v>
      </c>
      <c r="G441" s="227"/>
      <c r="H441" s="229" t="s">
        <v>21</v>
      </c>
      <c r="I441" s="231"/>
      <c r="J441" s="227"/>
      <c r="K441" s="227"/>
      <c r="L441" s="232"/>
      <c r="M441" s="233"/>
      <c r="N441" s="234"/>
      <c r="O441" s="234"/>
      <c r="P441" s="234"/>
      <c r="Q441" s="234"/>
      <c r="R441" s="234"/>
      <c r="S441" s="234"/>
      <c r="T441" s="235"/>
      <c r="AT441" s="236" t="s">
        <v>147</v>
      </c>
      <c r="AU441" s="236" t="s">
        <v>85</v>
      </c>
      <c r="AV441" s="11" t="s">
        <v>78</v>
      </c>
      <c r="AW441" s="11" t="s">
        <v>35</v>
      </c>
      <c r="AX441" s="11" t="s">
        <v>73</v>
      </c>
      <c r="AY441" s="236" t="s">
        <v>137</v>
      </c>
    </row>
    <row r="442" s="12" customFormat="1">
      <c r="B442" s="237"/>
      <c r="C442" s="238"/>
      <c r="D442" s="228" t="s">
        <v>147</v>
      </c>
      <c r="E442" s="239" t="s">
        <v>21</v>
      </c>
      <c r="F442" s="240" t="s">
        <v>521</v>
      </c>
      <c r="G442" s="238"/>
      <c r="H442" s="241">
        <v>21.119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AT442" s="247" t="s">
        <v>147</v>
      </c>
      <c r="AU442" s="247" t="s">
        <v>85</v>
      </c>
      <c r="AV442" s="12" t="s">
        <v>85</v>
      </c>
      <c r="AW442" s="12" t="s">
        <v>35</v>
      </c>
      <c r="AX442" s="12" t="s">
        <v>73</v>
      </c>
      <c r="AY442" s="247" t="s">
        <v>137</v>
      </c>
    </row>
    <row r="443" s="12" customFormat="1">
      <c r="B443" s="237"/>
      <c r="C443" s="238"/>
      <c r="D443" s="228" t="s">
        <v>147</v>
      </c>
      <c r="E443" s="239" t="s">
        <v>21</v>
      </c>
      <c r="F443" s="240" t="s">
        <v>522</v>
      </c>
      <c r="G443" s="238"/>
      <c r="H443" s="241">
        <v>38.909999999999997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AT443" s="247" t="s">
        <v>147</v>
      </c>
      <c r="AU443" s="247" t="s">
        <v>85</v>
      </c>
      <c r="AV443" s="12" t="s">
        <v>85</v>
      </c>
      <c r="AW443" s="12" t="s">
        <v>35</v>
      </c>
      <c r="AX443" s="12" t="s">
        <v>73</v>
      </c>
      <c r="AY443" s="247" t="s">
        <v>137</v>
      </c>
    </row>
    <row r="444" s="12" customFormat="1">
      <c r="B444" s="237"/>
      <c r="C444" s="238"/>
      <c r="D444" s="228" t="s">
        <v>147</v>
      </c>
      <c r="E444" s="239" t="s">
        <v>21</v>
      </c>
      <c r="F444" s="240" t="s">
        <v>523</v>
      </c>
      <c r="G444" s="238"/>
      <c r="H444" s="241">
        <v>33.158000000000001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AT444" s="247" t="s">
        <v>147</v>
      </c>
      <c r="AU444" s="247" t="s">
        <v>85</v>
      </c>
      <c r="AV444" s="12" t="s">
        <v>85</v>
      </c>
      <c r="AW444" s="12" t="s">
        <v>35</v>
      </c>
      <c r="AX444" s="12" t="s">
        <v>73</v>
      </c>
      <c r="AY444" s="247" t="s">
        <v>137</v>
      </c>
    </row>
    <row r="445" s="13" customFormat="1">
      <c r="B445" s="258"/>
      <c r="C445" s="259"/>
      <c r="D445" s="228" t="s">
        <v>147</v>
      </c>
      <c r="E445" s="260" t="s">
        <v>21</v>
      </c>
      <c r="F445" s="261" t="s">
        <v>172</v>
      </c>
      <c r="G445" s="259"/>
      <c r="H445" s="262">
        <v>93.186999999999998</v>
      </c>
      <c r="I445" s="263"/>
      <c r="J445" s="259"/>
      <c r="K445" s="259"/>
      <c r="L445" s="264"/>
      <c r="M445" s="265"/>
      <c r="N445" s="266"/>
      <c r="O445" s="266"/>
      <c r="P445" s="266"/>
      <c r="Q445" s="266"/>
      <c r="R445" s="266"/>
      <c r="S445" s="266"/>
      <c r="T445" s="267"/>
      <c r="AT445" s="268" t="s">
        <v>147</v>
      </c>
      <c r="AU445" s="268" t="s">
        <v>85</v>
      </c>
      <c r="AV445" s="13" t="s">
        <v>145</v>
      </c>
      <c r="AW445" s="13" t="s">
        <v>35</v>
      </c>
      <c r="AX445" s="13" t="s">
        <v>78</v>
      </c>
      <c r="AY445" s="268" t="s">
        <v>137</v>
      </c>
    </row>
    <row r="446" s="1" customFormat="1" ht="25.5" customHeight="1">
      <c r="B446" s="46"/>
      <c r="C446" s="214" t="s">
        <v>524</v>
      </c>
      <c r="D446" s="214" t="s">
        <v>140</v>
      </c>
      <c r="E446" s="215" t="s">
        <v>525</v>
      </c>
      <c r="F446" s="216" t="s">
        <v>526</v>
      </c>
      <c r="G446" s="217" t="s">
        <v>185</v>
      </c>
      <c r="H446" s="218">
        <v>91.700000000000003</v>
      </c>
      <c r="I446" s="219"/>
      <c r="J446" s="220">
        <f>ROUND(I446*H446,2)</f>
        <v>0</v>
      </c>
      <c r="K446" s="216" t="s">
        <v>144</v>
      </c>
      <c r="L446" s="72"/>
      <c r="M446" s="221" t="s">
        <v>21</v>
      </c>
      <c r="N446" s="222" t="s">
        <v>44</v>
      </c>
      <c r="O446" s="47"/>
      <c r="P446" s="223">
        <f>O446*H446</f>
        <v>0</v>
      </c>
      <c r="Q446" s="223">
        <v>0</v>
      </c>
      <c r="R446" s="223">
        <f>Q446*H446</f>
        <v>0</v>
      </c>
      <c r="S446" s="223">
        <v>0</v>
      </c>
      <c r="T446" s="224">
        <f>S446*H446</f>
        <v>0</v>
      </c>
      <c r="AR446" s="24" t="s">
        <v>261</v>
      </c>
      <c r="AT446" s="24" t="s">
        <v>140</v>
      </c>
      <c r="AU446" s="24" t="s">
        <v>85</v>
      </c>
      <c r="AY446" s="24" t="s">
        <v>137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24" t="s">
        <v>78</v>
      </c>
      <c r="BK446" s="225">
        <f>ROUND(I446*H446,2)</f>
        <v>0</v>
      </c>
      <c r="BL446" s="24" t="s">
        <v>261</v>
      </c>
      <c r="BM446" s="24" t="s">
        <v>527</v>
      </c>
    </row>
    <row r="447" s="11" customFormat="1">
      <c r="B447" s="226"/>
      <c r="C447" s="227"/>
      <c r="D447" s="228" t="s">
        <v>147</v>
      </c>
      <c r="E447" s="229" t="s">
        <v>21</v>
      </c>
      <c r="F447" s="230" t="s">
        <v>148</v>
      </c>
      <c r="G447" s="227"/>
      <c r="H447" s="229" t="s">
        <v>21</v>
      </c>
      <c r="I447" s="231"/>
      <c r="J447" s="227"/>
      <c r="K447" s="227"/>
      <c r="L447" s="232"/>
      <c r="M447" s="233"/>
      <c r="N447" s="234"/>
      <c r="O447" s="234"/>
      <c r="P447" s="234"/>
      <c r="Q447" s="234"/>
      <c r="R447" s="234"/>
      <c r="S447" s="234"/>
      <c r="T447" s="235"/>
      <c r="AT447" s="236" t="s">
        <v>147</v>
      </c>
      <c r="AU447" s="236" t="s">
        <v>85</v>
      </c>
      <c r="AV447" s="11" t="s">
        <v>78</v>
      </c>
      <c r="AW447" s="11" t="s">
        <v>35</v>
      </c>
      <c r="AX447" s="11" t="s">
        <v>73</v>
      </c>
      <c r="AY447" s="236" t="s">
        <v>137</v>
      </c>
    </row>
    <row r="448" s="11" customFormat="1">
      <c r="B448" s="226"/>
      <c r="C448" s="227"/>
      <c r="D448" s="228" t="s">
        <v>147</v>
      </c>
      <c r="E448" s="229" t="s">
        <v>21</v>
      </c>
      <c r="F448" s="230" t="s">
        <v>312</v>
      </c>
      <c r="G448" s="227"/>
      <c r="H448" s="229" t="s">
        <v>21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AT448" s="236" t="s">
        <v>147</v>
      </c>
      <c r="AU448" s="236" t="s">
        <v>85</v>
      </c>
      <c r="AV448" s="11" t="s">
        <v>78</v>
      </c>
      <c r="AW448" s="11" t="s">
        <v>35</v>
      </c>
      <c r="AX448" s="11" t="s">
        <v>73</v>
      </c>
      <c r="AY448" s="236" t="s">
        <v>137</v>
      </c>
    </row>
    <row r="449" s="12" customFormat="1">
      <c r="B449" s="237"/>
      <c r="C449" s="238"/>
      <c r="D449" s="228" t="s">
        <v>147</v>
      </c>
      <c r="E449" s="239" t="s">
        <v>21</v>
      </c>
      <c r="F449" s="240" t="s">
        <v>313</v>
      </c>
      <c r="G449" s="238"/>
      <c r="H449" s="241">
        <v>87.799999999999997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AT449" s="247" t="s">
        <v>147</v>
      </c>
      <c r="AU449" s="247" t="s">
        <v>85</v>
      </c>
      <c r="AV449" s="12" t="s">
        <v>85</v>
      </c>
      <c r="AW449" s="12" t="s">
        <v>35</v>
      </c>
      <c r="AX449" s="12" t="s">
        <v>73</v>
      </c>
      <c r="AY449" s="247" t="s">
        <v>137</v>
      </c>
    </row>
    <row r="450" s="11" customFormat="1">
      <c r="B450" s="226"/>
      <c r="C450" s="227"/>
      <c r="D450" s="228" t="s">
        <v>147</v>
      </c>
      <c r="E450" s="229" t="s">
        <v>21</v>
      </c>
      <c r="F450" s="230" t="s">
        <v>306</v>
      </c>
      <c r="G450" s="227"/>
      <c r="H450" s="229" t="s">
        <v>21</v>
      </c>
      <c r="I450" s="231"/>
      <c r="J450" s="227"/>
      <c r="K450" s="227"/>
      <c r="L450" s="232"/>
      <c r="M450" s="233"/>
      <c r="N450" s="234"/>
      <c r="O450" s="234"/>
      <c r="P450" s="234"/>
      <c r="Q450" s="234"/>
      <c r="R450" s="234"/>
      <c r="S450" s="234"/>
      <c r="T450" s="235"/>
      <c r="AT450" s="236" t="s">
        <v>147</v>
      </c>
      <c r="AU450" s="236" t="s">
        <v>85</v>
      </c>
      <c r="AV450" s="11" t="s">
        <v>78</v>
      </c>
      <c r="AW450" s="11" t="s">
        <v>35</v>
      </c>
      <c r="AX450" s="11" t="s">
        <v>73</v>
      </c>
      <c r="AY450" s="236" t="s">
        <v>137</v>
      </c>
    </row>
    <row r="451" s="12" customFormat="1">
      <c r="B451" s="237"/>
      <c r="C451" s="238"/>
      <c r="D451" s="228" t="s">
        <v>147</v>
      </c>
      <c r="E451" s="239" t="s">
        <v>21</v>
      </c>
      <c r="F451" s="240" t="s">
        <v>307</v>
      </c>
      <c r="G451" s="238"/>
      <c r="H451" s="241">
        <v>3.8999999999999999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AT451" s="247" t="s">
        <v>147</v>
      </c>
      <c r="AU451" s="247" t="s">
        <v>85</v>
      </c>
      <c r="AV451" s="12" t="s">
        <v>85</v>
      </c>
      <c r="AW451" s="12" t="s">
        <v>35</v>
      </c>
      <c r="AX451" s="12" t="s">
        <v>73</v>
      </c>
      <c r="AY451" s="247" t="s">
        <v>137</v>
      </c>
    </row>
    <row r="452" s="13" customFormat="1">
      <c r="B452" s="258"/>
      <c r="C452" s="259"/>
      <c r="D452" s="228" t="s">
        <v>147</v>
      </c>
      <c r="E452" s="260" t="s">
        <v>21</v>
      </c>
      <c r="F452" s="261" t="s">
        <v>172</v>
      </c>
      <c r="G452" s="259"/>
      <c r="H452" s="262">
        <v>91.700000000000003</v>
      </c>
      <c r="I452" s="263"/>
      <c r="J452" s="259"/>
      <c r="K452" s="259"/>
      <c r="L452" s="264"/>
      <c r="M452" s="265"/>
      <c r="N452" s="266"/>
      <c r="O452" s="266"/>
      <c r="P452" s="266"/>
      <c r="Q452" s="266"/>
      <c r="R452" s="266"/>
      <c r="S452" s="266"/>
      <c r="T452" s="267"/>
      <c r="AT452" s="268" t="s">
        <v>147</v>
      </c>
      <c r="AU452" s="268" t="s">
        <v>85</v>
      </c>
      <c r="AV452" s="13" t="s">
        <v>145</v>
      </c>
      <c r="AW452" s="13" t="s">
        <v>35</v>
      </c>
      <c r="AX452" s="13" t="s">
        <v>78</v>
      </c>
      <c r="AY452" s="268" t="s">
        <v>137</v>
      </c>
    </row>
    <row r="453" s="1" customFormat="1" ht="16.5" customHeight="1">
      <c r="B453" s="46"/>
      <c r="C453" s="248" t="s">
        <v>528</v>
      </c>
      <c r="D453" s="248" t="s">
        <v>158</v>
      </c>
      <c r="E453" s="249" t="s">
        <v>529</v>
      </c>
      <c r="F453" s="250" t="s">
        <v>530</v>
      </c>
      <c r="G453" s="251" t="s">
        <v>185</v>
      </c>
      <c r="H453" s="252">
        <v>89.555999999999997</v>
      </c>
      <c r="I453" s="253"/>
      <c r="J453" s="254">
        <f>ROUND(I453*H453,2)</f>
        <v>0</v>
      </c>
      <c r="K453" s="250" t="s">
        <v>21</v>
      </c>
      <c r="L453" s="255"/>
      <c r="M453" s="256" t="s">
        <v>21</v>
      </c>
      <c r="N453" s="257" t="s">
        <v>44</v>
      </c>
      <c r="O453" s="47"/>
      <c r="P453" s="223">
        <f>O453*H453</f>
        <v>0</v>
      </c>
      <c r="Q453" s="223">
        <v>0.0020999999999999999</v>
      </c>
      <c r="R453" s="223">
        <f>Q453*H453</f>
        <v>0.18806759999999997</v>
      </c>
      <c r="S453" s="223">
        <v>0</v>
      </c>
      <c r="T453" s="224">
        <f>S453*H453</f>
        <v>0</v>
      </c>
      <c r="AR453" s="24" t="s">
        <v>366</v>
      </c>
      <c r="AT453" s="24" t="s">
        <v>158</v>
      </c>
      <c r="AU453" s="24" t="s">
        <v>85</v>
      </c>
      <c r="AY453" s="24" t="s">
        <v>137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24" t="s">
        <v>78</v>
      </c>
      <c r="BK453" s="225">
        <f>ROUND(I453*H453,2)</f>
        <v>0</v>
      </c>
      <c r="BL453" s="24" t="s">
        <v>261</v>
      </c>
      <c r="BM453" s="24" t="s">
        <v>531</v>
      </c>
    </row>
    <row r="454" s="12" customFormat="1">
      <c r="B454" s="237"/>
      <c r="C454" s="238"/>
      <c r="D454" s="228" t="s">
        <v>147</v>
      </c>
      <c r="E454" s="238"/>
      <c r="F454" s="240" t="s">
        <v>532</v>
      </c>
      <c r="G454" s="238"/>
      <c r="H454" s="241">
        <v>89.555999999999997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AT454" s="247" t="s">
        <v>147</v>
      </c>
      <c r="AU454" s="247" t="s">
        <v>85</v>
      </c>
      <c r="AV454" s="12" t="s">
        <v>85</v>
      </c>
      <c r="AW454" s="12" t="s">
        <v>6</v>
      </c>
      <c r="AX454" s="12" t="s">
        <v>78</v>
      </c>
      <c r="AY454" s="247" t="s">
        <v>137</v>
      </c>
    </row>
    <row r="455" s="1" customFormat="1" ht="16.5" customHeight="1">
      <c r="B455" s="46"/>
      <c r="C455" s="248" t="s">
        <v>533</v>
      </c>
      <c r="D455" s="248" t="s">
        <v>158</v>
      </c>
      <c r="E455" s="249" t="s">
        <v>534</v>
      </c>
      <c r="F455" s="250" t="s">
        <v>535</v>
      </c>
      <c r="G455" s="251" t="s">
        <v>185</v>
      </c>
      <c r="H455" s="252">
        <v>3.9780000000000002</v>
      </c>
      <c r="I455" s="253"/>
      <c r="J455" s="254">
        <f>ROUND(I455*H455,2)</f>
        <v>0</v>
      </c>
      <c r="K455" s="250" t="s">
        <v>144</v>
      </c>
      <c r="L455" s="255"/>
      <c r="M455" s="256" t="s">
        <v>21</v>
      </c>
      <c r="N455" s="257" t="s">
        <v>44</v>
      </c>
      <c r="O455" s="47"/>
      <c r="P455" s="223">
        <f>O455*H455</f>
        <v>0</v>
      </c>
      <c r="Q455" s="223">
        <v>0.0015</v>
      </c>
      <c r="R455" s="223">
        <f>Q455*H455</f>
        <v>0.0059670000000000001</v>
      </c>
      <c r="S455" s="223">
        <v>0</v>
      </c>
      <c r="T455" s="224">
        <f>S455*H455</f>
        <v>0</v>
      </c>
      <c r="AR455" s="24" t="s">
        <v>366</v>
      </c>
      <c r="AT455" s="24" t="s">
        <v>158</v>
      </c>
      <c r="AU455" s="24" t="s">
        <v>85</v>
      </c>
      <c r="AY455" s="24" t="s">
        <v>137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24" t="s">
        <v>78</v>
      </c>
      <c r="BK455" s="225">
        <f>ROUND(I455*H455,2)</f>
        <v>0</v>
      </c>
      <c r="BL455" s="24" t="s">
        <v>261</v>
      </c>
      <c r="BM455" s="24" t="s">
        <v>536</v>
      </c>
    </row>
    <row r="456" s="12" customFormat="1">
      <c r="B456" s="237"/>
      <c r="C456" s="238"/>
      <c r="D456" s="228" t="s">
        <v>147</v>
      </c>
      <c r="E456" s="238"/>
      <c r="F456" s="240" t="s">
        <v>537</v>
      </c>
      <c r="G456" s="238"/>
      <c r="H456" s="241">
        <v>3.9780000000000002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AT456" s="247" t="s">
        <v>147</v>
      </c>
      <c r="AU456" s="247" t="s">
        <v>85</v>
      </c>
      <c r="AV456" s="12" t="s">
        <v>85</v>
      </c>
      <c r="AW456" s="12" t="s">
        <v>6</v>
      </c>
      <c r="AX456" s="12" t="s">
        <v>78</v>
      </c>
      <c r="AY456" s="247" t="s">
        <v>137</v>
      </c>
    </row>
    <row r="457" s="1" customFormat="1" ht="25.5" customHeight="1">
      <c r="B457" s="46"/>
      <c r="C457" s="214" t="s">
        <v>538</v>
      </c>
      <c r="D457" s="214" t="s">
        <v>140</v>
      </c>
      <c r="E457" s="215" t="s">
        <v>539</v>
      </c>
      <c r="F457" s="216" t="s">
        <v>540</v>
      </c>
      <c r="G457" s="217" t="s">
        <v>185</v>
      </c>
      <c r="H457" s="218">
        <v>91.700000000000003</v>
      </c>
      <c r="I457" s="219"/>
      <c r="J457" s="220">
        <f>ROUND(I457*H457,2)</f>
        <v>0</v>
      </c>
      <c r="K457" s="216" t="s">
        <v>144</v>
      </c>
      <c r="L457" s="72"/>
      <c r="M457" s="221" t="s">
        <v>21</v>
      </c>
      <c r="N457" s="222" t="s">
        <v>44</v>
      </c>
      <c r="O457" s="47"/>
      <c r="P457" s="223">
        <f>O457*H457</f>
        <v>0</v>
      </c>
      <c r="Q457" s="223">
        <v>0</v>
      </c>
      <c r="R457" s="223">
        <f>Q457*H457</f>
        <v>0</v>
      </c>
      <c r="S457" s="223">
        <v>0</v>
      </c>
      <c r="T457" s="224">
        <f>S457*H457</f>
        <v>0</v>
      </c>
      <c r="AR457" s="24" t="s">
        <v>261</v>
      </c>
      <c r="AT457" s="24" t="s">
        <v>140</v>
      </c>
      <c r="AU457" s="24" t="s">
        <v>85</v>
      </c>
      <c r="AY457" s="24" t="s">
        <v>137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24" t="s">
        <v>78</v>
      </c>
      <c r="BK457" s="225">
        <f>ROUND(I457*H457,2)</f>
        <v>0</v>
      </c>
      <c r="BL457" s="24" t="s">
        <v>261</v>
      </c>
      <c r="BM457" s="24" t="s">
        <v>541</v>
      </c>
    </row>
    <row r="458" s="1" customFormat="1" ht="16.5" customHeight="1">
      <c r="B458" s="46"/>
      <c r="C458" s="248" t="s">
        <v>542</v>
      </c>
      <c r="D458" s="248" t="s">
        <v>158</v>
      </c>
      <c r="E458" s="249" t="s">
        <v>543</v>
      </c>
      <c r="F458" s="250" t="s">
        <v>544</v>
      </c>
      <c r="G458" s="251" t="s">
        <v>185</v>
      </c>
      <c r="H458" s="252">
        <v>100.87000000000001</v>
      </c>
      <c r="I458" s="253"/>
      <c r="J458" s="254">
        <f>ROUND(I458*H458,2)</f>
        <v>0</v>
      </c>
      <c r="K458" s="250" t="s">
        <v>144</v>
      </c>
      <c r="L458" s="255"/>
      <c r="M458" s="256" t="s">
        <v>21</v>
      </c>
      <c r="N458" s="257" t="s">
        <v>44</v>
      </c>
      <c r="O458" s="47"/>
      <c r="P458" s="223">
        <f>O458*H458</f>
        <v>0</v>
      </c>
      <c r="Q458" s="223">
        <v>0.00011</v>
      </c>
      <c r="R458" s="223">
        <f>Q458*H458</f>
        <v>0.011095700000000002</v>
      </c>
      <c r="S458" s="223">
        <v>0</v>
      </c>
      <c r="T458" s="224">
        <f>S458*H458</f>
        <v>0</v>
      </c>
      <c r="AR458" s="24" t="s">
        <v>366</v>
      </c>
      <c r="AT458" s="24" t="s">
        <v>158</v>
      </c>
      <c r="AU458" s="24" t="s">
        <v>85</v>
      </c>
      <c r="AY458" s="24" t="s">
        <v>137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24" t="s">
        <v>78</v>
      </c>
      <c r="BK458" s="225">
        <f>ROUND(I458*H458,2)</f>
        <v>0</v>
      </c>
      <c r="BL458" s="24" t="s">
        <v>261</v>
      </c>
      <c r="BM458" s="24" t="s">
        <v>545</v>
      </c>
    </row>
    <row r="459" s="12" customFormat="1">
      <c r="B459" s="237"/>
      <c r="C459" s="238"/>
      <c r="D459" s="228" t="s">
        <v>147</v>
      </c>
      <c r="E459" s="238"/>
      <c r="F459" s="240" t="s">
        <v>546</v>
      </c>
      <c r="G459" s="238"/>
      <c r="H459" s="241">
        <v>100.87000000000001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AT459" s="247" t="s">
        <v>147</v>
      </c>
      <c r="AU459" s="247" t="s">
        <v>85</v>
      </c>
      <c r="AV459" s="12" t="s">
        <v>85</v>
      </c>
      <c r="AW459" s="12" t="s">
        <v>6</v>
      </c>
      <c r="AX459" s="12" t="s">
        <v>78</v>
      </c>
      <c r="AY459" s="247" t="s">
        <v>137</v>
      </c>
    </row>
    <row r="460" s="1" customFormat="1" ht="16.5" customHeight="1">
      <c r="B460" s="46"/>
      <c r="C460" s="214" t="s">
        <v>547</v>
      </c>
      <c r="D460" s="214" t="s">
        <v>140</v>
      </c>
      <c r="E460" s="215" t="s">
        <v>548</v>
      </c>
      <c r="F460" s="216" t="s">
        <v>549</v>
      </c>
      <c r="G460" s="217" t="s">
        <v>154</v>
      </c>
      <c r="H460" s="218">
        <v>0.20499999999999999</v>
      </c>
      <c r="I460" s="219"/>
      <c r="J460" s="220">
        <f>ROUND(I460*H460,2)</f>
        <v>0</v>
      </c>
      <c r="K460" s="216" t="s">
        <v>144</v>
      </c>
      <c r="L460" s="72"/>
      <c r="M460" s="221" t="s">
        <v>21</v>
      </c>
      <c r="N460" s="222" t="s">
        <v>44</v>
      </c>
      <c r="O460" s="47"/>
      <c r="P460" s="223">
        <f>O460*H460</f>
        <v>0</v>
      </c>
      <c r="Q460" s="223">
        <v>0</v>
      </c>
      <c r="R460" s="223">
        <f>Q460*H460</f>
        <v>0</v>
      </c>
      <c r="S460" s="223">
        <v>0</v>
      </c>
      <c r="T460" s="224">
        <f>S460*H460</f>
        <v>0</v>
      </c>
      <c r="AR460" s="24" t="s">
        <v>261</v>
      </c>
      <c r="AT460" s="24" t="s">
        <v>140</v>
      </c>
      <c r="AU460" s="24" t="s">
        <v>85</v>
      </c>
      <c r="AY460" s="24" t="s">
        <v>137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24" t="s">
        <v>78</v>
      </c>
      <c r="BK460" s="225">
        <f>ROUND(I460*H460,2)</f>
        <v>0</v>
      </c>
      <c r="BL460" s="24" t="s">
        <v>261</v>
      </c>
      <c r="BM460" s="24" t="s">
        <v>550</v>
      </c>
    </row>
    <row r="461" s="10" customFormat="1" ht="29.88" customHeight="1">
      <c r="B461" s="198"/>
      <c r="C461" s="199"/>
      <c r="D461" s="200" t="s">
        <v>72</v>
      </c>
      <c r="E461" s="212" t="s">
        <v>551</v>
      </c>
      <c r="F461" s="212" t="s">
        <v>552</v>
      </c>
      <c r="G461" s="199"/>
      <c r="H461" s="199"/>
      <c r="I461" s="202"/>
      <c r="J461" s="213">
        <f>BK461</f>
        <v>0</v>
      </c>
      <c r="K461" s="199"/>
      <c r="L461" s="204"/>
      <c r="M461" s="205"/>
      <c r="N461" s="206"/>
      <c r="O461" s="206"/>
      <c r="P461" s="207">
        <f>SUM(P462:P464)</f>
        <v>0</v>
      </c>
      <c r="Q461" s="206"/>
      <c r="R461" s="207">
        <f>SUM(R462:R464)</f>
        <v>0</v>
      </c>
      <c r="S461" s="206"/>
      <c r="T461" s="208">
        <f>SUM(T462:T464)</f>
        <v>0</v>
      </c>
      <c r="AR461" s="209" t="s">
        <v>85</v>
      </c>
      <c r="AT461" s="210" t="s">
        <v>72</v>
      </c>
      <c r="AU461" s="210" t="s">
        <v>78</v>
      </c>
      <c r="AY461" s="209" t="s">
        <v>137</v>
      </c>
      <c r="BK461" s="211">
        <f>SUM(BK462:BK464)</f>
        <v>0</v>
      </c>
    </row>
    <row r="462" s="1" customFormat="1" ht="16.5" customHeight="1">
      <c r="B462" s="46"/>
      <c r="C462" s="214" t="s">
        <v>553</v>
      </c>
      <c r="D462" s="214" t="s">
        <v>140</v>
      </c>
      <c r="E462" s="215" t="s">
        <v>554</v>
      </c>
      <c r="F462" s="216" t="s">
        <v>555</v>
      </c>
      <c r="G462" s="217" t="s">
        <v>556</v>
      </c>
      <c r="H462" s="218">
        <v>1</v>
      </c>
      <c r="I462" s="219"/>
      <c r="J462" s="220">
        <f>ROUND(I462*H462,2)</f>
        <v>0</v>
      </c>
      <c r="K462" s="216" t="s">
        <v>21</v>
      </c>
      <c r="L462" s="72"/>
      <c r="M462" s="221" t="s">
        <v>21</v>
      </c>
      <c r="N462" s="222" t="s">
        <v>44</v>
      </c>
      <c r="O462" s="47"/>
      <c r="P462" s="223">
        <f>O462*H462</f>
        <v>0</v>
      </c>
      <c r="Q462" s="223">
        <v>0</v>
      </c>
      <c r="R462" s="223">
        <f>Q462*H462</f>
        <v>0</v>
      </c>
      <c r="S462" s="223">
        <v>0</v>
      </c>
      <c r="T462" s="224">
        <f>S462*H462</f>
        <v>0</v>
      </c>
      <c r="AR462" s="24" t="s">
        <v>261</v>
      </c>
      <c r="AT462" s="24" t="s">
        <v>140</v>
      </c>
      <c r="AU462" s="24" t="s">
        <v>85</v>
      </c>
      <c r="AY462" s="24" t="s">
        <v>137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24" t="s">
        <v>78</v>
      </c>
      <c r="BK462" s="225">
        <f>ROUND(I462*H462,2)</f>
        <v>0</v>
      </c>
      <c r="BL462" s="24" t="s">
        <v>261</v>
      </c>
      <c r="BM462" s="24" t="s">
        <v>557</v>
      </c>
    </row>
    <row r="463" s="11" customFormat="1">
      <c r="B463" s="226"/>
      <c r="C463" s="227"/>
      <c r="D463" s="228" t="s">
        <v>147</v>
      </c>
      <c r="E463" s="229" t="s">
        <v>21</v>
      </c>
      <c r="F463" s="230" t="s">
        <v>558</v>
      </c>
      <c r="G463" s="227"/>
      <c r="H463" s="229" t="s">
        <v>21</v>
      </c>
      <c r="I463" s="231"/>
      <c r="J463" s="227"/>
      <c r="K463" s="227"/>
      <c r="L463" s="232"/>
      <c r="M463" s="233"/>
      <c r="N463" s="234"/>
      <c r="O463" s="234"/>
      <c r="P463" s="234"/>
      <c r="Q463" s="234"/>
      <c r="R463" s="234"/>
      <c r="S463" s="234"/>
      <c r="T463" s="235"/>
      <c r="AT463" s="236" t="s">
        <v>147</v>
      </c>
      <c r="AU463" s="236" t="s">
        <v>85</v>
      </c>
      <c r="AV463" s="11" t="s">
        <v>78</v>
      </c>
      <c r="AW463" s="11" t="s">
        <v>35</v>
      </c>
      <c r="AX463" s="11" t="s">
        <v>73</v>
      </c>
      <c r="AY463" s="236" t="s">
        <v>137</v>
      </c>
    </row>
    <row r="464" s="12" customFormat="1">
      <c r="B464" s="237"/>
      <c r="C464" s="238"/>
      <c r="D464" s="228" t="s">
        <v>147</v>
      </c>
      <c r="E464" s="239" t="s">
        <v>21</v>
      </c>
      <c r="F464" s="240" t="s">
        <v>324</v>
      </c>
      <c r="G464" s="238"/>
      <c r="H464" s="241">
        <v>1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AT464" s="247" t="s">
        <v>147</v>
      </c>
      <c r="AU464" s="247" t="s">
        <v>85</v>
      </c>
      <c r="AV464" s="12" t="s">
        <v>85</v>
      </c>
      <c r="AW464" s="12" t="s">
        <v>35</v>
      </c>
      <c r="AX464" s="12" t="s">
        <v>78</v>
      </c>
      <c r="AY464" s="247" t="s">
        <v>137</v>
      </c>
    </row>
    <row r="465" s="10" customFormat="1" ht="29.88" customHeight="1">
      <c r="B465" s="198"/>
      <c r="C465" s="199"/>
      <c r="D465" s="200" t="s">
        <v>72</v>
      </c>
      <c r="E465" s="212" t="s">
        <v>559</v>
      </c>
      <c r="F465" s="212" t="s">
        <v>560</v>
      </c>
      <c r="G465" s="199"/>
      <c r="H465" s="199"/>
      <c r="I465" s="202"/>
      <c r="J465" s="213">
        <f>BK465</f>
        <v>0</v>
      </c>
      <c r="K465" s="199"/>
      <c r="L465" s="204"/>
      <c r="M465" s="205"/>
      <c r="N465" s="206"/>
      <c r="O465" s="206"/>
      <c r="P465" s="207">
        <f>SUM(P466:P468)</f>
        <v>0</v>
      </c>
      <c r="Q465" s="206"/>
      <c r="R465" s="207">
        <f>SUM(R466:R468)</f>
        <v>0</v>
      </c>
      <c r="S465" s="206"/>
      <c r="T465" s="208">
        <f>SUM(T466:T468)</f>
        <v>0</v>
      </c>
      <c r="AR465" s="209" t="s">
        <v>85</v>
      </c>
      <c r="AT465" s="210" t="s">
        <v>72</v>
      </c>
      <c r="AU465" s="210" t="s">
        <v>78</v>
      </c>
      <c r="AY465" s="209" t="s">
        <v>137</v>
      </c>
      <c r="BK465" s="211">
        <f>SUM(BK466:BK468)</f>
        <v>0</v>
      </c>
    </row>
    <row r="466" s="1" customFormat="1" ht="16.5" customHeight="1">
      <c r="B466" s="46"/>
      <c r="C466" s="214" t="s">
        <v>561</v>
      </c>
      <c r="D466" s="214" t="s">
        <v>140</v>
      </c>
      <c r="E466" s="215" t="s">
        <v>562</v>
      </c>
      <c r="F466" s="216" t="s">
        <v>563</v>
      </c>
      <c r="G466" s="217" t="s">
        <v>556</v>
      </c>
      <c r="H466" s="218">
        <v>1</v>
      </c>
      <c r="I466" s="219"/>
      <c r="J466" s="220">
        <f>ROUND(I466*H466,2)</f>
        <v>0</v>
      </c>
      <c r="K466" s="216" t="s">
        <v>21</v>
      </c>
      <c r="L466" s="72"/>
      <c r="M466" s="221" t="s">
        <v>21</v>
      </c>
      <c r="N466" s="222" t="s">
        <v>44</v>
      </c>
      <c r="O466" s="47"/>
      <c r="P466" s="223">
        <f>O466*H466</f>
        <v>0</v>
      </c>
      <c r="Q466" s="223">
        <v>0</v>
      </c>
      <c r="R466" s="223">
        <f>Q466*H466</f>
        <v>0</v>
      </c>
      <c r="S466" s="223">
        <v>0</v>
      </c>
      <c r="T466" s="224">
        <f>S466*H466</f>
        <v>0</v>
      </c>
      <c r="AR466" s="24" t="s">
        <v>261</v>
      </c>
      <c r="AT466" s="24" t="s">
        <v>140</v>
      </c>
      <c r="AU466" s="24" t="s">
        <v>85</v>
      </c>
      <c r="AY466" s="24" t="s">
        <v>137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24" t="s">
        <v>78</v>
      </c>
      <c r="BK466" s="225">
        <f>ROUND(I466*H466,2)</f>
        <v>0</v>
      </c>
      <c r="BL466" s="24" t="s">
        <v>261</v>
      </c>
      <c r="BM466" s="24" t="s">
        <v>564</v>
      </c>
    </row>
    <row r="467" s="11" customFormat="1">
      <c r="B467" s="226"/>
      <c r="C467" s="227"/>
      <c r="D467" s="228" t="s">
        <v>147</v>
      </c>
      <c r="E467" s="229" t="s">
        <v>21</v>
      </c>
      <c r="F467" s="230" t="s">
        <v>558</v>
      </c>
      <c r="G467" s="227"/>
      <c r="H467" s="229" t="s">
        <v>21</v>
      </c>
      <c r="I467" s="231"/>
      <c r="J467" s="227"/>
      <c r="K467" s="227"/>
      <c r="L467" s="232"/>
      <c r="M467" s="233"/>
      <c r="N467" s="234"/>
      <c r="O467" s="234"/>
      <c r="P467" s="234"/>
      <c r="Q467" s="234"/>
      <c r="R467" s="234"/>
      <c r="S467" s="234"/>
      <c r="T467" s="235"/>
      <c r="AT467" s="236" t="s">
        <v>147</v>
      </c>
      <c r="AU467" s="236" t="s">
        <v>85</v>
      </c>
      <c r="AV467" s="11" t="s">
        <v>78</v>
      </c>
      <c r="AW467" s="11" t="s">
        <v>35</v>
      </c>
      <c r="AX467" s="11" t="s">
        <v>73</v>
      </c>
      <c r="AY467" s="236" t="s">
        <v>137</v>
      </c>
    </row>
    <row r="468" s="12" customFormat="1">
      <c r="B468" s="237"/>
      <c r="C468" s="238"/>
      <c r="D468" s="228" t="s">
        <v>147</v>
      </c>
      <c r="E468" s="239" t="s">
        <v>21</v>
      </c>
      <c r="F468" s="240" t="s">
        <v>324</v>
      </c>
      <c r="G468" s="238"/>
      <c r="H468" s="241">
        <v>1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AT468" s="247" t="s">
        <v>147</v>
      </c>
      <c r="AU468" s="247" t="s">
        <v>85</v>
      </c>
      <c r="AV468" s="12" t="s">
        <v>85</v>
      </c>
      <c r="AW468" s="12" t="s">
        <v>35</v>
      </c>
      <c r="AX468" s="12" t="s">
        <v>78</v>
      </c>
      <c r="AY468" s="247" t="s">
        <v>137</v>
      </c>
    </row>
    <row r="469" s="10" customFormat="1" ht="29.88" customHeight="1">
      <c r="B469" s="198"/>
      <c r="C469" s="199"/>
      <c r="D469" s="200" t="s">
        <v>72</v>
      </c>
      <c r="E469" s="212" t="s">
        <v>565</v>
      </c>
      <c r="F469" s="212" t="s">
        <v>566</v>
      </c>
      <c r="G469" s="199"/>
      <c r="H469" s="199"/>
      <c r="I469" s="202"/>
      <c r="J469" s="213">
        <f>BK469</f>
        <v>0</v>
      </c>
      <c r="K469" s="199"/>
      <c r="L469" s="204"/>
      <c r="M469" s="205"/>
      <c r="N469" s="206"/>
      <c r="O469" s="206"/>
      <c r="P469" s="207">
        <f>SUM(P470:P472)</f>
        <v>0</v>
      </c>
      <c r="Q469" s="206"/>
      <c r="R469" s="207">
        <f>SUM(R470:R472)</f>
        <v>0</v>
      </c>
      <c r="S469" s="206"/>
      <c r="T469" s="208">
        <f>SUM(T470:T472)</f>
        <v>0</v>
      </c>
      <c r="AR469" s="209" t="s">
        <v>85</v>
      </c>
      <c r="AT469" s="210" t="s">
        <v>72</v>
      </c>
      <c r="AU469" s="210" t="s">
        <v>78</v>
      </c>
      <c r="AY469" s="209" t="s">
        <v>137</v>
      </c>
      <c r="BK469" s="211">
        <f>SUM(BK470:BK472)</f>
        <v>0</v>
      </c>
    </row>
    <row r="470" s="1" customFormat="1" ht="16.5" customHeight="1">
      <c r="B470" s="46"/>
      <c r="C470" s="214" t="s">
        <v>567</v>
      </c>
      <c r="D470" s="214" t="s">
        <v>140</v>
      </c>
      <c r="E470" s="215" t="s">
        <v>568</v>
      </c>
      <c r="F470" s="216" t="s">
        <v>569</v>
      </c>
      <c r="G470" s="217" t="s">
        <v>556</v>
      </c>
      <c r="H470" s="218">
        <v>1</v>
      </c>
      <c r="I470" s="219"/>
      <c r="J470" s="220">
        <f>ROUND(I470*H470,2)</f>
        <v>0</v>
      </c>
      <c r="K470" s="216" t="s">
        <v>21</v>
      </c>
      <c r="L470" s="72"/>
      <c r="M470" s="221" t="s">
        <v>21</v>
      </c>
      <c r="N470" s="222" t="s">
        <v>44</v>
      </c>
      <c r="O470" s="47"/>
      <c r="P470" s="223">
        <f>O470*H470</f>
        <v>0</v>
      </c>
      <c r="Q470" s="223">
        <v>0</v>
      </c>
      <c r="R470" s="223">
        <f>Q470*H470</f>
        <v>0</v>
      </c>
      <c r="S470" s="223">
        <v>0</v>
      </c>
      <c r="T470" s="224">
        <f>S470*H470</f>
        <v>0</v>
      </c>
      <c r="AR470" s="24" t="s">
        <v>261</v>
      </c>
      <c r="AT470" s="24" t="s">
        <v>140</v>
      </c>
      <c r="AU470" s="24" t="s">
        <v>85</v>
      </c>
      <c r="AY470" s="24" t="s">
        <v>137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24" t="s">
        <v>78</v>
      </c>
      <c r="BK470" s="225">
        <f>ROUND(I470*H470,2)</f>
        <v>0</v>
      </c>
      <c r="BL470" s="24" t="s">
        <v>261</v>
      </c>
      <c r="BM470" s="24" t="s">
        <v>570</v>
      </c>
    </row>
    <row r="471" s="11" customFormat="1">
      <c r="B471" s="226"/>
      <c r="C471" s="227"/>
      <c r="D471" s="228" t="s">
        <v>147</v>
      </c>
      <c r="E471" s="229" t="s">
        <v>21</v>
      </c>
      <c r="F471" s="230" t="s">
        <v>571</v>
      </c>
      <c r="G471" s="227"/>
      <c r="H471" s="229" t="s">
        <v>21</v>
      </c>
      <c r="I471" s="231"/>
      <c r="J471" s="227"/>
      <c r="K471" s="227"/>
      <c r="L471" s="232"/>
      <c r="M471" s="233"/>
      <c r="N471" s="234"/>
      <c r="O471" s="234"/>
      <c r="P471" s="234"/>
      <c r="Q471" s="234"/>
      <c r="R471" s="234"/>
      <c r="S471" s="234"/>
      <c r="T471" s="235"/>
      <c r="AT471" s="236" t="s">
        <v>147</v>
      </c>
      <c r="AU471" s="236" t="s">
        <v>85</v>
      </c>
      <c r="AV471" s="11" t="s">
        <v>78</v>
      </c>
      <c r="AW471" s="11" t="s">
        <v>35</v>
      </c>
      <c r="AX471" s="11" t="s">
        <v>73</v>
      </c>
      <c r="AY471" s="236" t="s">
        <v>137</v>
      </c>
    </row>
    <row r="472" s="12" customFormat="1">
      <c r="B472" s="237"/>
      <c r="C472" s="238"/>
      <c r="D472" s="228" t="s">
        <v>147</v>
      </c>
      <c r="E472" s="239" t="s">
        <v>21</v>
      </c>
      <c r="F472" s="240" t="s">
        <v>324</v>
      </c>
      <c r="G472" s="238"/>
      <c r="H472" s="241">
        <v>1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AT472" s="247" t="s">
        <v>147</v>
      </c>
      <c r="AU472" s="247" t="s">
        <v>85</v>
      </c>
      <c r="AV472" s="12" t="s">
        <v>85</v>
      </c>
      <c r="AW472" s="12" t="s">
        <v>35</v>
      </c>
      <c r="AX472" s="12" t="s">
        <v>78</v>
      </c>
      <c r="AY472" s="247" t="s">
        <v>137</v>
      </c>
    </row>
    <row r="473" s="10" customFormat="1" ht="29.88" customHeight="1">
      <c r="B473" s="198"/>
      <c r="C473" s="199"/>
      <c r="D473" s="200" t="s">
        <v>72</v>
      </c>
      <c r="E473" s="212" t="s">
        <v>572</v>
      </c>
      <c r="F473" s="212" t="s">
        <v>573</v>
      </c>
      <c r="G473" s="199"/>
      <c r="H473" s="199"/>
      <c r="I473" s="202"/>
      <c r="J473" s="213">
        <f>BK473</f>
        <v>0</v>
      </c>
      <c r="K473" s="199"/>
      <c r="L473" s="204"/>
      <c r="M473" s="205"/>
      <c r="N473" s="206"/>
      <c r="O473" s="206"/>
      <c r="P473" s="207">
        <f>SUM(P474:P476)</f>
        <v>0</v>
      </c>
      <c r="Q473" s="206"/>
      <c r="R473" s="207">
        <f>SUM(R474:R476)</f>
        <v>0</v>
      </c>
      <c r="S473" s="206"/>
      <c r="T473" s="208">
        <f>SUM(T474:T476)</f>
        <v>0</v>
      </c>
      <c r="AR473" s="209" t="s">
        <v>85</v>
      </c>
      <c r="AT473" s="210" t="s">
        <v>72</v>
      </c>
      <c r="AU473" s="210" t="s">
        <v>78</v>
      </c>
      <c r="AY473" s="209" t="s">
        <v>137</v>
      </c>
      <c r="BK473" s="211">
        <f>SUM(BK474:BK476)</f>
        <v>0</v>
      </c>
    </row>
    <row r="474" s="1" customFormat="1" ht="16.5" customHeight="1">
      <c r="B474" s="46"/>
      <c r="C474" s="214" t="s">
        <v>574</v>
      </c>
      <c r="D474" s="214" t="s">
        <v>140</v>
      </c>
      <c r="E474" s="215" t="s">
        <v>575</v>
      </c>
      <c r="F474" s="216" t="s">
        <v>576</v>
      </c>
      <c r="G474" s="217" t="s">
        <v>556</v>
      </c>
      <c r="H474" s="218">
        <v>1</v>
      </c>
      <c r="I474" s="219"/>
      <c r="J474" s="220">
        <f>ROUND(I474*H474,2)</f>
        <v>0</v>
      </c>
      <c r="K474" s="216" t="s">
        <v>21</v>
      </c>
      <c r="L474" s="72"/>
      <c r="M474" s="221" t="s">
        <v>21</v>
      </c>
      <c r="N474" s="222" t="s">
        <v>44</v>
      </c>
      <c r="O474" s="47"/>
      <c r="P474" s="223">
        <f>O474*H474</f>
        <v>0</v>
      </c>
      <c r="Q474" s="223">
        <v>0</v>
      </c>
      <c r="R474" s="223">
        <f>Q474*H474</f>
        <v>0</v>
      </c>
      <c r="S474" s="223">
        <v>0</v>
      </c>
      <c r="T474" s="224">
        <f>S474*H474</f>
        <v>0</v>
      </c>
      <c r="AR474" s="24" t="s">
        <v>261</v>
      </c>
      <c r="AT474" s="24" t="s">
        <v>140</v>
      </c>
      <c r="AU474" s="24" t="s">
        <v>85</v>
      </c>
      <c r="AY474" s="24" t="s">
        <v>137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24" t="s">
        <v>78</v>
      </c>
      <c r="BK474" s="225">
        <f>ROUND(I474*H474,2)</f>
        <v>0</v>
      </c>
      <c r="BL474" s="24" t="s">
        <v>261</v>
      </c>
      <c r="BM474" s="24" t="s">
        <v>577</v>
      </c>
    </row>
    <row r="475" s="11" customFormat="1">
      <c r="B475" s="226"/>
      <c r="C475" s="227"/>
      <c r="D475" s="228" t="s">
        <v>147</v>
      </c>
      <c r="E475" s="229" t="s">
        <v>21</v>
      </c>
      <c r="F475" s="230" t="s">
        <v>578</v>
      </c>
      <c r="G475" s="227"/>
      <c r="H475" s="229" t="s">
        <v>21</v>
      </c>
      <c r="I475" s="231"/>
      <c r="J475" s="227"/>
      <c r="K475" s="227"/>
      <c r="L475" s="232"/>
      <c r="M475" s="233"/>
      <c r="N475" s="234"/>
      <c r="O475" s="234"/>
      <c r="P475" s="234"/>
      <c r="Q475" s="234"/>
      <c r="R475" s="234"/>
      <c r="S475" s="234"/>
      <c r="T475" s="235"/>
      <c r="AT475" s="236" t="s">
        <v>147</v>
      </c>
      <c r="AU475" s="236" t="s">
        <v>85</v>
      </c>
      <c r="AV475" s="11" t="s">
        <v>78</v>
      </c>
      <c r="AW475" s="11" t="s">
        <v>35</v>
      </c>
      <c r="AX475" s="11" t="s">
        <v>73</v>
      </c>
      <c r="AY475" s="236" t="s">
        <v>137</v>
      </c>
    </row>
    <row r="476" s="12" customFormat="1">
      <c r="B476" s="237"/>
      <c r="C476" s="238"/>
      <c r="D476" s="228" t="s">
        <v>147</v>
      </c>
      <c r="E476" s="239" t="s">
        <v>21</v>
      </c>
      <c r="F476" s="240" t="s">
        <v>324</v>
      </c>
      <c r="G476" s="238"/>
      <c r="H476" s="241">
        <v>1</v>
      </c>
      <c r="I476" s="242"/>
      <c r="J476" s="238"/>
      <c r="K476" s="238"/>
      <c r="L476" s="243"/>
      <c r="M476" s="244"/>
      <c r="N476" s="245"/>
      <c r="O476" s="245"/>
      <c r="P476" s="245"/>
      <c r="Q476" s="245"/>
      <c r="R476" s="245"/>
      <c r="S476" s="245"/>
      <c r="T476" s="246"/>
      <c r="AT476" s="247" t="s">
        <v>147</v>
      </c>
      <c r="AU476" s="247" t="s">
        <v>85</v>
      </c>
      <c r="AV476" s="12" t="s">
        <v>85</v>
      </c>
      <c r="AW476" s="12" t="s">
        <v>35</v>
      </c>
      <c r="AX476" s="12" t="s">
        <v>78</v>
      </c>
      <c r="AY476" s="247" t="s">
        <v>137</v>
      </c>
    </row>
    <row r="477" s="10" customFormat="1" ht="29.88" customHeight="1">
      <c r="B477" s="198"/>
      <c r="C477" s="199"/>
      <c r="D477" s="200" t="s">
        <v>72</v>
      </c>
      <c r="E477" s="212" t="s">
        <v>579</v>
      </c>
      <c r="F477" s="212" t="s">
        <v>580</v>
      </c>
      <c r="G477" s="199"/>
      <c r="H477" s="199"/>
      <c r="I477" s="202"/>
      <c r="J477" s="213">
        <f>BK477</f>
        <v>0</v>
      </c>
      <c r="K477" s="199"/>
      <c r="L477" s="204"/>
      <c r="M477" s="205"/>
      <c r="N477" s="206"/>
      <c r="O477" s="206"/>
      <c r="P477" s="207">
        <f>SUM(P478:P591)</f>
        <v>0</v>
      </c>
      <c r="Q477" s="206"/>
      <c r="R477" s="207">
        <f>SUM(R478:R591)</f>
        <v>2.4625902900000001</v>
      </c>
      <c r="S477" s="206"/>
      <c r="T477" s="208">
        <f>SUM(T478:T591)</f>
        <v>1.84431755</v>
      </c>
      <c r="AR477" s="209" t="s">
        <v>85</v>
      </c>
      <c r="AT477" s="210" t="s">
        <v>72</v>
      </c>
      <c r="AU477" s="210" t="s">
        <v>78</v>
      </c>
      <c r="AY477" s="209" t="s">
        <v>137</v>
      </c>
      <c r="BK477" s="211">
        <f>SUM(BK478:BK591)</f>
        <v>0</v>
      </c>
    </row>
    <row r="478" s="1" customFormat="1" ht="25.5" customHeight="1">
      <c r="B478" s="46"/>
      <c r="C478" s="214" t="s">
        <v>581</v>
      </c>
      <c r="D478" s="214" t="s">
        <v>140</v>
      </c>
      <c r="E478" s="215" t="s">
        <v>582</v>
      </c>
      <c r="F478" s="216" t="s">
        <v>583</v>
      </c>
      <c r="G478" s="217" t="s">
        <v>185</v>
      </c>
      <c r="H478" s="218">
        <v>23.402000000000001</v>
      </c>
      <c r="I478" s="219"/>
      <c r="J478" s="220">
        <f>ROUND(I478*H478,2)</f>
        <v>0</v>
      </c>
      <c r="K478" s="216" t="s">
        <v>144</v>
      </c>
      <c r="L478" s="72"/>
      <c r="M478" s="221" t="s">
        <v>21</v>
      </c>
      <c r="N478" s="222" t="s">
        <v>44</v>
      </c>
      <c r="O478" s="47"/>
      <c r="P478" s="223">
        <f>O478*H478</f>
        <v>0</v>
      </c>
      <c r="Q478" s="223">
        <v>0.022610000000000002</v>
      </c>
      <c r="R478" s="223">
        <f>Q478*H478</f>
        <v>0.52911922000000011</v>
      </c>
      <c r="S478" s="223">
        <v>0</v>
      </c>
      <c r="T478" s="224">
        <f>S478*H478</f>
        <v>0</v>
      </c>
      <c r="AR478" s="24" t="s">
        <v>261</v>
      </c>
      <c r="AT478" s="24" t="s">
        <v>140</v>
      </c>
      <c r="AU478" s="24" t="s">
        <v>85</v>
      </c>
      <c r="AY478" s="24" t="s">
        <v>137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24" t="s">
        <v>78</v>
      </c>
      <c r="BK478" s="225">
        <f>ROUND(I478*H478,2)</f>
        <v>0</v>
      </c>
      <c r="BL478" s="24" t="s">
        <v>261</v>
      </c>
      <c r="BM478" s="24" t="s">
        <v>584</v>
      </c>
    </row>
    <row r="479" s="11" customFormat="1">
      <c r="B479" s="226"/>
      <c r="C479" s="227"/>
      <c r="D479" s="228" t="s">
        <v>147</v>
      </c>
      <c r="E479" s="229" t="s">
        <v>21</v>
      </c>
      <c r="F479" s="230" t="s">
        <v>148</v>
      </c>
      <c r="G479" s="227"/>
      <c r="H479" s="229" t="s">
        <v>21</v>
      </c>
      <c r="I479" s="231"/>
      <c r="J479" s="227"/>
      <c r="K479" s="227"/>
      <c r="L479" s="232"/>
      <c r="M479" s="233"/>
      <c r="N479" s="234"/>
      <c r="O479" s="234"/>
      <c r="P479" s="234"/>
      <c r="Q479" s="234"/>
      <c r="R479" s="234"/>
      <c r="S479" s="234"/>
      <c r="T479" s="235"/>
      <c r="AT479" s="236" t="s">
        <v>147</v>
      </c>
      <c r="AU479" s="236" t="s">
        <v>85</v>
      </c>
      <c r="AV479" s="11" t="s">
        <v>78</v>
      </c>
      <c r="AW479" s="11" t="s">
        <v>35</v>
      </c>
      <c r="AX479" s="11" t="s">
        <v>73</v>
      </c>
      <c r="AY479" s="236" t="s">
        <v>137</v>
      </c>
    </row>
    <row r="480" s="11" customFormat="1">
      <c r="B480" s="226"/>
      <c r="C480" s="227"/>
      <c r="D480" s="228" t="s">
        <v>147</v>
      </c>
      <c r="E480" s="229" t="s">
        <v>21</v>
      </c>
      <c r="F480" s="230" t="s">
        <v>585</v>
      </c>
      <c r="G480" s="227"/>
      <c r="H480" s="229" t="s">
        <v>21</v>
      </c>
      <c r="I480" s="231"/>
      <c r="J480" s="227"/>
      <c r="K480" s="227"/>
      <c r="L480" s="232"/>
      <c r="M480" s="233"/>
      <c r="N480" s="234"/>
      <c r="O480" s="234"/>
      <c r="P480" s="234"/>
      <c r="Q480" s="234"/>
      <c r="R480" s="234"/>
      <c r="S480" s="234"/>
      <c r="T480" s="235"/>
      <c r="AT480" s="236" t="s">
        <v>147</v>
      </c>
      <c r="AU480" s="236" t="s">
        <v>85</v>
      </c>
      <c r="AV480" s="11" t="s">
        <v>78</v>
      </c>
      <c r="AW480" s="11" t="s">
        <v>35</v>
      </c>
      <c r="AX480" s="11" t="s">
        <v>73</v>
      </c>
      <c r="AY480" s="236" t="s">
        <v>137</v>
      </c>
    </row>
    <row r="481" s="12" customFormat="1">
      <c r="B481" s="237"/>
      <c r="C481" s="238"/>
      <c r="D481" s="228" t="s">
        <v>147</v>
      </c>
      <c r="E481" s="239" t="s">
        <v>21</v>
      </c>
      <c r="F481" s="240" t="s">
        <v>586</v>
      </c>
      <c r="G481" s="238"/>
      <c r="H481" s="241">
        <v>23.402000000000001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AT481" s="247" t="s">
        <v>147</v>
      </c>
      <c r="AU481" s="247" t="s">
        <v>85</v>
      </c>
      <c r="AV481" s="12" t="s">
        <v>85</v>
      </c>
      <c r="AW481" s="12" t="s">
        <v>35</v>
      </c>
      <c r="AX481" s="12" t="s">
        <v>78</v>
      </c>
      <c r="AY481" s="247" t="s">
        <v>137</v>
      </c>
    </row>
    <row r="482" s="1" customFormat="1" ht="16.5" customHeight="1">
      <c r="B482" s="46"/>
      <c r="C482" s="214" t="s">
        <v>587</v>
      </c>
      <c r="D482" s="214" t="s">
        <v>140</v>
      </c>
      <c r="E482" s="215" t="s">
        <v>588</v>
      </c>
      <c r="F482" s="216" t="s">
        <v>589</v>
      </c>
      <c r="G482" s="217" t="s">
        <v>185</v>
      </c>
      <c r="H482" s="218">
        <v>17.600000000000001</v>
      </c>
      <c r="I482" s="219"/>
      <c r="J482" s="220">
        <f>ROUND(I482*H482,2)</f>
        <v>0</v>
      </c>
      <c r="K482" s="216" t="s">
        <v>144</v>
      </c>
      <c r="L482" s="72"/>
      <c r="M482" s="221" t="s">
        <v>21</v>
      </c>
      <c r="N482" s="222" t="s">
        <v>44</v>
      </c>
      <c r="O482" s="47"/>
      <c r="P482" s="223">
        <f>O482*H482</f>
        <v>0</v>
      </c>
      <c r="Q482" s="223">
        <v>0.00088000000000000003</v>
      </c>
      <c r="R482" s="223">
        <f>Q482*H482</f>
        <v>0.015488000000000002</v>
      </c>
      <c r="S482" s="223">
        <v>0</v>
      </c>
      <c r="T482" s="224">
        <f>S482*H482</f>
        <v>0</v>
      </c>
      <c r="AR482" s="24" t="s">
        <v>261</v>
      </c>
      <c r="AT482" s="24" t="s">
        <v>140</v>
      </c>
      <c r="AU482" s="24" t="s">
        <v>85</v>
      </c>
      <c r="AY482" s="24" t="s">
        <v>137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24" t="s">
        <v>78</v>
      </c>
      <c r="BK482" s="225">
        <f>ROUND(I482*H482,2)</f>
        <v>0</v>
      </c>
      <c r="BL482" s="24" t="s">
        <v>261</v>
      </c>
      <c r="BM482" s="24" t="s">
        <v>590</v>
      </c>
    </row>
    <row r="483" s="11" customFormat="1">
      <c r="B483" s="226"/>
      <c r="C483" s="227"/>
      <c r="D483" s="228" t="s">
        <v>147</v>
      </c>
      <c r="E483" s="229" t="s">
        <v>21</v>
      </c>
      <c r="F483" s="230" t="s">
        <v>148</v>
      </c>
      <c r="G483" s="227"/>
      <c r="H483" s="229" t="s">
        <v>21</v>
      </c>
      <c r="I483" s="231"/>
      <c r="J483" s="227"/>
      <c r="K483" s="227"/>
      <c r="L483" s="232"/>
      <c r="M483" s="233"/>
      <c r="N483" s="234"/>
      <c r="O483" s="234"/>
      <c r="P483" s="234"/>
      <c r="Q483" s="234"/>
      <c r="R483" s="234"/>
      <c r="S483" s="234"/>
      <c r="T483" s="235"/>
      <c r="AT483" s="236" t="s">
        <v>147</v>
      </c>
      <c r="AU483" s="236" t="s">
        <v>85</v>
      </c>
      <c r="AV483" s="11" t="s">
        <v>78</v>
      </c>
      <c r="AW483" s="11" t="s">
        <v>35</v>
      </c>
      <c r="AX483" s="11" t="s">
        <v>73</v>
      </c>
      <c r="AY483" s="236" t="s">
        <v>137</v>
      </c>
    </row>
    <row r="484" s="11" customFormat="1">
      <c r="B484" s="226"/>
      <c r="C484" s="227"/>
      <c r="D484" s="228" t="s">
        <v>147</v>
      </c>
      <c r="E484" s="229" t="s">
        <v>21</v>
      </c>
      <c r="F484" s="230" t="s">
        <v>591</v>
      </c>
      <c r="G484" s="227"/>
      <c r="H484" s="229" t="s">
        <v>21</v>
      </c>
      <c r="I484" s="231"/>
      <c r="J484" s="227"/>
      <c r="K484" s="227"/>
      <c r="L484" s="232"/>
      <c r="M484" s="233"/>
      <c r="N484" s="234"/>
      <c r="O484" s="234"/>
      <c r="P484" s="234"/>
      <c r="Q484" s="234"/>
      <c r="R484" s="234"/>
      <c r="S484" s="234"/>
      <c r="T484" s="235"/>
      <c r="AT484" s="236" t="s">
        <v>147</v>
      </c>
      <c r="AU484" s="236" t="s">
        <v>85</v>
      </c>
      <c r="AV484" s="11" t="s">
        <v>78</v>
      </c>
      <c r="AW484" s="11" t="s">
        <v>35</v>
      </c>
      <c r="AX484" s="11" t="s">
        <v>73</v>
      </c>
      <c r="AY484" s="236" t="s">
        <v>137</v>
      </c>
    </row>
    <row r="485" s="11" customFormat="1">
      <c r="B485" s="226"/>
      <c r="C485" s="227"/>
      <c r="D485" s="228" t="s">
        <v>147</v>
      </c>
      <c r="E485" s="229" t="s">
        <v>21</v>
      </c>
      <c r="F485" s="230" t="s">
        <v>592</v>
      </c>
      <c r="G485" s="227"/>
      <c r="H485" s="229" t="s">
        <v>21</v>
      </c>
      <c r="I485" s="231"/>
      <c r="J485" s="227"/>
      <c r="K485" s="227"/>
      <c r="L485" s="232"/>
      <c r="M485" s="233"/>
      <c r="N485" s="234"/>
      <c r="O485" s="234"/>
      <c r="P485" s="234"/>
      <c r="Q485" s="234"/>
      <c r="R485" s="234"/>
      <c r="S485" s="234"/>
      <c r="T485" s="235"/>
      <c r="AT485" s="236" t="s">
        <v>147</v>
      </c>
      <c r="AU485" s="236" t="s">
        <v>85</v>
      </c>
      <c r="AV485" s="11" t="s">
        <v>78</v>
      </c>
      <c r="AW485" s="11" t="s">
        <v>35</v>
      </c>
      <c r="AX485" s="11" t="s">
        <v>73</v>
      </c>
      <c r="AY485" s="236" t="s">
        <v>137</v>
      </c>
    </row>
    <row r="486" s="12" customFormat="1">
      <c r="B486" s="237"/>
      <c r="C486" s="238"/>
      <c r="D486" s="228" t="s">
        <v>147</v>
      </c>
      <c r="E486" s="239" t="s">
        <v>21</v>
      </c>
      <c r="F486" s="240" t="s">
        <v>593</v>
      </c>
      <c r="G486" s="238"/>
      <c r="H486" s="241">
        <v>17.600000000000001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AT486" s="247" t="s">
        <v>147</v>
      </c>
      <c r="AU486" s="247" t="s">
        <v>85</v>
      </c>
      <c r="AV486" s="12" t="s">
        <v>85</v>
      </c>
      <c r="AW486" s="12" t="s">
        <v>35</v>
      </c>
      <c r="AX486" s="12" t="s">
        <v>78</v>
      </c>
      <c r="AY486" s="247" t="s">
        <v>137</v>
      </c>
    </row>
    <row r="487" s="1" customFormat="1" ht="16.5" customHeight="1">
      <c r="B487" s="46"/>
      <c r="C487" s="248" t="s">
        <v>594</v>
      </c>
      <c r="D487" s="248" t="s">
        <v>158</v>
      </c>
      <c r="E487" s="249" t="s">
        <v>595</v>
      </c>
      <c r="F487" s="250" t="s">
        <v>596</v>
      </c>
      <c r="G487" s="251" t="s">
        <v>185</v>
      </c>
      <c r="H487" s="252">
        <v>19.359999999999999</v>
      </c>
      <c r="I487" s="253"/>
      <c r="J487" s="254">
        <f>ROUND(I487*H487,2)</f>
        <v>0</v>
      </c>
      <c r="K487" s="250" t="s">
        <v>144</v>
      </c>
      <c r="L487" s="255"/>
      <c r="M487" s="256" t="s">
        <v>21</v>
      </c>
      <c r="N487" s="257" t="s">
        <v>44</v>
      </c>
      <c r="O487" s="47"/>
      <c r="P487" s="223">
        <f>O487*H487</f>
        <v>0</v>
      </c>
      <c r="Q487" s="223">
        <v>0.0092999999999999992</v>
      </c>
      <c r="R487" s="223">
        <f>Q487*H487</f>
        <v>0.18004799999999999</v>
      </c>
      <c r="S487" s="223">
        <v>0</v>
      </c>
      <c r="T487" s="224">
        <f>S487*H487</f>
        <v>0</v>
      </c>
      <c r="AR487" s="24" t="s">
        <v>366</v>
      </c>
      <c r="AT487" s="24" t="s">
        <v>158</v>
      </c>
      <c r="AU487" s="24" t="s">
        <v>85</v>
      </c>
      <c r="AY487" s="24" t="s">
        <v>137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24" t="s">
        <v>78</v>
      </c>
      <c r="BK487" s="225">
        <f>ROUND(I487*H487,2)</f>
        <v>0</v>
      </c>
      <c r="BL487" s="24" t="s">
        <v>261</v>
      </c>
      <c r="BM487" s="24" t="s">
        <v>597</v>
      </c>
    </row>
    <row r="488" s="12" customFormat="1">
      <c r="B488" s="237"/>
      <c r="C488" s="238"/>
      <c r="D488" s="228" t="s">
        <v>147</v>
      </c>
      <c r="E488" s="238"/>
      <c r="F488" s="240" t="s">
        <v>598</v>
      </c>
      <c r="G488" s="238"/>
      <c r="H488" s="241">
        <v>19.359999999999999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AT488" s="247" t="s">
        <v>147</v>
      </c>
      <c r="AU488" s="247" t="s">
        <v>85</v>
      </c>
      <c r="AV488" s="12" t="s">
        <v>85</v>
      </c>
      <c r="AW488" s="12" t="s">
        <v>6</v>
      </c>
      <c r="AX488" s="12" t="s">
        <v>78</v>
      </c>
      <c r="AY488" s="247" t="s">
        <v>137</v>
      </c>
    </row>
    <row r="489" s="1" customFormat="1" ht="25.5" customHeight="1">
      <c r="B489" s="46"/>
      <c r="C489" s="214" t="s">
        <v>599</v>
      </c>
      <c r="D489" s="214" t="s">
        <v>140</v>
      </c>
      <c r="E489" s="215" t="s">
        <v>600</v>
      </c>
      <c r="F489" s="216" t="s">
        <v>601</v>
      </c>
      <c r="G489" s="217" t="s">
        <v>197</v>
      </c>
      <c r="H489" s="218">
        <v>13.91</v>
      </c>
      <c r="I489" s="219"/>
      <c r="J489" s="220">
        <f>ROUND(I489*H489,2)</f>
        <v>0</v>
      </c>
      <c r="K489" s="216" t="s">
        <v>144</v>
      </c>
      <c r="L489" s="72"/>
      <c r="M489" s="221" t="s">
        <v>21</v>
      </c>
      <c r="N489" s="222" t="s">
        <v>44</v>
      </c>
      <c r="O489" s="47"/>
      <c r="P489" s="223">
        <f>O489*H489</f>
        <v>0</v>
      </c>
      <c r="Q489" s="223">
        <v>0.0013400000000000001</v>
      </c>
      <c r="R489" s="223">
        <f>Q489*H489</f>
        <v>0.0186394</v>
      </c>
      <c r="S489" s="223">
        <v>0</v>
      </c>
      <c r="T489" s="224">
        <f>S489*H489</f>
        <v>0</v>
      </c>
      <c r="AR489" s="24" t="s">
        <v>261</v>
      </c>
      <c r="AT489" s="24" t="s">
        <v>140</v>
      </c>
      <c r="AU489" s="24" t="s">
        <v>85</v>
      </c>
      <c r="AY489" s="24" t="s">
        <v>137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24" t="s">
        <v>78</v>
      </c>
      <c r="BK489" s="225">
        <f>ROUND(I489*H489,2)</f>
        <v>0</v>
      </c>
      <c r="BL489" s="24" t="s">
        <v>261</v>
      </c>
      <c r="BM489" s="24" t="s">
        <v>602</v>
      </c>
    </row>
    <row r="490" s="11" customFormat="1">
      <c r="B490" s="226"/>
      <c r="C490" s="227"/>
      <c r="D490" s="228" t="s">
        <v>147</v>
      </c>
      <c r="E490" s="229" t="s">
        <v>21</v>
      </c>
      <c r="F490" s="230" t="s">
        <v>148</v>
      </c>
      <c r="G490" s="227"/>
      <c r="H490" s="229" t="s">
        <v>21</v>
      </c>
      <c r="I490" s="231"/>
      <c r="J490" s="227"/>
      <c r="K490" s="227"/>
      <c r="L490" s="232"/>
      <c r="M490" s="233"/>
      <c r="N490" s="234"/>
      <c r="O490" s="234"/>
      <c r="P490" s="234"/>
      <c r="Q490" s="234"/>
      <c r="R490" s="234"/>
      <c r="S490" s="234"/>
      <c r="T490" s="235"/>
      <c r="AT490" s="236" t="s">
        <v>147</v>
      </c>
      <c r="AU490" s="236" t="s">
        <v>85</v>
      </c>
      <c r="AV490" s="11" t="s">
        <v>78</v>
      </c>
      <c r="AW490" s="11" t="s">
        <v>35</v>
      </c>
      <c r="AX490" s="11" t="s">
        <v>73</v>
      </c>
      <c r="AY490" s="236" t="s">
        <v>137</v>
      </c>
    </row>
    <row r="491" s="11" customFormat="1">
      <c r="B491" s="226"/>
      <c r="C491" s="227"/>
      <c r="D491" s="228" t="s">
        <v>147</v>
      </c>
      <c r="E491" s="229" t="s">
        <v>21</v>
      </c>
      <c r="F491" s="230" t="s">
        <v>585</v>
      </c>
      <c r="G491" s="227"/>
      <c r="H491" s="229" t="s">
        <v>21</v>
      </c>
      <c r="I491" s="231"/>
      <c r="J491" s="227"/>
      <c r="K491" s="227"/>
      <c r="L491" s="232"/>
      <c r="M491" s="233"/>
      <c r="N491" s="234"/>
      <c r="O491" s="234"/>
      <c r="P491" s="234"/>
      <c r="Q491" s="234"/>
      <c r="R491" s="234"/>
      <c r="S491" s="234"/>
      <c r="T491" s="235"/>
      <c r="AT491" s="236" t="s">
        <v>147</v>
      </c>
      <c r="AU491" s="236" t="s">
        <v>85</v>
      </c>
      <c r="AV491" s="11" t="s">
        <v>78</v>
      </c>
      <c r="AW491" s="11" t="s">
        <v>35</v>
      </c>
      <c r="AX491" s="11" t="s">
        <v>73</v>
      </c>
      <c r="AY491" s="236" t="s">
        <v>137</v>
      </c>
    </row>
    <row r="492" s="12" customFormat="1">
      <c r="B492" s="237"/>
      <c r="C492" s="238"/>
      <c r="D492" s="228" t="s">
        <v>147</v>
      </c>
      <c r="E492" s="239" t="s">
        <v>21</v>
      </c>
      <c r="F492" s="240" t="s">
        <v>603</v>
      </c>
      <c r="G492" s="238"/>
      <c r="H492" s="241">
        <v>13.91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AT492" s="247" t="s">
        <v>147</v>
      </c>
      <c r="AU492" s="247" t="s">
        <v>85</v>
      </c>
      <c r="AV492" s="12" t="s">
        <v>85</v>
      </c>
      <c r="AW492" s="12" t="s">
        <v>35</v>
      </c>
      <c r="AX492" s="12" t="s">
        <v>78</v>
      </c>
      <c r="AY492" s="247" t="s">
        <v>137</v>
      </c>
    </row>
    <row r="493" s="1" customFormat="1" ht="16.5" customHeight="1">
      <c r="B493" s="46"/>
      <c r="C493" s="214" t="s">
        <v>604</v>
      </c>
      <c r="D493" s="214" t="s">
        <v>140</v>
      </c>
      <c r="E493" s="215" t="s">
        <v>605</v>
      </c>
      <c r="F493" s="216" t="s">
        <v>606</v>
      </c>
      <c r="G493" s="217" t="s">
        <v>185</v>
      </c>
      <c r="H493" s="218">
        <v>14.5</v>
      </c>
      <c r="I493" s="219"/>
      <c r="J493" s="220">
        <f>ROUND(I493*H493,2)</f>
        <v>0</v>
      </c>
      <c r="K493" s="216" t="s">
        <v>144</v>
      </c>
      <c r="L493" s="72"/>
      <c r="M493" s="221" t="s">
        <v>21</v>
      </c>
      <c r="N493" s="222" t="s">
        <v>44</v>
      </c>
      <c r="O493" s="47"/>
      <c r="P493" s="223">
        <f>O493*H493</f>
        <v>0</v>
      </c>
      <c r="Q493" s="223">
        <v>0.01379</v>
      </c>
      <c r="R493" s="223">
        <f>Q493*H493</f>
        <v>0.19995499999999999</v>
      </c>
      <c r="S493" s="223">
        <v>0</v>
      </c>
      <c r="T493" s="224">
        <f>S493*H493</f>
        <v>0</v>
      </c>
      <c r="AR493" s="24" t="s">
        <v>261</v>
      </c>
      <c r="AT493" s="24" t="s">
        <v>140</v>
      </c>
      <c r="AU493" s="24" t="s">
        <v>85</v>
      </c>
      <c r="AY493" s="24" t="s">
        <v>137</v>
      </c>
      <c r="BE493" s="225">
        <f>IF(N493="základní",J493,0)</f>
        <v>0</v>
      </c>
      <c r="BF493" s="225">
        <f>IF(N493="snížená",J493,0)</f>
        <v>0</v>
      </c>
      <c r="BG493" s="225">
        <f>IF(N493="zákl. přenesená",J493,0)</f>
        <v>0</v>
      </c>
      <c r="BH493" s="225">
        <f>IF(N493="sníž. přenesená",J493,0)</f>
        <v>0</v>
      </c>
      <c r="BI493" s="225">
        <f>IF(N493="nulová",J493,0)</f>
        <v>0</v>
      </c>
      <c r="BJ493" s="24" t="s">
        <v>78</v>
      </c>
      <c r="BK493" s="225">
        <f>ROUND(I493*H493,2)</f>
        <v>0</v>
      </c>
      <c r="BL493" s="24" t="s">
        <v>261</v>
      </c>
      <c r="BM493" s="24" t="s">
        <v>607</v>
      </c>
    </row>
    <row r="494" s="11" customFormat="1">
      <c r="B494" s="226"/>
      <c r="C494" s="227"/>
      <c r="D494" s="228" t="s">
        <v>147</v>
      </c>
      <c r="E494" s="229" t="s">
        <v>21</v>
      </c>
      <c r="F494" s="230" t="s">
        <v>344</v>
      </c>
      <c r="G494" s="227"/>
      <c r="H494" s="229" t="s">
        <v>21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AT494" s="236" t="s">
        <v>147</v>
      </c>
      <c r="AU494" s="236" t="s">
        <v>85</v>
      </c>
      <c r="AV494" s="11" t="s">
        <v>78</v>
      </c>
      <c r="AW494" s="11" t="s">
        <v>35</v>
      </c>
      <c r="AX494" s="11" t="s">
        <v>73</v>
      </c>
      <c r="AY494" s="236" t="s">
        <v>137</v>
      </c>
    </row>
    <row r="495" s="11" customFormat="1">
      <c r="B495" s="226"/>
      <c r="C495" s="227"/>
      <c r="D495" s="228" t="s">
        <v>147</v>
      </c>
      <c r="E495" s="229" t="s">
        <v>21</v>
      </c>
      <c r="F495" s="230" t="s">
        <v>608</v>
      </c>
      <c r="G495" s="227"/>
      <c r="H495" s="229" t="s">
        <v>21</v>
      </c>
      <c r="I495" s="231"/>
      <c r="J495" s="227"/>
      <c r="K495" s="227"/>
      <c r="L495" s="232"/>
      <c r="M495" s="233"/>
      <c r="N495" s="234"/>
      <c r="O495" s="234"/>
      <c r="P495" s="234"/>
      <c r="Q495" s="234"/>
      <c r="R495" s="234"/>
      <c r="S495" s="234"/>
      <c r="T495" s="235"/>
      <c r="AT495" s="236" t="s">
        <v>147</v>
      </c>
      <c r="AU495" s="236" t="s">
        <v>85</v>
      </c>
      <c r="AV495" s="11" t="s">
        <v>78</v>
      </c>
      <c r="AW495" s="11" t="s">
        <v>35</v>
      </c>
      <c r="AX495" s="11" t="s">
        <v>73</v>
      </c>
      <c r="AY495" s="236" t="s">
        <v>137</v>
      </c>
    </row>
    <row r="496" s="12" customFormat="1">
      <c r="B496" s="237"/>
      <c r="C496" s="238"/>
      <c r="D496" s="228" t="s">
        <v>147</v>
      </c>
      <c r="E496" s="239" t="s">
        <v>21</v>
      </c>
      <c r="F496" s="240" t="s">
        <v>609</v>
      </c>
      <c r="G496" s="238"/>
      <c r="H496" s="241">
        <v>14.5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AT496" s="247" t="s">
        <v>147</v>
      </c>
      <c r="AU496" s="247" t="s">
        <v>85</v>
      </c>
      <c r="AV496" s="12" t="s">
        <v>85</v>
      </c>
      <c r="AW496" s="12" t="s">
        <v>35</v>
      </c>
      <c r="AX496" s="12" t="s">
        <v>78</v>
      </c>
      <c r="AY496" s="247" t="s">
        <v>137</v>
      </c>
    </row>
    <row r="497" s="1" customFormat="1" ht="25.5" customHeight="1">
      <c r="B497" s="46"/>
      <c r="C497" s="214" t="s">
        <v>610</v>
      </c>
      <c r="D497" s="214" t="s">
        <v>140</v>
      </c>
      <c r="E497" s="215" t="s">
        <v>611</v>
      </c>
      <c r="F497" s="216" t="s">
        <v>612</v>
      </c>
      <c r="G497" s="217" t="s">
        <v>185</v>
      </c>
      <c r="H497" s="218">
        <v>68.715000000000003</v>
      </c>
      <c r="I497" s="219"/>
      <c r="J497" s="220">
        <f>ROUND(I497*H497,2)</f>
        <v>0</v>
      </c>
      <c r="K497" s="216" t="s">
        <v>144</v>
      </c>
      <c r="L497" s="72"/>
      <c r="M497" s="221" t="s">
        <v>21</v>
      </c>
      <c r="N497" s="222" t="s">
        <v>44</v>
      </c>
      <c r="O497" s="47"/>
      <c r="P497" s="223">
        <f>O497*H497</f>
        <v>0</v>
      </c>
      <c r="Q497" s="223">
        <v>0.012540000000000001</v>
      </c>
      <c r="R497" s="223">
        <f>Q497*H497</f>
        <v>0.86168610000000012</v>
      </c>
      <c r="S497" s="223">
        <v>0</v>
      </c>
      <c r="T497" s="224">
        <f>S497*H497</f>
        <v>0</v>
      </c>
      <c r="AR497" s="24" t="s">
        <v>261</v>
      </c>
      <c r="AT497" s="24" t="s">
        <v>140</v>
      </c>
      <c r="AU497" s="24" t="s">
        <v>85</v>
      </c>
      <c r="AY497" s="24" t="s">
        <v>137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24" t="s">
        <v>78</v>
      </c>
      <c r="BK497" s="225">
        <f>ROUND(I497*H497,2)</f>
        <v>0</v>
      </c>
      <c r="BL497" s="24" t="s">
        <v>261</v>
      </c>
      <c r="BM497" s="24" t="s">
        <v>613</v>
      </c>
    </row>
    <row r="498" s="11" customFormat="1">
      <c r="B498" s="226"/>
      <c r="C498" s="227"/>
      <c r="D498" s="228" t="s">
        <v>147</v>
      </c>
      <c r="E498" s="229" t="s">
        <v>21</v>
      </c>
      <c r="F498" s="230" t="s">
        <v>614</v>
      </c>
      <c r="G498" s="227"/>
      <c r="H498" s="229" t="s">
        <v>21</v>
      </c>
      <c r="I498" s="231"/>
      <c r="J498" s="227"/>
      <c r="K498" s="227"/>
      <c r="L498" s="232"/>
      <c r="M498" s="233"/>
      <c r="N498" s="234"/>
      <c r="O498" s="234"/>
      <c r="P498" s="234"/>
      <c r="Q498" s="234"/>
      <c r="R498" s="234"/>
      <c r="S498" s="234"/>
      <c r="T498" s="235"/>
      <c r="AT498" s="236" t="s">
        <v>147</v>
      </c>
      <c r="AU498" s="236" t="s">
        <v>85</v>
      </c>
      <c r="AV498" s="11" t="s">
        <v>78</v>
      </c>
      <c r="AW498" s="11" t="s">
        <v>35</v>
      </c>
      <c r="AX498" s="11" t="s">
        <v>73</v>
      </c>
      <c r="AY498" s="236" t="s">
        <v>137</v>
      </c>
    </row>
    <row r="499" s="11" customFormat="1">
      <c r="B499" s="226"/>
      <c r="C499" s="227"/>
      <c r="D499" s="228" t="s">
        <v>147</v>
      </c>
      <c r="E499" s="229" t="s">
        <v>21</v>
      </c>
      <c r="F499" s="230" t="s">
        <v>615</v>
      </c>
      <c r="G499" s="227"/>
      <c r="H499" s="229" t="s">
        <v>21</v>
      </c>
      <c r="I499" s="231"/>
      <c r="J499" s="227"/>
      <c r="K499" s="227"/>
      <c r="L499" s="232"/>
      <c r="M499" s="233"/>
      <c r="N499" s="234"/>
      <c r="O499" s="234"/>
      <c r="P499" s="234"/>
      <c r="Q499" s="234"/>
      <c r="R499" s="234"/>
      <c r="S499" s="234"/>
      <c r="T499" s="235"/>
      <c r="AT499" s="236" t="s">
        <v>147</v>
      </c>
      <c r="AU499" s="236" t="s">
        <v>85</v>
      </c>
      <c r="AV499" s="11" t="s">
        <v>78</v>
      </c>
      <c r="AW499" s="11" t="s">
        <v>35</v>
      </c>
      <c r="AX499" s="11" t="s">
        <v>73</v>
      </c>
      <c r="AY499" s="236" t="s">
        <v>137</v>
      </c>
    </row>
    <row r="500" s="12" customFormat="1">
      <c r="B500" s="237"/>
      <c r="C500" s="238"/>
      <c r="D500" s="228" t="s">
        <v>147</v>
      </c>
      <c r="E500" s="239" t="s">
        <v>21</v>
      </c>
      <c r="F500" s="240" t="s">
        <v>616</v>
      </c>
      <c r="G500" s="238"/>
      <c r="H500" s="241">
        <v>31.334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AT500" s="247" t="s">
        <v>147</v>
      </c>
      <c r="AU500" s="247" t="s">
        <v>85</v>
      </c>
      <c r="AV500" s="12" t="s">
        <v>85</v>
      </c>
      <c r="AW500" s="12" t="s">
        <v>35</v>
      </c>
      <c r="AX500" s="12" t="s">
        <v>73</v>
      </c>
      <c r="AY500" s="247" t="s">
        <v>137</v>
      </c>
    </row>
    <row r="501" s="12" customFormat="1">
      <c r="B501" s="237"/>
      <c r="C501" s="238"/>
      <c r="D501" s="228" t="s">
        <v>147</v>
      </c>
      <c r="E501" s="239" t="s">
        <v>21</v>
      </c>
      <c r="F501" s="240" t="s">
        <v>617</v>
      </c>
      <c r="G501" s="238"/>
      <c r="H501" s="241">
        <v>37.381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AT501" s="247" t="s">
        <v>147</v>
      </c>
      <c r="AU501" s="247" t="s">
        <v>85</v>
      </c>
      <c r="AV501" s="12" t="s">
        <v>85</v>
      </c>
      <c r="AW501" s="12" t="s">
        <v>35</v>
      </c>
      <c r="AX501" s="12" t="s">
        <v>73</v>
      </c>
      <c r="AY501" s="247" t="s">
        <v>137</v>
      </c>
    </row>
    <row r="502" s="13" customFormat="1">
      <c r="B502" s="258"/>
      <c r="C502" s="259"/>
      <c r="D502" s="228" t="s">
        <v>147</v>
      </c>
      <c r="E502" s="260" t="s">
        <v>21</v>
      </c>
      <c r="F502" s="261" t="s">
        <v>172</v>
      </c>
      <c r="G502" s="259"/>
      <c r="H502" s="262">
        <v>68.715000000000003</v>
      </c>
      <c r="I502" s="263"/>
      <c r="J502" s="259"/>
      <c r="K502" s="259"/>
      <c r="L502" s="264"/>
      <c r="M502" s="265"/>
      <c r="N502" s="266"/>
      <c r="O502" s="266"/>
      <c r="P502" s="266"/>
      <c r="Q502" s="266"/>
      <c r="R502" s="266"/>
      <c r="S502" s="266"/>
      <c r="T502" s="267"/>
      <c r="AT502" s="268" t="s">
        <v>147</v>
      </c>
      <c r="AU502" s="268" t="s">
        <v>85</v>
      </c>
      <c r="AV502" s="13" t="s">
        <v>145</v>
      </c>
      <c r="AW502" s="13" t="s">
        <v>35</v>
      </c>
      <c r="AX502" s="13" t="s">
        <v>78</v>
      </c>
      <c r="AY502" s="268" t="s">
        <v>137</v>
      </c>
    </row>
    <row r="503" s="1" customFormat="1" ht="16.5" customHeight="1">
      <c r="B503" s="46"/>
      <c r="C503" s="214" t="s">
        <v>618</v>
      </c>
      <c r="D503" s="214" t="s">
        <v>140</v>
      </c>
      <c r="E503" s="215" t="s">
        <v>619</v>
      </c>
      <c r="F503" s="216" t="s">
        <v>620</v>
      </c>
      <c r="G503" s="217" t="s">
        <v>197</v>
      </c>
      <c r="H503" s="218">
        <v>4.7800000000000002</v>
      </c>
      <c r="I503" s="219"/>
      <c r="J503" s="220">
        <f>ROUND(I503*H503,2)</f>
        <v>0</v>
      </c>
      <c r="K503" s="216" t="s">
        <v>144</v>
      </c>
      <c r="L503" s="72"/>
      <c r="M503" s="221" t="s">
        <v>21</v>
      </c>
      <c r="N503" s="222" t="s">
        <v>44</v>
      </c>
      <c r="O503" s="47"/>
      <c r="P503" s="223">
        <f>O503*H503</f>
        <v>0</v>
      </c>
      <c r="Q503" s="223">
        <v>0.00025999999999999998</v>
      </c>
      <c r="R503" s="223">
        <f>Q503*H503</f>
        <v>0.0012427999999999999</v>
      </c>
      <c r="S503" s="223">
        <v>0</v>
      </c>
      <c r="T503" s="224">
        <f>S503*H503</f>
        <v>0</v>
      </c>
      <c r="AR503" s="24" t="s">
        <v>261</v>
      </c>
      <c r="AT503" s="24" t="s">
        <v>140</v>
      </c>
      <c r="AU503" s="24" t="s">
        <v>85</v>
      </c>
      <c r="AY503" s="24" t="s">
        <v>137</v>
      </c>
      <c r="BE503" s="225">
        <f>IF(N503="základní",J503,0)</f>
        <v>0</v>
      </c>
      <c r="BF503" s="225">
        <f>IF(N503="snížená",J503,0)</f>
        <v>0</v>
      </c>
      <c r="BG503" s="225">
        <f>IF(N503="zákl. přenesená",J503,0)</f>
        <v>0</v>
      </c>
      <c r="BH503" s="225">
        <f>IF(N503="sníž. přenesená",J503,0)</f>
        <v>0</v>
      </c>
      <c r="BI503" s="225">
        <f>IF(N503="nulová",J503,0)</f>
        <v>0</v>
      </c>
      <c r="BJ503" s="24" t="s">
        <v>78</v>
      </c>
      <c r="BK503" s="225">
        <f>ROUND(I503*H503,2)</f>
        <v>0</v>
      </c>
      <c r="BL503" s="24" t="s">
        <v>261</v>
      </c>
      <c r="BM503" s="24" t="s">
        <v>621</v>
      </c>
    </row>
    <row r="504" s="11" customFormat="1">
      <c r="B504" s="226"/>
      <c r="C504" s="227"/>
      <c r="D504" s="228" t="s">
        <v>147</v>
      </c>
      <c r="E504" s="229" t="s">
        <v>21</v>
      </c>
      <c r="F504" s="230" t="s">
        <v>344</v>
      </c>
      <c r="G504" s="227"/>
      <c r="H504" s="229" t="s">
        <v>21</v>
      </c>
      <c r="I504" s="231"/>
      <c r="J504" s="227"/>
      <c r="K504" s="227"/>
      <c r="L504" s="232"/>
      <c r="M504" s="233"/>
      <c r="N504" s="234"/>
      <c r="O504" s="234"/>
      <c r="P504" s="234"/>
      <c r="Q504" s="234"/>
      <c r="R504" s="234"/>
      <c r="S504" s="234"/>
      <c r="T504" s="235"/>
      <c r="AT504" s="236" t="s">
        <v>147</v>
      </c>
      <c r="AU504" s="236" t="s">
        <v>85</v>
      </c>
      <c r="AV504" s="11" t="s">
        <v>78</v>
      </c>
      <c r="AW504" s="11" t="s">
        <v>35</v>
      </c>
      <c r="AX504" s="11" t="s">
        <v>73</v>
      </c>
      <c r="AY504" s="236" t="s">
        <v>137</v>
      </c>
    </row>
    <row r="505" s="11" customFormat="1">
      <c r="B505" s="226"/>
      <c r="C505" s="227"/>
      <c r="D505" s="228" t="s">
        <v>147</v>
      </c>
      <c r="E505" s="229" t="s">
        <v>21</v>
      </c>
      <c r="F505" s="230" t="s">
        <v>608</v>
      </c>
      <c r="G505" s="227"/>
      <c r="H505" s="229" t="s">
        <v>21</v>
      </c>
      <c r="I505" s="231"/>
      <c r="J505" s="227"/>
      <c r="K505" s="227"/>
      <c r="L505" s="232"/>
      <c r="M505" s="233"/>
      <c r="N505" s="234"/>
      <c r="O505" s="234"/>
      <c r="P505" s="234"/>
      <c r="Q505" s="234"/>
      <c r="R505" s="234"/>
      <c r="S505" s="234"/>
      <c r="T505" s="235"/>
      <c r="AT505" s="236" t="s">
        <v>147</v>
      </c>
      <c r="AU505" s="236" t="s">
        <v>85</v>
      </c>
      <c r="AV505" s="11" t="s">
        <v>78</v>
      </c>
      <c r="AW505" s="11" t="s">
        <v>35</v>
      </c>
      <c r="AX505" s="11" t="s">
        <v>73</v>
      </c>
      <c r="AY505" s="236" t="s">
        <v>137</v>
      </c>
    </row>
    <row r="506" s="12" customFormat="1">
      <c r="B506" s="237"/>
      <c r="C506" s="238"/>
      <c r="D506" s="228" t="s">
        <v>147</v>
      </c>
      <c r="E506" s="239" t="s">
        <v>21</v>
      </c>
      <c r="F506" s="240" t="s">
        <v>622</v>
      </c>
      <c r="G506" s="238"/>
      <c r="H506" s="241">
        <v>4.7800000000000002</v>
      </c>
      <c r="I506" s="242"/>
      <c r="J506" s="238"/>
      <c r="K506" s="238"/>
      <c r="L506" s="243"/>
      <c r="M506" s="244"/>
      <c r="N506" s="245"/>
      <c r="O506" s="245"/>
      <c r="P506" s="245"/>
      <c r="Q506" s="245"/>
      <c r="R506" s="245"/>
      <c r="S506" s="245"/>
      <c r="T506" s="246"/>
      <c r="AT506" s="247" t="s">
        <v>147</v>
      </c>
      <c r="AU506" s="247" t="s">
        <v>85</v>
      </c>
      <c r="AV506" s="12" t="s">
        <v>85</v>
      </c>
      <c r="AW506" s="12" t="s">
        <v>35</v>
      </c>
      <c r="AX506" s="12" t="s">
        <v>78</v>
      </c>
      <c r="AY506" s="247" t="s">
        <v>137</v>
      </c>
    </row>
    <row r="507" s="1" customFormat="1" ht="16.5" customHeight="1">
      <c r="B507" s="46"/>
      <c r="C507" s="214" t="s">
        <v>623</v>
      </c>
      <c r="D507" s="214" t="s">
        <v>140</v>
      </c>
      <c r="E507" s="215" t="s">
        <v>624</v>
      </c>
      <c r="F507" s="216" t="s">
        <v>625</v>
      </c>
      <c r="G507" s="217" t="s">
        <v>197</v>
      </c>
      <c r="H507" s="218">
        <v>86.400000000000006</v>
      </c>
      <c r="I507" s="219"/>
      <c r="J507" s="220">
        <f>ROUND(I507*H507,2)</f>
        <v>0</v>
      </c>
      <c r="K507" s="216" t="s">
        <v>144</v>
      </c>
      <c r="L507" s="72"/>
      <c r="M507" s="221" t="s">
        <v>21</v>
      </c>
      <c r="N507" s="222" t="s">
        <v>44</v>
      </c>
      <c r="O507" s="47"/>
      <c r="P507" s="223">
        <f>O507*H507</f>
        <v>0</v>
      </c>
      <c r="Q507" s="223">
        <v>0.00025999999999999998</v>
      </c>
      <c r="R507" s="223">
        <f>Q507*H507</f>
        <v>0.022463999999999998</v>
      </c>
      <c r="S507" s="223">
        <v>0</v>
      </c>
      <c r="T507" s="224">
        <f>S507*H507</f>
        <v>0</v>
      </c>
      <c r="AR507" s="24" t="s">
        <v>261</v>
      </c>
      <c r="AT507" s="24" t="s">
        <v>140</v>
      </c>
      <c r="AU507" s="24" t="s">
        <v>85</v>
      </c>
      <c r="AY507" s="24" t="s">
        <v>137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24" t="s">
        <v>78</v>
      </c>
      <c r="BK507" s="225">
        <f>ROUND(I507*H507,2)</f>
        <v>0</v>
      </c>
      <c r="BL507" s="24" t="s">
        <v>261</v>
      </c>
      <c r="BM507" s="24" t="s">
        <v>626</v>
      </c>
    </row>
    <row r="508" s="11" customFormat="1">
      <c r="B508" s="226"/>
      <c r="C508" s="227"/>
      <c r="D508" s="228" t="s">
        <v>147</v>
      </c>
      <c r="E508" s="229" t="s">
        <v>21</v>
      </c>
      <c r="F508" s="230" t="s">
        <v>344</v>
      </c>
      <c r="G508" s="227"/>
      <c r="H508" s="229" t="s">
        <v>21</v>
      </c>
      <c r="I508" s="231"/>
      <c r="J508" s="227"/>
      <c r="K508" s="227"/>
      <c r="L508" s="232"/>
      <c r="M508" s="233"/>
      <c r="N508" s="234"/>
      <c r="O508" s="234"/>
      <c r="P508" s="234"/>
      <c r="Q508" s="234"/>
      <c r="R508" s="234"/>
      <c r="S508" s="234"/>
      <c r="T508" s="235"/>
      <c r="AT508" s="236" t="s">
        <v>147</v>
      </c>
      <c r="AU508" s="236" t="s">
        <v>85</v>
      </c>
      <c r="AV508" s="11" t="s">
        <v>78</v>
      </c>
      <c r="AW508" s="11" t="s">
        <v>35</v>
      </c>
      <c r="AX508" s="11" t="s">
        <v>73</v>
      </c>
      <c r="AY508" s="236" t="s">
        <v>137</v>
      </c>
    </row>
    <row r="509" s="11" customFormat="1">
      <c r="B509" s="226"/>
      <c r="C509" s="227"/>
      <c r="D509" s="228" t="s">
        <v>147</v>
      </c>
      <c r="E509" s="229" t="s">
        <v>21</v>
      </c>
      <c r="F509" s="230" t="s">
        <v>608</v>
      </c>
      <c r="G509" s="227"/>
      <c r="H509" s="229" t="s">
        <v>21</v>
      </c>
      <c r="I509" s="231"/>
      <c r="J509" s="227"/>
      <c r="K509" s="227"/>
      <c r="L509" s="232"/>
      <c r="M509" s="233"/>
      <c r="N509" s="234"/>
      <c r="O509" s="234"/>
      <c r="P509" s="234"/>
      <c r="Q509" s="234"/>
      <c r="R509" s="234"/>
      <c r="S509" s="234"/>
      <c r="T509" s="235"/>
      <c r="AT509" s="236" t="s">
        <v>147</v>
      </c>
      <c r="AU509" s="236" t="s">
        <v>85</v>
      </c>
      <c r="AV509" s="11" t="s">
        <v>78</v>
      </c>
      <c r="AW509" s="11" t="s">
        <v>35</v>
      </c>
      <c r="AX509" s="11" t="s">
        <v>73</v>
      </c>
      <c r="AY509" s="236" t="s">
        <v>137</v>
      </c>
    </row>
    <row r="510" s="12" customFormat="1">
      <c r="B510" s="237"/>
      <c r="C510" s="238"/>
      <c r="D510" s="228" t="s">
        <v>147</v>
      </c>
      <c r="E510" s="239" t="s">
        <v>21</v>
      </c>
      <c r="F510" s="240" t="s">
        <v>627</v>
      </c>
      <c r="G510" s="238"/>
      <c r="H510" s="241">
        <v>12</v>
      </c>
      <c r="I510" s="242"/>
      <c r="J510" s="238"/>
      <c r="K510" s="238"/>
      <c r="L510" s="243"/>
      <c r="M510" s="244"/>
      <c r="N510" s="245"/>
      <c r="O510" s="245"/>
      <c r="P510" s="245"/>
      <c r="Q510" s="245"/>
      <c r="R510" s="245"/>
      <c r="S510" s="245"/>
      <c r="T510" s="246"/>
      <c r="AT510" s="247" t="s">
        <v>147</v>
      </c>
      <c r="AU510" s="247" t="s">
        <v>85</v>
      </c>
      <c r="AV510" s="12" t="s">
        <v>85</v>
      </c>
      <c r="AW510" s="12" t="s">
        <v>35</v>
      </c>
      <c r="AX510" s="12" t="s">
        <v>73</v>
      </c>
      <c r="AY510" s="247" t="s">
        <v>137</v>
      </c>
    </row>
    <row r="511" s="14" customFormat="1">
      <c r="B511" s="269"/>
      <c r="C511" s="270"/>
      <c r="D511" s="228" t="s">
        <v>147</v>
      </c>
      <c r="E511" s="271" t="s">
        <v>21</v>
      </c>
      <c r="F511" s="272" t="s">
        <v>229</v>
      </c>
      <c r="G511" s="270"/>
      <c r="H511" s="273">
        <v>12</v>
      </c>
      <c r="I511" s="274"/>
      <c r="J511" s="270"/>
      <c r="K511" s="270"/>
      <c r="L511" s="275"/>
      <c r="M511" s="276"/>
      <c r="N511" s="277"/>
      <c r="O511" s="277"/>
      <c r="P511" s="277"/>
      <c r="Q511" s="277"/>
      <c r="R511" s="277"/>
      <c r="S511" s="277"/>
      <c r="T511" s="278"/>
      <c r="AT511" s="279" t="s">
        <v>147</v>
      </c>
      <c r="AU511" s="279" t="s">
        <v>85</v>
      </c>
      <c r="AV511" s="14" t="s">
        <v>138</v>
      </c>
      <c r="AW511" s="14" t="s">
        <v>35</v>
      </c>
      <c r="AX511" s="14" t="s">
        <v>73</v>
      </c>
      <c r="AY511" s="279" t="s">
        <v>137</v>
      </c>
    </row>
    <row r="512" s="11" customFormat="1">
      <c r="B512" s="226"/>
      <c r="C512" s="227"/>
      <c r="D512" s="228" t="s">
        <v>147</v>
      </c>
      <c r="E512" s="229" t="s">
        <v>21</v>
      </c>
      <c r="F512" s="230" t="s">
        <v>614</v>
      </c>
      <c r="G512" s="227"/>
      <c r="H512" s="229" t="s">
        <v>21</v>
      </c>
      <c r="I512" s="231"/>
      <c r="J512" s="227"/>
      <c r="K512" s="227"/>
      <c r="L512" s="232"/>
      <c r="M512" s="233"/>
      <c r="N512" s="234"/>
      <c r="O512" s="234"/>
      <c r="P512" s="234"/>
      <c r="Q512" s="234"/>
      <c r="R512" s="234"/>
      <c r="S512" s="234"/>
      <c r="T512" s="235"/>
      <c r="AT512" s="236" t="s">
        <v>147</v>
      </c>
      <c r="AU512" s="236" t="s">
        <v>85</v>
      </c>
      <c r="AV512" s="11" t="s">
        <v>78</v>
      </c>
      <c r="AW512" s="11" t="s">
        <v>35</v>
      </c>
      <c r="AX512" s="11" t="s">
        <v>73</v>
      </c>
      <c r="AY512" s="236" t="s">
        <v>137</v>
      </c>
    </row>
    <row r="513" s="11" customFormat="1">
      <c r="B513" s="226"/>
      <c r="C513" s="227"/>
      <c r="D513" s="228" t="s">
        <v>147</v>
      </c>
      <c r="E513" s="229" t="s">
        <v>21</v>
      </c>
      <c r="F513" s="230" t="s">
        <v>615</v>
      </c>
      <c r="G513" s="227"/>
      <c r="H513" s="229" t="s">
        <v>21</v>
      </c>
      <c r="I513" s="231"/>
      <c r="J513" s="227"/>
      <c r="K513" s="227"/>
      <c r="L513" s="232"/>
      <c r="M513" s="233"/>
      <c r="N513" s="234"/>
      <c r="O513" s="234"/>
      <c r="P513" s="234"/>
      <c r="Q513" s="234"/>
      <c r="R513" s="234"/>
      <c r="S513" s="234"/>
      <c r="T513" s="235"/>
      <c r="AT513" s="236" t="s">
        <v>147</v>
      </c>
      <c r="AU513" s="236" t="s">
        <v>85</v>
      </c>
      <c r="AV513" s="11" t="s">
        <v>78</v>
      </c>
      <c r="AW513" s="11" t="s">
        <v>35</v>
      </c>
      <c r="AX513" s="11" t="s">
        <v>73</v>
      </c>
      <c r="AY513" s="236" t="s">
        <v>137</v>
      </c>
    </row>
    <row r="514" s="12" customFormat="1">
      <c r="B514" s="237"/>
      <c r="C514" s="238"/>
      <c r="D514" s="228" t="s">
        <v>147</v>
      </c>
      <c r="E514" s="239" t="s">
        <v>21</v>
      </c>
      <c r="F514" s="240" t="s">
        <v>628</v>
      </c>
      <c r="G514" s="238"/>
      <c r="H514" s="241">
        <v>43.619999999999997</v>
      </c>
      <c r="I514" s="242"/>
      <c r="J514" s="238"/>
      <c r="K514" s="238"/>
      <c r="L514" s="243"/>
      <c r="M514" s="244"/>
      <c r="N514" s="245"/>
      <c r="O514" s="245"/>
      <c r="P514" s="245"/>
      <c r="Q514" s="245"/>
      <c r="R514" s="245"/>
      <c r="S514" s="245"/>
      <c r="T514" s="246"/>
      <c r="AT514" s="247" t="s">
        <v>147</v>
      </c>
      <c r="AU514" s="247" t="s">
        <v>85</v>
      </c>
      <c r="AV514" s="12" t="s">
        <v>85</v>
      </c>
      <c r="AW514" s="12" t="s">
        <v>35</v>
      </c>
      <c r="AX514" s="12" t="s">
        <v>73</v>
      </c>
      <c r="AY514" s="247" t="s">
        <v>137</v>
      </c>
    </row>
    <row r="515" s="12" customFormat="1">
      <c r="B515" s="237"/>
      <c r="C515" s="238"/>
      <c r="D515" s="228" t="s">
        <v>147</v>
      </c>
      <c r="E515" s="239" t="s">
        <v>21</v>
      </c>
      <c r="F515" s="240" t="s">
        <v>629</v>
      </c>
      <c r="G515" s="238"/>
      <c r="H515" s="241">
        <v>30.780000000000001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AT515" s="247" t="s">
        <v>147</v>
      </c>
      <c r="AU515" s="247" t="s">
        <v>85</v>
      </c>
      <c r="AV515" s="12" t="s">
        <v>85</v>
      </c>
      <c r="AW515" s="12" t="s">
        <v>35</v>
      </c>
      <c r="AX515" s="12" t="s">
        <v>73</v>
      </c>
      <c r="AY515" s="247" t="s">
        <v>137</v>
      </c>
    </row>
    <row r="516" s="14" customFormat="1">
      <c r="B516" s="269"/>
      <c r="C516" s="270"/>
      <c r="D516" s="228" t="s">
        <v>147</v>
      </c>
      <c r="E516" s="271" t="s">
        <v>21</v>
      </c>
      <c r="F516" s="272" t="s">
        <v>229</v>
      </c>
      <c r="G516" s="270"/>
      <c r="H516" s="273">
        <v>74.400000000000006</v>
      </c>
      <c r="I516" s="274"/>
      <c r="J516" s="270"/>
      <c r="K516" s="270"/>
      <c r="L516" s="275"/>
      <c r="M516" s="276"/>
      <c r="N516" s="277"/>
      <c r="O516" s="277"/>
      <c r="P516" s="277"/>
      <c r="Q516" s="277"/>
      <c r="R516" s="277"/>
      <c r="S516" s="277"/>
      <c r="T516" s="278"/>
      <c r="AT516" s="279" t="s">
        <v>147</v>
      </c>
      <c r="AU516" s="279" t="s">
        <v>85</v>
      </c>
      <c r="AV516" s="14" t="s">
        <v>138</v>
      </c>
      <c r="AW516" s="14" t="s">
        <v>35</v>
      </c>
      <c r="AX516" s="14" t="s">
        <v>73</v>
      </c>
      <c r="AY516" s="279" t="s">
        <v>137</v>
      </c>
    </row>
    <row r="517" s="13" customFormat="1">
      <c r="B517" s="258"/>
      <c r="C517" s="259"/>
      <c r="D517" s="228" t="s">
        <v>147</v>
      </c>
      <c r="E517" s="260" t="s">
        <v>21</v>
      </c>
      <c r="F517" s="261" t="s">
        <v>172</v>
      </c>
      <c r="G517" s="259"/>
      <c r="H517" s="262">
        <v>86.400000000000006</v>
      </c>
      <c r="I517" s="263"/>
      <c r="J517" s="259"/>
      <c r="K517" s="259"/>
      <c r="L517" s="264"/>
      <c r="M517" s="265"/>
      <c r="N517" s="266"/>
      <c r="O517" s="266"/>
      <c r="P517" s="266"/>
      <c r="Q517" s="266"/>
      <c r="R517" s="266"/>
      <c r="S517" s="266"/>
      <c r="T517" s="267"/>
      <c r="AT517" s="268" t="s">
        <v>147</v>
      </c>
      <c r="AU517" s="268" t="s">
        <v>85</v>
      </c>
      <c r="AV517" s="13" t="s">
        <v>145</v>
      </c>
      <c r="AW517" s="13" t="s">
        <v>35</v>
      </c>
      <c r="AX517" s="13" t="s">
        <v>78</v>
      </c>
      <c r="AY517" s="268" t="s">
        <v>137</v>
      </c>
    </row>
    <row r="518" s="1" customFormat="1" ht="16.5" customHeight="1">
      <c r="B518" s="46"/>
      <c r="C518" s="214" t="s">
        <v>630</v>
      </c>
      <c r="D518" s="214" t="s">
        <v>140</v>
      </c>
      <c r="E518" s="215" t="s">
        <v>631</v>
      </c>
      <c r="F518" s="216" t="s">
        <v>632</v>
      </c>
      <c r="G518" s="217" t="s">
        <v>185</v>
      </c>
      <c r="H518" s="218">
        <v>87.055000000000007</v>
      </c>
      <c r="I518" s="219"/>
      <c r="J518" s="220">
        <f>ROUND(I518*H518,2)</f>
        <v>0</v>
      </c>
      <c r="K518" s="216" t="s">
        <v>144</v>
      </c>
      <c r="L518" s="72"/>
      <c r="M518" s="221" t="s">
        <v>21</v>
      </c>
      <c r="N518" s="222" t="s">
        <v>44</v>
      </c>
      <c r="O518" s="47"/>
      <c r="P518" s="223">
        <f>O518*H518</f>
        <v>0</v>
      </c>
      <c r="Q518" s="223">
        <v>0.00010000000000000001</v>
      </c>
      <c r="R518" s="223">
        <f>Q518*H518</f>
        <v>0.0087055000000000014</v>
      </c>
      <c r="S518" s="223">
        <v>0</v>
      </c>
      <c r="T518" s="224">
        <f>S518*H518</f>
        <v>0</v>
      </c>
      <c r="AR518" s="24" t="s">
        <v>261</v>
      </c>
      <c r="AT518" s="24" t="s">
        <v>140</v>
      </c>
      <c r="AU518" s="24" t="s">
        <v>85</v>
      </c>
      <c r="AY518" s="24" t="s">
        <v>137</v>
      </c>
      <c r="BE518" s="225">
        <f>IF(N518="základní",J518,0)</f>
        <v>0</v>
      </c>
      <c r="BF518" s="225">
        <f>IF(N518="snížená",J518,0)</f>
        <v>0</v>
      </c>
      <c r="BG518" s="225">
        <f>IF(N518="zákl. přenesená",J518,0)</f>
        <v>0</v>
      </c>
      <c r="BH518" s="225">
        <f>IF(N518="sníž. přenesená",J518,0)</f>
        <v>0</v>
      </c>
      <c r="BI518" s="225">
        <f>IF(N518="nulová",J518,0)</f>
        <v>0</v>
      </c>
      <c r="BJ518" s="24" t="s">
        <v>78</v>
      </c>
      <c r="BK518" s="225">
        <f>ROUND(I518*H518,2)</f>
        <v>0</v>
      </c>
      <c r="BL518" s="24" t="s">
        <v>261</v>
      </c>
      <c r="BM518" s="24" t="s">
        <v>633</v>
      </c>
    </row>
    <row r="519" s="11" customFormat="1">
      <c r="B519" s="226"/>
      <c r="C519" s="227"/>
      <c r="D519" s="228" t="s">
        <v>147</v>
      </c>
      <c r="E519" s="229" t="s">
        <v>21</v>
      </c>
      <c r="F519" s="230" t="s">
        <v>344</v>
      </c>
      <c r="G519" s="227"/>
      <c r="H519" s="229" t="s">
        <v>21</v>
      </c>
      <c r="I519" s="231"/>
      <c r="J519" s="227"/>
      <c r="K519" s="227"/>
      <c r="L519" s="232"/>
      <c r="M519" s="233"/>
      <c r="N519" s="234"/>
      <c r="O519" s="234"/>
      <c r="P519" s="234"/>
      <c r="Q519" s="234"/>
      <c r="R519" s="234"/>
      <c r="S519" s="234"/>
      <c r="T519" s="235"/>
      <c r="AT519" s="236" t="s">
        <v>147</v>
      </c>
      <c r="AU519" s="236" t="s">
        <v>85</v>
      </c>
      <c r="AV519" s="11" t="s">
        <v>78</v>
      </c>
      <c r="AW519" s="11" t="s">
        <v>35</v>
      </c>
      <c r="AX519" s="11" t="s">
        <v>73</v>
      </c>
      <c r="AY519" s="236" t="s">
        <v>137</v>
      </c>
    </row>
    <row r="520" s="11" customFormat="1">
      <c r="B520" s="226"/>
      <c r="C520" s="227"/>
      <c r="D520" s="228" t="s">
        <v>147</v>
      </c>
      <c r="E520" s="229" t="s">
        <v>21</v>
      </c>
      <c r="F520" s="230" t="s">
        <v>634</v>
      </c>
      <c r="G520" s="227"/>
      <c r="H520" s="229" t="s">
        <v>21</v>
      </c>
      <c r="I520" s="231"/>
      <c r="J520" s="227"/>
      <c r="K520" s="227"/>
      <c r="L520" s="232"/>
      <c r="M520" s="233"/>
      <c r="N520" s="234"/>
      <c r="O520" s="234"/>
      <c r="P520" s="234"/>
      <c r="Q520" s="234"/>
      <c r="R520" s="234"/>
      <c r="S520" s="234"/>
      <c r="T520" s="235"/>
      <c r="AT520" s="236" t="s">
        <v>147</v>
      </c>
      <c r="AU520" s="236" t="s">
        <v>85</v>
      </c>
      <c r="AV520" s="11" t="s">
        <v>78</v>
      </c>
      <c r="AW520" s="11" t="s">
        <v>35</v>
      </c>
      <c r="AX520" s="11" t="s">
        <v>73</v>
      </c>
      <c r="AY520" s="236" t="s">
        <v>137</v>
      </c>
    </row>
    <row r="521" s="12" customFormat="1">
      <c r="B521" s="237"/>
      <c r="C521" s="238"/>
      <c r="D521" s="228" t="s">
        <v>147</v>
      </c>
      <c r="E521" s="239" t="s">
        <v>21</v>
      </c>
      <c r="F521" s="240" t="s">
        <v>609</v>
      </c>
      <c r="G521" s="238"/>
      <c r="H521" s="241">
        <v>14.5</v>
      </c>
      <c r="I521" s="242"/>
      <c r="J521" s="238"/>
      <c r="K521" s="238"/>
      <c r="L521" s="243"/>
      <c r="M521" s="244"/>
      <c r="N521" s="245"/>
      <c r="O521" s="245"/>
      <c r="P521" s="245"/>
      <c r="Q521" s="245"/>
      <c r="R521" s="245"/>
      <c r="S521" s="245"/>
      <c r="T521" s="246"/>
      <c r="AT521" s="247" t="s">
        <v>147</v>
      </c>
      <c r="AU521" s="247" t="s">
        <v>85</v>
      </c>
      <c r="AV521" s="12" t="s">
        <v>85</v>
      </c>
      <c r="AW521" s="12" t="s">
        <v>35</v>
      </c>
      <c r="AX521" s="12" t="s">
        <v>73</v>
      </c>
      <c r="AY521" s="247" t="s">
        <v>137</v>
      </c>
    </row>
    <row r="522" s="14" customFormat="1">
      <c r="B522" s="269"/>
      <c r="C522" s="270"/>
      <c r="D522" s="228" t="s">
        <v>147</v>
      </c>
      <c r="E522" s="271" t="s">
        <v>21</v>
      </c>
      <c r="F522" s="272" t="s">
        <v>229</v>
      </c>
      <c r="G522" s="270"/>
      <c r="H522" s="273">
        <v>14.5</v>
      </c>
      <c r="I522" s="274"/>
      <c r="J522" s="270"/>
      <c r="K522" s="270"/>
      <c r="L522" s="275"/>
      <c r="M522" s="276"/>
      <c r="N522" s="277"/>
      <c r="O522" s="277"/>
      <c r="P522" s="277"/>
      <c r="Q522" s="277"/>
      <c r="R522" s="277"/>
      <c r="S522" s="277"/>
      <c r="T522" s="278"/>
      <c r="AT522" s="279" t="s">
        <v>147</v>
      </c>
      <c r="AU522" s="279" t="s">
        <v>85</v>
      </c>
      <c r="AV522" s="14" t="s">
        <v>138</v>
      </c>
      <c r="AW522" s="14" t="s">
        <v>35</v>
      </c>
      <c r="AX522" s="14" t="s">
        <v>73</v>
      </c>
      <c r="AY522" s="279" t="s">
        <v>137</v>
      </c>
    </row>
    <row r="523" s="11" customFormat="1">
      <c r="B523" s="226"/>
      <c r="C523" s="227"/>
      <c r="D523" s="228" t="s">
        <v>147</v>
      </c>
      <c r="E523" s="229" t="s">
        <v>21</v>
      </c>
      <c r="F523" s="230" t="s">
        <v>635</v>
      </c>
      <c r="G523" s="227"/>
      <c r="H523" s="229" t="s">
        <v>21</v>
      </c>
      <c r="I523" s="231"/>
      <c r="J523" s="227"/>
      <c r="K523" s="227"/>
      <c r="L523" s="232"/>
      <c r="M523" s="233"/>
      <c r="N523" s="234"/>
      <c r="O523" s="234"/>
      <c r="P523" s="234"/>
      <c r="Q523" s="234"/>
      <c r="R523" s="234"/>
      <c r="S523" s="234"/>
      <c r="T523" s="235"/>
      <c r="AT523" s="236" t="s">
        <v>147</v>
      </c>
      <c r="AU523" s="236" t="s">
        <v>85</v>
      </c>
      <c r="AV523" s="11" t="s">
        <v>78</v>
      </c>
      <c r="AW523" s="11" t="s">
        <v>35</v>
      </c>
      <c r="AX523" s="11" t="s">
        <v>73</v>
      </c>
      <c r="AY523" s="236" t="s">
        <v>137</v>
      </c>
    </row>
    <row r="524" s="11" customFormat="1">
      <c r="B524" s="226"/>
      <c r="C524" s="227"/>
      <c r="D524" s="228" t="s">
        <v>147</v>
      </c>
      <c r="E524" s="229" t="s">
        <v>21</v>
      </c>
      <c r="F524" s="230" t="s">
        <v>636</v>
      </c>
      <c r="G524" s="227"/>
      <c r="H524" s="229" t="s">
        <v>21</v>
      </c>
      <c r="I524" s="231"/>
      <c r="J524" s="227"/>
      <c r="K524" s="227"/>
      <c r="L524" s="232"/>
      <c r="M524" s="233"/>
      <c r="N524" s="234"/>
      <c r="O524" s="234"/>
      <c r="P524" s="234"/>
      <c r="Q524" s="234"/>
      <c r="R524" s="234"/>
      <c r="S524" s="234"/>
      <c r="T524" s="235"/>
      <c r="AT524" s="236" t="s">
        <v>147</v>
      </c>
      <c r="AU524" s="236" t="s">
        <v>85</v>
      </c>
      <c r="AV524" s="11" t="s">
        <v>78</v>
      </c>
      <c r="AW524" s="11" t="s">
        <v>35</v>
      </c>
      <c r="AX524" s="11" t="s">
        <v>73</v>
      </c>
      <c r="AY524" s="236" t="s">
        <v>137</v>
      </c>
    </row>
    <row r="525" s="12" customFormat="1">
      <c r="B525" s="237"/>
      <c r="C525" s="238"/>
      <c r="D525" s="228" t="s">
        <v>147</v>
      </c>
      <c r="E525" s="239" t="s">
        <v>21</v>
      </c>
      <c r="F525" s="240" t="s">
        <v>637</v>
      </c>
      <c r="G525" s="238"/>
      <c r="H525" s="241">
        <v>3.8399999999999999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AT525" s="247" t="s">
        <v>147</v>
      </c>
      <c r="AU525" s="247" t="s">
        <v>85</v>
      </c>
      <c r="AV525" s="12" t="s">
        <v>85</v>
      </c>
      <c r="AW525" s="12" t="s">
        <v>35</v>
      </c>
      <c r="AX525" s="12" t="s">
        <v>73</v>
      </c>
      <c r="AY525" s="247" t="s">
        <v>137</v>
      </c>
    </row>
    <row r="526" s="14" customFormat="1">
      <c r="B526" s="269"/>
      <c r="C526" s="270"/>
      <c r="D526" s="228" t="s">
        <v>147</v>
      </c>
      <c r="E526" s="271" t="s">
        <v>21</v>
      </c>
      <c r="F526" s="272" t="s">
        <v>229</v>
      </c>
      <c r="G526" s="270"/>
      <c r="H526" s="273">
        <v>3.8399999999999999</v>
      </c>
      <c r="I526" s="274"/>
      <c r="J526" s="270"/>
      <c r="K526" s="270"/>
      <c r="L526" s="275"/>
      <c r="M526" s="276"/>
      <c r="N526" s="277"/>
      <c r="O526" s="277"/>
      <c r="P526" s="277"/>
      <c r="Q526" s="277"/>
      <c r="R526" s="277"/>
      <c r="S526" s="277"/>
      <c r="T526" s="278"/>
      <c r="AT526" s="279" t="s">
        <v>147</v>
      </c>
      <c r="AU526" s="279" t="s">
        <v>85</v>
      </c>
      <c r="AV526" s="14" t="s">
        <v>138</v>
      </c>
      <c r="AW526" s="14" t="s">
        <v>35</v>
      </c>
      <c r="AX526" s="14" t="s">
        <v>73</v>
      </c>
      <c r="AY526" s="279" t="s">
        <v>137</v>
      </c>
    </row>
    <row r="527" s="11" customFormat="1">
      <c r="B527" s="226"/>
      <c r="C527" s="227"/>
      <c r="D527" s="228" t="s">
        <v>147</v>
      </c>
      <c r="E527" s="229" t="s">
        <v>21</v>
      </c>
      <c r="F527" s="230" t="s">
        <v>614</v>
      </c>
      <c r="G527" s="227"/>
      <c r="H527" s="229" t="s">
        <v>21</v>
      </c>
      <c r="I527" s="231"/>
      <c r="J527" s="227"/>
      <c r="K527" s="227"/>
      <c r="L527" s="232"/>
      <c r="M527" s="233"/>
      <c r="N527" s="234"/>
      <c r="O527" s="234"/>
      <c r="P527" s="234"/>
      <c r="Q527" s="234"/>
      <c r="R527" s="234"/>
      <c r="S527" s="234"/>
      <c r="T527" s="235"/>
      <c r="AT527" s="236" t="s">
        <v>147</v>
      </c>
      <c r="AU527" s="236" t="s">
        <v>85</v>
      </c>
      <c r="AV527" s="11" t="s">
        <v>78</v>
      </c>
      <c r="AW527" s="11" t="s">
        <v>35</v>
      </c>
      <c r="AX527" s="11" t="s">
        <v>73</v>
      </c>
      <c r="AY527" s="236" t="s">
        <v>137</v>
      </c>
    </row>
    <row r="528" s="11" customFormat="1">
      <c r="B528" s="226"/>
      <c r="C528" s="227"/>
      <c r="D528" s="228" t="s">
        <v>147</v>
      </c>
      <c r="E528" s="229" t="s">
        <v>21</v>
      </c>
      <c r="F528" s="230" t="s">
        <v>615</v>
      </c>
      <c r="G528" s="227"/>
      <c r="H528" s="229" t="s">
        <v>21</v>
      </c>
      <c r="I528" s="231"/>
      <c r="J528" s="227"/>
      <c r="K528" s="227"/>
      <c r="L528" s="232"/>
      <c r="M528" s="233"/>
      <c r="N528" s="234"/>
      <c r="O528" s="234"/>
      <c r="P528" s="234"/>
      <c r="Q528" s="234"/>
      <c r="R528" s="234"/>
      <c r="S528" s="234"/>
      <c r="T528" s="235"/>
      <c r="AT528" s="236" t="s">
        <v>147</v>
      </c>
      <c r="AU528" s="236" t="s">
        <v>85</v>
      </c>
      <c r="AV528" s="11" t="s">
        <v>78</v>
      </c>
      <c r="AW528" s="11" t="s">
        <v>35</v>
      </c>
      <c r="AX528" s="11" t="s">
        <v>73</v>
      </c>
      <c r="AY528" s="236" t="s">
        <v>137</v>
      </c>
    </row>
    <row r="529" s="12" customFormat="1">
      <c r="B529" s="237"/>
      <c r="C529" s="238"/>
      <c r="D529" s="228" t="s">
        <v>147</v>
      </c>
      <c r="E529" s="239" t="s">
        <v>21</v>
      </c>
      <c r="F529" s="240" t="s">
        <v>616</v>
      </c>
      <c r="G529" s="238"/>
      <c r="H529" s="241">
        <v>31.334</v>
      </c>
      <c r="I529" s="242"/>
      <c r="J529" s="238"/>
      <c r="K529" s="238"/>
      <c r="L529" s="243"/>
      <c r="M529" s="244"/>
      <c r="N529" s="245"/>
      <c r="O529" s="245"/>
      <c r="P529" s="245"/>
      <c r="Q529" s="245"/>
      <c r="R529" s="245"/>
      <c r="S529" s="245"/>
      <c r="T529" s="246"/>
      <c r="AT529" s="247" t="s">
        <v>147</v>
      </c>
      <c r="AU529" s="247" t="s">
        <v>85</v>
      </c>
      <c r="AV529" s="12" t="s">
        <v>85</v>
      </c>
      <c r="AW529" s="12" t="s">
        <v>35</v>
      </c>
      <c r="AX529" s="12" t="s">
        <v>73</v>
      </c>
      <c r="AY529" s="247" t="s">
        <v>137</v>
      </c>
    </row>
    <row r="530" s="12" customFormat="1">
      <c r="B530" s="237"/>
      <c r="C530" s="238"/>
      <c r="D530" s="228" t="s">
        <v>147</v>
      </c>
      <c r="E530" s="239" t="s">
        <v>21</v>
      </c>
      <c r="F530" s="240" t="s">
        <v>617</v>
      </c>
      <c r="G530" s="238"/>
      <c r="H530" s="241">
        <v>37.381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AT530" s="247" t="s">
        <v>147</v>
      </c>
      <c r="AU530" s="247" t="s">
        <v>85</v>
      </c>
      <c r="AV530" s="12" t="s">
        <v>85</v>
      </c>
      <c r="AW530" s="12" t="s">
        <v>35</v>
      </c>
      <c r="AX530" s="12" t="s">
        <v>73</v>
      </c>
      <c r="AY530" s="247" t="s">
        <v>137</v>
      </c>
    </row>
    <row r="531" s="14" customFormat="1">
      <c r="B531" s="269"/>
      <c r="C531" s="270"/>
      <c r="D531" s="228" t="s">
        <v>147</v>
      </c>
      <c r="E531" s="271" t="s">
        <v>21</v>
      </c>
      <c r="F531" s="272" t="s">
        <v>229</v>
      </c>
      <c r="G531" s="270"/>
      <c r="H531" s="273">
        <v>68.715000000000003</v>
      </c>
      <c r="I531" s="274"/>
      <c r="J531" s="270"/>
      <c r="K531" s="270"/>
      <c r="L531" s="275"/>
      <c r="M531" s="276"/>
      <c r="N531" s="277"/>
      <c r="O531" s="277"/>
      <c r="P531" s="277"/>
      <c r="Q531" s="277"/>
      <c r="R531" s="277"/>
      <c r="S531" s="277"/>
      <c r="T531" s="278"/>
      <c r="AT531" s="279" t="s">
        <v>147</v>
      </c>
      <c r="AU531" s="279" t="s">
        <v>85</v>
      </c>
      <c r="AV531" s="14" t="s">
        <v>138</v>
      </c>
      <c r="AW531" s="14" t="s">
        <v>35</v>
      </c>
      <c r="AX531" s="14" t="s">
        <v>73</v>
      </c>
      <c r="AY531" s="279" t="s">
        <v>137</v>
      </c>
    </row>
    <row r="532" s="13" customFormat="1">
      <c r="B532" s="258"/>
      <c r="C532" s="259"/>
      <c r="D532" s="228" t="s">
        <v>147</v>
      </c>
      <c r="E532" s="260" t="s">
        <v>21</v>
      </c>
      <c r="F532" s="261" t="s">
        <v>172</v>
      </c>
      <c r="G532" s="259"/>
      <c r="H532" s="262">
        <v>87.055000000000007</v>
      </c>
      <c r="I532" s="263"/>
      <c r="J532" s="259"/>
      <c r="K532" s="259"/>
      <c r="L532" s="264"/>
      <c r="M532" s="265"/>
      <c r="N532" s="266"/>
      <c r="O532" s="266"/>
      <c r="P532" s="266"/>
      <c r="Q532" s="266"/>
      <c r="R532" s="266"/>
      <c r="S532" s="266"/>
      <c r="T532" s="267"/>
      <c r="AT532" s="268" t="s">
        <v>147</v>
      </c>
      <c r="AU532" s="268" t="s">
        <v>85</v>
      </c>
      <c r="AV532" s="13" t="s">
        <v>145</v>
      </c>
      <c r="AW532" s="13" t="s">
        <v>35</v>
      </c>
      <c r="AX532" s="13" t="s">
        <v>78</v>
      </c>
      <c r="AY532" s="268" t="s">
        <v>137</v>
      </c>
    </row>
    <row r="533" s="1" customFormat="1" ht="16.5" customHeight="1">
      <c r="B533" s="46"/>
      <c r="C533" s="214" t="s">
        <v>638</v>
      </c>
      <c r="D533" s="214" t="s">
        <v>140</v>
      </c>
      <c r="E533" s="215" t="s">
        <v>639</v>
      </c>
      <c r="F533" s="216" t="s">
        <v>640</v>
      </c>
      <c r="G533" s="217" t="s">
        <v>197</v>
      </c>
      <c r="H533" s="218">
        <v>5.8799999999999999</v>
      </c>
      <c r="I533" s="219"/>
      <c r="J533" s="220">
        <f>ROUND(I533*H533,2)</f>
        <v>0</v>
      </c>
      <c r="K533" s="216" t="s">
        <v>144</v>
      </c>
      <c r="L533" s="72"/>
      <c r="M533" s="221" t="s">
        <v>21</v>
      </c>
      <c r="N533" s="222" t="s">
        <v>44</v>
      </c>
      <c r="O533" s="47"/>
      <c r="P533" s="223">
        <f>O533*H533</f>
        <v>0</v>
      </c>
      <c r="Q533" s="223">
        <v>0.0043800000000000002</v>
      </c>
      <c r="R533" s="223">
        <f>Q533*H533</f>
        <v>0.0257544</v>
      </c>
      <c r="S533" s="223">
        <v>0</v>
      </c>
      <c r="T533" s="224">
        <f>S533*H533</f>
        <v>0</v>
      </c>
      <c r="AR533" s="24" t="s">
        <v>261</v>
      </c>
      <c r="AT533" s="24" t="s">
        <v>140</v>
      </c>
      <c r="AU533" s="24" t="s">
        <v>85</v>
      </c>
      <c r="AY533" s="24" t="s">
        <v>137</v>
      </c>
      <c r="BE533" s="225">
        <f>IF(N533="základní",J533,0)</f>
        <v>0</v>
      </c>
      <c r="BF533" s="225">
        <f>IF(N533="snížená",J533,0)</f>
        <v>0</v>
      </c>
      <c r="BG533" s="225">
        <f>IF(N533="zákl. přenesená",J533,0)</f>
        <v>0</v>
      </c>
      <c r="BH533" s="225">
        <f>IF(N533="sníž. přenesená",J533,0)</f>
        <v>0</v>
      </c>
      <c r="BI533" s="225">
        <f>IF(N533="nulová",J533,0)</f>
        <v>0</v>
      </c>
      <c r="BJ533" s="24" t="s">
        <v>78</v>
      </c>
      <c r="BK533" s="225">
        <f>ROUND(I533*H533,2)</f>
        <v>0</v>
      </c>
      <c r="BL533" s="24" t="s">
        <v>261</v>
      </c>
      <c r="BM533" s="24" t="s">
        <v>641</v>
      </c>
    </row>
    <row r="534" s="11" customFormat="1">
      <c r="B534" s="226"/>
      <c r="C534" s="227"/>
      <c r="D534" s="228" t="s">
        <v>147</v>
      </c>
      <c r="E534" s="229" t="s">
        <v>21</v>
      </c>
      <c r="F534" s="230" t="s">
        <v>642</v>
      </c>
      <c r="G534" s="227"/>
      <c r="H534" s="229" t="s">
        <v>21</v>
      </c>
      <c r="I534" s="231"/>
      <c r="J534" s="227"/>
      <c r="K534" s="227"/>
      <c r="L534" s="232"/>
      <c r="M534" s="233"/>
      <c r="N534" s="234"/>
      <c r="O534" s="234"/>
      <c r="P534" s="234"/>
      <c r="Q534" s="234"/>
      <c r="R534" s="234"/>
      <c r="S534" s="234"/>
      <c r="T534" s="235"/>
      <c r="AT534" s="236" t="s">
        <v>147</v>
      </c>
      <c r="AU534" s="236" t="s">
        <v>85</v>
      </c>
      <c r="AV534" s="11" t="s">
        <v>78</v>
      </c>
      <c r="AW534" s="11" t="s">
        <v>35</v>
      </c>
      <c r="AX534" s="11" t="s">
        <v>73</v>
      </c>
      <c r="AY534" s="236" t="s">
        <v>137</v>
      </c>
    </row>
    <row r="535" s="11" customFormat="1">
      <c r="B535" s="226"/>
      <c r="C535" s="227"/>
      <c r="D535" s="228" t="s">
        <v>147</v>
      </c>
      <c r="E535" s="229" t="s">
        <v>21</v>
      </c>
      <c r="F535" s="230" t="s">
        <v>643</v>
      </c>
      <c r="G535" s="227"/>
      <c r="H535" s="229" t="s">
        <v>21</v>
      </c>
      <c r="I535" s="231"/>
      <c r="J535" s="227"/>
      <c r="K535" s="227"/>
      <c r="L535" s="232"/>
      <c r="M535" s="233"/>
      <c r="N535" s="234"/>
      <c r="O535" s="234"/>
      <c r="P535" s="234"/>
      <c r="Q535" s="234"/>
      <c r="R535" s="234"/>
      <c r="S535" s="234"/>
      <c r="T535" s="235"/>
      <c r="AT535" s="236" t="s">
        <v>147</v>
      </c>
      <c r="AU535" s="236" t="s">
        <v>85</v>
      </c>
      <c r="AV535" s="11" t="s">
        <v>78</v>
      </c>
      <c r="AW535" s="11" t="s">
        <v>35</v>
      </c>
      <c r="AX535" s="11" t="s">
        <v>73</v>
      </c>
      <c r="AY535" s="236" t="s">
        <v>137</v>
      </c>
    </row>
    <row r="536" s="12" customFormat="1">
      <c r="B536" s="237"/>
      <c r="C536" s="238"/>
      <c r="D536" s="228" t="s">
        <v>147</v>
      </c>
      <c r="E536" s="239" t="s">
        <v>21</v>
      </c>
      <c r="F536" s="240" t="s">
        <v>644</v>
      </c>
      <c r="G536" s="238"/>
      <c r="H536" s="241">
        <v>5.8799999999999999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AT536" s="247" t="s">
        <v>147</v>
      </c>
      <c r="AU536" s="247" t="s">
        <v>85</v>
      </c>
      <c r="AV536" s="12" t="s">
        <v>85</v>
      </c>
      <c r="AW536" s="12" t="s">
        <v>35</v>
      </c>
      <c r="AX536" s="12" t="s">
        <v>78</v>
      </c>
      <c r="AY536" s="247" t="s">
        <v>137</v>
      </c>
    </row>
    <row r="537" s="1" customFormat="1" ht="16.5" customHeight="1">
      <c r="B537" s="46"/>
      <c r="C537" s="214" t="s">
        <v>645</v>
      </c>
      <c r="D537" s="214" t="s">
        <v>140</v>
      </c>
      <c r="E537" s="215" t="s">
        <v>646</v>
      </c>
      <c r="F537" s="216" t="s">
        <v>647</v>
      </c>
      <c r="G537" s="217" t="s">
        <v>185</v>
      </c>
      <c r="H537" s="218">
        <v>95.254999999999995</v>
      </c>
      <c r="I537" s="219"/>
      <c r="J537" s="220">
        <f>ROUND(I537*H537,2)</f>
        <v>0</v>
      </c>
      <c r="K537" s="216" t="s">
        <v>144</v>
      </c>
      <c r="L537" s="72"/>
      <c r="M537" s="221" t="s">
        <v>21</v>
      </c>
      <c r="N537" s="222" t="s">
        <v>44</v>
      </c>
      <c r="O537" s="47"/>
      <c r="P537" s="223">
        <f>O537*H537</f>
        <v>0</v>
      </c>
      <c r="Q537" s="223">
        <v>0</v>
      </c>
      <c r="R537" s="223">
        <f>Q537*H537</f>
        <v>0</v>
      </c>
      <c r="S537" s="223">
        <v>0</v>
      </c>
      <c r="T537" s="224">
        <f>S537*H537</f>
        <v>0</v>
      </c>
      <c r="AR537" s="24" t="s">
        <v>261</v>
      </c>
      <c r="AT537" s="24" t="s">
        <v>140</v>
      </c>
      <c r="AU537" s="24" t="s">
        <v>85</v>
      </c>
      <c r="AY537" s="24" t="s">
        <v>137</v>
      </c>
      <c r="BE537" s="225">
        <f>IF(N537="základní",J537,0)</f>
        <v>0</v>
      </c>
      <c r="BF537" s="225">
        <f>IF(N537="snížená",J537,0)</f>
        <v>0</v>
      </c>
      <c r="BG537" s="225">
        <f>IF(N537="zákl. přenesená",J537,0)</f>
        <v>0</v>
      </c>
      <c r="BH537" s="225">
        <f>IF(N537="sníž. přenesená",J537,0)</f>
        <v>0</v>
      </c>
      <c r="BI537" s="225">
        <f>IF(N537="nulová",J537,0)</f>
        <v>0</v>
      </c>
      <c r="BJ537" s="24" t="s">
        <v>78</v>
      </c>
      <c r="BK537" s="225">
        <f>ROUND(I537*H537,2)</f>
        <v>0</v>
      </c>
      <c r="BL537" s="24" t="s">
        <v>261</v>
      </c>
      <c r="BM537" s="24" t="s">
        <v>648</v>
      </c>
    </row>
    <row r="538" s="11" customFormat="1">
      <c r="B538" s="226"/>
      <c r="C538" s="227"/>
      <c r="D538" s="228" t="s">
        <v>147</v>
      </c>
      <c r="E538" s="229" t="s">
        <v>21</v>
      </c>
      <c r="F538" s="230" t="s">
        <v>635</v>
      </c>
      <c r="G538" s="227"/>
      <c r="H538" s="229" t="s">
        <v>21</v>
      </c>
      <c r="I538" s="231"/>
      <c r="J538" s="227"/>
      <c r="K538" s="227"/>
      <c r="L538" s="232"/>
      <c r="M538" s="233"/>
      <c r="N538" s="234"/>
      <c r="O538" s="234"/>
      <c r="P538" s="234"/>
      <c r="Q538" s="234"/>
      <c r="R538" s="234"/>
      <c r="S538" s="234"/>
      <c r="T538" s="235"/>
      <c r="AT538" s="236" t="s">
        <v>147</v>
      </c>
      <c r="AU538" s="236" t="s">
        <v>85</v>
      </c>
      <c r="AV538" s="11" t="s">
        <v>78</v>
      </c>
      <c r="AW538" s="11" t="s">
        <v>35</v>
      </c>
      <c r="AX538" s="11" t="s">
        <v>73</v>
      </c>
      <c r="AY538" s="236" t="s">
        <v>137</v>
      </c>
    </row>
    <row r="539" s="11" customFormat="1">
      <c r="B539" s="226"/>
      <c r="C539" s="227"/>
      <c r="D539" s="228" t="s">
        <v>147</v>
      </c>
      <c r="E539" s="229" t="s">
        <v>21</v>
      </c>
      <c r="F539" s="230" t="s">
        <v>370</v>
      </c>
      <c r="G539" s="227"/>
      <c r="H539" s="229" t="s">
        <v>21</v>
      </c>
      <c r="I539" s="231"/>
      <c r="J539" s="227"/>
      <c r="K539" s="227"/>
      <c r="L539" s="232"/>
      <c r="M539" s="233"/>
      <c r="N539" s="234"/>
      <c r="O539" s="234"/>
      <c r="P539" s="234"/>
      <c r="Q539" s="234"/>
      <c r="R539" s="234"/>
      <c r="S539" s="234"/>
      <c r="T539" s="235"/>
      <c r="AT539" s="236" t="s">
        <v>147</v>
      </c>
      <c r="AU539" s="236" t="s">
        <v>85</v>
      </c>
      <c r="AV539" s="11" t="s">
        <v>78</v>
      </c>
      <c r="AW539" s="11" t="s">
        <v>35</v>
      </c>
      <c r="AX539" s="11" t="s">
        <v>73</v>
      </c>
      <c r="AY539" s="236" t="s">
        <v>137</v>
      </c>
    </row>
    <row r="540" s="12" customFormat="1">
      <c r="B540" s="237"/>
      <c r="C540" s="238"/>
      <c r="D540" s="228" t="s">
        <v>147</v>
      </c>
      <c r="E540" s="239" t="s">
        <v>21</v>
      </c>
      <c r="F540" s="240" t="s">
        <v>637</v>
      </c>
      <c r="G540" s="238"/>
      <c r="H540" s="241">
        <v>3.8399999999999999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AT540" s="247" t="s">
        <v>147</v>
      </c>
      <c r="AU540" s="247" t="s">
        <v>85</v>
      </c>
      <c r="AV540" s="12" t="s">
        <v>85</v>
      </c>
      <c r="AW540" s="12" t="s">
        <v>35</v>
      </c>
      <c r="AX540" s="12" t="s">
        <v>73</v>
      </c>
      <c r="AY540" s="247" t="s">
        <v>137</v>
      </c>
    </row>
    <row r="541" s="14" customFormat="1">
      <c r="B541" s="269"/>
      <c r="C541" s="270"/>
      <c r="D541" s="228" t="s">
        <v>147</v>
      </c>
      <c r="E541" s="271" t="s">
        <v>21</v>
      </c>
      <c r="F541" s="272" t="s">
        <v>229</v>
      </c>
      <c r="G541" s="270"/>
      <c r="H541" s="273">
        <v>3.8399999999999999</v>
      </c>
      <c r="I541" s="274"/>
      <c r="J541" s="270"/>
      <c r="K541" s="270"/>
      <c r="L541" s="275"/>
      <c r="M541" s="276"/>
      <c r="N541" s="277"/>
      <c r="O541" s="277"/>
      <c r="P541" s="277"/>
      <c r="Q541" s="277"/>
      <c r="R541" s="277"/>
      <c r="S541" s="277"/>
      <c r="T541" s="278"/>
      <c r="AT541" s="279" t="s">
        <v>147</v>
      </c>
      <c r="AU541" s="279" t="s">
        <v>85</v>
      </c>
      <c r="AV541" s="14" t="s">
        <v>138</v>
      </c>
      <c r="AW541" s="14" t="s">
        <v>35</v>
      </c>
      <c r="AX541" s="14" t="s">
        <v>73</v>
      </c>
      <c r="AY541" s="279" t="s">
        <v>137</v>
      </c>
    </row>
    <row r="542" s="11" customFormat="1">
      <c r="B542" s="226"/>
      <c r="C542" s="227"/>
      <c r="D542" s="228" t="s">
        <v>147</v>
      </c>
      <c r="E542" s="229" t="s">
        <v>21</v>
      </c>
      <c r="F542" s="230" t="s">
        <v>614</v>
      </c>
      <c r="G542" s="227"/>
      <c r="H542" s="229" t="s">
        <v>21</v>
      </c>
      <c r="I542" s="231"/>
      <c r="J542" s="227"/>
      <c r="K542" s="227"/>
      <c r="L542" s="232"/>
      <c r="M542" s="233"/>
      <c r="N542" s="234"/>
      <c r="O542" s="234"/>
      <c r="P542" s="234"/>
      <c r="Q542" s="234"/>
      <c r="R542" s="234"/>
      <c r="S542" s="234"/>
      <c r="T542" s="235"/>
      <c r="AT542" s="236" t="s">
        <v>147</v>
      </c>
      <c r="AU542" s="236" t="s">
        <v>85</v>
      </c>
      <c r="AV542" s="11" t="s">
        <v>78</v>
      </c>
      <c r="AW542" s="11" t="s">
        <v>35</v>
      </c>
      <c r="AX542" s="11" t="s">
        <v>73</v>
      </c>
      <c r="AY542" s="236" t="s">
        <v>137</v>
      </c>
    </row>
    <row r="543" s="11" customFormat="1">
      <c r="B543" s="226"/>
      <c r="C543" s="227"/>
      <c r="D543" s="228" t="s">
        <v>147</v>
      </c>
      <c r="E543" s="229" t="s">
        <v>21</v>
      </c>
      <c r="F543" s="230" t="s">
        <v>615</v>
      </c>
      <c r="G543" s="227"/>
      <c r="H543" s="229" t="s">
        <v>21</v>
      </c>
      <c r="I543" s="231"/>
      <c r="J543" s="227"/>
      <c r="K543" s="227"/>
      <c r="L543" s="232"/>
      <c r="M543" s="233"/>
      <c r="N543" s="234"/>
      <c r="O543" s="234"/>
      <c r="P543" s="234"/>
      <c r="Q543" s="234"/>
      <c r="R543" s="234"/>
      <c r="S543" s="234"/>
      <c r="T543" s="235"/>
      <c r="AT543" s="236" t="s">
        <v>147</v>
      </c>
      <c r="AU543" s="236" t="s">
        <v>85</v>
      </c>
      <c r="AV543" s="11" t="s">
        <v>78</v>
      </c>
      <c r="AW543" s="11" t="s">
        <v>35</v>
      </c>
      <c r="AX543" s="11" t="s">
        <v>73</v>
      </c>
      <c r="AY543" s="236" t="s">
        <v>137</v>
      </c>
    </row>
    <row r="544" s="12" customFormat="1">
      <c r="B544" s="237"/>
      <c r="C544" s="238"/>
      <c r="D544" s="228" t="s">
        <v>147</v>
      </c>
      <c r="E544" s="239" t="s">
        <v>21</v>
      </c>
      <c r="F544" s="240" t="s">
        <v>616</v>
      </c>
      <c r="G544" s="238"/>
      <c r="H544" s="241">
        <v>31.334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AT544" s="247" t="s">
        <v>147</v>
      </c>
      <c r="AU544" s="247" t="s">
        <v>85</v>
      </c>
      <c r="AV544" s="12" t="s">
        <v>85</v>
      </c>
      <c r="AW544" s="12" t="s">
        <v>35</v>
      </c>
      <c r="AX544" s="12" t="s">
        <v>73</v>
      </c>
      <c r="AY544" s="247" t="s">
        <v>137</v>
      </c>
    </row>
    <row r="545" s="12" customFormat="1">
      <c r="B545" s="237"/>
      <c r="C545" s="238"/>
      <c r="D545" s="228" t="s">
        <v>147</v>
      </c>
      <c r="E545" s="239" t="s">
        <v>21</v>
      </c>
      <c r="F545" s="240" t="s">
        <v>617</v>
      </c>
      <c r="G545" s="238"/>
      <c r="H545" s="241">
        <v>37.381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AT545" s="247" t="s">
        <v>147</v>
      </c>
      <c r="AU545" s="247" t="s">
        <v>85</v>
      </c>
      <c r="AV545" s="12" t="s">
        <v>85</v>
      </c>
      <c r="AW545" s="12" t="s">
        <v>35</v>
      </c>
      <c r="AX545" s="12" t="s">
        <v>73</v>
      </c>
      <c r="AY545" s="247" t="s">
        <v>137</v>
      </c>
    </row>
    <row r="546" s="14" customFormat="1">
      <c r="B546" s="269"/>
      <c r="C546" s="270"/>
      <c r="D546" s="228" t="s">
        <v>147</v>
      </c>
      <c r="E546" s="271" t="s">
        <v>21</v>
      </c>
      <c r="F546" s="272" t="s">
        <v>229</v>
      </c>
      <c r="G546" s="270"/>
      <c r="H546" s="273">
        <v>68.715000000000003</v>
      </c>
      <c r="I546" s="274"/>
      <c r="J546" s="270"/>
      <c r="K546" s="270"/>
      <c r="L546" s="275"/>
      <c r="M546" s="276"/>
      <c r="N546" s="277"/>
      <c r="O546" s="277"/>
      <c r="P546" s="277"/>
      <c r="Q546" s="277"/>
      <c r="R546" s="277"/>
      <c r="S546" s="277"/>
      <c r="T546" s="278"/>
      <c r="AT546" s="279" t="s">
        <v>147</v>
      </c>
      <c r="AU546" s="279" t="s">
        <v>85</v>
      </c>
      <c r="AV546" s="14" t="s">
        <v>138</v>
      </c>
      <c r="AW546" s="14" t="s">
        <v>35</v>
      </c>
      <c r="AX546" s="14" t="s">
        <v>73</v>
      </c>
      <c r="AY546" s="279" t="s">
        <v>137</v>
      </c>
    </row>
    <row r="547" s="11" customFormat="1">
      <c r="B547" s="226"/>
      <c r="C547" s="227"/>
      <c r="D547" s="228" t="s">
        <v>147</v>
      </c>
      <c r="E547" s="229" t="s">
        <v>21</v>
      </c>
      <c r="F547" s="230" t="s">
        <v>614</v>
      </c>
      <c r="G547" s="227"/>
      <c r="H547" s="229" t="s">
        <v>21</v>
      </c>
      <c r="I547" s="231"/>
      <c r="J547" s="227"/>
      <c r="K547" s="227"/>
      <c r="L547" s="232"/>
      <c r="M547" s="233"/>
      <c r="N547" s="234"/>
      <c r="O547" s="234"/>
      <c r="P547" s="234"/>
      <c r="Q547" s="234"/>
      <c r="R547" s="234"/>
      <c r="S547" s="234"/>
      <c r="T547" s="235"/>
      <c r="AT547" s="236" t="s">
        <v>147</v>
      </c>
      <c r="AU547" s="236" t="s">
        <v>85</v>
      </c>
      <c r="AV547" s="11" t="s">
        <v>78</v>
      </c>
      <c r="AW547" s="11" t="s">
        <v>35</v>
      </c>
      <c r="AX547" s="11" t="s">
        <v>73</v>
      </c>
      <c r="AY547" s="236" t="s">
        <v>137</v>
      </c>
    </row>
    <row r="548" s="11" customFormat="1">
      <c r="B548" s="226"/>
      <c r="C548" s="227"/>
      <c r="D548" s="228" t="s">
        <v>147</v>
      </c>
      <c r="E548" s="229" t="s">
        <v>21</v>
      </c>
      <c r="F548" s="230" t="s">
        <v>649</v>
      </c>
      <c r="G548" s="227"/>
      <c r="H548" s="229" t="s">
        <v>21</v>
      </c>
      <c r="I548" s="231"/>
      <c r="J548" s="227"/>
      <c r="K548" s="227"/>
      <c r="L548" s="232"/>
      <c r="M548" s="233"/>
      <c r="N548" s="234"/>
      <c r="O548" s="234"/>
      <c r="P548" s="234"/>
      <c r="Q548" s="234"/>
      <c r="R548" s="234"/>
      <c r="S548" s="234"/>
      <c r="T548" s="235"/>
      <c r="AT548" s="236" t="s">
        <v>147</v>
      </c>
      <c r="AU548" s="236" t="s">
        <v>85</v>
      </c>
      <c r="AV548" s="11" t="s">
        <v>78</v>
      </c>
      <c r="AW548" s="11" t="s">
        <v>35</v>
      </c>
      <c r="AX548" s="11" t="s">
        <v>73</v>
      </c>
      <c r="AY548" s="236" t="s">
        <v>137</v>
      </c>
    </row>
    <row r="549" s="12" customFormat="1">
      <c r="B549" s="237"/>
      <c r="C549" s="238"/>
      <c r="D549" s="228" t="s">
        <v>147</v>
      </c>
      <c r="E549" s="239" t="s">
        <v>21</v>
      </c>
      <c r="F549" s="240" t="s">
        <v>650</v>
      </c>
      <c r="G549" s="238"/>
      <c r="H549" s="241">
        <v>22.699999999999999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AT549" s="247" t="s">
        <v>147</v>
      </c>
      <c r="AU549" s="247" t="s">
        <v>85</v>
      </c>
      <c r="AV549" s="12" t="s">
        <v>85</v>
      </c>
      <c r="AW549" s="12" t="s">
        <v>35</v>
      </c>
      <c r="AX549" s="12" t="s">
        <v>73</v>
      </c>
      <c r="AY549" s="247" t="s">
        <v>137</v>
      </c>
    </row>
    <row r="550" s="14" customFormat="1">
      <c r="B550" s="269"/>
      <c r="C550" s="270"/>
      <c r="D550" s="228" t="s">
        <v>147</v>
      </c>
      <c r="E550" s="271" t="s">
        <v>21</v>
      </c>
      <c r="F550" s="272" t="s">
        <v>229</v>
      </c>
      <c r="G550" s="270"/>
      <c r="H550" s="273">
        <v>22.699999999999999</v>
      </c>
      <c r="I550" s="274"/>
      <c r="J550" s="270"/>
      <c r="K550" s="270"/>
      <c r="L550" s="275"/>
      <c r="M550" s="276"/>
      <c r="N550" s="277"/>
      <c r="O550" s="277"/>
      <c r="P550" s="277"/>
      <c r="Q550" s="277"/>
      <c r="R550" s="277"/>
      <c r="S550" s="277"/>
      <c r="T550" s="278"/>
      <c r="AT550" s="279" t="s">
        <v>147</v>
      </c>
      <c r="AU550" s="279" t="s">
        <v>85</v>
      </c>
      <c r="AV550" s="14" t="s">
        <v>138</v>
      </c>
      <c r="AW550" s="14" t="s">
        <v>35</v>
      </c>
      <c r="AX550" s="14" t="s">
        <v>73</v>
      </c>
      <c r="AY550" s="279" t="s">
        <v>137</v>
      </c>
    </row>
    <row r="551" s="13" customFormat="1">
      <c r="B551" s="258"/>
      <c r="C551" s="259"/>
      <c r="D551" s="228" t="s">
        <v>147</v>
      </c>
      <c r="E551" s="260" t="s">
        <v>21</v>
      </c>
      <c r="F551" s="261" t="s">
        <v>172</v>
      </c>
      <c r="G551" s="259"/>
      <c r="H551" s="262">
        <v>95.254999999999995</v>
      </c>
      <c r="I551" s="263"/>
      <c r="J551" s="259"/>
      <c r="K551" s="259"/>
      <c r="L551" s="264"/>
      <c r="M551" s="265"/>
      <c r="N551" s="266"/>
      <c r="O551" s="266"/>
      <c r="P551" s="266"/>
      <c r="Q551" s="266"/>
      <c r="R551" s="266"/>
      <c r="S551" s="266"/>
      <c r="T551" s="267"/>
      <c r="AT551" s="268" t="s">
        <v>147</v>
      </c>
      <c r="AU551" s="268" t="s">
        <v>85</v>
      </c>
      <c r="AV551" s="13" t="s">
        <v>145</v>
      </c>
      <c r="AW551" s="13" t="s">
        <v>35</v>
      </c>
      <c r="AX551" s="13" t="s">
        <v>78</v>
      </c>
      <c r="AY551" s="268" t="s">
        <v>137</v>
      </c>
    </row>
    <row r="552" s="1" customFormat="1" ht="16.5" customHeight="1">
      <c r="B552" s="46"/>
      <c r="C552" s="248" t="s">
        <v>651</v>
      </c>
      <c r="D552" s="248" t="s">
        <v>158</v>
      </c>
      <c r="E552" s="249" t="s">
        <v>652</v>
      </c>
      <c r="F552" s="250" t="s">
        <v>653</v>
      </c>
      <c r="G552" s="251" t="s">
        <v>185</v>
      </c>
      <c r="H552" s="252">
        <v>104.78100000000001</v>
      </c>
      <c r="I552" s="253"/>
      <c r="J552" s="254">
        <f>ROUND(I552*H552,2)</f>
        <v>0</v>
      </c>
      <c r="K552" s="250" t="s">
        <v>144</v>
      </c>
      <c r="L552" s="255"/>
      <c r="M552" s="256" t="s">
        <v>21</v>
      </c>
      <c r="N552" s="257" t="s">
        <v>44</v>
      </c>
      <c r="O552" s="47"/>
      <c r="P552" s="223">
        <f>O552*H552</f>
        <v>0</v>
      </c>
      <c r="Q552" s="223">
        <v>0.00017000000000000001</v>
      </c>
      <c r="R552" s="223">
        <f>Q552*H552</f>
        <v>0.017812770000000002</v>
      </c>
      <c r="S552" s="223">
        <v>0</v>
      </c>
      <c r="T552" s="224">
        <f>S552*H552</f>
        <v>0</v>
      </c>
      <c r="AR552" s="24" t="s">
        <v>366</v>
      </c>
      <c r="AT552" s="24" t="s">
        <v>158</v>
      </c>
      <c r="AU552" s="24" t="s">
        <v>85</v>
      </c>
      <c r="AY552" s="24" t="s">
        <v>137</v>
      </c>
      <c r="BE552" s="225">
        <f>IF(N552="základní",J552,0)</f>
        <v>0</v>
      </c>
      <c r="BF552" s="225">
        <f>IF(N552="snížená",J552,0)</f>
        <v>0</v>
      </c>
      <c r="BG552" s="225">
        <f>IF(N552="zákl. přenesená",J552,0)</f>
        <v>0</v>
      </c>
      <c r="BH552" s="225">
        <f>IF(N552="sníž. přenesená",J552,0)</f>
        <v>0</v>
      </c>
      <c r="BI552" s="225">
        <f>IF(N552="nulová",J552,0)</f>
        <v>0</v>
      </c>
      <c r="BJ552" s="24" t="s">
        <v>78</v>
      </c>
      <c r="BK552" s="225">
        <f>ROUND(I552*H552,2)</f>
        <v>0</v>
      </c>
      <c r="BL552" s="24" t="s">
        <v>261</v>
      </c>
      <c r="BM552" s="24" t="s">
        <v>654</v>
      </c>
    </row>
    <row r="553" s="12" customFormat="1">
      <c r="B553" s="237"/>
      <c r="C553" s="238"/>
      <c r="D553" s="228" t="s">
        <v>147</v>
      </c>
      <c r="E553" s="238"/>
      <c r="F553" s="240" t="s">
        <v>655</v>
      </c>
      <c r="G553" s="238"/>
      <c r="H553" s="241">
        <v>104.78100000000001</v>
      </c>
      <c r="I553" s="242"/>
      <c r="J553" s="238"/>
      <c r="K553" s="238"/>
      <c r="L553" s="243"/>
      <c r="M553" s="244"/>
      <c r="N553" s="245"/>
      <c r="O553" s="245"/>
      <c r="P553" s="245"/>
      <c r="Q553" s="245"/>
      <c r="R553" s="245"/>
      <c r="S553" s="245"/>
      <c r="T553" s="246"/>
      <c r="AT553" s="247" t="s">
        <v>147</v>
      </c>
      <c r="AU553" s="247" t="s">
        <v>85</v>
      </c>
      <c r="AV553" s="12" t="s">
        <v>85</v>
      </c>
      <c r="AW553" s="12" t="s">
        <v>6</v>
      </c>
      <c r="AX553" s="12" t="s">
        <v>78</v>
      </c>
      <c r="AY553" s="247" t="s">
        <v>137</v>
      </c>
    </row>
    <row r="554" s="1" customFormat="1" ht="25.5" customHeight="1">
      <c r="B554" s="46"/>
      <c r="C554" s="214" t="s">
        <v>656</v>
      </c>
      <c r="D554" s="214" t="s">
        <v>140</v>
      </c>
      <c r="E554" s="215" t="s">
        <v>657</v>
      </c>
      <c r="F554" s="216" t="s">
        <v>658</v>
      </c>
      <c r="G554" s="217" t="s">
        <v>185</v>
      </c>
      <c r="H554" s="218">
        <v>104.035</v>
      </c>
      <c r="I554" s="219"/>
      <c r="J554" s="220">
        <f>ROUND(I554*H554,2)</f>
        <v>0</v>
      </c>
      <c r="K554" s="216" t="s">
        <v>144</v>
      </c>
      <c r="L554" s="72"/>
      <c r="M554" s="221" t="s">
        <v>21</v>
      </c>
      <c r="N554" s="222" t="s">
        <v>44</v>
      </c>
      <c r="O554" s="47"/>
      <c r="P554" s="223">
        <f>O554*H554</f>
        <v>0</v>
      </c>
      <c r="Q554" s="223">
        <v>0</v>
      </c>
      <c r="R554" s="223">
        <f>Q554*H554</f>
        <v>0</v>
      </c>
      <c r="S554" s="223">
        <v>0.01721</v>
      </c>
      <c r="T554" s="224">
        <f>S554*H554</f>
        <v>1.79044235</v>
      </c>
      <c r="AR554" s="24" t="s">
        <v>261</v>
      </c>
      <c r="AT554" s="24" t="s">
        <v>140</v>
      </c>
      <c r="AU554" s="24" t="s">
        <v>85</v>
      </c>
      <c r="AY554" s="24" t="s">
        <v>137</v>
      </c>
      <c r="BE554" s="225">
        <f>IF(N554="základní",J554,0)</f>
        <v>0</v>
      </c>
      <c r="BF554" s="225">
        <f>IF(N554="snížená",J554,0)</f>
        <v>0</v>
      </c>
      <c r="BG554" s="225">
        <f>IF(N554="zákl. přenesená",J554,0)</f>
        <v>0</v>
      </c>
      <c r="BH554" s="225">
        <f>IF(N554="sníž. přenesená",J554,0)</f>
        <v>0</v>
      </c>
      <c r="BI554" s="225">
        <f>IF(N554="nulová",J554,0)</f>
        <v>0</v>
      </c>
      <c r="BJ554" s="24" t="s">
        <v>78</v>
      </c>
      <c r="BK554" s="225">
        <f>ROUND(I554*H554,2)</f>
        <v>0</v>
      </c>
      <c r="BL554" s="24" t="s">
        <v>261</v>
      </c>
      <c r="BM554" s="24" t="s">
        <v>659</v>
      </c>
    </row>
    <row r="555" s="11" customFormat="1">
      <c r="B555" s="226"/>
      <c r="C555" s="227"/>
      <c r="D555" s="228" t="s">
        <v>147</v>
      </c>
      <c r="E555" s="229" t="s">
        <v>21</v>
      </c>
      <c r="F555" s="230" t="s">
        <v>344</v>
      </c>
      <c r="G555" s="227"/>
      <c r="H555" s="229" t="s">
        <v>21</v>
      </c>
      <c r="I555" s="231"/>
      <c r="J555" s="227"/>
      <c r="K555" s="227"/>
      <c r="L555" s="232"/>
      <c r="M555" s="233"/>
      <c r="N555" s="234"/>
      <c r="O555" s="234"/>
      <c r="P555" s="234"/>
      <c r="Q555" s="234"/>
      <c r="R555" s="234"/>
      <c r="S555" s="234"/>
      <c r="T555" s="235"/>
      <c r="AT555" s="236" t="s">
        <v>147</v>
      </c>
      <c r="AU555" s="236" t="s">
        <v>85</v>
      </c>
      <c r="AV555" s="11" t="s">
        <v>78</v>
      </c>
      <c r="AW555" s="11" t="s">
        <v>35</v>
      </c>
      <c r="AX555" s="11" t="s">
        <v>73</v>
      </c>
      <c r="AY555" s="236" t="s">
        <v>137</v>
      </c>
    </row>
    <row r="556" s="11" customFormat="1">
      <c r="B556" s="226"/>
      <c r="C556" s="227"/>
      <c r="D556" s="228" t="s">
        <v>147</v>
      </c>
      <c r="E556" s="229" t="s">
        <v>21</v>
      </c>
      <c r="F556" s="230" t="s">
        <v>608</v>
      </c>
      <c r="G556" s="227"/>
      <c r="H556" s="229" t="s">
        <v>21</v>
      </c>
      <c r="I556" s="231"/>
      <c r="J556" s="227"/>
      <c r="K556" s="227"/>
      <c r="L556" s="232"/>
      <c r="M556" s="233"/>
      <c r="N556" s="234"/>
      <c r="O556" s="234"/>
      <c r="P556" s="234"/>
      <c r="Q556" s="234"/>
      <c r="R556" s="234"/>
      <c r="S556" s="234"/>
      <c r="T556" s="235"/>
      <c r="AT556" s="236" t="s">
        <v>147</v>
      </c>
      <c r="AU556" s="236" t="s">
        <v>85</v>
      </c>
      <c r="AV556" s="11" t="s">
        <v>78</v>
      </c>
      <c r="AW556" s="11" t="s">
        <v>35</v>
      </c>
      <c r="AX556" s="11" t="s">
        <v>73</v>
      </c>
      <c r="AY556" s="236" t="s">
        <v>137</v>
      </c>
    </row>
    <row r="557" s="12" customFormat="1">
      <c r="B557" s="237"/>
      <c r="C557" s="238"/>
      <c r="D557" s="228" t="s">
        <v>147</v>
      </c>
      <c r="E557" s="239" t="s">
        <v>21</v>
      </c>
      <c r="F557" s="240" t="s">
        <v>609</v>
      </c>
      <c r="G557" s="238"/>
      <c r="H557" s="241">
        <v>14.5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AT557" s="247" t="s">
        <v>147</v>
      </c>
      <c r="AU557" s="247" t="s">
        <v>85</v>
      </c>
      <c r="AV557" s="12" t="s">
        <v>85</v>
      </c>
      <c r="AW557" s="12" t="s">
        <v>35</v>
      </c>
      <c r="AX557" s="12" t="s">
        <v>73</v>
      </c>
      <c r="AY557" s="247" t="s">
        <v>137</v>
      </c>
    </row>
    <row r="558" s="14" customFormat="1">
      <c r="B558" s="269"/>
      <c r="C558" s="270"/>
      <c r="D558" s="228" t="s">
        <v>147</v>
      </c>
      <c r="E558" s="271" t="s">
        <v>21</v>
      </c>
      <c r="F558" s="272" t="s">
        <v>229</v>
      </c>
      <c r="G558" s="270"/>
      <c r="H558" s="273">
        <v>14.5</v>
      </c>
      <c r="I558" s="274"/>
      <c r="J558" s="270"/>
      <c r="K558" s="270"/>
      <c r="L558" s="275"/>
      <c r="M558" s="276"/>
      <c r="N558" s="277"/>
      <c r="O558" s="277"/>
      <c r="P558" s="277"/>
      <c r="Q558" s="277"/>
      <c r="R558" s="277"/>
      <c r="S558" s="277"/>
      <c r="T558" s="278"/>
      <c r="AT558" s="279" t="s">
        <v>147</v>
      </c>
      <c r="AU558" s="279" t="s">
        <v>85</v>
      </c>
      <c r="AV558" s="14" t="s">
        <v>138</v>
      </c>
      <c r="AW558" s="14" t="s">
        <v>35</v>
      </c>
      <c r="AX558" s="14" t="s">
        <v>73</v>
      </c>
      <c r="AY558" s="279" t="s">
        <v>137</v>
      </c>
    </row>
    <row r="559" s="11" customFormat="1">
      <c r="B559" s="226"/>
      <c r="C559" s="227"/>
      <c r="D559" s="228" t="s">
        <v>147</v>
      </c>
      <c r="E559" s="229" t="s">
        <v>21</v>
      </c>
      <c r="F559" s="230" t="s">
        <v>660</v>
      </c>
      <c r="G559" s="227"/>
      <c r="H559" s="229" t="s">
        <v>21</v>
      </c>
      <c r="I559" s="231"/>
      <c r="J559" s="227"/>
      <c r="K559" s="227"/>
      <c r="L559" s="232"/>
      <c r="M559" s="233"/>
      <c r="N559" s="234"/>
      <c r="O559" s="234"/>
      <c r="P559" s="234"/>
      <c r="Q559" s="234"/>
      <c r="R559" s="234"/>
      <c r="S559" s="234"/>
      <c r="T559" s="235"/>
      <c r="AT559" s="236" t="s">
        <v>147</v>
      </c>
      <c r="AU559" s="236" t="s">
        <v>85</v>
      </c>
      <c r="AV559" s="11" t="s">
        <v>78</v>
      </c>
      <c r="AW559" s="11" t="s">
        <v>35</v>
      </c>
      <c r="AX559" s="11" t="s">
        <v>73</v>
      </c>
      <c r="AY559" s="236" t="s">
        <v>137</v>
      </c>
    </row>
    <row r="560" s="12" customFormat="1">
      <c r="B560" s="237"/>
      <c r="C560" s="238"/>
      <c r="D560" s="228" t="s">
        <v>147</v>
      </c>
      <c r="E560" s="239" t="s">
        <v>21</v>
      </c>
      <c r="F560" s="240" t="s">
        <v>661</v>
      </c>
      <c r="G560" s="238"/>
      <c r="H560" s="241">
        <v>89.534999999999997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AT560" s="247" t="s">
        <v>147</v>
      </c>
      <c r="AU560" s="247" t="s">
        <v>85</v>
      </c>
      <c r="AV560" s="12" t="s">
        <v>85</v>
      </c>
      <c r="AW560" s="12" t="s">
        <v>35</v>
      </c>
      <c r="AX560" s="12" t="s">
        <v>73</v>
      </c>
      <c r="AY560" s="247" t="s">
        <v>137</v>
      </c>
    </row>
    <row r="561" s="14" customFormat="1">
      <c r="B561" s="269"/>
      <c r="C561" s="270"/>
      <c r="D561" s="228" t="s">
        <v>147</v>
      </c>
      <c r="E561" s="271" t="s">
        <v>21</v>
      </c>
      <c r="F561" s="272" t="s">
        <v>229</v>
      </c>
      <c r="G561" s="270"/>
      <c r="H561" s="273">
        <v>89.534999999999997</v>
      </c>
      <c r="I561" s="274"/>
      <c r="J561" s="270"/>
      <c r="K561" s="270"/>
      <c r="L561" s="275"/>
      <c r="M561" s="276"/>
      <c r="N561" s="277"/>
      <c r="O561" s="277"/>
      <c r="P561" s="277"/>
      <c r="Q561" s="277"/>
      <c r="R561" s="277"/>
      <c r="S561" s="277"/>
      <c r="T561" s="278"/>
      <c r="AT561" s="279" t="s">
        <v>147</v>
      </c>
      <c r="AU561" s="279" t="s">
        <v>85</v>
      </c>
      <c r="AV561" s="14" t="s">
        <v>138</v>
      </c>
      <c r="AW561" s="14" t="s">
        <v>35</v>
      </c>
      <c r="AX561" s="14" t="s">
        <v>73</v>
      </c>
      <c r="AY561" s="279" t="s">
        <v>137</v>
      </c>
    </row>
    <row r="562" s="13" customFormat="1">
      <c r="B562" s="258"/>
      <c r="C562" s="259"/>
      <c r="D562" s="228" t="s">
        <v>147</v>
      </c>
      <c r="E562" s="260" t="s">
        <v>21</v>
      </c>
      <c r="F562" s="261" t="s">
        <v>172</v>
      </c>
      <c r="G562" s="259"/>
      <c r="H562" s="262">
        <v>104.035</v>
      </c>
      <c r="I562" s="263"/>
      <c r="J562" s="259"/>
      <c r="K562" s="259"/>
      <c r="L562" s="264"/>
      <c r="M562" s="265"/>
      <c r="N562" s="266"/>
      <c r="O562" s="266"/>
      <c r="P562" s="266"/>
      <c r="Q562" s="266"/>
      <c r="R562" s="266"/>
      <c r="S562" s="266"/>
      <c r="T562" s="267"/>
      <c r="AT562" s="268" t="s">
        <v>147</v>
      </c>
      <c r="AU562" s="268" t="s">
        <v>85</v>
      </c>
      <c r="AV562" s="13" t="s">
        <v>145</v>
      </c>
      <c r="AW562" s="13" t="s">
        <v>35</v>
      </c>
      <c r="AX562" s="13" t="s">
        <v>78</v>
      </c>
      <c r="AY562" s="268" t="s">
        <v>137</v>
      </c>
    </row>
    <row r="563" s="1" customFormat="1" ht="25.5" customHeight="1">
      <c r="B563" s="46"/>
      <c r="C563" s="214" t="s">
        <v>662</v>
      </c>
      <c r="D563" s="214" t="s">
        <v>140</v>
      </c>
      <c r="E563" s="215" t="s">
        <v>663</v>
      </c>
      <c r="F563" s="216" t="s">
        <v>664</v>
      </c>
      <c r="G563" s="217" t="s">
        <v>185</v>
      </c>
      <c r="H563" s="218">
        <v>22.699999999999999</v>
      </c>
      <c r="I563" s="219"/>
      <c r="J563" s="220">
        <f>ROUND(I563*H563,2)</f>
        <v>0</v>
      </c>
      <c r="K563" s="216" t="s">
        <v>144</v>
      </c>
      <c r="L563" s="72"/>
      <c r="M563" s="221" t="s">
        <v>21</v>
      </c>
      <c r="N563" s="222" t="s">
        <v>44</v>
      </c>
      <c r="O563" s="47"/>
      <c r="P563" s="223">
        <f>O563*H563</f>
        <v>0</v>
      </c>
      <c r="Q563" s="223">
        <v>0.00139</v>
      </c>
      <c r="R563" s="223">
        <f>Q563*H563</f>
        <v>0.031552999999999998</v>
      </c>
      <c r="S563" s="223">
        <v>0</v>
      </c>
      <c r="T563" s="224">
        <f>S563*H563</f>
        <v>0</v>
      </c>
      <c r="AR563" s="24" t="s">
        <v>261</v>
      </c>
      <c r="AT563" s="24" t="s">
        <v>140</v>
      </c>
      <c r="AU563" s="24" t="s">
        <v>85</v>
      </c>
      <c r="AY563" s="24" t="s">
        <v>137</v>
      </c>
      <c r="BE563" s="225">
        <f>IF(N563="základní",J563,0)</f>
        <v>0</v>
      </c>
      <c r="BF563" s="225">
        <f>IF(N563="snížená",J563,0)</f>
        <v>0</v>
      </c>
      <c r="BG563" s="225">
        <f>IF(N563="zákl. přenesená",J563,0)</f>
        <v>0</v>
      </c>
      <c r="BH563" s="225">
        <f>IF(N563="sníž. přenesená",J563,0)</f>
        <v>0</v>
      </c>
      <c r="BI563" s="225">
        <f>IF(N563="nulová",J563,0)</f>
        <v>0</v>
      </c>
      <c r="BJ563" s="24" t="s">
        <v>78</v>
      </c>
      <c r="BK563" s="225">
        <f>ROUND(I563*H563,2)</f>
        <v>0</v>
      </c>
      <c r="BL563" s="24" t="s">
        <v>261</v>
      </c>
      <c r="BM563" s="24" t="s">
        <v>665</v>
      </c>
    </row>
    <row r="564" s="11" customFormat="1">
      <c r="B564" s="226"/>
      <c r="C564" s="227"/>
      <c r="D564" s="228" t="s">
        <v>147</v>
      </c>
      <c r="E564" s="229" t="s">
        <v>21</v>
      </c>
      <c r="F564" s="230" t="s">
        <v>614</v>
      </c>
      <c r="G564" s="227"/>
      <c r="H564" s="229" t="s">
        <v>21</v>
      </c>
      <c r="I564" s="231"/>
      <c r="J564" s="227"/>
      <c r="K564" s="227"/>
      <c r="L564" s="232"/>
      <c r="M564" s="233"/>
      <c r="N564" s="234"/>
      <c r="O564" s="234"/>
      <c r="P564" s="234"/>
      <c r="Q564" s="234"/>
      <c r="R564" s="234"/>
      <c r="S564" s="234"/>
      <c r="T564" s="235"/>
      <c r="AT564" s="236" t="s">
        <v>147</v>
      </c>
      <c r="AU564" s="236" t="s">
        <v>85</v>
      </c>
      <c r="AV564" s="11" t="s">
        <v>78</v>
      </c>
      <c r="AW564" s="11" t="s">
        <v>35</v>
      </c>
      <c r="AX564" s="11" t="s">
        <v>73</v>
      </c>
      <c r="AY564" s="236" t="s">
        <v>137</v>
      </c>
    </row>
    <row r="565" s="11" customFormat="1">
      <c r="B565" s="226"/>
      <c r="C565" s="227"/>
      <c r="D565" s="228" t="s">
        <v>147</v>
      </c>
      <c r="E565" s="229" t="s">
        <v>21</v>
      </c>
      <c r="F565" s="230" t="s">
        <v>666</v>
      </c>
      <c r="G565" s="227"/>
      <c r="H565" s="229" t="s">
        <v>21</v>
      </c>
      <c r="I565" s="231"/>
      <c r="J565" s="227"/>
      <c r="K565" s="227"/>
      <c r="L565" s="232"/>
      <c r="M565" s="233"/>
      <c r="N565" s="234"/>
      <c r="O565" s="234"/>
      <c r="P565" s="234"/>
      <c r="Q565" s="234"/>
      <c r="R565" s="234"/>
      <c r="S565" s="234"/>
      <c r="T565" s="235"/>
      <c r="AT565" s="236" t="s">
        <v>147</v>
      </c>
      <c r="AU565" s="236" t="s">
        <v>85</v>
      </c>
      <c r="AV565" s="11" t="s">
        <v>78</v>
      </c>
      <c r="AW565" s="11" t="s">
        <v>35</v>
      </c>
      <c r="AX565" s="11" t="s">
        <v>73</v>
      </c>
      <c r="AY565" s="236" t="s">
        <v>137</v>
      </c>
    </row>
    <row r="566" s="12" customFormat="1">
      <c r="B566" s="237"/>
      <c r="C566" s="238"/>
      <c r="D566" s="228" t="s">
        <v>147</v>
      </c>
      <c r="E566" s="239" t="s">
        <v>21</v>
      </c>
      <c r="F566" s="240" t="s">
        <v>650</v>
      </c>
      <c r="G566" s="238"/>
      <c r="H566" s="241">
        <v>22.699999999999999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AT566" s="247" t="s">
        <v>147</v>
      </c>
      <c r="AU566" s="247" t="s">
        <v>85</v>
      </c>
      <c r="AV566" s="12" t="s">
        <v>85</v>
      </c>
      <c r="AW566" s="12" t="s">
        <v>35</v>
      </c>
      <c r="AX566" s="12" t="s">
        <v>78</v>
      </c>
      <c r="AY566" s="247" t="s">
        <v>137</v>
      </c>
    </row>
    <row r="567" s="1" customFormat="1" ht="16.5" customHeight="1">
      <c r="B567" s="46"/>
      <c r="C567" s="248" t="s">
        <v>667</v>
      </c>
      <c r="D567" s="248" t="s">
        <v>158</v>
      </c>
      <c r="E567" s="249" t="s">
        <v>668</v>
      </c>
      <c r="F567" s="250" t="s">
        <v>669</v>
      </c>
      <c r="G567" s="251" t="s">
        <v>185</v>
      </c>
      <c r="H567" s="252">
        <v>23.835000000000001</v>
      </c>
      <c r="I567" s="253"/>
      <c r="J567" s="254">
        <f>ROUND(I567*H567,2)</f>
        <v>0</v>
      </c>
      <c r="K567" s="250" t="s">
        <v>144</v>
      </c>
      <c r="L567" s="255"/>
      <c r="M567" s="256" t="s">
        <v>21</v>
      </c>
      <c r="N567" s="257" t="s">
        <v>44</v>
      </c>
      <c r="O567" s="47"/>
      <c r="P567" s="223">
        <f>O567*H567</f>
        <v>0</v>
      </c>
      <c r="Q567" s="223">
        <v>0.0070000000000000001</v>
      </c>
      <c r="R567" s="223">
        <f>Q567*H567</f>
        <v>0.16684500000000002</v>
      </c>
      <c r="S567" s="223">
        <v>0</v>
      </c>
      <c r="T567" s="224">
        <f>S567*H567</f>
        <v>0</v>
      </c>
      <c r="AR567" s="24" t="s">
        <v>366</v>
      </c>
      <c r="AT567" s="24" t="s">
        <v>158</v>
      </c>
      <c r="AU567" s="24" t="s">
        <v>85</v>
      </c>
      <c r="AY567" s="24" t="s">
        <v>137</v>
      </c>
      <c r="BE567" s="225">
        <f>IF(N567="základní",J567,0)</f>
        <v>0</v>
      </c>
      <c r="BF567" s="225">
        <f>IF(N567="snížená",J567,0)</f>
        <v>0</v>
      </c>
      <c r="BG567" s="225">
        <f>IF(N567="zákl. přenesená",J567,0)</f>
        <v>0</v>
      </c>
      <c r="BH567" s="225">
        <f>IF(N567="sníž. přenesená",J567,0)</f>
        <v>0</v>
      </c>
      <c r="BI567" s="225">
        <f>IF(N567="nulová",J567,0)</f>
        <v>0</v>
      </c>
      <c r="BJ567" s="24" t="s">
        <v>78</v>
      </c>
      <c r="BK567" s="225">
        <f>ROUND(I567*H567,2)</f>
        <v>0</v>
      </c>
      <c r="BL567" s="24" t="s">
        <v>261</v>
      </c>
      <c r="BM567" s="24" t="s">
        <v>670</v>
      </c>
    </row>
    <row r="568" s="12" customFormat="1">
      <c r="B568" s="237"/>
      <c r="C568" s="238"/>
      <c r="D568" s="228" t="s">
        <v>147</v>
      </c>
      <c r="E568" s="238"/>
      <c r="F568" s="240" t="s">
        <v>671</v>
      </c>
      <c r="G568" s="238"/>
      <c r="H568" s="241">
        <v>23.835000000000001</v>
      </c>
      <c r="I568" s="242"/>
      <c r="J568" s="238"/>
      <c r="K568" s="238"/>
      <c r="L568" s="243"/>
      <c r="M568" s="244"/>
      <c r="N568" s="245"/>
      <c r="O568" s="245"/>
      <c r="P568" s="245"/>
      <c r="Q568" s="245"/>
      <c r="R568" s="245"/>
      <c r="S568" s="245"/>
      <c r="T568" s="246"/>
      <c r="AT568" s="247" t="s">
        <v>147</v>
      </c>
      <c r="AU568" s="247" t="s">
        <v>85</v>
      </c>
      <c r="AV568" s="12" t="s">
        <v>85</v>
      </c>
      <c r="AW568" s="12" t="s">
        <v>6</v>
      </c>
      <c r="AX568" s="12" t="s">
        <v>78</v>
      </c>
      <c r="AY568" s="247" t="s">
        <v>137</v>
      </c>
    </row>
    <row r="569" s="1" customFormat="1" ht="16.5" customHeight="1">
      <c r="B569" s="46"/>
      <c r="C569" s="214" t="s">
        <v>672</v>
      </c>
      <c r="D569" s="214" t="s">
        <v>140</v>
      </c>
      <c r="E569" s="215" t="s">
        <v>673</v>
      </c>
      <c r="F569" s="216" t="s">
        <v>674</v>
      </c>
      <c r="G569" s="217" t="s">
        <v>197</v>
      </c>
      <c r="H569" s="218">
        <v>6</v>
      </c>
      <c r="I569" s="219"/>
      <c r="J569" s="220">
        <f>ROUND(I569*H569,2)</f>
        <v>0</v>
      </c>
      <c r="K569" s="216" t="s">
        <v>144</v>
      </c>
      <c r="L569" s="72"/>
      <c r="M569" s="221" t="s">
        <v>21</v>
      </c>
      <c r="N569" s="222" t="s">
        <v>44</v>
      </c>
      <c r="O569" s="47"/>
      <c r="P569" s="223">
        <f>O569*H569</f>
        <v>0</v>
      </c>
      <c r="Q569" s="223">
        <v>0.0094999999999999998</v>
      </c>
      <c r="R569" s="223">
        <f>Q569*H569</f>
        <v>0.056999999999999995</v>
      </c>
      <c r="S569" s="223">
        <v>0</v>
      </c>
      <c r="T569" s="224">
        <f>S569*H569</f>
        <v>0</v>
      </c>
      <c r="AR569" s="24" t="s">
        <v>261</v>
      </c>
      <c r="AT569" s="24" t="s">
        <v>140</v>
      </c>
      <c r="AU569" s="24" t="s">
        <v>85</v>
      </c>
      <c r="AY569" s="24" t="s">
        <v>137</v>
      </c>
      <c r="BE569" s="225">
        <f>IF(N569="základní",J569,0)</f>
        <v>0</v>
      </c>
      <c r="BF569" s="225">
        <f>IF(N569="snížená",J569,0)</f>
        <v>0</v>
      </c>
      <c r="BG569" s="225">
        <f>IF(N569="zákl. přenesená",J569,0)</f>
        <v>0</v>
      </c>
      <c r="BH569" s="225">
        <f>IF(N569="sníž. přenesená",J569,0)</f>
        <v>0</v>
      </c>
      <c r="BI569" s="225">
        <f>IF(N569="nulová",J569,0)</f>
        <v>0</v>
      </c>
      <c r="BJ569" s="24" t="s">
        <v>78</v>
      </c>
      <c r="BK569" s="225">
        <f>ROUND(I569*H569,2)</f>
        <v>0</v>
      </c>
      <c r="BL569" s="24" t="s">
        <v>261</v>
      </c>
      <c r="BM569" s="24" t="s">
        <v>675</v>
      </c>
    </row>
    <row r="570" s="11" customFormat="1">
      <c r="B570" s="226"/>
      <c r="C570" s="227"/>
      <c r="D570" s="228" t="s">
        <v>147</v>
      </c>
      <c r="E570" s="229" t="s">
        <v>21</v>
      </c>
      <c r="F570" s="230" t="s">
        <v>635</v>
      </c>
      <c r="G570" s="227"/>
      <c r="H570" s="229" t="s">
        <v>21</v>
      </c>
      <c r="I570" s="231"/>
      <c r="J570" s="227"/>
      <c r="K570" s="227"/>
      <c r="L570" s="232"/>
      <c r="M570" s="233"/>
      <c r="N570" s="234"/>
      <c r="O570" s="234"/>
      <c r="P570" s="234"/>
      <c r="Q570" s="234"/>
      <c r="R570" s="234"/>
      <c r="S570" s="234"/>
      <c r="T570" s="235"/>
      <c r="AT570" s="236" t="s">
        <v>147</v>
      </c>
      <c r="AU570" s="236" t="s">
        <v>85</v>
      </c>
      <c r="AV570" s="11" t="s">
        <v>78</v>
      </c>
      <c r="AW570" s="11" t="s">
        <v>35</v>
      </c>
      <c r="AX570" s="11" t="s">
        <v>73</v>
      </c>
      <c r="AY570" s="236" t="s">
        <v>137</v>
      </c>
    </row>
    <row r="571" s="11" customFormat="1">
      <c r="B571" s="226"/>
      <c r="C571" s="227"/>
      <c r="D571" s="228" t="s">
        <v>147</v>
      </c>
      <c r="E571" s="229" t="s">
        <v>21</v>
      </c>
      <c r="F571" s="230" t="s">
        <v>676</v>
      </c>
      <c r="G571" s="227"/>
      <c r="H571" s="229" t="s">
        <v>21</v>
      </c>
      <c r="I571" s="231"/>
      <c r="J571" s="227"/>
      <c r="K571" s="227"/>
      <c r="L571" s="232"/>
      <c r="M571" s="233"/>
      <c r="N571" s="234"/>
      <c r="O571" s="234"/>
      <c r="P571" s="234"/>
      <c r="Q571" s="234"/>
      <c r="R571" s="234"/>
      <c r="S571" s="234"/>
      <c r="T571" s="235"/>
      <c r="AT571" s="236" t="s">
        <v>147</v>
      </c>
      <c r="AU571" s="236" t="s">
        <v>85</v>
      </c>
      <c r="AV571" s="11" t="s">
        <v>78</v>
      </c>
      <c r="AW571" s="11" t="s">
        <v>35</v>
      </c>
      <c r="AX571" s="11" t="s">
        <v>73</v>
      </c>
      <c r="AY571" s="236" t="s">
        <v>137</v>
      </c>
    </row>
    <row r="572" s="12" customFormat="1">
      <c r="B572" s="237"/>
      <c r="C572" s="238"/>
      <c r="D572" s="228" t="s">
        <v>147</v>
      </c>
      <c r="E572" s="239" t="s">
        <v>21</v>
      </c>
      <c r="F572" s="240" t="s">
        <v>677</v>
      </c>
      <c r="G572" s="238"/>
      <c r="H572" s="241">
        <v>6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AT572" s="247" t="s">
        <v>147</v>
      </c>
      <c r="AU572" s="247" t="s">
        <v>85</v>
      </c>
      <c r="AV572" s="12" t="s">
        <v>85</v>
      </c>
      <c r="AW572" s="12" t="s">
        <v>35</v>
      </c>
      <c r="AX572" s="12" t="s">
        <v>78</v>
      </c>
      <c r="AY572" s="247" t="s">
        <v>137</v>
      </c>
    </row>
    <row r="573" s="1" customFormat="1" ht="25.5" customHeight="1">
      <c r="B573" s="46"/>
      <c r="C573" s="214" t="s">
        <v>678</v>
      </c>
      <c r="D573" s="214" t="s">
        <v>140</v>
      </c>
      <c r="E573" s="215" t="s">
        <v>679</v>
      </c>
      <c r="F573" s="216" t="s">
        <v>680</v>
      </c>
      <c r="G573" s="217" t="s">
        <v>185</v>
      </c>
      <c r="H573" s="218">
        <v>11.09</v>
      </c>
      <c r="I573" s="219"/>
      <c r="J573" s="220">
        <f>ROUND(I573*H573,2)</f>
        <v>0</v>
      </c>
      <c r="K573" s="216" t="s">
        <v>144</v>
      </c>
      <c r="L573" s="72"/>
      <c r="M573" s="221" t="s">
        <v>21</v>
      </c>
      <c r="N573" s="222" t="s">
        <v>44</v>
      </c>
      <c r="O573" s="47"/>
      <c r="P573" s="223">
        <f>O573*H573</f>
        <v>0</v>
      </c>
      <c r="Q573" s="223">
        <v>0.01319</v>
      </c>
      <c r="R573" s="223">
        <f>Q573*H573</f>
        <v>0.14627709999999999</v>
      </c>
      <c r="S573" s="223">
        <v>0</v>
      </c>
      <c r="T573" s="224">
        <f>S573*H573</f>
        <v>0</v>
      </c>
      <c r="AR573" s="24" t="s">
        <v>261</v>
      </c>
      <c r="AT573" s="24" t="s">
        <v>140</v>
      </c>
      <c r="AU573" s="24" t="s">
        <v>85</v>
      </c>
      <c r="AY573" s="24" t="s">
        <v>137</v>
      </c>
      <c r="BE573" s="225">
        <f>IF(N573="základní",J573,0)</f>
        <v>0</v>
      </c>
      <c r="BF573" s="225">
        <f>IF(N573="snížená",J573,0)</f>
        <v>0</v>
      </c>
      <c r="BG573" s="225">
        <f>IF(N573="zákl. přenesená",J573,0)</f>
        <v>0</v>
      </c>
      <c r="BH573" s="225">
        <f>IF(N573="sníž. přenesená",J573,0)</f>
        <v>0</v>
      </c>
      <c r="BI573" s="225">
        <f>IF(N573="nulová",J573,0)</f>
        <v>0</v>
      </c>
      <c r="BJ573" s="24" t="s">
        <v>78</v>
      </c>
      <c r="BK573" s="225">
        <f>ROUND(I573*H573,2)</f>
        <v>0</v>
      </c>
      <c r="BL573" s="24" t="s">
        <v>261</v>
      </c>
      <c r="BM573" s="24" t="s">
        <v>681</v>
      </c>
    </row>
    <row r="574" s="11" customFormat="1">
      <c r="B574" s="226"/>
      <c r="C574" s="227"/>
      <c r="D574" s="228" t="s">
        <v>147</v>
      </c>
      <c r="E574" s="229" t="s">
        <v>21</v>
      </c>
      <c r="F574" s="230" t="s">
        <v>635</v>
      </c>
      <c r="G574" s="227"/>
      <c r="H574" s="229" t="s">
        <v>21</v>
      </c>
      <c r="I574" s="231"/>
      <c r="J574" s="227"/>
      <c r="K574" s="227"/>
      <c r="L574" s="232"/>
      <c r="M574" s="233"/>
      <c r="N574" s="234"/>
      <c r="O574" s="234"/>
      <c r="P574" s="234"/>
      <c r="Q574" s="234"/>
      <c r="R574" s="234"/>
      <c r="S574" s="234"/>
      <c r="T574" s="235"/>
      <c r="AT574" s="236" t="s">
        <v>147</v>
      </c>
      <c r="AU574" s="236" t="s">
        <v>85</v>
      </c>
      <c r="AV574" s="11" t="s">
        <v>78</v>
      </c>
      <c r="AW574" s="11" t="s">
        <v>35</v>
      </c>
      <c r="AX574" s="11" t="s">
        <v>73</v>
      </c>
      <c r="AY574" s="236" t="s">
        <v>137</v>
      </c>
    </row>
    <row r="575" s="11" customFormat="1">
      <c r="B575" s="226"/>
      <c r="C575" s="227"/>
      <c r="D575" s="228" t="s">
        <v>147</v>
      </c>
      <c r="E575" s="229" t="s">
        <v>21</v>
      </c>
      <c r="F575" s="230" t="s">
        <v>370</v>
      </c>
      <c r="G575" s="227"/>
      <c r="H575" s="229" t="s">
        <v>21</v>
      </c>
      <c r="I575" s="231"/>
      <c r="J575" s="227"/>
      <c r="K575" s="227"/>
      <c r="L575" s="232"/>
      <c r="M575" s="233"/>
      <c r="N575" s="234"/>
      <c r="O575" s="234"/>
      <c r="P575" s="234"/>
      <c r="Q575" s="234"/>
      <c r="R575" s="234"/>
      <c r="S575" s="234"/>
      <c r="T575" s="235"/>
      <c r="AT575" s="236" t="s">
        <v>147</v>
      </c>
      <c r="AU575" s="236" t="s">
        <v>85</v>
      </c>
      <c r="AV575" s="11" t="s">
        <v>78</v>
      </c>
      <c r="AW575" s="11" t="s">
        <v>35</v>
      </c>
      <c r="AX575" s="11" t="s">
        <v>73</v>
      </c>
      <c r="AY575" s="236" t="s">
        <v>137</v>
      </c>
    </row>
    <row r="576" s="12" customFormat="1">
      <c r="B576" s="237"/>
      <c r="C576" s="238"/>
      <c r="D576" s="228" t="s">
        <v>147</v>
      </c>
      <c r="E576" s="239" t="s">
        <v>21</v>
      </c>
      <c r="F576" s="240" t="s">
        <v>637</v>
      </c>
      <c r="G576" s="238"/>
      <c r="H576" s="241">
        <v>3.8399999999999999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AT576" s="247" t="s">
        <v>147</v>
      </c>
      <c r="AU576" s="247" t="s">
        <v>85</v>
      </c>
      <c r="AV576" s="12" t="s">
        <v>85</v>
      </c>
      <c r="AW576" s="12" t="s">
        <v>35</v>
      </c>
      <c r="AX576" s="12" t="s">
        <v>73</v>
      </c>
      <c r="AY576" s="247" t="s">
        <v>137</v>
      </c>
    </row>
    <row r="577" s="11" customFormat="1">
      <c r="B577" s="226"/>
      <c r="C577" s="227"/>
      <c r="D577" s="228" t="s">
        <v>147</v>
      </c>
      <c r="E577" s="229" t="s">
        <v>21</v>
      </c>
      <c r="F577" s="230" t="s">
        <v>682</v>
      </c>
      <c r="G577" s="227"/>
      <c r="H577" s="229" t="s">
        <v>21</v>
      </c>
      <c r="I577" s="231"/>
      <c r="J577" s="227"/>
      <c r="K577" s="227"/>
      <c r="L577" s="232"/>
      <c r="M577" s="233"/>
      <c r="N577" s="234"/>
      <c r="O577" s="234"/>
      <c r="P577" s="234"/>
      <c r="Q577" s="234"/>
      <c r="R577" s="234"/>
      <c r="S577" s="234"/>
      <c r="T577" s="235"/>
      <c r="AT577" s="236" t="s">
        <v>147</v>
      </c>
      <c r="AU577" s="236" t="s">
        <v>85</v>
      </c>
      <c r="AV577" s="11" t="s">
        <v>78</v>
      </c>
      <c r="AW577" s="11" t="s">
        <v>35</v>
      </c>
      <c r="AX577" s="11" t="s">
        <v>73</v>
      </c>
      <c r="AY577" s="236" t="s">
        <v>137</v>
      </c>
    </row>
    <row r="578" s="12" customFormat="1">
      <c r="B578" s="237"/>
      <c r="C578" s="238"/>
      <c r="D578" s="228" t="s">
        <v>147</v>
      </c>
      <c r="E578" s="239" t="s">
        <v>21</v>
      </c>
      <c r="F578" s="240" t="s">
        <v>683</v>
      </c>
      <c r="G578" s="238"/>
      <c r="H578" s="241">
        <v>4.25</v>
      </c>
      <c r="I578" s="242"/>
      <c r="J578" s="238"/>
      <c r="K578" s="238"/>
      <c r="L578" s="243"/>
      <c r="M578" s="244"/>
      <c r="N578" s="245"/>
      <c r="O578" s="245"/>
      <c r="P578" s="245"/>
      <c r="Q578" s="245"/>
      <c r="R578" s="245"/>
      <c r="S578" s="245"/>
      <c r="T578" s="246"/>
      <c r="AT578" s="247" t="s">
        <v>147</v>
      </c>
      <c r="AU578" s="247" t="s">
        <v>85</v>
      </c>
      <c r="AV578" s="12" t="s">
        <v>85</v>
      </c>
      <c r="AW578" s="12" t="s">
        <v>35</v>
      </c>
      <c r="AX578" s="12" t="s">
        <v>73</v>
      </c>
      <c r="AY578" s="247" t="s">
        <v>137</v>
      </c>
    </row>
    <row r="579" s="11" customFormat="1">
      <c r="B579" s="226"/>
      <c r="C579" s="227"/>
      <c r="D579" s="228" t="s">
        <v>147</v>
      </c>
      <c r="E579" s="229" t="s">
        <v>21</v>
      </c>
      <c r="F579" s="230" t="s">
        <v>684</v>
      </c>
      <c r="G579" s="227"/>
      <c r="H579" s="229" t="s">
        <v>21</v>
      </c>
      <c r="I579" s="231"/>
      <c r="J579" s="227"/>
      <c r="K579" s="227"/>
      <c r="L579" s="232"/>
      <c r="M579" s="233"/>
      <c r="N579" s="234"/>
      <c r="O579" s="234"/>
      <c r="P579" s="234"/>
      <c r="Q579" s="234"/>
      <c r="R579" s="234"/>
      <c r="S579" s="234"/>
      <c r="T579" s="235"/>
      <c r="AT579" s="236" t="s">
        <v>147</v>
      </c>
      <c r="AU579" s="236" t="s">
        <v>85</v>
      </c>
      <c r="AV579" s="11" t="s">
        <v>78</v>
      </c>
      <c r="AW579" s="11" t="s">
        <v>35</v>
      </c>
      <c r="AX579" s="11" t="s">
        <v>73</v>
      </c>
      <c r="AY579" s="236" t="s">
        <v>137</v>
      </c>
    </row>
    <row r="580" s="12" customFormat="1">
      <c r="B580" s="237"/>
      <c r="C580" s="238"/>
      <c r="D580" s="228" t="s">
        <v>147</v>
      </c>
      <c r="E580" s="239" t="s">
        <v>21</v>
      </c>
      <c r="F580" s="240" t="s">
        <v>301</v>
      </c>
      <c r="G580" s="238"/>
      <c r="H580" s="241">
        <v>3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AT580" s="247" t="s">
        <v>147</v>
      </c>
      <c r="AU580" s="247" t="s">
        <v>85</v>
      </c>
      <c r="AV580" s="12" t="s">
        <v>85</v>
      </c>
      <c r="AW580" s="12" t="s">
        <v>35</v>
      </c>
      <c r="AX580" s="12" t="s">
        <v>73</v>
      </c>
      <c r="AY580" s="247" t="s">
        <v>137</v>
      </c>
    </row>
    <row r="581" s="13" customFormat="1">
      <c r="B581" s="258"/>
      <c r="C581" s="259"/>
      <c r="D581" s="228" t="s">
        <v>147</v>
      </c>
      <c r="E581" s="260" t="s">
        <v>21</v>
      </c>
      <c r="F581" s="261" t="s">
        <v>172</v>
      </c>
      <c r="G581" s="259"/>
      <c r="H581" s="262">
        <v>11.09</v>
      </c>
      <c r="I581" s="263"/>
      <c r="J581" s="259"/>
      <c r="K581" s="259"/>
      <c r="L581" s="264"/>
      <c r="M581" s="265"/>
      <c r="N581" s="266"/>
      <c r="O581" s="266"/>
      <c r="P581" s="266"/>
      <c r="Q581" s="266"/>
      <c r="R581" s="266"/>
      <c r="S581" s="266"/>
      <c r="T581" s="267"/>
      <c r="AT581" s="268" t="s">
        <v>147</v>
      </c>
      <c r="AU581" s="268" t="s">
        <v>85</v>
      </c>
      <c r="AV581" s="13" t="s">
        <v>145</v>
      </c>
      <c r="AW581" s="13" t="s">
        <v>35</v>
      </c>
      <c r="AX581" s="13" t="s">
        <v>78</v>
      </c>
      <c r="AY581" s="268" t="s">
        <v>137</v>
      </c>
    </row>
    <row r="582" s="1" customFormat="1" ht="16.5" customHeight="1">
      <c r="B582" s="46"/>
      <c r="C582" s="214" t="s">
        <v>685</v>
      </c>
      <c r="D582" s="214" t="s">
        <v>140</v>
      </c>
      <c r="E582" s="215" t="s">
        <v>686</v>
      </c>
      <c r="F582" s="216" t="s">
        <v>687</v>
      </c>
      <c r="G582" s="217" t="s">
        <v>185</v>
      </c>
      <c r="H582" s="218">
        <v>3.8399999999999999</v>
      </c>
      <c r="I582" s="219"/>
      <c r="J582" s="220">
        <f>ROUND(I582*H582,2)</f>
        <v>0</v>
      </c>
      <c r="K582" s="216" t="s">
        <v>144</v>
      </c>
      <c r="L582" s="72"/>
      <c r="M582" s="221" t="s">
        <v>21</v>
      </c>
      <c r="N582" s="222" t="s">
        <v>44</v>
      </c>
      <c r="O582" s="47"/>
      <c r="P582" s="223">
        <f>O582*H582</f>
        <v>0</v>
      </c>
      <c r="Q582" s="223">
        <v>0</v>
      </c>
      <c r="R582" s="223">
        <f>Q582*H582</f>
        <v>0</v>
      </c>
      <c r="S582" s="223">
        <v>0.014030000000000001</v>
      </c>
      <c r="T582" s="224">
        <f>S582*H582</f>
        <v>0.053875199999999998</v>
      </c>
      <c r="AR582" s="24" t="s">
        <v>261</v>
      </c>
      <c r="AT582" s="24" t="s">
        <v>140</v>
      </c>
      <c r="AU582" s="24" t="s">
        <v>85</v>
      </c>
      <c r="AY582" s="24" t="s">
        <v>137</v>
      </c>
      <c r="BE582" s="225">
        <f>IF(N582="základní",J582,0)</f>
        <v>0</v>
      </c>
      <c r="BF582" s="225">
        <f>IF(N582="snížená",J582,0)</f>
        <v>0</v>
      </c>
      <c r="BG582" s="225">
        <f>IF(N582="zákl. přenesená",J582,0)</f>
        <v>0</v>
      </c>
      <c r="BH582" s="225">
        <f>IF(N582="sníž. přenesená",J582,0)</f>
        <v>0</v>
      </c>
      <c r="BI582" s="225">
        <f>IF(N582="nulová",J582,0)</f>
        <v>0</v>
      </c>
      <c r="BJ582" s="24" t="s">
        <v>78</v>
      </c>
      <c r="BK582" s="225">
        <f>ROUND(I582*H582,2)</f>
        <v>0</v>
      </c>
      <c r="BL582" s="24" t="s">
        <v>261</v>
      </c>
      <c r="BM582" s="24" t="s">
        <v>688</v>
      </c>
    </row>
    <row r="583" s="11" customFormat="1">
      <c r="B583" s="226"/>
      <c r="C583" s="227"/>
      <c r="D583" s="228" t="s">
        <v>147</v>
      </c>
      <c r="E583" s="229" t="s">
        <v>21</v>
      </c>
      <c r="F583" s="230" t="s">
        <v>344</v>
      </c>
      <c r="G583" s="227"/>
      <c r="H583" s="229" t="s">
        <v>21</v>
      </c>
      <c r="I583" s="231"/>
      <c r="J583" s="227"/>
      <c r="K583" s="227"/>
      <c r="L583" s="232"/>
      <c r="M583" s="233"/>
      <c r="N583" s="234"/>
      <c r="O583" s="234"/>
      <c r="P583" s="234"/>
      <c r="Q583" s="234"/>
      <c r="R583" s="234"/>
      <c r="S583" s="234"/>
      <c r="T583" s="235"/>
      <c r="AT583" s="236" t="s">
        <v>147</v>
      </c>
      <c r="AU583" s="236" t="s">
        <v>85</v>
      </c>
      <c r="AV583" s="11" t="s">
        <v>78</v>
      </c>
      <c r="AW583" s="11" t="s">
        <v>35</v>
      </c>
      <c r="AX583" s="11" t="s">
        <v>73</v>
      </c>
      <c r="AY583" s="236" t="s">
        <v>137</v>
      </c>
    </row>
    <row r="584" s="11" customFormat="1">
      <c r="B584" s="226"/>
      <c r="C584" s="227"/>
      <c r="D584" s="228" t="s">
        <v>147</v>
      </c>
      <c r="E584" s="229" t="s">
        <v>21</v>
      </c>
      <c r="F584" s="230" t="s">
        <v>370</v>
      </c>
      <c r="G584" s="227"/>
      <c r="H584" s="229" t="s">
        <v>21</v>
      </c>
      <c r="I584" s="231"/>
      <c r="J584" s="227"/>
      <c r="K584" s="227"/>
      <c r="L584" s="232"/>
      <c r="M584" s="233"/>
      <c r="N584" s="234"/>
      <c r="O584" s="234"/>
      <c r="P584" s="234"/>
      <c r="Q584" s="234"/>
      <c r="R584" s="234"/>
      <c r="S584" s="234"/>
      <c r="T584" s="235"/>
      <c r="AT584" s="236" t="s">
        <v>147</v>
      </c>
      <c r="AU584" s="236" t="s">
        <v>85</v>
      </c>
      <c r="AV584" s="11" t="s">
        <v>78</v>
      </c>
      <c r="AW584" s="11" t="s">
        <v>35</v>
      </c>
      <c r="AX584" s="11" t="s">
        <v>73</v>
      </c>
      <c r="AY584" s="236" t="s">
        <v>137</v>
      </c>
    </row>
    <row r="585" s="12" customFormat="1">
      <c r="B585" s="237"/>
      <c r="C585" s="238"/>
      <c r="D585" s="228" t="s">
        <v>147</v>
      </c>
      <c r="E585" s="239" t="s">
        <v>21</v>
      </c>
      <c r="F585" s="240" t="s">
        <v>637</v>
      </c>
      <c r="G585" s="238"/>
      <c r="H585" s="241">
        <v>3.8399999999999999</v>
      </c>
      <c r="I585" s="242"/>
      <c r="J585" s="238"/>
      <c r="K585" s="238"/>
      <c r="L585" s="243"/>
      <c r="M585" s="244"/>
      <c r="N585" s="245"/>
      <c r="O585" s="245"/>
      <c r="P585" s="245"/>
      <c r="Q585" s="245"/>
      <c r="R585" s="245"/>
      <c r="S585" s="245"/>
      <c r="T585" s="246"/>
      <c r="AT585" s="247" t="s">
        <v>147</v>
      </c>
      <c r="AU585" s="247" t="s">
        <v>85</v>
      </c>
      <c r="AV585" s="12" t="s">
        <v>85</v>
      </c>
      <c r="AW585" s="12" t="s">
        <v>35</v>
      </c>
      <c r="AX585" s="12" t="s">
        <v>78</v>
      </c>
      <c r="AY585" s="247" t="s">
        <v>137</v>
      </c>
    </row>
    <row r="586" s="1" customFormat="1" ht="25.5" customHeight="1">
      <c r="B586" s="46"/>
      <c r="C586" s="214" t="s">
        <v>689</v>
      </c>
      <c r="D586" s="214" t="s">
        <v>140</v>
      </c>
      <c r="E586" s="215" t="s">
        <v>690</v>
      </c>
      <c r="F586" s="216" t="s">
        <v>691</v>
      </c>
      <c r="G586" s="217" t="s">
        <v>218</v>
      </c>
      <c r="H586" s="218">
        <v>4</v>
      </c>
      <c r="I586" s="219"/>
      <c r="J586" s="220">
        <f>ROUND(I586*H586,2)</f>
        <v>0</v>
      </c>
      <c r="K586" s="216" t="s">
        <v>144</v>
      </c>
      <c r="L586" s="72"/>
      <c r="M586" s="221" t="s">
        <v>21</v>
      </c>
      <c r="N586" s="222" t="s">
        <v>44</v>
      </c>
      <c r="O586" s="47"/>
      <c r="P586" s="223">
        <f>O586*H586</f>
        <v>0</v>
      </c>
      <c r="Q586" s="223">
        <v>0</v>
      </c>
      <c r="R586" s="223">
        <f>Q586*H586</f>
        <v>0</v>
      </c>
      <c r="S586" s="223">
        <v>0</v>
      </c>
      <c r="T586" s="224">
        <f>S586*H586</f>
        <v>0</v>
      </c>
      <c r="AR586" s="24" t="s">
        <v>261</v>
      </c>
      <c r="AT586" s="24" t="s">
        <v>140</v>
      </c>
      <c r="AU586" s="24" t="s">
        <v>85</v>
      </c>
      <c r="AY586" s="24" t="s">
        <v>137</v>
      </c>
      <c r="BE586" s="225">
        <f>IF(N586="základní",J586,0)</f>
        <v>0</v>
      </c>
      <c r="BF586" s="225">
        <f>IF(N586="snížená",J586,0)</f>
        <v>0</v>
      </c>
      <c r="BG586" s="225">
        <f>IF(N586="zákl. přenesená",J586,0)</f>
        <v>0</v>
      </c>
      <c r="BH586" s="225">
        <f>IF(N586="sníž. přenesená",J586,0)</f>
        <v>0</v>
      </c>
      <c r="BI586" s="225">
        <f>IF(N586="nulová",J586,0)</f>
        <v>0</v>
      </c>
      <c r="BJ586" s="24" t="s">
        <v>78</v>
      </c>
      <c r="BK586" s="225">
        <f>ROUND(I586*H586,2)</f>
        <v>0</v>
      </c>
      <c r="BL586" s="24" t="s">
        <v>261</v>
      </c>
      <c r="BM586" s="24" t="s">
        <v>692</v>
      </c>
    </row>
    <row r="587" s="11" customFormat="1">
      <c r="B587" s="226"/>
      <c r="C587" s="227"/>
      <c r="D587" s="228" t="s">
        <v>147</v>
      </c>
      <c r="E587" s="229" t="s">
        <v>21</v>
      </c>
      <c r="F587" s="230" t="s">
        <v>148</v>
      </c>
      <c r="G587" s="227"/>
      <c r="H587" s="229" t="s">
        <v>21</v>
      </c>
      <c r="I587" s="231"/>
      <c r="J587" s="227"/>
      <c r="K587" s="227"/>
      <c r="L587" s="232"/>
      <c r="M587" s="233"/>
      <c r="N587" s="234"/>
      <c r="O587" s="234"/>
      <c r="P587" s="234"/>
      <c r="Q587" s="234"/>
      <c r="R587" s="234"/>
      <c r="S587" s="234"/>
      <c r="T587" s="235"/>
      <c r="AT587" s="236" t="s">
        <v>147</v>
      </c>
      <c r="AU587" s="236" t="s">
        <v>85</v>
      </c>
      <c r="AV587" s="11" t="s">
        <v>78</v>
      </c>
      <c r="AW587" s="11" t="s">
        <v>35</v>
      </c>
      <c r="AX587" s="11" t="s">
        <v>73</v>
      </c>
      <c r="AY587" s="236" t="s">
        <v>137</v>
      </c>
    </row>
    <row r="588" s="11" customFormat="1">
      <c r="B588" s="226"/>
      <c r="C588" s="227"/>
      <c r="D588" s="228" t="s">
        <v>147</v>
      </c>
      <c r="E588" s="229" t="s">
        <v>21</v>
      </c>
      <c r="F588" s="230" t="s">
        <v>591</v>
      </c>
      <c r="G588" s="227"/>
      <c r="H588" s="229" t="s">
        <v>21</v>
      </c>
      <c r="I588" s="231"/>
      <c r="J588" s="227"/>
      <c r="K588" s="227"/>
      <c r="L588" s="232"/>
      <c r="M588" s="233"/>
      <c r="N588" s="234"/>
      <c r="O588" s="234"/>
      <c r="P588" s="234"/>
      <c r="Q588" s="234"/>
      <c r="R588" s="234"/>
      <c r="S588" s="234"/>
      <c r="T588" s="235"/>
      <c r="AT588" s="236" t="s">
        <v>147</v>
      </c>
      <c r="AU588" s="236" t="s">
        <v>85</v>
      </c>
      <c r="AV588" s="11" t="s">
        <v>78</v>
      </c>
      <c r="AW588" s="11" t="s">
        <v>35</v>
      </c>
      <c r="AX588" s="11" t="s">
        <v>73</v>
      </c>
      <c r="AY588" s="236" t="s">
        <v>137</v>
      </c>
    </row>
    <row r="589" s="12" customFormat="1">
      <c r="B589" s="237"/>
      <c r="C589" s="238"/>
      <c r="D589" s="228" t="s">
        <v>147</v>
      </c>
      <c r="E589" s="239" t="s">
        <v>21</v>
      </c>
      <c r="F589" s="240" t="s">
        <v>693</v>
      </c>
      <c r="G589" s="238"/>
      <c r="H589" s="241">
        <v>4</v>
      </c>
      <c r="I589" s="242"/>
      <c r="J589" s="238"/>
      <c r="K589" s="238"/>
      <c r="L589" s="243"/>
      <c r="M589" s="244"/>
      <c r="N589" s="245"/>
      <c r="O589" s="245"/>
      <c r="P589" s="245"/>
      <c r="Q589" s="245"/>
      <c r="R589" s="245"/>
      <c r="S589" s="245"/>
      <c r="T589" s="246"/>
      <c r="AT589" s="247" t="s">
        <v>147</v>
      </c>
      <c r="AU589" s="247" t="s">
        <v>85</v>
      </c>
      <c r="AV589" s="12" t="s">
        <v>85</v>
      </c>
      <c r="AW589" s="12" t="s">
        <v>35</v>
      </c>
      <c r="AX589" s="12" t="s">
        <v>78</v>
      </c>
      <c r="AY589" s="247" t="s">
        <v>137</v>
      </c>
    </row>
    <row r="590" s="1" customFormat="1" ht="16.5" customHeight="1">
      <c r="B590" s="46"/>
      <c r="C590" s="248" t="s">
        <v>694</v>
      </c>
      <c r="D590" s="248" t="s">
        <v>158</v>
      </c>
      <c r="E590" s="249" t="s">
        <v>695</v>
      </c>
      <c r="F590" s="250" t="s">
        <v>696</v>
      </c>
      <c r="G590" s="251" t="s">
        <v>218</v>
      </c>
      <c r="H590" s="252">
        <v>4</v>
      </c>
      <c r="I590" s="253"/>
      <c r="J590" s="254">
        <f>ROUND(I590*H590,2)</f>
        <v>0</v>
      </c>
      <c r="K590" s="250" t="s">
        <v>144</v>
      </c>
      <c r="L590" s="255"/>
      <c r="M590" s="256" t="s">
        <v>21</v>
      </c>
      <c r="N590" s="257" t="s">
        <v>44</v>
      </c>
      <c r="O590" s="47"/>
      <c r="P590" s="223">
        <f>O590*H590</f>
        <v>0</v>
      </c>
      <c r="Q590" s="223">
        <v>0.044999999999999998</v>
      </c>
      <c r="R590" s="223">
        <f>Q590*H590</f>
        <v>0.17999999999999999</v>
      </c>
      <c r="S590" s="223">
        <v>0</v>
      </c>
      <c r="T590" s="224">
        <f>S590*H590</f>
        <v>0</v>
      </c>
      <c r="AR590" s="24" t="s">
        <v>366</v>
      </c>
      <c r="AT590" s="24" t="s">
        <v>158</v>
      </c>
      <c r="AU590" s="24" t="s">
        <v>85</v>
      </c>
      <c r="AY590" s="24" t="s">
        <v>137</v>
      </c>
      <c r="BE590" s="225">
        <f>IF(N590="základní",J590,0)</f>
        <v>0</v>
      </c>
      <c r="BF590" s="225">
        <f>IF(N590="snížená",J590,0)</f>
        <v>0</v>
      </c>
      <c r="BG590" s="225">
        <f>IF(N590="zákl. přenesená",J590,0)</f>
        <v>0</v>
      </c>
      <c r="BH590" s="225">
        <f>IF(N590="sníž. přenesená",J590,0)</f>
        <v>0</v>
      </c>
      <c r="BI590" s="225">
        <f>IF(N590="nulová",J590,0)</f>
        <v>0</v>
      </c>
      <c r="BJ590" s="24" t="s">
        <v>78</v>
      </c>
      <c r="BK590" s="225">
        <f>ROUND(I590*H590,2)</f>
        <v>0</v>
      </c>
      <c r="BL590" s="24" t="s">
        <v>261</v>
      </c>
      <c r="BM590" s="24" t="s">
        <v>697</v>
      </c>
    </row>
    <row r="591" s="1" customFormat="1" ht="16.5" customHeight="1">
      <c r="B591" s="46"/>
      <c r="C591" s="214" t="s">
        <v>698</v>
      </c>
      <c r="D591" s="214" t="s">
        <v>140</v>
      </c>
      <c r="E591" s="215" t="s">
        <v>699</v>
      </c>
      <c r="F591" s="216" t="s">
        <v>700</v>
      </c>
      <c r="G591" s="217" t="s">
        <v>154</v>
      </c>
      <c r="H591" s="218">
        <v>2.4630000000000001</v>
      </c>
      <c r="I591" s="219"/>
      <c r="J591" s="220">
        <f>ROUND(I591*H591,2)</f>
        <v>0</v>
      </c>
      <c r="K591" s="216" t="s">
        <v>144</v>
      </c>
      <c r="L591" s="72"/>
      <c r="M591" s="221" t="s">
        <v>21</v>
      </c>
      <c r="N591" s="222" t="s">
        <v>44</v>
      </c>
      <c r="O591" s="47"/>
      <c r="P591" s="223">
        <f>O591*H591</f>
        <v>0</v>
      </c>
      <c r="Q591" s="223">
        <v>0</v>
      </c>
      <c r="R591" s="223">
        <f>Q591*H591</f>
        <v>0</v>
      </c>
      <c r="S591" s="223">
        <v>0</v>
      </c>
      <c r="T591" s="224">
        <f>S591*H591</f>
        <v>0</v>
      </c>
      <c r="AR591" s="24" t="s">
        <v>261</v>
      </c>
      <c r="AT591" s="24" t="s">
        <v>140</v>
      </c>
      <c r="AU591" s="24" t="s">
        <v>85</v>
      </c>
      <c r="AY591" s="24" t="s">
        <v>137</v>
      </c>
      <c r="BE591" s="225">
        <f>IF(N591="základní",J591,0)</f>
        <v>0</v>
      </c>
      <c r="BF591" s="225">
        <f>IF(N591="snížená",J591,0)</f>
        <v>0</v>
      </c>
      <c r="BG591" s="225">
        <f>IF(N591="zákl. přenesená",J591,0)</f>
        <v>0</v>
      </c>
      <c r="BH591" s="225">
        <f>IF(N591="sníž. přenesená",J591,0)</f>
        <v>0</v>
      </c>
      <c r="BI591" s="225">
        <f>IF(N591="nulová",J591,0)</f>
        <v>0</v>
      </c>
      <c r="BJ591" s="24" t="s">
        <v>78</v>
      </c>
      <c r="BK591" s="225">
        <f>ROUND(I591*H591,2)</f>
        <v>0</v>
      </c>
      <c r="BL591" s="24" t="s">
        <v>261</v>
      </c>
      <c r="BM591" s="24" t="s">
        <v>701</v>
      </c>
    </row>
    <row r="592" s="10" customFormat="1" ht="29.88" customHeight="1">
      <c r="B592" s="198"/>
      <c r="C592" s="199"/>
      <c r="D592" s="200" t="s">
        <v>72</v>
      </c>
      <c r="E592" s="212" t="s">
        <v>702</v>
      </c>
      <c r="F592" s="212" t="s">
        <v>703</v>
      </c>
      <c r="G592" s="199"/>
      <c r="H592" s="199"/>
      <c r="I592" s="202"/>
      <c r="J592" s="213">
        <f>BK592</f>
        <v>0</v>
      </c>
      <c r="K592" s="199"/>
      <c r="L592" s="204"/>
      <c r="M592" s="205"/>
      <c r="N592" s="206"/>
      <c r="O592" s="206"/>
      <c r="P592" s="207">
        <f>SUM(P593:P630)</f>
        <v>0</v>
      </c>
      <c r="Q592" s="206"/>
      <c r="R592" s="207">
        <f>SUM(R593:R630)</f>
        <v>0.8397</v>
      </c>
      <c r="S592" s="206"/>
      <c r="T592" s="208">
        <f>SUM(T593:T630)</f>
        <v>0.001</v>
      </c>
      <c r="AR592" s="209" t="s">
        <v>85</v>
      </c>
      <c r="AT592" s="210" t="s">
        <v>72</v>
      </c>
      <c r="AU592" s="210" t="s">
        <v>78</v>
      </c>
      <c r="AY592" s="209" t="s">
        <v>137</v>
      </c>
      <c r="BK592" s="211">
        <f>SUM(BK593:BK630)</f>
        <v>0</v>
      </c>
    </row>
    <row r="593" s="1" customFormat="1" ht="38.25" customHeight="1">
      <c r="B593" s="46"/>
      <c r="C593" s="214" t="s">
        <v>704</v>
      </c>
      <c r="D593" s="214" t="s">
        <v>140</v>
      </c>
      <c r="E593" s="215" t="s">
        <v>705</v>
      </c>
      <c r="F593" s="216" t="s">
        <v>706</v>
      </c>
      <c r="G593" s="217" t="s">
        <v>218</v>
      </c>
      <c r="H593" s="218">
        <v>4</v>
      </c>
      <c r="I593" s="219"/>
      <c r="J593" s="220">
        <f>ROUND(I593*H593,2)</f>
        <v>0</v>
      </c>
      <c r="K593" s="216" t="s">
        <v>21</v>
      </c>
      <c r="L593" s="72"/>
      <c r="M593" s="221" t="s">
        <v>21</v>
      </c>
      <c r="N593" s="222" t="s">
        <v>44</v>
      </c>
      <c r="O593" s="47"/>
      <c r="P593" s="223">
        <f>O593*H593</f>
        <v>0</v>
      </c>
      <c r="Q593" s="223">
        <v>0.040000000000000001</v>
      </c>
      <c r="R593" s="223">
        <f>Q593*H593</f>
        <v>0.16</v>
      </c>
      <c r="S593" s="223">
        <v>0</v>
      </c>
      <c r="T593" s="224">
        <f>S593*H593</f>
        <v>0</v>
      </c>
      <c r="AR593" s="24" t="s">
        <v>261</v>
      </c>
      <c r="AT593" s="24" t="s">
        <v>140</v>
      </c>
      <c r="AU593" s="24" t="s">
        <v>85</v>
      </c>
      <c r="AY593" s="24" t="s">
        <v>137</v>
      </c>
      <c r="BE593" s="225">
        <f>IF(N593="základní",J593,0)</f>
        <v>0</v>
      </c>
      <c r="BF593" s="225">
        <f>IF(N593="snížená",J593,0)</f>
        <v>0</v>
      </c>
      <c r="BG593" s="225">
        <f>IF(N593="zákl. přenesená",J593,0)</f>
        <v>0</v>
      </c>
      <c r="BH593" s="225">
        <f>IF(N593="sníž. přenesená",J593,0)</f>
        <v>0</v>
      </c>
      <c r="BI593" s="225">
        <f>IF(N593="nulová",J593,0)</f>
        <v>0</v>
      </c>
      <c r="BJ593" s="24" t="s">
        <v>78</v>
      </c>
      <c r="BK593" s="225">
        <f>ROUND(I593*H593,2)</f>
        <v>0</v>
      </c>
      <c r="BL593" s="24" t="s">
        <v>261</v>
      </c>
      <c r="BM593" s="24" t="s">
        <v>707</v>
      </c>
    </row>
    <row r="594" s="11" customFormat="1">
      <c r="B594" s="226"/>
      <c r="C594" s="227"/>
      <c r="D594" s="228" t="s">
        <v>147</v>
      </c>
      <c r="E594" s="229" t="s">
        <v>21</v>
      </c>
      <c r="F594" s="230" t="s">
        <v>148</v>
      </c>
      <c r="G594" s="227"/>
      <c r="H594" s="229" t="s">
        <v>21</v>
      </c>
      <c r="I594" s="231"/>
      <c r="J594" s="227"/>
      <c r="K594" s="227"/>
      <c r="L594" s="232"/>
      <c r="M594" s="233"/>
      <c r="N594" s="234"/>
      <c r="O594" s="234"/>
      <c r="P594" s="234"/>
      <c r="Q594" s="234"/>
      <c r="R594" s="234"/>
      <c r="S594" s="234"/>
      <c r="T594" s="235"/>
      <c r="AT594" s="236" t="s">
        <v>147</v>
      </c>
      <c r="AU594" s="236" t="s">
        <v>85</v>
      </c>
      <c r="AV594" s="11" t="s">
        <v>78</v>
      </c>
      <c r="AW594" s="11" t="s">
        <v>35</v>
      </c>
      <c r="AX594" s="11" t="s">
        <v>73</v>
      </c>
      <c r="AY594" s="236" t="s">
        <v>137</v>
      </c>
    </row>
    <row r="595" s="11" customFormat="1">
      <c r="B595" s="226"/>
      <c r="C595" s="227"/>
      <c r="D595" s="228" t="s">
        <v>147</v>
      </c>
      <c r="E595" s="229" t="s">
        <v>21</v>
      </c>
      <c r="F595" s="230" t="s">
        <v>708</v>
      </c>
      <c r="G595" s="227"/>
      <c r="H595" s="229" t="s">
        <v>21</v>
      </c>
      <c r="I595" s="231"/>
      <c r="J595" s="227"/>
      <c r="K595" s="227"/>
      <c r="L595" s="232"/>
      <c r="M595" s="233"/>
      <c r="N595" s="234"/>
      <c r="O595" s="234"/>
      <c r="P595" s="234"/>
      <c r="Q595" s="234"/>
      <c r="R595" s="234"/>
      <c r="S595" s="234"/>
      <c r="T595" s="235"/>
      <c r="AT595" s="236" t="s">
        <v>147</v>
      </c>
      <c r="AU595" s="236" t="s">
        <v>85</v>
      </c>
      <c r="AV595" s="11" t="s">
        <v>78</v>
      </c>
      <c r="AW595" s="11" t="s">
        <v>35</v>
      </c>
      <c r="AX595" s="11" t="s">
        <v>73</v>
      </c>
      <c r="AY595" s="236" t="s">
        <v>137</v>
      </c>
    </row>
    <row r="596" s="12" customFormat="1">
      <c r="B596" s="237"/>
      <c r="C596" s="238"/>
      <c r="D596" s="228" t="s">
        <v>147</v>
      </c>
      <c r="E596" s="239" t="s">
        <v>21</v>
      </c>
      <c r="F596" s="240" t="s">
        <v>709</v>
      </c>
      <c r="G596" s="238"/>
      <c r="H596" s="241">
        <v>4</v>
      </c>
      <c r="I596" s="242"/>
      <c r="J596" s="238"/>
      <c r="K596" s="238"/>
      <c r="L596" s="243"/>
      <c r="M596" s="244"/>
      <c r="N596" s="245"/>
      <c r="O596" s="245"/>
      <c r="P596" s="245"/>
      <c r="Q596" s="245"/>
      <c r="R596" s="245"/>
      <c r="S596" s="245"/>
      <c r="T596" s="246"/>
      <c r="AT596" s="247" t="s">
        <v>147</v>
      </c>
      <c r="AU596" s="247" t="s">
        <v>85</v>
      </c>
      <c r="AV596" s="12" t="s">
        <v>85</v>
      </c>
      <c r="AW596" s="12" t="s">
        <v>35</v>
      </c>
      <c r="AX596" s="12" t="s">
        <v>78</v>
      </c>
      <c r="AY596" s="247" t="s">
        <v>137</v>
      </c>
    </row>
    <row r="597" s="1" customFormat="1" ht="25.5" customHeight="1">
      <c r="B597" s="46"/>
      <c r="C597" s="214" t="s">
        <v>710</v>
      </c>
      <c r="D597" s="214" t="s">
        <v>140</v>
      </c>
      <c r="E597" s="215" t="s">
        <v>711</v>
      </c>
      <c r="F597" s="216" t="s">
        <v>712</v>
      </c>
      <c r="G597" s="217" t="s">
        <v>218</v>
      </c>
      <c r="H597" s="218">
        <v>1</v>
      </c>
      <c r="I597" s="219"/>
      <c r="J597" s="220">
        <f>ROUND(I597*H597,2)</f>
        <v>0</v>
      </c>
      <c r="K597" s="216" t="s">
        <v>21</v>
      </c>
      <c r="L597" s="72"/>
      <c r="M597" s="221" t="s">
        <v>21</v>
      </c>
      <c r="N597" s="222" t="s">
        <v>44</v>
      </c>
      <c r="O597" s="47"/>
      <c r="P597" s="223">
        <f>O597*H597</f>
        <v>0</v>
      </c>
      <c r="Q597" s="223">
        <v>0.070000000000000007</v>
      </c>
      <c r="R597" s="223">
        <f>Q597*H597</f>
        <v>0.070000000000000007</v>
      </c>
      <c r="S597" s="223">
        <v>0</v>
      </c>
      <c r="T597" s="224">
        <f>S597*H597</f>
        <v>0</v>
      </c>
      <c r="AR597" s="24" t="s">
        <v>261</v>
      </c>
      <c r="AT597" s="24" t="s">
        <v>140</v>
      </c>
      <c r="AU597" s="24" t="s">
        <v>85</v>
      </c>
      <c r="AY597" s="24" t="s">
        <v>137</v>
      </c>
      <c r="BE597" s="225">
        <f>IF(N597="základní",J597,0)</f>
        <v>0</v>
      </c>
      <c r="BF597" s="225">
        <f>IF(N597="snížená",J597,0)</f>
        <v>0</v>
      </c>
      <c r="BG597" s="225">
        <f>IF(N597="zákl. přenesená",J597,0)</f>
        <v>0</v>
      </c>
      <c r="BH597" s="225">
        <f>IF(N597="sníž. přenesená",J597,0)</f>
        <v>0</v>
      </c>
      <c r="BI597" s="225">
        <f>IF(N597="nulová",J597,0)</f>
        <v>0</v>
      </c>
      <c r="BJ597" s="24" t="s">
        <v>78</v>
      </c>
      <c r="BK597" s="225">
        <f>ROUND(I597*H597,2)</f>
        <v>0</v>
      </c>
      <c r="BL597" s="24" t="s">
        <v>261</v>
      </c>
      <c r="BM597" s="24" t="s">
        <v>713</v>
      </c>
    </row>
    <row r="598" s="11" customFormat="1">
      <c r="B598" s="226"/>
      <c r="C598" s="227"/>
      <c r="D598" s="228" t="s">
        <v>147</v>
      </c>
      <c r="E598" s="229" t="s">
        <v>21</v>
      </c>
      <c r="F598" s="230" t="s">
        <v>148</v>
      </c>
      <c r="G598" s="227"/>
      <c r="H598" s="229" t="s">
        <v>21</v>
      </c>
      <c r="I598" s="231"/>
      <c r="J598" s="227"/>
      <c r="K598" s="227"/>
      <c r="L598" s="232"/>
      <c r="M598" s="233"/>
      <c r="N598" s="234"/>
      <c r="O598" s="234"/>
      <c r="P598" s="234"/>
      <c r="Q598" s="234"/>
      <c r="R598" s="234"/>
      <c r="S598" s="234"/>
      <c r="T598" s="235"/>
      <c r="AT598" s="236" t="s">
        <v>147</v>
      </c>
      <c r="AU598" s="236" t="s">
        <v>85</v>
      </c>
      <c r="AV598" s="11" t="s">
        <v>78</v>
      </c>
      <c r="AW598" s="11" t="s">
        <v>35</v>
      </c>
      <c r="AX598" s="11" t="s">
        <v>73</v>
      </c>
      <c r="AY598" s="236" t="s">
        <v>137</v>
      </c>
    </row>
    <row r="599" s="11" customFormat="1">
      <c r="B599" s="226"/>
      <c r="C599" s="227"/>
      <c r="D599" s="228" t="s">
        <v>147</v>
      </c>
      <c r="E599" s="229" t="s">
        <v>21</v>
      </c>
      <c r="F599" s="230" t="s">
        <v>714</v>
      </c>
      <c r="G599" s="227"/>
      <c r="H599" s="229" t="s">
        <v>21</v>
      </c>
      <c r="I599" s="231"/>
      <c r="J599" s="227"/>
      <c r="K599" s="227"/>
      <c r="L599" s="232"/>
      <c r="M599" s="233"/>
      <c r="N599" s="234"/>
      <c r="O599" s="234"/>
      <c r="P599" s="234"/>
      <c r="Q599" s="234"/>
      <c r="R599" s="234"/>
      <c r="S599" s="234"/>
      <c r="T599" s="235"/>
      <c r="AT599" s="236" t="s">
        <v>147</v>
      </c>
      <c r="AU599" s="236" t="s">
        <v>85</v>
      </c>
      <c r="AV599" s="11" t="s">
        <v>78</v>
      </c>
      <c r="AW599" s="11" t="s">
        <v>35</v>
      </c>
      <c r="AX599" s="11" t="s">
        <v>73</v>
      </c>
      <c r="AY599" s="236" t="s">
        <v>137</v>
      </c>
    </row>
    <row r="600" s="12" customFormat="1">
      <c r="B600" s="237"/>
      <c r="C600" s="238"/>
      <c r="D600" s="228" t="s">
        <v>147</v>
      </c>
      <c r="E600" s="239" t="s">
        <v>21</v>
      </c>
      <c r="F600" s="240" t="s">
        <v>324</v>
      </c>
      <c r="G600" s="238"/>
      <c r="H600" s="241">
        <v>1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AT600" s="247" t="s">
        <v>147</v>
      </c>
      <c r="AU600" s="247" t="s">
        <v>85</v>
      </c>
      <c r="AV600" s="12" t="s">
        <v>85</v>
      </c>
      <c r="AW600" s="12" t="s">
        <v>35</v>
      </c>
      <c r="AX600" s="12" t="s">
        <v>78</v>
      </c>
      <c r="AY600" s="247" t="s">
        <v>137</v>
      </c>
    </row>
    <row r="601" s="1" customFormat="1" ht="38.25" customHeight="1">
      <c r="B601" s="46"/>
      <c r="C601" s="214" t="s">
        <v>715</v>
      </c>
      <c r="D601" s="214" t="s">
        <v>140</v>
      </c>
      <c r="E601" s="215" t="s">
        <v>716</v>
      </c>
      <c r="F601" s="216" t="s">
        <v>717</v>
      </c>
      <c r="G601" s="217" t="s">
        <v>218</v>
      </c>
      <c r="H601" s="218">
        <v>1</v>
      </c>
      <c r="I601" s="219"/>
      <c r="J601" s="220">
        <f>ROUND(I601*H601,2)</f>
        <v>0</v>
      </c>
      <c r="K601" s="216" t="s">
        <v>21</v>
      </c>
      <c r="L601" s="72"/>
      <c r="M601" s="221" t="s">
        <v>21</v>
      </c>
      <c r="N601" s="222" t="s">
        <v>44</v>
      </c>
      <c r="O601" s="47"/>
      <c r="P601" s="223">
        <f>O601*H601</f>
        <v>0</v>
      </c>
      <c r="Q601" s="223">
        <v>0.080000000000000002</v>
      </c>
      <c r="R601" s="223">
        <f>Q601*H601</f>
        <v>0.080000000000000002</v>
      </c>
      <c r="S601" s="223">
        <v>0</v>
      </c>
      <c r="T601" s="224">
        <f>S601*H601</f>
        <v>0</v>
      </c>
      <c r="AR601" s="24" t="s">
        <v>261</v>
      </c>
      <c r="AT601" s="24" t="s">
        <v>140</v>
      </c>
      <c r="AU601" s="24" t="s">
        <v>85</v>
      </c>
      <c r="AY601" s="24" t="s">
        <v>137</v>
      </c>
      <c r="BE601" s="225">
        <f>IF(N601="základní",J601,0)</f>
        <v>0</v>
      </c>
      <c r="BF601" s="225">
        <f>IF(N601="snížená",J601,0)</f>
        <v>0</v>
      </c>
      <c r="BG601" s="225">
        <f>IF(N601="zákl. přenesená",J601,0)</f>
        <v>0</v>
      </c>
      <c r="BH601" s="225">
        <f>IF(N601="sníž. přenesená",J601,0)</f>
        <v>0</v>
      </c>
      <c r="BI601" s="225">
        <f>IF(N601="nulová",J601,0)</f>
        <v>0</v>
      </c>
      <c r="BJ601" s="24" t="s">
        <v>78</v>
      </c>
      <c r="BK601" s="225">
        <f>ROUND(I601*H601,2)</f>
        <v>0</v>
      </c>
      <c r="BL601" s="24" t="s">
        <v>261</v>
      </c>
      <c r="BM601" s="24" t="s">
        <v>718</v>
      </c>
    </row>
    <row r="602" s="11" customFormat="1">
      <c r="B602" s="226"/>
      <c r="C602" s="227"/>
      <c r="D602" s="228" t="s">
        <v>147</v>
      </c>
      <c r="E602" s="229" t="s">
        <v>21</v>
      </c>
      <c r="F602" s="230" t="s">
        <v>148</v>
      </c>
      <c r="G602" s="227"/>
      <c r="H602" s="229" t="s">
        <v>21</v>
      </c>
      <c r="I602" s="231"/>
      <c r="J602" s="227"/>
      <c r="K602" s="227"/>
      <c r="L602" s="232"/>
      <c r="M602" s="233"/>
      <c r="N602" s="234"/>
      <c r="O602" s="234"/>
      <c r="P602" s="234"/>
      <c r="Q602" s="234"/>
      <c r="R602" s="234"/>
      <c r="S602" s="234"/>
      <c r="T602" s="235"/>
      <c r="AT602" s="236" t="s">
        <v>147</v>
      </c>
      <c r="AU602" s="236" t="s">
        <v>85</v>
      </c>
      <c r="AV602" s="11" t="s">
        <v>78</v>
      </c>
      <c r="AW602" s="11" t="s">
        <v>35</v>
      </c>
      <c r="AX602" s="11" t="s">
        <v>73</v>
      </c>
      <c r="AY602" s="236" t="s">
        <v>137</v>
      </c>
    </row>
    <row r="603" s="11" customFormat="1">
      <c r="B603" s="226"/>
      <c r="C603" s="227"/>
      <c r="D603" s="228" t="s">
        <v>147</v>
      </c>
      <c r="E603" s="229" t="s">
        <v>21</v>
      </c>
      <c r="F603" s="230" t="s">
        <v>719</v>
      </c>
      <c r="G603" s="227"/>
      <c r="H603" s="229" t="s">
        <v>21</v>
      </c>
      <c r="I603" s="231"/>
      <c r="J603" s="227"/>
      <c r="K603" s="227"/>
      <c r="L603" s="232"/>
      <c r="M603" s="233"/>
      <c r="N603" s="234"/>
      <c r="O603" s="234"/>
      <c r="P603" s="234"/>
      <c r="Q603" s="234"/>
      <c r="R603" s="234"/>
      <c r="S603" s="234"/>
      <c r="T603" s="235"/>
      <c r="AT603" s="236" t="s">
        <v>147</v>
      </c>
      <c r="AU603" s="236" t="s">
        <v>85</v>
      </c>
      <c r="AV603" s="11" t="s">
        <v>78</v>
      </c>
      <c r="AW603" s="11" t="s">
        <v>35</v>
      </c>
      <c r="AX603" s="11" t="s">
        <v>73</v>
      </c>
      <c r="AY603" s="236" t="s">
        <v>137</v>
      </c>
    </row>
    <row r="604" s="12" customFormat="1">
      <c r="B604" s="237"/>
      <c r="C604" s="238"/>
      <c r="D604" s="228" t="s">
        <v>147</v>
      </c>
      <c r="E604" s="239" t="s">
        <v>21</v>
      </c>
      <c r="F604" s="240" t="s">
        <v>324</v>
      </c>
      <c r="G604" s="238"/>
      <c r="H604" s="241">
        <v>1</v>
      </c>
      <c r="I604" s="242"/>
      <c r="J604" s="238"/>
      <c r="K604" s="238"/>
      <c r="L604" s="243"/>
      <c r="M604" s="244"/>
      <c r="N604" s="245"/>
      <c r="O604" s="245"/>
      <c r="P604" s="245"/>
      <c r="Q604" s="245"/>
      <c r="R604" s="245"/>
      <c r="S604" s="245"/>
      <c r="T604" s="246"/>
      <c r="AT604" s="247" t="s">
        <v>147</v>
      </c>
      <c r="AU604" s="247" t="s">
        <v>85</v>
      </c>
      <c r="AV604" s="12" t="s">
        <v>85</v>
      </c>
      <c r="AW604" s="12" t="s">
        <v>35</v>
      </c>
      <c r="AX604" s="12" t="s">
        <v>78</v>
      </c>
      <c r="AY604" s="247" t="s">
        <v>137</v>
      </c>
    </row>
    <row r="605" s="1" customFormat="1" ht="38.25" customHeight="1">
      <c r="B605" s="46"/>
      <c r="C605" s="214" t="s">
        <v>720</v>
      </c>
      <c r="D605" s="214" t="s">
        <v>140</v>
      </c>
      <c r="E605" s="215" t="s">
        <v>721</v>
      </c>
      <c r="F605" s="216" t="s">
        <v>722</v>
      </c>
      <c r="G605" s="217" t="s">
        <v>218</v>
      </c>
      <c r="H605" s="218">
        <v>1</v>
      </c>
      <c r="I605" s="219"/>
      <c r="J605" s="220">
        <f>ROUND(I605*H605,2)</f>
        <v>0</v>
      </c>
      <c r="K605" s="216" t="s">
        <v>21</v>
      </c>
      <c r="L605" s="72"/>
      <c r="M605" s="221" t="s">
        <v>21</v>
      </c>
      <c r="N605" s="222" t="s">
        <v>44</v>
      </c>
      <c r="O605" s="47"/>
      <c r="P605" s="223">
        <f>O605*H605</f>
        <v>0</v>
      </c>
      <c r="Q605" s="223">
        <v>0.070000000000000007</v>
      </c>
      <c r="R605" s="223">
        <f>Q605*H605</f>
        <v>0.070000000000000007</v>
      </c>
      <c r="S605" s="223">
        <v>0</v>
      </c>
      <c r="T605" s="224">
        <f>S605*H605</f>
        <v>0</v>
      </c>
      <c r="AR605" s="24" t="s">
        <v>261</v>
      </c>
      <c r="AT605" s="24" t="s">
        <v>140</v>
      </c>
      <c r="AU605" s="24" t="s">
        <v>85</v>
      </c>
      <c r="AY605" s="24" t="s">
        <v>137</v>
      </c>
      <c r="BE605" s="225">
        <f>IF(N605="základní",J605,0)</f>
        <v>0</v>
      </c>
      <c r="BF605" s="225">
        <f>IF(N605="snížená",J605,0)</f>
        <v>0</v>
      </c>
      <c r="BG605" s="225">
        <f>IF(N605="zákl. přenesená",J605,0)</f>
        <v>0</v>
      </c>
      <c r="BH605" s="225">
        <f>IF(N605="sníž. přenesená",J605,0)</f>
        <v>0</v>
      </c>
      <c r="BI605" s="225">
        <f>IF(N605="nulová",J605,0)</f>
        <v>0</v>
      </c>
      <c r="BJ605" s="24" t="s">
        <v>78</v>
      </c>
      <c r="BK605" s="225">
        <f>ROUND(I605*H605,2)</f>
        <v>0</v>
      </c>
      <c r="BL605" s="24" t="s">
        <v>261</v>
      </c>
      <c r="BM605" s="24" t="s">
        <v>723</v>
      </c>
    </row>
    <row r="606" s="11" customFormat="1">
      <c r="B606" s="226"/>
      <c r="C606" s="227"/>
      <c r="D606" s="228" t="s">
        <v>147</v>
      </c>
      <c r="E606" s="229" t="s">
        <v>21</v>
      </c>
      <c r="F606" s="230" t="s">
        <v>148</v>
      </c>
      <c r="G606" s="227"/>
      <c r="H606" s="229" t="s">
        <v>21</v>
      </c>
      <c r="I606" s="231"/>
      <c r="J606" s="227"/>
      <c r="K606" s="227"/>
      <c r="L606" s="232"/>
      <c r="M606" s="233"/>
      <c r="N606" s="234"/>
      <c r="O606" s="234"/>
      <c r="P606" s="234"/>
      <c r="Q606" s="234"/>
      <c r="R606" s="234"/>
      <c r="S606" s="234"/>
      <c r="T606" s="235"/>
      <c r="AT606" s="236" t="s">
        <v>147</v>
      </c>
      <c r="AU606" s="236" t="s">
        <v>85</v>
      </c>
      <c r="AV606" s="11" t="s">
        <v>78</v>
      </c>
      <c r="AW606" s="11" t="s">
        <v>35</v>
      </c>
      <c r="AX606" s="11" t="s">
        <v>73</v>
      </c>
      <c r="AY606" s="236" t="s">
        <v>137</v>
      </c>
    </row>
    <row r="607" s="11" customFormat="1">
      <c r="B607" s="226"/>
      <c r="C607" s="227"/>
      <c r="D607" s="228" t="s">
        <v>147</v>
      </c>
      <c r="E607" s="229" t="s">
        <v>21</v>
      </c>
      <c r="F607" s="230" t="s">
        <v>724</v>
      </c>
      <c r="G607" s="227"/>
      <c r="H607" s="229" t="s">
        <v>21</v>
      </c>
      <c r="I607" s="231"/>
      <c r="J607" s="227"/>
      <c r="K607" s="227"/>
      <c r="L607" s="232"/>
      <c r="M607" s="233"/>
      <c r="N607" s="234"/>
      <c r="O607" s="234"/>
      <c r="P607" s="234"/>
      <c r="Q607" s="234"/>
      <c r="R607" s="234"/>
      <c r="S607" s="234"/>
      <c r="T607" s="235"/>
      <c r="AT607" s="236" t="s">
        <v>147</v>
      </c>
      <c r="AU607" s="236" t="s">
        <v>85</v>
      </c>
      <c r="AV607" s="11" t="s">
        <v>78</v>
      </c>
      <c r="AW607" s="11" t="s">
        <v>35</v>
      </c>
      <c r="AX607" s="11" t="s">
        <v>73</v>
      </c>
      <c r="AY607" s="236" t="s">
        <v>137</v>
      </c>
    </row>
    <row r="608" s="12" customFormat="1">
      <c r="B608" s="237"/>
      <c r="C608" s="238"/>
      <c r="D608" s="228" t="s">
        <v>147</v>
      </c>
      <c r="E608" s="239" t="s">
        <v>21</v>
      </c>
      <c r="F608" s="240" t="s">
        <v>324</v>
      </c>
      <c r="G608" s="238"/>
      <c r="H608" s="241">
        <v>1</v>
      </c>
      <c r="I608" s="242"/>
      <c r="J608" s="238"/>
      <c r="K608" s="238"/>
      <c r="L608" s="243"/>
      <c r="M608" s="244"/>
      <c r="N608" s="245"/>
      <c r="O608" s="245"/>
      <c r="P608" s="245"/>
      <c r="Q608" s="245"/>
      <c r="R608" s="245"/>
      <c r="S608" s="245"/>
      <c r="T608" s="246"/>
      <c r="AT608" s="247" t="s">
        <v>147</v>
      </c>
      <c r="AU608" s="247" t="s">
        <v>85</v>
      </c>
      <c r="AV608" s="12" t="s">
        <v>85</v>
      </c>
      <c r="AW608" s="12" t="s">
        <v>35</v>
      </c>
      <c r="AX608" s="12" t="s">
        <v>78</v>
      </c>
      <c r="AY608" s="247" t="s">
        <v>137</v>
      </c>
    </row>
    <row r="609" s="1" customFormat="1" ht="16.5" customHeight="1">
      <c r="B609" s="46"/>
      <c r="C609" s="214" t="s">
        <v>725</v>
      </c>
      <c r="D609" s="214" t="s">
        <v>140</v>
      </c>
      <c r="E609" s="215" t="s">
        <v>726</v>
      </c>
      <c r="F609" s="216" t="s">
        <v>727</v>
      </c>
      <c r="G609" s="217" t="s">
        <v>218</v>
      </c>
      <c r="H609" s="218">
        <v>1</v>
      </c>
      <c r="I609" s="219"/>
      <c r="J609" s="220">
        <f>ROUND(I609*H609,2)</f>
        <v>0</v>
      </c>
      <c r="K609" s="216" t="s">
        <v>144</v>
      </c>
      <c r="L609" s="72"/>
      <c r="M609" s="221" t="s">
        <v>21</v>
      </c>
      <c r="N609" s="222" t="s">
        <v>44</v>
      </c>
      <c r="O609" s="47"/>
      <c r="P609" s="223">
        <f>O609*H609</f>
        <v>0</v>
      </c>
      <c r="Q609" s="223">
        <v>0</v>
      </c>
      <c r="R609" s="223">
        <f>Q609*H609</f>
        <v>0</v>
      </c>
      <c r="S609" s="223">
        <v>0</v>
      </c>
      <c r="T609" s="224">
        <f>S609*H609</f>
        <v>0</v>
      </c>
      <c r="AR609" s="24" t="s">
        <v>261</v>
      </c>
      <c r="AT609" s="24" t="s">
        <v>140</v>
      </c>
      <c r="AU609" s="24" t="s">
        <v>85</v>
      </c>
      <c r="AY609" s="24" t="s">
        <v>137</v>
      </c>
      <c r="BE609" s="225">
        <f>IF(N609="základní",J609,0)</f>
        <v>0</v>
      </c>
      <c r="BF609" s="225">
        <f>IF(N609="snížená",J609,0)</f>
        <v>0</v>
      </c>
      <c r="BG609" s="225">
        <f>IF(N609="zákl. přenesená",J609,0)</f>
        <v>0</v>
      </c>
      <c r="BH609" s="225">
        <f>IF(N609="sníž. přenesená",J609,0)</f>
        <v>0</v>
      </c>
      <c r="BI609" s="225">
        <f>IF(N609="nulová",J609,0)</f>
        <v>0</v>
      </c>
      <c r="BJ609" s="24" t="s">
        <v>78</v>
      </c>
      <c r="BK609" s="225">
        <f>ROUND(I609*H609,2)</f>
        <v>0</v>
      </c>
      <c r="BL609" s="24" t="s">
        <v>261</v>
      </c>
      <c r="BM609" s="24" t="s">
        <v>728</v>
      </c>
    </row>
    <row r="610" s="11" customFormat="1">
      <c r="B610" s="226"/>
      <c r="C610" s="227"/>
      <c r="D610" s="228" t="s">
        <v>147</v>
      </c>
      <c r="E610" s="229" t="s">
        <v>21</v>
      </c>
      <c r="F610" s="230" t="s">
        <v>148</v>
      </c>
      <c r="G610" s="227"/>
      <c r="H610" s="229" t="s">
        <v>21</v>
      </c>
      <c r="I610" s="231"/>
      <c r="J610" s="227"/>
      <c r="K610" s="227"/>
      <c r="L610" s="232"/>
      <c r="M610" s="233"/>
      <c r="N610" s="234"/>
      <c r="O610" s="234"/>
      <c r="P610" s="234"/>
      <c r="Q610" s="234"/>
      <c r="R610" s="234"/>
      <c r="S610" s="234"/>
      <c r="T610" s="235"/>
      <c r="AT610" s="236" t="s">
        <v>147</v>
      </c>
      <c r="AU610" s="236" t="s">
        <v>85</v>
      </c>
      <c r="AV610" s="11" t="s">
        <v>78</v>
      </c>
      <c r="AW610" s="11" t="s">
        <v>35</v>
      </c>
      <c r="AX610" s="11" t="s">
        <v>73</v>
      </c>
      <c r="AY610" s="236" t="s">
        <v>137</v>
      </c>
    </row>
    <row r="611" s="11" customFormat="1">
      <c r="B611" s="226"/>
      <c r="C611" s="227"/>
      <c r="D611" s="228" t="s">
        <v>147</v>
      </c>
      <c r="E611" s="229" t="s">
        <v>21</v>
      </c>
      <c r="F611" s="230" t="s">
        <v>729</v>
      </c>
      <c r="G611" s="227"/>
      <c r="H611" s="229" t="s">
        <v>21</v>
      </c>
      <c r="I611" s="231"/>
      <c r="J611" s="227"/>
      <c r="K611" s="227"/>
      <c r="L611" s="232"/>
      <c r="M611" s="233"/>
      <c r="N611" s="234"/>
      <c r="O611" s="234"/>
      <c r="P611" s="234"/>
      <c r="Q611" s="234"/>
      <c r="R611" s="234"/>
      <c r="S611" s="234"/>
      <c r="T611" s="235"/>
      <c r="AT611" s="236" t="s">
        <v>147</v>
      </c>
      <c r="AU611" s="236" t="s">
        <v>85</v>
      </c>
      <c r="AV611" s="11" t="s">
        <v>78</v>
      </c>
      <c r="AW611" s="11" t="s">
        <v>35</v>
      </c>
      <c r="AX611" s="11" t="s">
        <v>73</v>
      </c>
      <c r="AY611" s="236" t="s">
        <v>137</v>
      </c>
    </row>
    <row r="612" s="12" customFormat="1">
      <c r="B612" s="237"/>
      <c r="C612" s="238"/>
      <c r="D612" s="228" t="s">
        <v>147</v>
      </c>
      <c r="E612" s="239" t="s">
        <v>21</v>
      </c>
      <c r="F612" s="240" t="s">
        <v>324</v>
      </c>
      <c r="G612" s="238"/>
      <c r="H612" s="241">
        <v>1</v>
      </c>
      <c r="I612" s="242"/>
      <c r="J612" s="238"/>
      <c r="K612" s="238"/>
      <c r="L612" s="243"/>
      <c r="M612" s="244"/>
      <c r="N612" s="245"/>
      <c r="O612" s="245"/>
      <c r="P612" s="245"/>
      <c r="Q612" s="245"/>
      <c r="R612" s="245"/>
      <c r="S612" s="245"/>
      <c r="T612" s="246"/>
      <c r="AT612" s="247" t="s">
        <v>147</v>
      </c>
      <c r="AU612" s="247" t="s">
        <v>85</v>
      </c>
      <c r="AV612" s="12" t="s">
        <v>85</v>
      </c>
      <c r="AW612" s="12" t="s">
        <v>35</v>
      </c>
      <c r="AX612" s="12" t="s">
        <v>78</v>
      </c>
      <c r="AY612" s="247" t="s">
        <v>137</v>
      </c>
    </row>
    <row r="613" s="1" customFormat="1" ht="16.5" customHeight="1">
      <c r="B613" s="46"/>
      <c r="C613" s="248" t="s">
        <v>730</v>
      </c>
      <c r="D613" s="248" t="s">
        <v>158</v>
      </c>
      <c r="E613" s="249" t="s">
        <v>731</v>
      </c>
      <c r="F613" s="250" t="s">
        <v>732</v>
      </c>
      <c r="G613" s="251" t="s">
        <v>218</v>
      </c>
      <c r="H613" s="252">
        <v>1</v>
      </c>
      <c r="I613" s="253"/>
      <c r="J613" s="254">
        <f>ROUND(I613*H613,2)</f>
        <v>0</v>
      </c>
      <c r="K613" s="250" t="s">
        <v>21</v>
      </c>
      <c r="L613" s="255"/>
      <c r="M613" s="256" t="s">
        <v>21</v>
      </c>
      <c r="N613" s="257" t="s">
        <v>44</v>
      </c>
      <c r="O613" s="47"/>
      <c r="P613" s="223">
        <f>O613*H613</f>
        <v>0</v>
      </c>
      <c r="Q613" s="223">
        <v>0.0047000000000000002</v>
      </c>
      <c r="R613" s="223">
        <f>Q613*H613</f>
        <v>0.0047000000000000002</v>
      </c>
      <c r="S613" s="223">
        <v>0</v>
      </c>
      <c r="T613" s="224">
        <f>S613*H613</f>
        <v>0</v>
      </c>
      <c r="AR613" s="24" t="s">
        <v>366</v>
      </c>
      <c r="AT613" s="24" t="s">
        <v>158</v>
      </c>
      <c r="AU613" s="24" t="s">
        <v>85</v>
      </c>
      <c r="AY613" s="24" t="s">
        <v>137</v>
      </c>
      <c r="BE613" s="225">
        <f>IF(N613="základní",J613,0)</f>
        <v>0</v>
      </c>
      <c r="BF613" s="225">
        <f>IF(N613="snížená",J613,0)</f>
        <v>0</v>
      </c>
      <c r="BG613" s="225">
        <f>IF(N613="zákl. přenesená",J613,0)</f>
        <v>0</v>
      </c>
      <c r="BH613" s="225">
        <f>IF(N613="sníž. přenesená",J613,0)</f>
        <v>0</v>
      </c>
      <c r="BI613" s="225">
        <f>IF(N613="nulová",J613,0)</f>
        <v>0</v>
      </c>
      <c r="BJ613" s="24" t="s">
        <v>78</v>
      </c>
      <c r="BK613" s="225">
        <f>ROUND(I613*H613,2)</f>
        <v>0</v>
      </c>
      <c r="BL613" s="24" t="s">
        <v>261</v>
      </c>
      <c r="BM613" s="24" t="s">
        <v>733</v>
      </c>
    </row>
    <row r="614" s="1" customFormat="1" ht="51" customHeight="1">
      <c r="B614" s="46"/>
      <c r="C614" s="214" t="s">
        <v>734</v>
      </c>
      <c r="D614" s="214" t="s">
        <v>140</v>
      </c>
      <c r="E614" s="215" t="s">
        <v>735</v>
      </c>
      <c r="F614" s="216" t="s">
        <v>736</v>
      </c>
      <c r="G614" s="217" t="s">
        <v>218</v>
      </c>
      <c r="H614" s="218">
        <v>1</v>
      </c>
      <c r="I614" s="219"/>
      <c r="J614" s="220">
        <f>ROUND(I614*H614,2)</f>
        <v>0</v>
      </c>
      <c r="K614" s="216" t="s">
        <v>21</v>
      </c>
      <c r="L614" s="72"/>
      <c r="M614" s="221" t="s">
        <v>21</v>
      </c>
      <c r="N614" s="222" t="s">
        <v>44</v>
      </c>
      <c r="O614" s="47"/>
      <c r="P614" s="223">
        <f>O614*H614</f>
        <v>0</v>
      </c>
      <c r="Q614" s="223">
        <v>0.080000000000000002</v>
      </c>
      <c r="R614" s="223">
        <f>Q614*H614</f>
        <v>0.080000000000000002</v>
      </c>
      <c r="S614" s="223">
        <v>0.001</v>
      </c>
      <c r="T614" s="224">
        <f>S614*H614</f>
        <v>0.001</v>
      </c>
      <c r="AR614" s="24" t="s">
        <v>261</v>
      </c>
      <c r="AT614" s="24" t="s">
        <v>140</v>
      </c>
      <c r="AU614" s="24" t="s">
        <v>85</v>
      </c>
      <c r="AY614" s="24" t="s">
        <v>137</v>
      </c>
      <c r="BE614" s="225">
        <f>IF(N614="základní",J614,0)</f>
        <v>0</v>
      </c>
      <c r="BF614" s="225">
        <f>IF(N614="snížená",J614,0)</f>
        <v>0</v>
      </c>
      <c r="BG614" s="225">
        <f>IF(N614="zákl. přenesená",J614,0)</f>
        <v>0</v>
      </c>
      <c r="BH614" s="225">
        <f>IF(N614="sníž. přenesená",J614,0)</f>
        <v>0</v>
      </c>
      <c r="BI614" s="225">
        <f>IF(N614="nulová",J614,0)</f>
        <v>0</v>
      </c>
      <c r="BJ614" s="24" t="s">
        <v>78</v>
      </c>
      <c r="BK614" s="225">
        <f>ROUND(I614*H614,2)</f>
        <v>0</v>
      </c>
      <c r="BL614" s="24" t="s">
        <v>261</v>
      </c>
      <c r="BM614" s="24" t="s">
        <v>737</v>
      </c>
    </row>
    <row r="615" s="11" customFormat="1">
      <c r="B615" s="226"/>
      <c r="C615" s="227"/>
      <c r="D615" s="228" t="s">
        <v>147</v>
      </c>
      <c r="E615" s="229" t="s">
        <v>21</v>
      </c>
      <c r="F615" s="230" t="s">
        <v>148</v>
      </c>
      <c r="G615" s="227"/>
      <c r="H615" s="229" t="s">
        <v>21</v>
      </c>
      <c r="I615" s="231"/>
      <c r="J615" s="227"/>
      <c r="K615" s="227"/>
      <c r="L615" s="232"/>
      <c r="M615" s="233"/>
      <c r="N615" s="234"/>
      <c r="O615" s="234"/>
      <c r="P615" s="234"/>
      <c r="Q615" s="234"/>
      <c r="R615" s="234"/>
      <c r="S615" s="234"/>
      <c r="T615" s="235"/>
      <c r="AT615" s="236" t="s">
        <v>147</v>
      </c>
      <c r="AU615" s="236" t="s">
        <v>85</v>
      </c>
      <c r="AV615" s="11" t="s">
        <v>78</v>
      </c>
      <c r="AW615" s="11" t="s">
        <v>35</v>
      </c>
      <c r="AX615" s="11" t="s">
        <v>73</v>
      </c>
      <c r="AY615" s="236" t="s">
        <v>137</v>
      </c>
    </row>
    <row r="616" s="11" customFormat="1">
      <c r="B616" s="226"/>
      <c r="C616" s="227"/>
      <c r="D616" s="228" t="s">
        <v>147</v>
      </c>
      <c r="E616" s="229" t="s">
        <v>21</v>
      </c>
      <c r="F616" s="230" t="s">
        <v>738</v>
      </c>
      <c r="G616" s="227"/>
      <c r="H616" s="229" t="s">
        <v>21</v>
      </c>
      <c r="I616" s="231"/>
      <c r="J616" s="227"/>
      <c r="K616" s="227"/>
      <c r="L616" s="232"/>
      <c r="M616" s="233"/>
      <c r="N616" s="234"/>
      <c r="O616" s="234"/>
      <c r="P616" s="234"/>
      <c r="Q616" s="234"/>
      <c r="R616" s="234"/>
      <c r="S616" s="234"/>
      <c r="T616" s="235"/>
      <c r="AT616" s="236" t="s">
        <v>147</v>
      </c>
      <c r="AU616" s="236" t="s">
        <v>85</v>
      </c>
      <c r="AV616" s="11" t="s">
        <v>78</v>
      </c>
      <c r="AW616" s="11" t="s">
        <v>35</v>
      </c>
      <c r="AX616" s="11" t="s">
        <v>73</v>
      </c>
      <c r="AY616" s="236" t="s">
        <v>137</v>
      </c>
    </row>
    <row r="617" s="12" customFormat="1">
      <c r="B617" s="237"/>
      <c r="C617" s="238"/>
      <c r="D617" s="228" t="s">
        <v>147</v>
      </c>
      <c r="E617" s="239" t="s">
        <v>21</v>
      </c>
      <c r="F617" s="240" t="s">
        <v>324</v>
      </c>
      <c r="G617" s="238"/>
      <c r="H617" s="241">
        <v>1</v>
      </c>
      <c r="I617" s="242"/>
      <c r="J617" s="238"/>
      <c r="K617" s="238"/>
      <c r="L617" s="243"/>
      <c r="M617" s="244"/>
      <c r="N617" s="245"/>
      <c r="O617" s="245"/>
      <c r="P617" s="245"/>
      <c r="Q617" s="245"/>
      <c r="R617" s="245"/>
      <c r="S617" s="245"/>
      <c r="T617" s="246"/>
      <c r="AT617" s="247" t="s">
        <v>147</v>
      </c>
      <c r="AU617" s="247" t="s">
        <v>85</v>
      </c>
      <c r="AV617" s="12" t="s">
        <v>85</v>
      </c>
      <c r="AW617" s="12" t="s">
        <v>35</v>
      </c>
      <c r="AX617" s="12" t="s">
        <v>78</v>
      </c>
      <c r="AY617" s="247" t="s">
        <v>137</v>
      </c>
    </row>
    <row r="618" s="1" customFormat="1" ht="25.5" customHeight="1">
      <c r="B618" s="46"/>
      <c r="C618" s="214" t="s">
        <v>739</v>
      </c>
      <c r="D618" s="214" t="s">
        <v>140</v>
      </c>
      <c r="E618" s="215" t="s">
        <v>740</v>
      </c>
      <c r="F618" s="216" t="s">
        <v>741</v>
      </c>
      <c r="G618" s="217" t="s">
        <v>218</v>
      </c>
      <c r="H618" s="218">
        <v>4</v>
      </c>
      <c r="I618" s="219"/>
      <c r="J618" s="220">
        <f>ROUND(I618*H618,2)</f>
        <v>0</v>
      </c>
      <c r="K618" s="216" t="s">
        <v>21</v>
      </c>
      <c r="L618" s="72"/>
      <c r="M618" s="221" t="s">
        <v>21</v>
      </c>
      <c r="N618" s="222" t="s">
        <v>44</v>
      </c>
      <c r="O618" s="47"/>
      <c r="P618" s="223">
        <f>O618*H618</f>
        <v>0</v>
      </c>
      <c r="Q618" s="223">
        <v>0.025000000000000001</v>
      </c>
      <c r="R618" s="223">
        <f>Q618*H618</f>
        <v>0.10000000000000001</v>
      </c>
      <c r="S618" s="223">
        <v>0</v>
      </c>
      <c r="T618" s="224">
        <f>S618*H618</f>
        <v>0</v>
      </c>
      <c r="AR618" s="24" t="s">
        <v>261</v>
      </c>
      <c r="AT618" s="24" t="s">
        <v>140</v>
      </c>
      <c r="AU618" s="24" t="s">
        <v>85</v>
      </c>
      <c r="AY618" s="24" t="s">
        <v>137</v>
      </c>
      <c r="BE618" s="225">
        <f>IF(N618="základní",J618,0)</f>
        <v>0</v>
      </c>
      <c r="BF618" s="225">
        <f>IF(N618="snížená",J618,0)</f>
        <v>0</v>
      </c>
      <c r="BG618" s="225">
        <f>IF(N618="zákl. přenesená",J618,0)</f>
        <v>0</v>
      </c>
      <c r="BH618" s="225">
        <f>IF(N618="sníž. přenesená",J618,0)</f>
        <v>0</v>
      </c>
      <c r="BI618" s="225">
        <f>IF(N618="nulová",J618,0)</f>
        <v>0</v>
      </c>
      <c r="BJ618" s="24" t="s">
        <v>78</v>
      </c>
      <c r="BK618" s="225">
        <f>ROUND(I618*H618,2)</f>
        <v>0</v>
      </c>
      <c r="BL618" s="24" t="s">
        <v>261</v>
      </c>
      <c r="BM618" s="24" t="s">
        <v>742</v>
      </c>
    </row>
    <row r="619" s="11" customFormat="1">
      <c r="B619" s="226"/>
      <c r="C619" s="227"/>
      <c r="D619" s="228" t="s">
        <v>147</v>
      </c>
      <c r="E619" s="229" t="s">
        <v>21</v>
      </c>
      <c r="F619" s="230" t="s">
        <v>148</v>
      </c>
      <c r="G619" s="227"/>
      <c r="H619" s="229" t="s">
        <v>21</v>
      </c>
      <c r="I619" s="231"/>
      <c r="J619" s="227"/>
      <c r="K619" s="227"/>
      <c r="L619" s="232"/>
      <c r="M619" s="233"/>
      <c r="N619" s="234"/>
      <c r="O619" s="234"/>
      <c r="P619" s="234"/>
      <c r="Q619" s="234"/>
      <c r="R619" s="234"/>
      <c r="S619" s="234"/>
      <c r="T619" s="235"/>
      <c r="AT619" s="236" t="s">
        <v>147</v>
      </c>
      <c r="AU619" s="236" t="s">
        <v>85</v>
      </c>
      <c r="AV619" s="11" t="s">
        <v>78</v>
      </c>
      <c r="AW619" s="11" t="s">
        <v>35</v>
      </c>
      <c r="AX619" s="11" t="s">
        <v>73</v>
      </c>
      <c r="AY619" s="236" t="s">
        <v>137</v>
      </c>
    </row>
    <row r="620" s="11" customFormat="1">
      <c r="B620" s="226"/>
      <c r="C620" s="227"/>
      <c r="D620" s="228" t="s">
        <v>147</v>
      </c>
      <c r="E620" s="229" t="s">
        <v>21</v>
      </c>
      <c r="F620" s="230" t="s">
        <v>743</v>
      </c>
      <c r="G620" s="227"/>
      <c r="H620" s="229" t="s">
        <v>21</v>
      </c>
      <c r="I620" s="231"/>
      <c r="J620" s="227"/>
      <c r="K620" s="227"/>
      <c r="L620" s="232"/>
      <c r="M620" s="233"/>
      <c r="N620" s="234"/>
      <c r="O620" s="234"/>
      <c r="P620" s="234"/>
      <c r="Q620" s="234"/>
      <c r="R620" s="234"/>
      <c r="S620" s="234"/>
      <c r="T620" s="235"/>
      <c r="AT620" s="236" t="s">
        <v>147</v>
      </c>
      <c r="AU620" s="236" t="s">
        <v>85</v>
      </c>
      <c r="AV620" s="11" t="s">
        <v>78</v>
      </c>
      <c r="AW620" s="11" t="s">
        <v>35</v>
      </c>
      <c r="AX620" s="11" t="s">
        <v>73</v>
      </c>
      <c r="AY620" s="236" t="s">
        <v>137</v>
      </c>
    </row>
    <row r="621" s="12" customFormat="1">
      <c r="B621" s="237"/>
      <c r="C621" s="238"/>
      <c r="D621" s="228" t="s">
        <v>147</v>
      </c>
      <c r="E621" s="239" t="s">
        <v>21</v>
      </c>
      <c r="F621" s="240" t="s">
        <v>693</v>
      </c>
      <c r="G621" s="238"/>
      <c r="H621" s="241">
        <v>4</v>
      </c>
      <c r="I621" s="242"/>
      <c r="J621" s="238"/>
      <c r="K621" s="238"/>
      <c r="L621" s="243"/>
      <c r="M621" s="244"/>
      <c r="N621" s="245"/>
      <c r="O621" s="245"/>
      <c r="P621" s="245"/>
      <c r="Q621" s="245"/>
      <c r="R621" s="245"/>
      <c r="S621" s="245"/>
      <c r="T621" s="246"/>
      <c r="AT621" s="247" t="s">
        <v>147</v>
      </c>
      <c r="AU621" s="247" t="s">
        <v>85</v>
      </c>
      <c r="AV621" s="12" t="s">
        <v>85</v>
      </c>
      <c r="AW621" s="12" t="s">
        <v>35</v>
      </c>
      <c r="AX621" s="12" t="s">
        <v>78</v>
      </c>
      <c r="AY621" s="247" t="s">
        <v>137</v>
      </c>
    </row>
    <row r="622" s="1" customFormat="1" ht="25.5" customHeight="1">
      <c r="B622" s="46"/>
      <c r="C622" s="214" t="s">
        <v>744</v>
      </c>
      <c r="D622" s="214" t="s">
        <v>140</v>
      </c>
      <c r="E622" s="215" t="s">
        <v>745</v>
      </c>
      <c r="F622" s="216" t="s">
        <v>746</v>
      </c>
      <c r="G622" s="217" t="s">
        <v>218</v>
      </c>
      <c r="H622" s="218">
        <v>1</v>
      </c>
      <c r="I622" s="219"/>
      <c r="J622" s="220">
        <f>ROUND(I622*H622,2)</f>
        <v>0</v>
      </c>
      <c r="K622" s="216" t="s">
        <v>21</v>
      </c>
      <c r="L622" s="72"/>
      <c r="M622" s="221" t="s">
        <v>21</v>
      </c>
      <c r="N622" s="222" t="s">
        <v>44</v>
      </c>
      <c r="O622" s="47"/>
      <c r="P622" s="223">
        <f>O622*H622</f>
        <v>0</v>
      </c>
      <c r="Q622" s="223">
        <v>0.050000000000000003</v>
      </c>
      <c r="R622" s="223">
        <f>Q622*H622</f>
        <v>0.050000000000000003</v>
      </c>
      <c r="S622" s="223">
        <v>0</v>
      </c>
      <c r="T622" s="224">
        <f>S622*H622</f>
        <v>0</v>
      </c>
      <c r="AR622" s="24" t="s">
        <v>261</v>
      </c>
      <c r="AT622" s="24" t="s">
        <v>140</v>
      </c>
      <c r="AU622" s="24" t="s">
        <v>85</v>
      </c>
      <c r="AY622" s="24" t="s">
        <v>137</v>
      </c>
      <c r="BE622" s="225">
        <f>IF(N622="základní",J622,0)</f>
        <v>0</v>
      </c>
      <c r="BF622" s="225">
        <f>IF(N622="snížená",J622,0)</f>
        <v>0</v>
      </c>
      <c r="BG622" s="225">
        <f>IF(N622="zákl. přenesená",J622,0)</f>
        <v>0</v>
      </c>
      <c r="BH622" s="225">
        <f>IF(N622="sníž. přenesená",J622,0)</f>
        <v>0</v>
      </c>
      <c r="BI622" s="225">
        <f>IF(N622="nulová",J622,0)</f>
        <v>0</v>
      </c>
      <c r="BJ622" s="24" t="s">
        <v>78</v>
      </c>
      <c r="BK622" s="225">
        <f>ROUND(I622*H622,2)</f>
        <v>0</v>
      </c>
      <c r="BL622" s="24" t="s">
        <v>261</v>
      </c>
      <c r="BM622" s="24" t="s">
        <v>747</v>
      </c>
    </row>
    <row r="623" s="11" customFormat="1">
      <c r="B623" s="226"/>
      <c r="C623" s="227"/>
      <c r="D623" s="228" t="s">
        <v>147</v>
      </c>
      <c r="E623" s="229" t="s">
        <v>21</v>
      </c>
      <c r="F623" s="230" t="s">
        <v>148</v>
      </c>
      <c r="G623" s="227"/>
      <c r="H623" s="229" t="s">
        <v>21</v>
      </c>
      <c r="I623" s="231"/>
      <c r="J623" s="227"/>
      <c r="K623" s="227"/>
      <c r="L623" s="232"/>
      <c r="M623" s="233"/>
      <c r="N623" s="234"/>
      <c r="O623" s="234"/>
      <c r="P623" s="234"/>
      <c r="Q623" s="234"/>
      <c r="R623" s="234"/>
      <c r="S623" s="234"/>
      <c r="T623" s="235"/>
      <c r="AT623" s="236" t="s">
        <v>147</v>
      </c>
      <c r="AU623" s="236" t="s">
        <v>85</v>
      </c>
      <c r="AV623" s="11" t="s">
        <v>78</v>
      </c>
      <c r="AW623" s="11" t="s">
        <v>35</v>
      </c>
      <c r="AX623" s="11" t="s">
        <v>73</v>
      </c>
      <c r="AY623" s="236" t="s">
        <v>137</v>
      </c>
    </row>
    <row r="624" s="11" customFormat="1">
      <c r="B624" s="226"/>
      <c r="C624" s="227"/>
      <c r="D624" s="228" t="s">
        <v>147</v>
      </c>
      <c r="E624" s="229" t="s">
        <v>21</v>
      </c>
      <c r="F624" s="230" t="s">
        <v>748</v>
      </c>
      <c r="G624" s="227"/>
      <c r="H624" s="229" t="s">
        <v>21</v>
      </c>
      <c r="I624" s="231"/>
      <c r="J624" s="227"/>
      <c r="K624" s="227"/>
      <c r="L624" s="232"/>
      <c r="M624" s="233"/>
      <c r="N624" s="234"/>
      <c r="O624" s="234"/>
      <c r="P624" s="234"/>
      <c r="Q624" s="234"/>
      <c r="R624" s="234"/>
      <c r="S624" s="234"/>
      <c r="T624" s="235"/>
      <c r="AT624" s="236" t="s">
        <v>147</v>
      </c>
      <c r="AU624" s="236" t="s">
        <v>85</v>
      </c>
      <c r="AV624" s="11" t="s">
        <v>78</v>
      </c>
      <c r="AW624" s="11" t="s">
        <v>35</v>
      </c>
      <c r="AX624" s="11" t="s">
        <v>73</v>
      </c>
      <c r="AY624" s="236" t="s">
        <v>137</v>
      </c>
    </row>
    <row r="625" s="12" customFormat="1">
      <c r="B625" s="237"/>
      <c r="C625" s="238"/>
      <c r="D625" s="228" t="s">
        <v>147</v>
      </c>
      <c r="E625" s="239" t="s">
        <v>21</v>
      </c>
      <c r="F625" s="240" t="s">
        <v>324</v>
      </c>
      <c r="G625" s="238"/>
      <c r="H625" s="241">
        <v>1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AT625" s="247" t="s">
        <v>147</v>
      </c>
      <c r="AU625" s="247" t="s">
        <v>85</v>
      </c>
      <c r="AV625" s="12" t="s">
        <v>85</v>
      </c>
      <c r="AW625" s="12" t="s">
        <v>35</v>
      </c>
      <c r="AX625" s="12" t="s">
        <v>78</v>
      </c>
      <c r="AY625" s="247" t="s">
        <v>137</v>
      </c>
    </row>
    <row r="626" s="1" customFormat="1" ht="25.5" customHeight="1">
      <c r="B626" s="46"/>
      <c r="C626" s="214" t="s">
        <v>749</v>
      </c>
      <c r="D626" s="214" t="s">
        <v>140</v>
      </c>
      <c r="E626" s="215" t="s">
        <v>750</v>
      </c>
      <c r="F626" s="216" t="s">
        <v>751</v>
      </c>
      <c r="G626" s="217" t="s">
        <v>218</v>
      </c>
      <c r="H626" s="218">
        <v>3</v>
      </c>
      <c r="I626" s="219"/>
      <c r="J626" s="220">
        <f>ROUND(I626*H626,2)</f>
        <v>0</v>
      </c>
      <c r="K626" s="216" t="s">
        <v>21</v>
      </c>
      <c r="L626" s="72"/>
      <c r="M626" s="221" t="s">
        <v>21</v>
      </c>
      <c r="N626" s="222" t="s">
        <v>44</v>
      </c>
      <c r="O626" s="47"/>
      <c r="P626" s="223">
        <f>O626*H626</f>
        <v>0</v>
      </c>
      <c r="Q626" s="223">
        <v>0.074999999999999997</v>
      </c>
      <c r="R626" s="223">
        <f>Q626*H626</f>
        <v>0.22499999999999998</v>
      </c>
      <c r="S626" s="223">
        <v>0</v>
      </c>
      <c r="T626" s="224">
        <f>S626*H626</f>
        <v>0</v>
      </c>
      <c r="AR626" s="24" t="s">
        <v>261</v>
      </c>
      <c r="AT626" s="24" t="s">
        <v>140</v>
      </c>
      <c r="AU626" s="24" t="s">
        <v>85</v>
      </c>
      <c r="AY626" s="24" t="s">
        <v>137</v>
      </c>
      <c r="BE626" s="225">
        <f>IF(N626="základní",J626,0)</f>
        <v>0</v>
      </c>
      <c r="BF626" s="225">
        <f>IF(N626="snížená",J626,0)</f>
        <v>0</v>
      </c>
      <c r="BG626" s="225">
        <f>IF(N626="zákl. přenesená",J626,0)</f>
        <v>0</v>
      </c>
      <c r="BH626" s="225">
        <f>IF(N626="sníž. přenesená",J626,0)</f>
        <v>0</v>
      </c>
      <c r="BI626" s="225">
        <f>IF(N626="nulová",J626,0)</f>
        <v>0</v>
      </c>
      <c r="BJ626" s="24" t="s">
        <v>78</v>
      </c>
      <c r="BK626" s="225">
        <f>ROUND(I626*H626,2)</f>
        <v>0</v>
      </c>
      <c r="BL626" s="24" t="s">
        <v>261</v>
      </c>
      <c r="BM626" s="24" t="s">
        <v>752</v>
      </c>
    </row>
    <row r="627" s="11" customFormat="1">
      <c r="B627" s="226"/>
      <c r="C627" s="227"/>
      <c r="D627" s="228" t="s">
        <v>147</v>
      </c>
      <c r="E627" s="229" t="s">
        <v>21</v>
      </c>
      <c r="F627" s="230" t="s">
        <v>148</v>
      </c>
      <c r="G627" s="227"/>
      <c r="H627" s="229" t="s">
        <v>21</v>
      </c>
      <c r="I627" s="231"/>
      <c r="J627" s="227"/>
      <c r="K627" s="227"/>
      <c r="L627" s="232"/>
      <c r="M627" s="233"/>
      <c r="N627" s="234"/>
      <c r="O627" s="234"/>
      <c r="P627" s="234"/>
      <c r="Q627" s="234"/>
      <c r="R627" s="234"/>
      <c r="S627" s="234"/>
      <c r="T627" s="235"/>
      <c r="AT627" s="236" t="s">
        <v>147</v>
      </c>
      <c r="AU627" s="236" t="s">
        <v>85</v>
      </c>
      <c r="AV627" s="11" t="s">
        <v>78</v>
      </c>
      <c r="AW627" s="11" t="s">
        <v>35</v>
      </c>
      <c r="AX627" s="11" t="s">
        <v>73</v>
      </c>
      <c r="AY627" s="236" t="s">
        <v>137</v>
      </c>
    </row>
    <row r="628" s="11" customFormat="1">
      <c r="B628" s="226"/>
      <c r="C628" s="227"/>
      <c r="D628" s="228" t="s">
        <v>147</v>
      </c>
      <c r="E628" s="229" t="s">
        <v>21</v>
      </c>
      <c r="F628" s="230" t="s">
        <v>753</v>
      </c>
      <c r="G628" s="227"/>
      <c r="H628" s="229" t="s">
        <v>21</v>
      </c>
      <c r="I628" s="231"/>
      <c r="J628" s="227"/>
      <c r="K628" s="227"/>
      <c r="L628" s="232"/>
      <c r="M628" s="233"/>
      <c r="N628" s="234"/>
      <c r="O628" s="234"/>
      <c r="P628" s="234"/>
      <c r="Q628" s="234"/>
      <c r="R628" s="234"/>
      <c r="S628" s="234"/>
      <c r="T628" s="235"/>
      <c r="AT628" s="236" t="s">
        <v>147</v>
      </c>
      <c r="AU628" s="236" t="s">
        <v>85</v>
      </c>
      <c r="AV628" s="11" t="s">
        <v>78</v>
      </c>
      <c r="AW628" s="11" t="s">
        <v>35</v>
      </c>
      <c r="AX628" s="11" t="s">
        <v>73</v>
      </c>
      <c r="AY628" s="236" t="s">
        <v>137</v>
      </c>
    </row>
    <row r="629" s="12" customFormat="1">
      <c r="B629" s="237"/>
      <c r="C629" s="238"/>
      <c r="D629" s="228" t="s">
        <v>147</v>
      </c>
      <c r="E629" s="239" t="s">
        <v>21</v>
      </c>
      <c r="F629" s="240" t="s">
        <v>301</v>
      </c>
      <c r="G629" s="238"/>
      <c r="H629" s="241">
        <v>3</v>
      </c>
      <c r="I629" s="242"/>
      <c r="J629" s="238"/>
      <c r="K629" s="238"/>
      <c r="L629" s="243"/>
      <c r="M629" s="244"/>
      <c r="N629" s="245"/>
      <c r="O629" s="245"/>
      <c r="P629" s="245"/>
      <c r="Q629" s="245"/>
      <c r="R629" s="245"/>
      <c r="S629" s="245"/>
      <c r="T629" s="246"/>
      <c r="AT629" s="247" t="s">
        <v>147</v>
      </c>
      <c r="AU629" s="247" t="s">
        <v>85</v>
      </c>
      <c r="AV629" s="12" t="s">
        <v>85</v>
      </c>
      <c r="AW629" s="12" t="s">
        <v>35</v>
      </c>
      <c r="AX629" s="12" t="s">
        <v>78</v>
      </c>
      <c r="AY629" s="247" t="s">
        <v>137</v>
      </c>
    </row>
    <row r="630" s="1" customFormat="1" ht="16.5" customHeight="1">
      <c r="B630" s="46"/>
      <c r="C630" s="214" t="s">
        <v>754</v>
      </c>
      <c r="D630" s="214" t="s">
        <v>140</v>
      </c>
      <c r="E630" s="215" t="s">
        <v>755</v>
      </c>
      <c r="F630" s="216" t="s">
        <v>756</v>
      </c>
      <c r="G630" s="217" t="s">
        <v>154</v>
      </c>
      <c r="H630" s="218">
        <v>0.83999999999999997</v>
      </c>
      <c r="I630" s="219"/>
      <c r="J630" s="220">
        <f>ROUND(I630*H630,2)</f>
        <v>0</v>
      </c>
      <c r="K630" s="216" t="s">
        <v>144</v>
      </c>
      <c r="L630" s="72"/>
      <c r="M630" s="221" t="s">
        <v>21</v>
      </c>
      <c r="N630" s="222" t="s">
        <v>44</v>
      </c>
      <c r="O630" s="47"/>
      <c r="P630" s="223">
        <f>O630*H630</f>
        <v>0</v>
      </c>
      <c r="Q630" s="223">
        <v>0</v>
      </c>
      <c r="R630" s="223">
        <f>Q630*H630</f>
        <v>0</v>
      </c>
      <c r="S630" s="223">
        <v>0</v>
      </c>
      <c r="T630" s="224">
        <f>S630*H630</f>
        <v>0</v>
      </c>
      <c r="AR630" s="24" t="s">
        <v>261</v>
      </c>
      <c r="AT630" s="24" t="s">
        <v>140</v>
      </c>
      <c r="AU630" s="24" t="s">
        <v>85</v>
      </c>
      <c r="AY630" s="24" t="s">
        <v>137</v>
      </c>
      <c r="BE630" s="225">
        <f>IF(N630="základní",J630,0)</f>
        <v>0</v>
      </c>
      <c r="BF630" s="225">
        <f>IF(N630="snížená",J630,0)</f>
        <v>0</v>
      </c>
      <c r="BG630" s="225">
        <f>IF(N630="zákl. přenesená",J630,0)</f>
        <v>0</v>
      </c>
      <c r="BH630" s="225">
        <f>IF(N630="sníž. přenesená",J630,0)</f>
        <v>0</v>
      </c>
      <c r="BI630" s="225">
        <f>IF(N630="nulová",J630,0)</f>
        <v>0</v>
      </c>
      <c r="BJ630" s="24" t="s">
        <v>78</v>
      </c>
      <c r="BK630" s="225">
        <f>ROUND(I630*H630,2)</f>
        <v>0</v>
      </c>
      <c r="BL630" s="24" t="s">
        <v>261</v>
      </c>
      <c r="BM630" s="24" t="s">
        <v>757</v>
      </c>
    </row>
    <row r="631" s="10" customFormat="1" ht="29.88" customHeight="1">
      <c r="B631" s="198"/>
      <c r="C631" s="199"/>
      <c r="D631" s="200" t="s">
        <v>72</v>
      </c>
      <c r="E631" s="212" t="s">
        <v>758</v>
      </c>
      <c r="F631" s="212" t="s">
        <v>759</v>
      </c>
      <c r="G631" s="199"/>
      <c r="H631" s="199"/>
      <c r="I631" s="202"/>
      <c r="J631" s="213">
        <f>BK631</f>
        <v>0</v>
      </c>
      <c r="K631" s="199"/>
      <c r="L631" s="204"/>
      <c r="M631" s="205"/>
      <c r="N631" s="206"/>
      <c r="O631" s="206"/>
      <c r="P631" s="207">
        <f>SUM(P632:P636)</f>
        <v>0</v>
      </c>
      <c r="Q631" s="206"/>
      <c r="R631" s="207">
        <f>SUM(R632:R636)</f>
        <v>0.25</v>
      </c>
      <c r="S631" s="206"/>
      <c r="T631" s="208">
        <f>SUM(T632:T636)</f>
        <v>0</v>
      </c>
      <c r="AR631" s="209" t="s">
        <v>85</v>
      </c>
      <c r="AT631" s="210" t="s">
        <v>72</v>
      </c>
      <c r="AU631" s="210" t="s">
        <v>78</v>
      </c>
      <c r="AY631" s="209" t="s">
        <v>137</v>
      </c>
      <c r="BK631" s="211">
        <f>SUM(BK632:BK636)</f>
        <v>0</v>
      </c>
    </row>
    <row r="632" s="1" customFormat="1" ht="25.5" customHeight="1">
      <c r="B632" s="46"/>
      <c r="C632" s="214" t="s">
        <v>760</v>
      </c>
      <c r="D632" s="214" t="s">
        <v>140</v>
      </c>
      <c r="E632" s="215" t="s">
        <v>761</v>
      </c>
      <c r="F632" s="216" t="s">
        <v>762</v>
      </c>
      <c r="G632" s="217" t="s">
        <v>763</v>
      </c>
      <c r="H632" s="218">
        <v>1</v>
      </c>
      <c r="I632" s="219"/>
      <c r="J632" s="220">
        <f>ROUND(I632*H632,2)</f>
        <v>0</v>
      </c>
      <c r="K632" s="216" t="s">
        <v>21</v>
      </c>
      <c r="L632" s="72"/>
      <c r="M632" s="221" t="s">
        <v>21</v>
      </c>
      <c r="N632" s="222" t="s">
        <v>44</v>
      </c>
      <c r="O632" s="47"/>
      <c r="P632" s="223">
        <f>O632*H632</f>
        <v>0</v>
      </c>
      <c r="Q632" s="223">
        <v>0.25</v>
      </c>
      <c r="R632" s="223">
        <f>Q632*H632</f>
        <v>0.25</v>
      </c>
      <c r="S632" s="223">
        <v>0</v>
      </c>
      <c r="T632" s="224">
        <f>S632*H632</f>
        <v>0</v>
      </c>
      <c r="AR632" s="24" t="s">
        <v>261</v>
      </c>
      <c r="AT632" s="24" t="s">
        <v>140</v>
      </c>
      <c r="AU632" s="24" t="s">
        <v>85</v>
      </c>
      <c r="AY632" s="24" t="s">
        <v>137</v>
      </c>
      <c r="BE632" s="225">
        <f>IF(N632="základní",J632,0)</f>
        <v>0</v>
      </c>
      <c r="BF632" s="225">
        <f>IF(N632="snížená",J632,0)</f>
        <v>0</v>
      </c>
      <c r="BG632" s="225">
        <f>IF(N632="zákl. přenesená",J632,0)</f>
        <v>0</v>
      </c>
      <c r="BH632" s="225">
        <f>IF(N632="sníž. přenesená",J632,0)</f>
        <v>0</v>
      </c>
      <c r="BI632" s="225">
        <f>IF(N632="nulová",J632,0)</f>
        <v>0</v>
      </c>
      <c r="BJ632" s="24" t="s">
        <v>78</v>
      </c>
      <c r="BK632" s="225">
        <f>ROUND(I632*H632,2)</f>
        <v>0</v>
      </c>
      <c r="BL632" s="24" t="s">
        <v>261</v>
      </c>
      <c r="BM632" s="24" t="s">
        <v>764</v>
      </c>
    </row>
    <row r="633" s="11" customFormat="1">
      <c r="B633" s="226"/>
      <c r="C633" s="227"/>
      <c r="D633" s="228" t="s">
        <v>147</v>
      </c>
      <c r="E633" s="229" t="s">
        <v>21</v>
      </c>
      <c r="F633" s="230" t="s">
        <v>148</v>
      </c>
      <c r="G633" s="227"/>
      <c r="H633" s="229" t="s">
        <v>21</v>
      </c>
      <c r="I633" s="231"/>
      <c r="J633" s="227"/>
      <c r="K633" s="227"/>
      <c r="L633" s="232"/>
      <c r="M633" s="233"/>
      <c r="N633" s="234"/>
      <c r="O633" s="234"/>
      <c r="P633" s="234"/>
      <c r="Q633" s="234"/>
      <c r="R633" s="234"/>
      <c r="S633" s="234"/>
      <c r="T633" s="235"/>
      <c r="AT633" s="236" t="s">
        <v>147</v>
      </c>
      <c r="AU633" s="236" t="s">
        <v>85</v>
      </c>
      <c r="AV633" s="11" t="s">
        <v>78</v>
      </c>
      <c r="AW633" s="11" t="s">
        <v>35</v>
      </c>
      <c r="AX633" s="11" t="s">
        <v>73</v>
      </c>
      <c r="AY633" s="236" t="s">
        <v>137</v>
      </c>
    </row>
    <row r="634" s="11" customFormat="1">
      <c r="B634" s="226"/>
      <c r="C634" s="227"/>
      <c r="D634" s="228" t="s">
        <v>147</v>
      </c>
      <c r="E634" s="229" t="s">
        <v>21</v>
      </c>
      <c r="F634" s="230" t="s">
        <v>765</v>
      </c>
      <c r="G634" s="227"/>
      <c r="H634" s="229" t="s">
        <v>21</v>
      </c>
      <c r="I634" s="231"/>
      <c r="J634" s="227"/>
      <c r="K634" s="227"/>
      <c r="L634" s="232"/>
      <c r="M634" s="233"/>
      <c r="N634" s="234"/>
      <c r="O634" s="234"/>
      <c r="P634" s="234"/>
      <c r="Q634" s="234"/>
      <c r="R634" s="234"/>
      <c r="S634" s="234"/>
      <c r="T634" s="235"/>
      <c r="AT634" s="236" t="s">
        <v>147</v>
      </c>
      <c r="AU634" s="236" t="s">
        <v>85</v>
      </c>
      <c r="AV634" s="11" t="s">
        <v>78</v>
      </c>
      <c r="AW634" s="11" t="s">
        <v>35</v>
      </c>
      <c r="AX634" s="11" t="s">
        <v>73</v>
      </c>
      <c r="AY634" s="236" t="s">
        <v>137</v>
      </c>
    </row>
    <row r="635" s="12" customFormat="1">
      <c r="B635" s="237"/>
      <c r="C635" s="238"/>
      <c r="D635" s="228" t="s">
        <v>147</v>
      </c>
      <c r="E635" s="239" t="s">
        <v>21</v>
      </c>
      <c r="F635" s="240" t="s">
        <v>324</v>
      </c>
      <c r="G635" s="238"/>
      <c r="H635" s="241">
        <v>1</v>
      </c>
      <c r="I635" s="242"/>
      <c r="J635" s="238"/>
      <c r="K635" s="238"/>
      <c r="L635" s="243"/>
      <c r="M635" s="244"/>
      <c r="N635" s="245"/>
      <c r="O635" s="245"/>
      <c r="P635" s="245"/>
      <c r="Q635" s="245"/>
      <c r="R635" s="245"/>
      <c r="S635" s="245"/>
      <c r="T635" s="246"/>
      <c r="AT635" s="247" t="s">
        <v>147</v>
      </c>
      <c r="AU635" s="247" t="s">
        <v>85</v>
      </c>
      <c r="AV635" s="12" t="s">
        <v>85</v>
      </c>
      <c r="AW635" s="12" t="s">
        <v>35</v>
      </c>
      <c r="AX635" s="12" t="s">
        <v>78</v>
      </c>
      <c r="AY635" s="247" t="s">
        <v>137</v>
      </c>
    </row>
    <row r="636" s="1" customFormat="1" ht="16.5" customHeight="1">
      <c r="B636" s="46"/>
      <c r="C636" s="214" t="s">
        <v>766</v>
      </c>
      <c r="D636" s="214" t="s">
        <v>140</v>
      </c>
      <c r="E636" s="215" t="s">
        <v>767</v>
      </c>
      <c r="F636" s="216" t="s">
        <v>768</v>
      </c>
      <c r="G636" s="217" t="s">
        <v>154</v>
      </c>
      <c r="H636" s="218">
        <v>0.25</v>
      </c>
      <c r="I636" s="219"/>
      <c r="J636" s="220">
        <f>ROUND(I636*H636,2)</f>
        <v>0</v>
      </c>
      <c r="K636" s="216" t="s">
        <v>144</v>
      </c>
      <c r="L636" s="72"/>
      <c r="M636" s="221" t="s">
        <v>21</v>
      </c>
      <c r="N636" s="222" t="s">
        <v>44</v>
      </c>
      <c r="O636" s="47"/>
      <c r="P636" s="223">
        <f>O636*H636</f>
        <v>0</v>
      </c>
      <c r="Q636" s="223">
        <v>0</v>
      </c>
      <c r="R636" s="223">
        <f>Q636*H636</f>
        <v>0</v>
      </c>
      <c r="S636" s="223">
        <v>0</v>
      </c>
      <c r="T636" s="224">
        <f>S636*H636</f>
        <v>0</v>
      </c>
      <c r="AR636" s="24" t="s">
        <v>261</v>
      </c>
      <c r="AT636" s="24" t="s">
        <v>140</v>
      </c>
      <c r="AU636" s="24" t="s">
        <v>85</v>
      </c>
      <c r="AY636" s="24" t="s">
        <v>137</v>
      </c>
      <c r="BE636" s="225">
        <f>IF(N636="základní",J636,0)</f>
        <v>0</v>
      </c>
      <c r="BF636" s="225">
        <f>IF(N636="snížená",J636,0)</f>
        <v>0</v>
      </c>
      <c r="BG636" s="225">
        <f>IF(N636="zákl. přenesená",J636,0)</f>
        <v>0</v>
      </c>
      <c r="BH636" s="225">
        <f>IF(N636="sníž. přenesená",J636,0)</f>
        <v>0</v>
      </c>
      <c r="BI636" s="225">
        <f>IF(N636="nulová",J636,0)</f>
        <v>0</v>
      </c>
      <c r="BJ636" s="24" t="s">
        <v>78</v>
      </c>
      <c r="BK636" s="225">
        <f>ROUND(I636*H636,2)</f>
        <v>0</v>
      </c>
      <c r="BL636" s="24" t="s">
        <v>261</v>
      </c>
      <c r="BM636" s="24" t="s">
        <v>769</v>
      </c>
    </row>
    <row r="637" s="10" customFormat="1" ht="29.88" customHeight="1">
      <c r="B637" s="198"/>
      <c r="C637" s="199"/>
      <c r="D637" s="200" t="s">
        <v>72</v>
      </c>
      <c r="E637" s="212" t="s">
        <v>770</v>
      </c>
      <c r="F637" s="212" t="s">
        <v>771</v>
      </c>
      <c r="G637" s="199"/>
      <c r="H637" s="199"/>
      <c r="I637" s="202"/>
      <c r="J637" s="213">
        <f>BK637</f>
        <v>0</v>
      </c>
      <c r="K637" s="199"/>
      <c r="L637" s="204"/>
      <c r="M637" s="205"/>
      <c r="N637" s="206"/>
      <c r="O637" s="206"/>
      <c r="P637" s="207">
        <f>SUM(P638:P662)</f>
        <v>0</v>
      </c>
      <c r="Q637" s="206"/>
      <c r="R637" s="207">
        <f>SUM(R638:R662)</f>
        <v>4.015244</v>
      </c>
      <c r="S637" s="206"/>
      <c r="T637" s="208">
        <f>SUM(T638:T662)</f>
        <v>0</v>
      </c>
      <c r="AR637" s="209" t="s">
        <v>85</v>
      </c>
      <c r="AT637" s="210" t="s">
        <v>72</v>
      </c>
      <c r="AU637" s="210" t="s">
        <v>78</v>
      </c>
      <c r="AY637" s="209" t="s">
        <v>137</v>
      </c>
      <c r="BK637" s="211">
        <f>SUM(BK638:BK662)</f>
        <v>0</v>
      </c>
    </row>
    <row r="638" s="1" customFormat="1" ht="25.5" customHeight="1">
      <c r="B638" s="46"/>
      <c r="C638" s="214" t="s">
        <v>772</v>
      </c>
      <c r="D638" s="214" t="s">
        <v>140</v>
      </c>
      <c r="E638" s="215" t="s">
        <v>773</v>
      </c>
      <c r="F638" s="216" t="s">
        <v>774</v>
      </c>
      <c r="G638" s="217" t="s">
        <v>185</v>
      </c>
      <c r="H638" s="218">
        <v>91.700000000000003</v>
      </c>
      <c r="I638" s="219"/>
      <c r="J638" s="220">
        <f>ROUND(I638*H638,2)</f>
        <v>0</v>
      </c>
      <c r="K638" s="216" t="s">
        <v>144</v>
      </c>
      <c r="L638" s="72"/>
      <c r="M638" s="221" t="s">
        <v>21</v>
      </c>
      <c r="N638" s="222" t="s">
        <v>44</v>
      </c>
      <c r="O638" s="47"/>
      <c r="P638" s="223">
        <f>O638*H638</f>
        <v>0</v>
      </c>
      <c r="Q638" s="223">
        <v>0.0089999999999999993</v>
      </c>
      <c r="R638" s="223">
        <f>Q638*H638</f>
        <v>0.82529999999999992</v>
      </c>
      <c r="S638" s="223">
        <v>0</v>
      </c>
      <c r="T638" s="224">
        <f>S638*H638</f>
        <v>0</v>
      </c>
      <c r="AR638" s="24" t="s">
        <v>261</v>
      </c>
      <c r="AT638" s="24" t="s">
        <v>140</v>
      </c>
      <c r="AU638" s="24" t="s">
        <v>85</v>
      </c>
      <c r="AY638" s="24" t="s">
        <v>137</v>
      </c>
      <c r="BE638" s="225">
        <f>IF(N638="základní",J638,0)</f>
        <v>0</v>
      </c>
      <c r="BF638" s="225">
        <f>IF(N638="snížená",J638,0)</f>
        <v>0</v>
      </c>
      <c r="BG638" s="225">
        <f>IF(N638="zákl. přenesená",J638,0)</f>
        <v>0</v>
      </c>
      <c r="BH638" s="225">
        <f>IF(N638="sníž. přenesená",J638,0)</f>
        <v>0</v>
      </c>
      <c r="BI638" s="225">
        <f>IF(N638="nulová",J638,0)</f>
        <v>0</v>
      </c>
      <c r="BJ638" s="24" t="s">
        <v>78</v>
      </c>
      <c r="BK638" s="225">
        <f>ROUND(I638*H638,2)</f>
        <v>0</v>
      </c>
      <c r="BL638" s="24" t="s">
        <v>261</v>
      </c>
      <c r="BM638" s="24" t="s">
        <v>775</v>
      </c>
    </row>
    <row r="639" s="11" customFormat="1">
      <c r="B639" s="226"/>
      <c r="C639" s="227"/>
      <c r="D639" s="228" t="s">
        <v>147</v>
      </c>
      <c r="E639" s="229" t="s">
        <v>21</v>
      </c>
      <c r="F639" s="230" t="s">
        <v>148</v>
      </c>
      <c r="G639" s="227"/>
      <c r="H639" s="229" t="s">
        <v>21</v>
      </c>
      <c r="I639" s="231"/>
      <c r="J639" s="227"/>
      <c r="K639" s="227"/>
      <c r="L639" s="232"/>
      <c r="M639" s="233"/>
      <c r="N639" s="234"/>
      <c r="O639" s="234"/>
      <c r="P639" s="234"/>
      <c r="Q639" s="234"/>
      <c r="R639" s="234"/>
      <c r="S639" s="234"/>
      <c r="T639" s="235"/>
      <c r="AT639" s="236" t="s">
        <v>147</v>
      </c>
      <c r="AU639" s="236" t="s">
        <v>85</v>
      </c>
      <c r="AV639" s="11" t="s">
        <v>78</v>
      </c>
      <c r="AW639" s="11" t="s">
        <v>35</v>
      </c>
      <c r="AX639" s="11" t="s">
        <v>73</v>
      </c>
      <c r="AY639" s="236" t="s">
        <v>137</v>
      </c>
    </row>
    <row r="640" s="11" customFormat="1">
      <c r="B640" s="226"/>
      <c r="C640" s="227"/>
      <c r="D640" s="228" t="s">
        <v>147</v>
      </c>
      <c r="E640" s="229" t="s">
        <v>21</v>
      </c>
      <c r="F640" s="230" t="s">
        <v>312</v>
      </c>
      <c r="G640" s="227"/>
      <c r="H640" s="229" t="s">
        <v>21</v>
      </c>
      <c r="I640" s="231"/>
      <c r="J640" s="227"/>
      <c r="K640" s="227"/>
      <c r="L640" s="232"/>
      <c r="M640" s="233"/>
      <c r="N640" s="234"/>
      <c r="O640" s="234"/>
      <c r="P640" s="234"/>
      <c r="Q640" s="234"/>
      <c r="R640" s="234"/>
      <c r="S640" s="234"/>
      <c r="T640" s="235"/>
      <c r="AT640" s="236" t="s">
        <v>147</v>
      </c>
      <c r="AU640" s="236" t="s">
        <v>85</v>
      </c>
      <c r="AV640" s="11" t="s">
        <v>78</v>
      </c>
      <c r="AW640" s="11" t="s">
        <v>35</v>
      </c>
      <c r="AX640" s="11" t="s">
        <v>73</v>
      </c>
      <c r="AY640" s="236" t="s">
        <v>137</v>
      </c>
    </row>
    <row r="641" s="12" customFormat="1">
      <c r="B641" s="237"/>
      <c r="C641" s="238"/>
      <c r="D641" s="228" t="s">
        <v>147</v>
      </c>
      <c r="E641" s="239" t="s">
        <v>21</v>
      </c>
      <c r="F641" s="240" t="s">
        <v>313</v>
      </c>
      <c r="G641" s="238"/>
      <c r="H641" s="241">
        <v>87.799999999999997</v>
      </c>
      <c r="I641" s="242"/>
      <c r="J641" s="238"/>
      <c r="K641" s="238"/>
      <c r="L641" s="243"/>
      <c r="M641" s="244"/>
      <c r="N641" s="245"/>
      <c r="O641" s="245"/>
      <c r="P641" s="245"/>
      <c r="Q641" s="245"/>
      <c r="R641" s="245"/>
      <c r="S641" s="245"/>
      <c r="T641" s="246"/>
      <c r="AT641" s="247" t="s">
        <v>147</v>
      </c>
      <c r="AU641" s="247" t="s">
        <v>85</v>
      </c>
      <c r="AV641" s="12" t="s">
        <v>85</v>
      </c>
      <c r="AW641" s="12" t="s">
        <v>35</v>
      </c>
      <c r="AX641" s="12" t="s">
        <v>73</v>
      </c>
      <c r="AY641" s="247" t="s">
        <v>137</v>
      </c>
    </row>
    <row r="642" s="11" customFormat="1">
      <c r="B642" s="226"/>
      <c r="C642" s="227"/>
      <c r="D642" s="228" t="s">
        <v>147</v>
      </c>
      <c r="E642" s="229" t="s">
        <v>21</v>
      </c>
      <c r="F642" s="230" t="s">
        <v>306</v>
      </c>
      <c r="G642" s="227"/>
      <c r="H642" s="229" t="s">
        <v>21</v>
      </c>
      <c r="I642" s="231"/>
      <c r="J642" s="227"/>
      <c r="K642" s="227"/>
      <c r="L642" s="232"/>
      <c r="M642" s="233"/>
      <c r="N642" s="234"/>
      <c r="O642" s="234"/>
      <c r="P642" s="234"/>
      <c r="Q642" s="234"/>
      <c r="R642" s="234"/>
      <c r="S642" s="234"/>
      <c r="T642" s="235"/>
      <c r="AT642" s="236" t="s">
        <v>147</v>
      </c>
      <c r="AU642" s="236" t="s">
        <v>85</v>
      </c>
      <c r="AV642" s="11" t="s">
        <v>78</v>
      </c>
      <c r="AW642" s="11" t="s">
        <v>35</v>
      </c>
      <c r="AX642" s="11" t="s">
        <v>73</v>
      </c>
      <c r="AY642" s="236" t="s">
        <v>137</v>
      </c>
    </row>
    <row r="643" s="12" customFormat="1">
      <c r="B643" s="237"/>
      <c r="C643" s="238"/>
      <c r="D643" s="228" t="s">
        <v>147</v>
      </c>
      <c r="E643" s="239" t="s">
        <v>21</v>
      </c>
      <c r="F643" s="240" t="s">
        <v>307</v>
      </c>
      <c r="G643" s="238"/>
      <c r="H643" s="241">
        <v>3.8999999999999999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AT643" s="247" t="s">
        <v>147</v>
      </c>
      <c r="AU643" s="247" t="s">
        <v>85</v>
      </c>
      <c r="AV643" s="12" t="s">
        <v>85</v>
      </c>
      <c r="AW643" s="12" t="s">
        <v>35</v>
      </c>
      <c r="AX643" s="12" t="s">
        <v>73</v>
      </c>
      <c r="AY643" s="247" t="s">
        <v>137</v>
      </c>
    </row>
    <row r="644" s="13" customFormat="1">
      <c r="B644" s="258"/>
      <c r="C644" s="259"/>
      <c r="D644" s="228" t="s">
        <v>147</v>
      </c>
      <c r="E644" s="260" t="s">
        <v>21</v>
      </c>
      <c r="F644" s="261" t="s">
        <v>172</v>
      </c>
      <c r="G644" s="259"/>
      <c r="H644" s="262">
        <v>91.700000000000003</v>
      </c>
      <c r="I644" s="263"/>
      <c r="J644" s="259"/>
      <c r="K644" s="259"/>
      <c r="L644" s="264"/>
      <c r="M644" s="265"/>
      <c r="N644" s="266"/>
      <c r="O644" s="266"/>
      <c r="P644" s="266"/>
      <c r="Q644" s="266"/>
      <c r="R644" s="266"/>
      <c r="S644" s="266"/>
      <c r="T644" s="267"/>
      <c r="AT644" s="268" t="s">
        <v>147</v>
      </c>
      <c r="AU644" s="268" t="s">
        <v>85</v>
      </c>
      <c r="AV644" s="13" t="s">
        <v>145</v>
      </c>
      <c r="AW644" s="13" t="s">
        <v>35</v>
      </c>
      <c r="AX644" s="13" t="s">
        <v>78</v>
      </c>
      <c r="AY644" s="268" t="s">
        <v>137</v>
      </c>
    </row>
    <row r="645" s="1" customFormat="1" ht="16.5" customHeight="1">
      <c r="B645" s="46"/>
      <c r="C645" s="248" t="s">
        <v>776</v>
      </c>
      <c r="D645" s="248" t="s">
        <v>158</v>
      </c>
      <c r="E645" s="249" t="s">
        <v>777</v>
      </c>
      <c r="F645" s="250" t="s">
        <v>778</v>
      </c>
      <c r="G645" s="251" t="s">
        <v>185</v>
      </c>
      <c r="H645" s="252">
        <v>105.455</v>
      </c>
      <c r="I645" s="253"/>
      <c r="J645" s="254">
        <f>ROUND(I645*H645,2)</f>
        <v>0</v>
      </c>
      <c r="K645" s="250" t="s">
        <v>21</v>
      </c>
      <c r="L645" s="255"/>
      <c r="M645" s="256" t="s">
        <v>21</v>
      </c>
      <c r="N645" s="257" t="s">
        <v>44</v>
      </c>
      <c r="O645" s="47"/>
      <c r="P645" s="223">
        <f>O645*H645</f>
        <v>0</v>
      </c>
      <c r="Q645" s="223">
        <v>0.024</v>
      </c>
      <c r="R645" s="223">
        <f>Q645*H645</f>
        <v>2.5309200000000001</v>
      </c>
      <c r="S645" s="223">
        <v>0</v>
      </c>
      <c r="T645" s="224">
        <f>S645*H645</f>
        <v>0</v>
      </c>
      <c r="AR645" s="24" t="s">
        <v>366</v>
      </c>
      <c r="AT645" s="24" t="s">
        <v>158</v>
      </c>
      <c r="AU645" s="24" t="s">
        <v>85</v>
      </c>
      <c r="AY645" s="24" t="s">
        <v>137</v>
      </c>
      <c r="BE645" s="225">
        <f>IF(N645="základní",J645,0)</f>
        <v>0</v>
      </c>
      <c r="BF645" s="225">
        <f>IF(N645="snížená",J645,0)</f>
        <v>0</v>
      </c>
      <c r="BG645" s="225">
        <f>IF(N645="zákl. přenesená",J645,0)</f>
        <v>0</v>
      </c>
      <c r="BH645" s="225">
        <f>IF(N645="sníž. přenesená",J645,0)</f>
        <v>0</v>
      </c>
      <c r="BI645" s="225">
        <f>IF(N645="nulová",J645,0)</f>
        <v>0</v>
      </c>
      <c r="BJ645" s="24" t="s">
        <v>78</v>
      </c>
      <c r="BK645" s="225">
        <f>ROUND(I645*H645,2)</f>
        <v>0</v>
      </c>
      <c r="BL645" s="24" t="s">
        <v>261</v>
      </c>
      <c r="BM645" s="24" t="s">
        <v>779</v>
      </c>
    </row>
    <row r="646" s="12" customFormat="1">
      <c r="B646" s="237"/>
      <c r="C646" s="238"/>
      <c r="D646" s="228" t="s">
        <v>147</v>
      </c>
      <c r="E646" s="238"/>
      <c r="F646" s="240" t="s">
        <v>495</v>
      </c>
      <c r="G646" s="238"/>
      <c r="H646" s="241">
        <v>105.455</v>
      </c>
      <c r="I646" s="242"/>
      <c r="J646" s="238"/>
      <c r="K646" s="238"/>
      <c r="L646" s="243"/>
      <c r="M646" s="244"/>
      <c r="N646" s="245"/>
      <c r="O646" s="245"/>
      <c r="P646" s="245"/>
      <c r="Q646" s="245"/>
      <c r="R646" s="245"/>
      <c r="S646" s="245"/>
      <c r="T646" s="246"/>
      <c r="AT646" s="247" t="s">
        <v>147</v>
      </c>
      <c r="AU646" s="247" t="s">
        <v>85</v>
      </c>
      <c r="AV646" s="12" t="s">
        <v>85</v>
      </c>
      <c r="AW646" s="12" t="s">
        <v>6</v>
      </c>
      <c r="AX646" s="12" t="s">
        <v>78</v>
      </c>
      <c r="AY646" s="247" t="s">
        <v>137</v>
      </c>
    </row>
    <row r="647" s="1" customFormat="1" ht="25.5" customHeight="1">
      <c r="B647" s="46"/>
      <c r="C647" s="214" t="s">
        <v>780</v>
      </c>
      <c r="D647" s="214" t="s">
        <v>140</v>
      </c>
      <c r="E647" s="215" t="s">
        <v>781</v>
      </c>
      <c r="F647" s="216" t="s">
        <v>782</v>
      </c>
      <c r="G647" s="217" t="s">
        <v>185</v>
      </c>
      <c r="H647" s="218">
        <v>91.700000000000003</v>
      </c>
      <c r="I647" s="219"/>
      <c r="J647" s="220">
        <f>ROUND(I647*H647,2)</f>
        <v>0</v>
      </c>
      <c r="K647" s="216" t="s">
        <v>144</v>
      </c>
      <c r="L647" s="72"/>
      <c r="M647" s="221" t="s">
        <v>21</v>
      </c>
      <c r="N647" s="222" t="s">
        <v>44</v>
      </c>
      <c r="O647" s="47"/>
      <c r="P647" s="223">
        <f>O647*H647</f>
        <v>0</v>
      </c>
      <c r="Q647" s="223">
        <v>0</v>
      </c>
      <c r="R647" s="223">
        <f>Q647*H647</f>
        <v>0</v>
      </c>
      <c r="S647" s="223">
        <v>0</v>
      </c>
      <c r="T647" s="224">
        <f>S647*H647</f>
        <v>0</v>
      </c>
      <c r="AR647" s="24" t="s">
        <v>261</v>
      </c>
      <c r="AT647" s="24" t="s">
        <v>140</v>
      </c>
      <c r="AU647" s="24" t="s">
        <v>85</v>
      </c>
      <c r="AY647" s="24" t="s">
        <v>137</v>
      </c>
      <c r="BE647" s="225">
        <f>IF(N647="základní",J647,0)</f>
        <v>0</v>
      </c>
      <c r="BF647" s="225">
        <f>IF(N647="snížená",J647,0)</f>
        <v>0</v>
      </c>
      <c r="BG647" s="225">
        <f>IF(N647="zákl. přenesená",J647,0)</f>
        <v>0</v>
      </c>
      <c r="BH647" s="225">
        <f>IF(N647="sníž. přenesená",J647,0)</f>
        <v>0</v>
      </c>
      <c r="BI647" s="225">
        <f>IF(N647="nulová",J647,0)</f>
        <v>0</v>
      </c>
      <c r="BJ647" s="24" t="s">
        <v>78</v>
      </c>
      <c r="BK647" s="225">
        <f>ROUND(I647*H647,2)</f>
        <v>0</v>
      </c>
      <c r="BL647" s="24" t="s">
        <v>261</v>
      </c>
      <c r="BM647" s="24" t="s">
        <v>783</v>
      </c>
    </row>
    <row r="648" s="1" customFormat="1" ht="16.5" customHeight="1">
      <c r="B648" s="46"/>
      <c r="C648" s="214" t="s">
        <v>784</v>
      </c>
      <c r="D648" s="214" t="s">
        <v>140</v>
      </c>
      <c r="E648" s="215" t="s">
        <v>785</v>
      </c>
      <c r="F648" s="216" t="s">
        <v>786</v>
      </c>
      <c r="G648" s="217" t="s">
        <v>185</v>
      </c>
      <c r="H648" s="218">
        <v>91.700000000000003</v>
      </c>
      <c r="I648" s="219"/>
      <c r="J648" s="220">
        <f>ROUND(I648*H648,2)</f>
        <v>0</v>
      </c>
      <c r="K648" s="216" t="s">
        <v>144</v>
      </c>
      <c r="L648" s="72"/>
      <c r="M648" s="221" t="s">
        <v>21</v>
      </c>
      <c r="N648" s="222" t="s">
        <v>44</v>
      </c>
      <c r="O648" s="47"/>
      <c r="P648" s="223">
        <f>O648*H648</f>
        <v>0</v>
      </c>
      <c r="Q648" s="223">
        <v>0.00029999999999999997</v>
      </c>
      <c r="R648" s="223">
        <f>Q648*H648</f>
        <v>0.02751</v>
      </c>
      <c r="S648" s="223">
        <v>0</v>
      </c>
      <c r="T648" s="224">
        <f>S648*H648</f>
        <v>0</v>
      </c>
      <c r="AR648" s="24" t="s">
        <v>261</v>
      </c>
      <c r="AT648" s="24" t="s">
        <v>140</v>
      </c>
      <c r="AU648" s="24" t="s">
        <v>85</v>
      </c>
      <c r="AY648" s="24" t="s">
        <v>137</v>
      </c>
      <c r="BE648" s="225">
        <f>IF(N648="základní",J648,0)</f>
        <v>0</v>
      </c>
      <c r="BF648" s="225">
        <f>IF(N648="snížená",J648,0)</f>
        <v>0</v>
      </c>
      <c r="BG648" s="225">
        <f>IF(N648="zákl. přenesená",J648,0)</f>
        <v>0</v>
      </c>
      <c r="BH648" s="225">
        <f>IF(N648="sníž. přenesená",J648,0)</f>
        <v>0</v>
      </c>
      <c r="BI648" s="225">
        <f>IF(N648="nulová",J648,0)</f>
        <v>0</v>
      </c>
      <c r="BJ648" s="24" t="s">
        <v>78</v>
      </c>
      <c r="BK648" s="225">
        <f>ROUND(I648*H648,2)</f>
        <v>0</v>
      </c>
      <c r="BL648" s="24" t="s">
        <v>261</v>
      </c>
      <c r="BM648" s="24" t="s">
        <v>787</v>
      </c>
    </row>
    <row r="649" s="1" customFormat="1" ht="25.5" customHeight="1">
      <c r="B649" s="46"/>
      <c r="C649" s="214" t="s">
        <v>788</v>
      </c>
      <c r="D649" s="214" t="s">
        <v>140</v>
      </c>
      <c r="E649" s="215" t="s">
        <v>789</v>
      </c>
      <c r="F649" s="216" t="s">
        <v>790</v>
      </c>
      <c r="G649" s="217" t="s">
        <v>197</v>
      </c>
      <c r="H649" s="218">
        <v>94</v>
      </c>
      <c r="I649" s="219"/>
      <c r="J649" s="220">
        <f>ROUND(I649*H649,2)</f>
        <v>0</v>
      </c>
      <c r="K649" s="216" t="s">
        <v>21</v>
      </c>
      <c r="L649" s="72"/>
      <c r="M649" s="221" t="s">
        <v>21</v>
      </c>
      <c r="N649" s="222" t="s">
        <v>44</v>
      </c>
      <c r="O649" s="47"/>
      <c r="P649" s="223">
        <f>O649*H649</f>
        <v>0</v>
      </c>
      <c r="Q649" s="223">
        <v>0</v>
      </c>
      <c r="R649" s="223">
        <f>Q649*H649</f>
        <v>0</v>
      </c>
      <c r="S649" s="223">
        <v>0</v>
      </c>
      <c r="T649" s="224">
        <f>S649*H649</f>
        <v>0</v>
      </c>
      <c r="AR649" s="24" t="s">
        <v>261</v>
      </c>
      <c r="AT649" s="24" t="s">
        <v>140</v>
      </c>
      <c r="AU649" s="24" t="s">
        <v>85</v>
      </c>
      <c r="AY649" s="24" t="s">
        <v>137</v>
      </c>
      <c r="BE649" s="225">
        <f>IF(N649="základní",J649,0)</f>
        <v>0</v>
      </c>
      <c r="BF649" s="225">
        <f>IF(N649="snížená",J649,0)</f>
        <v>0</v>
      </c>
      <c r="BG649" s="225">
        <f>IF(N649="zákl. přenesená",J649,0)</f>
        <v>0</v>
      </c>
      <c r="BH649" s="225">
        <f>IF(N649="sníž. přenesená",J649,0)</f>
        <v>0</v>
      </c>
      <c r="BI649" s="225">
        <f>IF(N649="nulová",J649,0)</f>
        <v>0</v>
      </c>
      <c r="BJ649" s="24" t="s">
        <v>78</v>
      </c>
      <c r="BK649" s="225">
        <f>ROUND(I649*H649,2)</f>
        <v>0</v>
      </c>
      <c r="BL649" s="24" t="s">
        <v>261</v>
      </c>
      <c r="BM649" s="24" t="s">
        <v>791</v>
      </c>
    </row>
    <row r="650" s="11" customFormat="1">
      <c r="B650" s="226"/>
      <c r="C650" s="227"/>
      <c r="D650" s="228" t="s">
        <v>147</v>
      </c>
      <c r="E650" s="229" t="s">
        <v>21</v>
      </c>
      <c r="F650" s="230" t="s">
        <v>148</v>
      </c>
      <c r="G650" s="227"/>
      <c r="H650" s="229" t="s">
        <v>21</v>
      </c>
      <c r="I650" s="231"/>
      <c r="J650" s="227"/>
      <c r="K650" s="227"/>
      <c r="L650" s="232"/>
      <c r="M650" s="233"/>
      <c r="N650" s="234"/>
      <c r="O650" s="234"/>
      <c r="P650" s="234"/>
      <c r="Q650" s="234"/>
      <c r="R650" s="234"/>
      <c r="S650" s="234"/>
      <c r="T650" s="235"/>
      <c r="AT650" s="236" t="s">
        <v>147</v>
      </c>
      <c r="AU650" s="236" t="s">
        <v>85</v>
      </c>
      <c r="AV650" s="11" t="s">
        <v>78</v>
      </c>
      <c r="AW650" s="11" t="s">
        <v>35</v>
      </c>
      <c r="AX650" s="11" t="s">
        <v>73</v>
      </c>
      <c r="AY650" s="236" t="s">
        <v>137</v>
      </c>
    </row>
    <row r="651" s="11" customFormat="1">
      <c r="B651" s="226"/>
      <c r="C651" s="227"/>
      <c r="D651" s="228" t="s">
        <v>147</v>
      </c>
      <c r="E651" s="229" t="s">
        <v>21</v>
      </c>
      <c r="F651" s="230" t="s">
        <v>792</v>
      </c>
      <c r="G651" s="227"/>
      <c r="H651" s="229" t="s">
        <v>21</v>
      </c>
      <c r="I651" s="231"/>
      <c r="J651" s="227"/>
      <c r="K651" s="227"/>
      <c r="L651" s="232"/>
      <c r="M651" s="233"/>
      <c r="N651" s="234"/>
      <c r="O651" s="234"/>
      <c r="P651" s="234"/>
      <c r="Q651" s="234"/>
      <c r="R651" s="234"/>
      <c r="S651" s="234"/>
      <c r="T651" s="235"/>
      <c r="AT651" s="236" t="s">
        <v>147</v>
      </c>
      <c r="AU651" s="236" t="s">
        <v>85</v>
      </c>
      <c r="AV651" s="11" t="s">
        <v>78</v>
      </c>
      <c r="AW651" s="11" t="s">
        <v>35</v>
      </c>
      <c r="AX651" s="11" t="s">
        <v>73</v>
      </c>
      <c r="AY651" s="236" t="s">
        <v>137</v>
      </c>
    </row>
    <row r="652" s="11" customFormat="1">
      <c r="B652" s="226"/>
      <c r="C652" s="227"/>
      <c r="D652" s="228" t="s">
        <v>147</v>
      </c>
      <c r="E652" s="229" t="s">
        <v>21</v>
      </c>
      <c r="F652" s="230" t="s">
        <v>793</v>
      </c>
      <c r="G652" s="227"/>
      <c r="H652" s="229" t="s">
        <v>21</v>
      </c>
      <c r="I652" s="231"/>
      <c r="J652" s="227"/>
      <c r="K652" s="227"/>
      <c r="L652" s="232"/>
      <c r="M652" s="233"/>
      <c r="N652" s="234"/>
      <c r="O652" s="234"/>
      <c r="P652" s="234"/>
      <c r="Q652" s="234"/>
      <c r="R652" s="234"/>
      <c r="S652" s="234"/>
      <c r="T652" s="235"/>
      <c r="AT652" s="236" t="s">
        <v>147</v>
      </c>
      <c r="AU652" s="236" t="s">
        <v>85</v>
      </c>
      <c r="AV652" s="11" t="s">
        <v>78</v>
      </c>
      <c r="AW652" s="11" t="s">
        <v>35</v>
      </c>
      <c r="AX652" s="11" t="s">
        <v>73</v>
      </c>
      <c r="AY652" s="236" t="s">
        <v>137</v>
      </c>
    </row>
    <row r="653" s="12" customFormat="1">
      <c r="B653" s="237"/>
      <c r="C653" s="238"/>
      <c r="D653" s="228" t="s">
        <v>147</v>
      </c>
      <c r="E653" s="239" t="s">
        <v>21</v>
      </c>
      <c r="F653" s="240" t="s">
        <v>794</v>
      </c>
      <c r="G653" s="238"/>
      <c r="H653" s="241">
        <v>94</v>
      </c>
      <c r="I653" s="242"/>
      <c r="J653" s="238"/>
      <c r="K653" s="238"/>
      <c r="L653" s="243"/>
      <c r="M653" s="244"/>
      <c r="N653" s="245"/>
      <c r="O653" s="245"/>
      <c r="P653" s="245"/>
      <c r="Q653" s="245"/>
      <c r="R653" s="245"/>
      <c r="S653" s="245"/>
      <c r="T653" s="246"/>
      <c r="AT653" s="247" t="s">
        <v>147</v>
      </c>
      <c r="AU653" s="247" t="s">
        <v>85</v>
      </c>
      <c r="AV653" s="12" t="s">
        <v>85</v>
      </c>
      <c r="AW653" s="12" t="s">
        <v>35</v>
      </c>
      <c r="AX653" s="12" t="s">
        <v>78</v>
      </c>
      <c r="AY653" s="247" t="s">
        <v>137</v>
      </c>
    </row>
    <row r="654" s="1" customFormat="1" ht="16.5" customHeight="1">
      <c r="B654" s="46"/>
      <c r="C654" s="214" t="s">
        <v>795</v>
      </c>
      <c r="D654" s="214" t="s">
        <v>140</v>
      </c>
      <c r="E654" s="215" t="s">
        <v>796</v>
      </c>
      <c r="F654" s="216" t="s">
        <v>797</v>
      </c>
      <c r="G654" s="217" t="s">
        <v>197</v>
      </c>
      <c r="H654" s="218">
        <v>7.2000000000000002</v>
      </c>
      <c r="I654" s="219"/>
      <c r="J654" s="220">
        <f>ROUND(I654*H654,2)</f>
        <v>0</v>
      </c>
      <c r="K654" s="216" t="s">
        <v>144</v>
      </c>
      <c r="L654" s="72"/>
      <c r="M654" s="221" t="s">
        <v>21</v>
      </c>
      <c r="N654" s="222" t="s">
        <v>44</v>
      </c>
      <c r="O654" s="47"/>
      <c r="P654" s="223">
        <f>O654*H654</f>
        <v>0</v>
      </c>
      <c r="Q654" s="223">
        <v>0.00051999999999999995</v>
      </c>
      <c r="R654" s="223">
        <f>Q654*H654</f>
        <v>0.0037439999999999999</v>
      </c>
      <c r="S654" s="223">
        <v>0</v>
      </c>
      <c r="T654" s="224">
        <f>S654*H654</f>
        <v>0</v>
      </c>
      <c r="AR654" s="24" t="s">
        <v>261</v>
      </c>
      <c r="AT654" s="24" t="s">
        <v>140</v>
      </c>
      <c r="AU654" s="24" t="s">
        <v>85</v>
      </c>
      <c r="AY654" s="24" t="s">
        <v>137</v>
      </c>
      <c r="BE654" s="225">
        <f>IF(N654="základní",J654,0)</f>
        <v>0</v>
      </c>
      <c r="BF654" s="225">
        <f>IF(N654="snížená",J654,0)</f>
        <v>0</v>
      </c>
      <c r="BG654" s="225">
        <f>IF(N654="zákl. přenesená",J654,0)</f>
        <v>0</v>
      </c>
      <c r="BH654" s="225">
        <f>IF(N654="sníž. přenesená",J654,0)</f>
        <v>0</v>
      </c>
      <c r="BI654" s="225">
        <f>IF(N654="nulová",J654,0)</f>
        <v>0</v>
      </c>
      <c r="BJ654" s="24" t="s">
        <v>78</v>
      </c>
      <c r="BK654" s="225">
        <f>ROUND(I654*H654,2)</f>
        <v>0</v>
      </c>
      <c r="BL654" s="24" t="s">
        <v>261</v>
      </c>
      <c r="BM654" s="24" t="s">
        <v>798</v>
      </c>
    </row>
    <row r="655" s="11" customFormat="1">
      <c r="B655" s="226"/>
      <c r="C655" s="227"/>
      <c r="D655" s="228" t="s">
        <v>147</v>
      </c>
      <c r="E655" s="229" t="s">
        <v>21</v>
      </c>
      <c r="F655" s="230" t="s">
        <v>148</v>
      </c>
      <c r="G655" s="227"/>
      <c r="H655" s="229" t="s">
        <v>21</v>
      </c>
      <c r="I655" s="231"/>
      <c r="J655" s="227"/>
      <c r="K655" s="227"/>
      <c r="L655" s="232"/>
      <c r="M655" s="233"/>
      <c r="N655" s="234"/>
      <c r="O655" s="234"/>
      <c r="P655" s="234"/>
      <c r="Q655" s="234"/>
      <c r="R655" s="234"/>
      <c r="S655" s="234"/>
      <c r="T655" s="235"/>
      <c r="AT655" s="236" t="s">
        <v>147</v>
      </c>
      <c r="AU655" s="236" t="s">
        <v>85</v>
      </c>
      <c r="AV655" s="11" t="s">
        <v>78</v>
      </c>
      <c r="AW655" s="11" t="s">
        <v>35</v>
      </c>
      <c r="AX655" s="11" t="s">
        <v>73</v>
      </c>
      <c r="AY655" s="236" t="s">
        <v>137</v>
      </c>
    </row>
    <row r="656" s="11" customFormat="1">
      <c r="B656" s="226"/>
      <c r="C656" s="227"/>
      <c r="D656" s="228" t="s">
        <v>147</v>
      </c>
      <c r="E656" s="229" t="s">
        <v>21</v>
      </c>
      <c r="F656" s="230" t="s">
        <v>799</v>
      </c>
      <c r="G656" s="227"/>
      <c r="H656" s="229" t="s">
        <v>21</v>
      </c>
      <c r="I656" s="231"/>
      <c r="J656" s="227"/>
      <c r="K656" s="227"/>
      <c r="L656" s="232"/>
      <c r="M656" s="233"/>
      <c r="N656" s="234"/>
      <c r="O656" s="234"/>
      <c r="P656" s="234"/>
      <c r="Q656" s="234"/>
      <c r="R656" s="234"/>
      <c r="S656" s="234"/>
      <c r="T656" s="235"/>
      <c r="AT656" s="236" t="s">
        <v>147</v>
      </c>
      <c r="AU656" s="236" t="s">
        <v>85</v>
      </c>
      <c r="AV656" s="11" t="s">
        <v>78</v>
      </c>
      <c r="AW656" s="11" t="s">
        <v>35</v>
      </c>
      <c r="AX656" s="11" t="s">
        <v>73</v>
      </c>
      <c r="AY656" s="236" t="s">
        <v>137</v>
      </c>
    </row>
    <row r="657" s="12" customFormat="1">
      <c r="B657" s="237"/>
      <c r="C657" s="238"/>
      <c r="D657" s="228" t="s">
        <v>147</v>
      </c>
      <c r="E657" s="239" t="s">
        <v>21</v>
      </c>
      <c r="F657" s="240" t="s">
        <v>800</v>
      </c>
      <c r="G657" s="238"/>
      <c r="H657" s="241">
        <v>7.2000000000000002</v>
      </c>
      <c r="I657" s="242"/>
      <c r="J657" s="238"/>
      <c r="K657" s="238"/>
      <c r="L657" s="243"/>
      <c r="M657" s="244"/>
      <c r="N657" s="245"/>
      <c r="O657" s="245"/>
      <c r="P657" s="245"/>
      <c r="Q657" s="245"/>
      <c r="R657" s="245"/>
      <c r="S657" s="245"/>
      <c r="T657" s="246"/>
      <c r="AT657" s="247" t="s">
        <v>147</v>
      </c>
      <c r="AU657" s="247" t="s">
        <v>85</v>
      </c>
      <c r="AV657" s="12" t="s">
        <v>85</v>
      </c>
      <c r="AW657" s="12" t="s">
        <v>35</v>
      </c>
      <c r="AX657" s="12" t="s">
        <v>78</v>
      </c>
      <c r="AY657" s="247" t="s">
        <v>137</v>
      </c>
    </row>
    <row r="658" s="1" customFormat="1" ht="16.5" customHeight="1">
      <c r="B658" s="46"/>
      <c r="C658" s="214" t="s">
        <v>801</v>
      </c>
      <c r="D658" s="214" t="s">
        <v>140</v>
      </c>
      <c r="E658" s="215" t="s">
        <v>802</v>
      </c>
      <c r="F658" s="216" t="s">
        <v>803</v>
      </c>
      <c r="G658" s="217" t="s">
        <v>185</v>
      </c>
      <c r="H658" s="218">
        <v>87.799999999999997</v>
      </c>
      <c r="I658" s="219"/>
      <c r="J658" s="220">
        <f>ROUND(I658*H658,2)</f>
        <v>0</v>
      </c>
      <c r="K658" s="216" t="s">
        <v>144</v>
      </c>
      <c r="L658" s="72"/>
      <c r="M658" s="221" t="s">
        <v>21</v>
      </c>
      <c r="N658" s="222" t="s">
        <v>44</v>
      </c>
      <c r="O658" s="47"/>
      <c r="P658" s="223">
        <f>O658*H658</f>
        <v>0</v>
      </c>
      <c r="Q658" s="223">
        <v>0.0071500000000000001</v>
      </c>
      <c r="R658" s="223">
        <f>Q658*H658</f>
        <v>0.62776999999999994</v>
      </c>
      <c r="S658" s="223">
        <v>0</v>
      </c>
      <c r="T658" s="224">
        <f>S658*H658</f>
        <v>0</v>
      </c>
      <c r="AR658" s="24" t="s">
        <v>261</v>
      </c>
      <c r="AT658" s="24" t="s">
        <v>140</v>
      </c>
      <c r="AU658" s="24" t="s">
        <v>85</v>
      </c>
      <c r="AY658" s="24" t="s">
        <v>137</v>
      </c>
      <c r="BE658" s="225">
        <f>IF(N658="základní",J658,0)</f>
        <v>0</v>
      </c>
      <c r="BF658" s="225">
        <f>IF(N658="snížená",J658,0)</f>
        <v>0</v>
      </c>
      <c r="BG658" s="225">
        <f>IF(N658="zákl. přenesená",J658,0)</f>
        <v>0</v>
      </c>
      <c r="BH658" s="225">
        <f>IF(N658="sníž. přenesená",J658,0)</f>
        <v>0</v>
      </c>
      <c r="BI658" s="225">
        <f>IF(N658="nulová",J658,0)</f>
        <v>0</v>
      </c>
      <c r="BJ658" s="24" t="s">
        <v>78</v>
      </c>
      <c r="BK658" s="225">
        <f>ROUND(I658*H658,2)</f>
        <v>0</v>
      </c>
      <c r="BL658" s="24" t="s">
        <v>261</v>
      </c>
      <c r="BM658" s="24" t="s">
        <v>804</v>
      </c>
    </row>
    <row r="659" s="11" customFormat="1">
      <c r="B659" s="226"/>
      <c r="C659" s="227"/>
      <c r="D659" s="228" t="s">
        <v>147</v>
      </c>
      <c r="E659" s="229" t="s">
        <v>21</v>
      </c>
      <c r="F659" s="230" t="s">
        <v>148</v>
      </c>
      <c r="G659" s="227"/>
      <c r="H659" s="229" t="s">
        <v>21</v>
      </c>
      <c r="I659" s="231"/>
      <c r="J659" s="227"/>
      <c r="K659" s="227"/>
      <c r="L659" s="232"/>
      <c r="M659" s="233"/>
      <c r="N659" s="234"/>
      <c r="O659" s="234"/>
      <c r="P659" s="234"/>
      <c r="Q659" s="234"/>
      <c r="R659" s="234"/>
      <c r="S659" s="234"/>
      <c r="T659" s="235"/>
      <c r="AT659" s="236" t="s">
        <v>147</v>
      </c>
      <c r="AU659" s="236" t="s">
        <v>85</v>
      </c>
      <c r="AV659" s="11" t="s">
        <v>78</v>
      </c>
      <c r="AW659" s="11" t="s">
        <v>35</v>
      </c>
      <c r="AX659" s="11" t="s">
        <v>73</v>
      </c>
      <c r="AY659" s="236" t="s">
        <v>137</v>
      </c>
    </row>
    <row r="660" s="11" customFormat="1">
      <c r="B660" s="226"/>
      <c r="C660" s="227"/>
      <c r="D660" s="228" t="s">
        <v>147</v>
      </c>
      <c r="E660" s="229" t="s">
        <v>21</v>
      </c>
      <c r="F660" s="230" t="s">
        <v>312</v>
      </c>
      <c r="G660" s="227"/>
      <c r="H660" s="229" t="s">
        <v>21</v>
      </c>
      <c r="I660" s="231"/>
      <c r="J660" s="227"/>
      <c r="K660" s="227"/>
      <c r="L660" s="232"/>
      <c r="M660" s="233"/>
      <c r="N660" s="234"/>
      <c r="O660" s="234"/>
      <c r="P660" s="234"/>
      <c r="Q660" s="234"/>
      <c r="R660" s="234"/>
      <c r="S660" s="234"/>
      <c r="T660" s="235"/>
      <c r="AT660" s="236" t="s">
        <v>147</v>
      </c>
      <c r="AU660" s="236" t="s">
        <v>85</v>
      </c>
      <c r="AV660" s="11" t="s">
        <v>78</v>
      </c>
      <c r="AW660" s="11" t="s">
        <v>35</v>
      </c>
      <c r="AX660" s="11" t="s">
        <v>73</v>
      </c>
      <c r="AY660" s="236" t="s">
        <v>137</v>
      </c>
    </row>
    <row r="661" s="12" customFormat="1">
      <c r="B661" s="237"/>
      <c r="C661" s="238"/>
      <c r="D661" s="228" t="s">
        <v>147</v>
      </c>
      <c r="E661" s="239" t="s">
        <v>21</v>
      </c>
      <c r="F661" s="240" t="s">
        <v>313</v>
      </c>
      <c r="G661" s="238"/>
      <c r="H661" s="241">
        <v>87.799999999999997</v>
      </c>
      <c r="I661" s="242"/>
      <c r="J661" s="238"/>
      <c r="K661" s="238"/>
      <c r="L661" s="243"/>
      <c r="M661" s="244"/>
      <c r="N661" s="245"/>
      <c r="O661" s="245"/>
      <c r="P661" s="245"/>
      <c r="Q661" s="245"/>
      <c r="R661" s="245"/>
      <c r="S661" s="245"/>
      <c r="T661" s="246"/>
      <c r="AT661" s="247" t="s">
        <v>147</v>
      </c>
      <c r="AU661" s="247" t="s">
        <v>85</v>
      </c>
      <c r="AV661" s="12" t="s">
        <v>85</v>
      </c>
      <c r="AW661" s="12" t="s">
        <v>35</v>
      </c>
      <c r="AX661" s="12" t="s">
        <v>78</v>
      </c>
      <c r="AY661" s="247" t="s">
        <v>137</v>
      </c>
    </row>
    <row r="662" s="1" customFormat="1" ht="16.5" customHeight="1">
      <c r="B662" s="46"/>
      <c r="C662" s="214" t="s">
        <v>805</v>
      </c>
      <c r="D662" s="214" t="s">
        <v>140</v>
      </c>
      <c r="E662" s="215" t="s">
        <v>806</v>
      </c>
      <c r="F662" s="216" t="s">
        <v>807</v>
      </c>
      <c r="G662" s="217" t="s">
        <v>154</v>
      </c>
      <c r="H662" s="218">
        <v>4.0149999999999997</v>
      </c>
      <c r="I662" s="219"/>
      <c r="J662" s="220">
        <f>ROUND(I662*H662,2)</f>
        <v>0</v>
      </c>
      <c r="K662" s="216" t="s">
        <v>144</v>
      </c>
      <c r="L662" s="72"/>
      <c r="M662" s="221" t="s">
        <v>21</v>
      </c>
      <c r="N662" s="222" t="s">
        <v>44</v>
      </c>
      <c r="O662" s="47"/>
      <c r="P662" s="223">
        <f>O662*H662</f>
        <v>0</v>
      </c>
      <c r="Q662" s="223">
        <v>0</v>
      </c>
      <c r="R662" s="223">
        <f>Q662*H662</f>
        <v>0</v>
      </c>
      <c r="S662" s="223">
        <v>0</v>
      </c>
      <c r="T662" s="224">
        <f>S662*H662</f>
        <v>0</v>
      </c>
      <c r="AR662" s="24" t="s">
        <v>261</v>
      </c>
      <c r="AT662" s="24" t="s">
        <v>140</v>
      </c>
      <c r="AU662" s="24" t="s">
        <v>85</v>
      </c>
      <c r="AY662" s="24" t="s">
        <v>137</v>
      </c>
      <c r="BE662" s="225">
        <f>IF(N662="základní",J662,0)</f>
        <v>0</v>
      </c>
      <c r="BF662" s="225">
        <f>IF(N662="snížená",J662,0)</f>
        <v>0</v>
      </c>
      <c r="BG662" s="225">
        <f>IF(N662="zákl. přenesená",J662,0)</f>
        <v>0</v>
      </c>
      <c r="BH662" s="225">
        <f>IF(N662="sníž. přenesená",J662,0)</f>
        <v>0</v>
      </c>
      <c r="BI662" s="225">
        <f>IF(N662="nulová",J662,0)</f>
        <v>0</v>
      </c>
      <c r="BJ662" s="24" t="s">
        <v>78</v>
      </c>
      <c r="BK662" s="225">
        <f>ROUND(I662*H662,2)</f>
        <v>0</v>
      </c>
      <c r="BL662" s="24" t="s">
        <v>261</v>
      </c>
      <c r="BM662" s="24" t="s">
        <v>808</v>
      </c>
    </row>
    <row r="663" s="10" customFormat="1" ht="29.88" customHeight="1">
      <c r="B663" s="198"/>
      <c r="C663" s="199"/>
      <c r="D663" s="200" t="s">
        <v>72</v>
      </c>
      <c r="E663" s="212" t="s">
        <v>809</v>
      </c>
      <c r="F663" s="212" t="s">
        <v>810</v>
      </c>
      <c r="G663" s="199"/>
      <c r="H663" s="199"/>
      <c r="I663" s="202"/>
      <c r="J663" s="213">
        <f>BK663</f>
        <v>0</v>
      </c>
      <c r="K663" s="199"/>
      <c r="L663" s="204"/>
      <c r="M663" s="205"/>
      <c r="N663" s="206"/>
      <c r="O663" s="206"/>
      <c r="P663" s="207">
        <f>SUM(P664:P732)</f>
        <v>0</v>
      </c>
      <c r="Q663" s="206"/>
      <c r="R663" s="207">
        <f>SUM(R664:R732)</f>
        <v>3.1497926000000001</v>
      </c>
      <c r="S663" s="206"/>
      <c r="T663" s="208">
        <f>SUM(T664:T732)</f>
        <v>4.4799256000000005</v>
      </c>
      <c r="AR663" s="209" t="s">
        <v>85</v>
      </c>
      <c r="AT663" s="210" t="s">
        <v>72</v>
      </c>
      <c r="AU663" s="210" t="s">
        <v>78</v>
      </c>
      <c r="AY663" s="209" t="s">
        <v>137</v>
      </c>
      <c r="BK663" s="211">
        <f>SUM(BK664:BK732)</f>
        <v>0</v>
      </c>
    </row>
    <row r="664" s="1" customFormat="1" ht="16.5" customHeight="1">
      <c r="B664" s="46"/>
      <c r="C664" s="214" t="s">
        <v>811</v>
      </c>
      <c r="D664" s="214" t="s">
        <v>140</v>
      </c>
      <c r="E664" s="215" t="s">
        <v>812</v>
      </c>
      <c r="F664" s="216" t="s">
        <v>813</v>
      </c>
      <c r="G664" s="217" t="s">
        <v>185</v>
      </c>
      <c r="H664" s="218">
        <v>230.92400000000001</v>
      </c>
      <c r="I664" s="219"/>
      <c r="J664" s="220">
        <f>ROUND(I664*H664,2)</f>
        <v>0</v>
      </c>
      <c r="K664" s="216" t="s">
        <v>144</v>
      </c>
      <c r="L664" s="72"/>
      <c r="M664" s="221" t="s">
        <v>21</v>
      </c>
      <c r="N664" s="222" t="s">
        <v>44</v>
      </c>
      <c r="O664" s="47"/>
      <c r="P664" s="223">
        <f>O664*H664</f>
        <v>0</v>
      </c>
      <c r="Q664" s="223">
        <v>0</v>
      </c>
      <c r="R664" s="223">
        <f>Q664*H664</f>
        <v>0</v>
      </c>
      <c r="S664" s="223">
        <v>0.019400000000000001</v>
      </c>
      <c r="T664" s="224">
        <f>S664*H664</f>
        <v>4.4799256000000005</v>
      </c>
      <c r="AR664" s="24" t="s">
        <v>261</v>
      </c>
      <c r="AT664" s="24" t="s">
        <v>140</v>
      </c>
      <c r="AU664" s="24" t="s">
        <v>85</v>
      </c>
      <c r="AY664" s="24" t="s">
        <v>137</v>
      </c>
      <c r="BE664" s="225">
        <f>IF(N664="základní",J664,0)</f>
        <v>0</v>
      </c>
      <c r="BF664" s="225">
        <f>IF(N664="snížená",J664,0)</f>
        <v>0</v>
      </c>
      <c r="BG664" s="225">
        <f>IF(N664="zákl. přenesená",J664,0)</f>
        <v>0</v>
      </c>
      <c r="BH664" s="225">
        <f>IF(N664="sníž. přenesená",J664,0)</f>
        <v>0</v>
      </c>
      <c r="BI664" s="225">
        <f>IF(N664="nulová",J664,0)</f>
        <v>0</v>
      </c>
      <c r="BJ664" s="24" t="s">
        <v>78</v>
      </c>
      <c r="BK664" s="225">
        <f>ROUND(I664*H664,2)</f>
        <v>0</v>
      </c>
      <c r="BL664" s="24" t="s">
        <v>261</v>
      </c>
      <c r="BM664" s="24" t="s">
        <v>814</v>
      </c>
    </row>
    <row r="665" s="11" customFormat="1">
      <c r="B665" s="226"/>
      <c r="C665" s="227"/>
      <c r="D665" s="228" t="s">
        <v>147</v>
      </c>
      <c r="E665" s="229" t="s">
        <v>21</v>
      </c>
      <c r="F665" s="230" t="s">
        <v>344</v>
      </c>
      <c r="G665" s="227"/>
      <c r="H665" s="229" t="s">
        <v>21</v>
      </c>
      <c r="I665" s="231"/>
      <c r="J665" s="227"/>
      <c r="K665" s="227"/>
      <c r="L665" s="232"/>
      <c r="M665" s="233"/>
      <c r="N665" s="234"/>
      <c r="O665" s="234"/>
      <c r="P665" s="234"/>
      <c r="Q665" s="234"/>
      <c r="R665" s="234"/>
      <c r="S665" s="234"/>
      <c r="T665" s="235"/>
      <c r="AT665" s="236" t="s">
        <v>147</v>
      </c>
      <c r="AU665" s="236" t="s">
        <v>85</v>
      </c>
      <c r="AV665" s="11" t="s">
        <v>78</v>
      </c>
      <c r="AW665" s="11" t="s">
        <v>35</v>
      </c>
      <c r="AX665" s="11" t="s">
        <v>73</v>
      </c>
      <c r="AY665" s="236" t="s">
        <v>137</v>
      </c>
    </row>
    <row r="666" s="11" customFormat="1">
      <c r="B666" s="226"/>
      <c r="C666" s="227"/>
      <c r="D666" s="228" t="s">
        <v>147</v>
      </c>
      <c r="E666" s="229" t="s">
        <v>21</v>
      </c>
      <c r="F666" s="230" t="s">
        <v>352</v>
      </c>
      <c r="G666" s="227"/>
      <c r="H666" s="229" t="s">
        <v>21</v>
      </c>
      <c r="I666" s="231"/>
      <c r="J666" s="227"/>
      <c r="K666" s="227"/>
      <c r="L666" s="232"/>
      <c r="M666" s="233"/>
      <c r="N666" s="234"/>
      <c r="O666" s="234"/>
      <c r="P666" s="234"/>
      <c r="Q666" s="234"/>
      <c r="R666" s="234"/>
      <c r="S666" s="234"/>
      <c r="T666" s="235"/>
      <c r="AT666" s="236" t="s">
        <v>147</v>
      </c>
      <c r="AU666" s="236" t="s">
        <v>85</v>
      </c>
      <c r="AV666" s="11" t="s">
        <v>78</v>
      </c>
      <c r="AW666" s="11" t="s">
        <v>35</v>
      </c>
      <c r="AX666" s="11" t="s">
        <v>73</v>
      </c>
      <c r="AY666" s="236" t="s">
        <v>137</v>
      </c>
    </row>
    <row r="667" s="12" customFormat="1">
      <c r="B667" s="237"/>
      <c r="C667" s="238"/>
      <c r="D667" s="228" t="s">
        <v>147</v>
      </c>
      <c r="E667" s="239" t="s">
        <v>21</v>
      </c>
      <c r="F667" s="240" t="s">
        <v>815</v>
      </c>
      <c r="G667" s="238"/>
      <c r="H667" s="241">
        <v>16</v>
      </c>
      <c r="I667" s="242"/>
      <c r="J667" s="238"/>
      <c r="K667" s="238"/>
      <c r="L667" s="243"/>
      <c r="M667" s="244"/>
      <c r="N667" s="245"/>
      <c r="O667" s="245"/>
      <c r="P667" s="245"/>
      <c r="Q667" s="245"/>
      <c r="R667" s="245"/>
      <c r="S667" s="245"/>
      <c r="T667" s="246"/>
      <c r="AT667" s="247" t="s">
        <v>147</v>
      </c>
      <c r="AU667" s="247" t="s">
        <v>85</v>
      </c>
      <c r="AV667" s="12" t="s">
        <v>85</v>
      </c>
      <c r="AW667" s="12" t="s">
        <v>35</v>
      </c>
      <c r="AX667" s="12" t="s">
        <v>73</v>
      </c>
      <c r="AY667" s="247" t="s">
        <v>137</v>
      </c>
    </row>
    <row r="668" s="12" customFormat="1">
      <c r="B668" s="237"/>
      <c r="C668" s="238"/>
      <c r="D668" s="228" t="s">
        <v>147</v>
      </c>
      <c r="E668" s="239" t="s">
        <v>21</v>
      </c>
      <c r="F668" s="240" t="s">
        <v>816</v>
      </c>
      <c r="G668" s="238"/>
      <c r="H668" s="241">
        <v>27.568000000000001</v>
      </c>
      <c r="I668" s="242"/>
      <c r="J668" s="238"/>
      <c r="K668" s="238"/>
      <c r="L668" s="243"/>
      <c r="M668" s="244"/>
      <c r="N668" s="245"/>
      <c r="O668" s="245"/>
      <c r="P668" s="245"/>
      <c r="Q668" s="245"/>
      <c r="R668" s="245"/>
      <c r="S668" s="245"/>
      <c r="T668" s="246"/>
      <c r="AT668" s="247" t="s">
        <v>147</v>
      </c>
      <c r="AU668" s="247" t="s">
        <v>85</v>
      </c>
      <c r="AV668" s="12" t="s">
        <v>85</v>
      </c>
      <c r="AW668" s="12" t="s">
        <v>35</v>
      </c>
      <c r="AX668" s="12" t="s">
        <v>73</v>
      </c>
      <c r="AY668" s="247" t="s">
        <v>137</v>
      </c>
    </row>
    <row r="669" s="12" customFormat="1">
      <c r="B669" s="237"/>
      <c r="C669" s="238"/>
      <c r="D669" s="228" t="s">
        <v>147</v>
      </c>
      <c r="E669" s="239" t="s">
        <v>21</v>
      </c>
      <c r="F669" s="240" t="s">
        <v>817</v>
      </c>
      <c r="G669" s="238"/>
      <c r="H669" s="241">
        <v>45.456000000000003</v>
      </c>
      <c r="I669" s="242"/>
      <c r="J669" s="238"/>
      <c r="K669" s="238"/>
      <c r="L669" s="243"/>
      <c r="M669" s="244"/>
      <c r="N669" s="245"/>
      <c r="O669" s="245"/>
      <c r="P669" s="245"/>
      <c r="Q669" s="245"/>
      <c r="R669" s="245"/>
      <c r="S669" s="245"/>
      <c r="T669" s="246"/>
      <c r="AT669" s="247" t="s">
        <v>147</v>
      </c>
      <c r="AU669" s="247" t="s">
        <v>85</v>
      </c>
      <c r="AV669" s="12" t="s">
        <v>85</v>
      </c>
      <c r="AW669" s="12" t="s">
        <v>35</v>
      </c>
      <c r="AX669" s="12" t="s">
        <v>73</v>
      </c>
      <c r="AY669" s="247" t="s">
        <v>137</v>
      </c>
    </row>
    <row r="670" s="14" customFormat="1">
      <c r="B670" s="269"/>
      <c r="C670" s="270"/>
      <c r="D670" s="228" t="s">
        <v>147</v>
      </c>
      <c r="E670" s="271" t="s">
        <v>21</v>
      </c>
      <c r="F670" s="272" t="s">
        <v>229</v>
      </c>
      <c r="G670" s="270"/>
      <c r="H670" s="273">
        <v>89.024000000000001</v>
      </c>
      <c r="I670" s="274"/>
      <c r="J670" s="270"/>
      <c r="K670" s="270"/>
      <c r="L670" s="275"/>
      <c r="M670" s="276"/>
      <c r="N670" s="277"/>
      <c r="O670" s="277"/>
      <c r="P670" s="277"/>
      <c r="Q670" s="277"/>
      <c r="R670" s="277"/>
      <c r="S670" s="277"/>
      <c r="T670" s="278"/>
      <c r="AT670" s="279" t="s">
        <v>147</v>
      </c>
      <c r="AU670" s="279" t="s">
        <v>85</v>
      </c>
      <c r="AV670" s="14" t="s">
        <v>138</v>
      </c>
      <c r="AW670" s="14" t="s">
        <v>35</v>
      </c>
      <c r="AX670" s="14" t="s">
        <v>73</v>
      </c>
      <c r="AY670" s="279" t="s">
        <v>137</v>
      </c>
    </row>
    <row r="671" s="11" customFormat="1">
      <c r="B671" s="226"/>
      <c r="C671" s="227"/>
      <c r="D671" s="228" t="s">
        <v>147</v>
      </c>
      <c r="E671" s="229" t="s">
        <v>21</v>
      </c>
      <c r="F671" s="230" t="s">
        <v>818</v>
      </c>
      <c r="G671" s="227"/>
      <c r="H671" s="229" t="s">
        <v>21</v>
      </c>
      <c r="I671" s="231"/>
      <c r="J671" s="227"/>
      <c r="K671" s="227"/>
      <c r="L671" s="232"/>
      <c r="M671" s="233"/>
      <c r="N671" s="234"/>
      <c r="O671" s="234"/>
      <c r="P671" s="234"/>
      <c r="Q671" s="234"/>
      <c r="R671" s="234"/>
      <c r="S671" s="234"/>
      <c r="T671" s="235"/>
      <c r="AT671" s="236" t="s">
        <v>147</v>
      </c>
      <c r="AU671" s="236" t="s">
        <v>85</v>
      </c>
      <c r="AV671" s="11" t="s">
        <v>78</v>
      </c>
      <c r="AW671" s="11" t="s">
        <v>35</v>
      </c>
      <c r="AX671" s="11" t="s">
        <v>73</v>
      </c>
      <c r="AY671" s="236" t="s">
        <v>137</v>
      </c>
    </row>
    <row r="672" s="12" customFormat="1">
      <c r="B672" s="237"/>
      <c r="C672" s="238"/>
      <c r="D672" s="228" t="s">
        <v>147</v>
      </c>
      <c r="E672" s="239" t="s">
        <v>21</v>
      </c>
      <c r="F672" s="240" t="s">
        <v>819</v>
      </c>
      <c r="G672" s="238"/>
      <c r="H672" s="241">
        <v>3.6000000000000001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AT672" s="247" t="s">
        <v>147</v>
      </c>
      <c r="AU672" s="247" t="s">
        <v>85</v>
      </c>
      <c r="AV672" s="12" t="s">
        <v>85</v>
      </c>
      <c r="AW672" s="12" t="s">
        <v>35</v>
      </c>
      <c r="AX672" s="12" t="s">
        <v>73</v>
      </c>
      <c r="AY672" s="247" t="s">
        <v>137</v>
      </c>
    </row>
    <row r="673" s="14" customFormat="1">
      <c r="B673" s="269"/>
      <c r="C673" s="270"/>
      <c r="D673" s="228" t="s">
        <v>147</v>
      </c>
      <c r="E673" s="271" t="s">
        <v>21</v>
      </c>
      <c r="F673" s="272" t="s">
        <v>229</v>
      </c>
      <c r="G673" s="270"/>
      <c r="H673" s="273">
        <v>3.6000000000000001</v>
      </c>
      <c r="I673" s="274"/>
      <c r="J673" s="270"/>
      <c r="K673" s="270"/>
      <c r="L673" s="275"/>
      <c r="M673" s="276"/>
      <c r="N673" s="277"/>
      <c r="O673" s="277"/>
      <c r="P673" s="277"/>
      <c r="Q673" s="277"/>
      <c r="R673" s="277"/>
      <c r="S673" s="277"/>
      <c r="T673" s="278"/>
      <c r="AT673" s="279" t="s">
        <v>147</v>
      </c>
      <c r="AU673" s="279" t="s">
        <v>85</v>
      </c>
      <c r="AV673" s="14" t="s">
        <v>138</v>
      </c>
      <c r="AW673" s="14" t="s">
        <v>35</v>
      </c>
      <c r="AX673" s="14" t="s">
        <v>73</v>
      </c>
      <c r="AY673" s="279" t="s">
        <v>137</v>
      </c>
    </row>
    <row r="674" s="11" customFormat="1">
      <c r="B674" s="226"/>
      <c r="C674" s="227"/>
      <c r="D674" s="228" t="s">
        <v>147</v>
      </c>
      <c r="E674" s="229" t="s">
        <v>21</v>
      </c>
      <c r="F674" s="230" t="s">
        <v>234</v>
      </c>
      <c r="G674" s="227"/>
      <c r="H674" s="229" t="s">
        <v>21</v>
      </c>
      <c r="I674" s="231"/>
      <c r="J674" s="227"/>
      <c r="K674" s="227"/>
      <c r="L674" s="232"/>
      <c r="M674" s="233"/>
      <c r="N674" s="234"/>
      <c r="O674" s="234"/>
      <c r="P674" s="234"/>
      <c r="Q674" s="234"/>
      <c r="R674" s="234"/>
      <c r="S674" s="234"/>
      <c r="T674" s="235"/>
      <c r="AT674" s="236" t="s">
        <v>147</v>
      </c>
      <c r="AU674" s="236" t="s">
        <v>85</v>
      </c>
      <c r="AV674" s="11" t="s">
        <v>78</v>
      </c>
      <c r="AW674" s="11" t="s">
        <v>35</v>
      </c>
      <c r="AX674" s="11" t="s">
        <v>73</v>
      </c>
      <c r="AY674" s="236" t="s">
        <v>137</v>
      </c>
    </row>
    <row r="675" s="12" customFormat="1">
      <c r="B675" s="237"/>
      <c r="C675" s="238"/>
      <c r="D675" s="228" t="s">
        <v>147</v>
      </c>
      <c r="E675" s="239" t="s">
        <v>21</v>
      </c>
      <c r="F675" s="240" t="s">
        <v>820</v>
      </c>
      <c r="G675" s="238"/>
      <c r="H675" s="241">
        <v>33.520000000000003</v>
      </c>
      <c r="I675" s="242"/>
      <c r="J675" s="238"/>
      <c r="K675" s="238"/>
      <c r="L675" s="243"/>
      <c r="M675" s="244"/>
      <c r="N675" s="245"/>
      <c r="O675" s="245"/>
      <c r="P675" s="245"/>
      <c r="Q675" s="245"/>
      <c r="R675" s="245"/>
      <c r="S675" s="245"/>
      <c r="T675" s="246"/>
      <c r="AT675" s="247" t="s">
        <v>147</v>
      </c>
      <c r="AU675" s="247" t="s">
        <v>85</v>
      </c>
      <c r="AV675" s="12" t="s">
        <v>85</v>
      </c>
      <c r="AW675" s="12" t="s">
        <v>35</v>
      </c>
      <c r="AX675" s="12" t="s">
        <v>73</v>
      </c>
      <c r="AY675" s="247" t="s">
        <v>137</v>
      </c>
    </row>
    <row r="676" s="12" customFormat="1">
      <c r="B676" s="237"/>
      <c r="C676" s="238"/>
      <c r="D676" s="228" t="s">
        <v>147</v>
      </c>
      <c r="E676" s="239" t="s">
        <v>21</v>
      </c>
      <c r="F676" s="240" t="s">
        <v>821</v>
      </c>
      <c r="G676" s="238"/>
      <c r="H676" s="241">
        <v>3.3999999999999999</v>
      </c>
      <c r="I676" s="242"/>
      <c r="J676" s="238"/>
      <c r="K676" s="238"/>
      <c r="L676" s="243"/>
      <c r="M676" s="244"/>
      <c r="N676" s="245"/>
      <c r="O676" s="245"/>
      <c r="P676" s="245"/>
      <c r="Q676" s="245"/>
      <c r="R676" s="245"/>
      <c r="S676" s="245"/>
      <c r="T676" s="246"/>
      <c r="AT676" s="247" t="s">
        <v>147</v>
      </c>
      <c r="AU676" s="247" t="s">
        <v>85</v>
      </c>
      <c r="AV676" s="12" t="s">
        <v>85</v>
      </c>
      <c r="AW676" s="12" t="s">
        <v>35</v>
      </c>
      <c r="AX676" s="12" t="s">
        <v>73</v>
      </c>
      <c r="AY676" s="247" t="s">
        <v>137</v>
      </c>
    </row>
    <row r="677" s="12" customFormat="1">
      <c r="B677" s="237"/>
      <c r="C677" s="238"/>
      <c r="D677" s="228" t="s">
        <v>147</v>
      </c>
      <c r="E677" s="239" t="s">
        <v>21</v>
      </c>
      <c r="F677" s="240" t="s">
        <v>822</v>
      </c>
      <c r="G677" s="238"/>
      <c r="H677" s="241">
        <v>51.799999999999997</v>
      </c>
      <c r="I677" s="242"/>
      <c r="J677" s="238"/>
      <c r="K677" s="238"/>
      <c r="L677" s="243"/>
      <c r="M677" s="244"/>
      <c r="N677" s="245"/>
      <c r="O677" s="245"/>
      <c r="P677" s="245"/>
      <c r="Q677" s="245"/>
      <c r="R677" s="245"/>
      <c r="S677" s="245"/>
      <c r="T677" s="246"/>
      <c r="AT677" s="247" t="s">
        <v>147</v>
      </c>
      <c r="AU677" s="247" t="s">
        <v>85</v>
      </c>
      <c r="AV677" s="12" t="s">
        <v>85</v>
      </c>
      <c r="AW677" s="12" t="s">
        <v>35</v>
      </c>
      <c r="AX677" s="12" t="s">
        <v>73</v>
      </c>
      <c r="AY677" s="247" t="s">
        <v>137</v>
      </c>
    </row>
    <row r="678" s="12" customFormat="1">
      <c r="B678" s="237"/>
      <c r="C678" s="238"/>
      <c r="D678" s="228" t="s">
        <v>147</v>
      </c>
      <c r="E678" s="239" t="s">
        <v>21</v>
      </c>
      <c r="F678" s="240" t="s">
        <v>823</v>
      </c>
      <c r="G678" s="238"/>
      <c r="H678" s="241">
        <v>3.48</v>
      </c>
      <c r="I678" s="242"/>
      <c r="J678" s="238"/>
      <c r="K678" s="238"/>
      <c r="L678" s="243"/>
      <c r="M678" s="244"/>
      <c r="N678" s="245"/>
      <c r="O678" s="245"/>
      <c r="P678" s="245"/>
      <c r="Q678" s="245"/>
      <c r="R678" s="245"/>
      <c r="S678" s="245"/>
      <c r="T678" s="246"/>
      <c r="AT678" s="247" t="s">
        <v>147</v>
      </c>
      <c r="AU678" s="247" t="s">
        <v>85</v>
      </c>
      <c r="AV678" s="12" t="s">
        <v>85</v>
      </c>
      <c r="AW678" s="12" t="s">
        <v>35</v>
      </c>
      <c r="AX678" s="12" t="s">
        <v>73</v>
      </c>
      <c r="AY678" s="247" t="s">
        <v>137</v>
      </c>
    </row>
    <row r="679" s="12" customFormat="1">
      <c r="B679" s="237"/>
      <c r="C679" s="238"/>
      <c r="D679" s="228" t="s">
        <v>147</v>
      </c>
      <c r="E679" s="239" t="s">
        <v>21</v>
      </c>
      <c r="F679" s="240" t="s">
        <v>824</v>
      </c>
      <c r="G679" s="238"/>
      <c r="H679" s="241">
        <v>43.039999999999999</v>
      </c>
      <c r="I679" s="242"/>
      <c r="J679" s="238"/>
      <c r="K679" s="238"/>
      <c r="L679" s="243"/>
      <c r="M679" s="244"/>
      <c r="N679" s="245"/>
      <c r="O679" s="245"/>
      <c r="P679" s="245"/>
      <c r="Q679" s="245"/>
      <c r="R679" s="245"/>
      <c r="S679" s="245"/>
      <c r="T679" s="246"/>
      <c r="AT679" s="247" t="s">
        <v>147</v>
      </c>
      <c r="AU679" s="247" t="s">
        <v>85</v>
      </c>
      <c r="AV679" s="12" t="s">
        <v>85</v>
      </c>
      <c r="AW679" s="12" t="s">
        <v>35</v>
      </c>
      <c r="AX679" s="12" t="s">
        <v>73</v>
      </c>
      <c r="AY679" s="247" t="s">
        <v>137</v>
      </c>
    </row>
    <row r="680" s="14" customFormat="1">
      <c r="B680" s="269"/>
      <c r="C680" s="270"/>
      <c r="D680" s="228" t="s">
        <v>147</v>
      </c>
      <c r="E680" s="271" t="s">
        <v>21</v>
      </c>
      <c r="F680" s="272" t="s">
        <v>229</v>
      </c>
      <c r="G680" s="270"/>
      <c r="H680" s="273">
        <v>135.24000000000001</v>
      </c>
      <c r="I680" s="274"/>
      <c r="J680" s="270"/>
      <c r="K680" s="270"/>
      <c r="L680" s="275"/>
      <c r="M680" s="276"/>
      <c r="N680" s="277"/>
      <c r="O680" s="277"/>
      <c r="P680" s="277"/>
      <c r="Q680" s="277"/>
      <c r="R680" s="277"/>
      <c r="S680" s="277"/>
      <c r="T680" s="278"/>
      <c r="AT680" s="279" t="s">
        <v>147</v>
      </c>
      <c r="AU680" s="279" t="s">
        <v>85</v>
      </c>
      <c r="AV680" s="14" t="s">
        <v>138</v>
      </c>
      <c r="AW680" s="14" t="s">
        <v>35</v>
      </c>
      <c r="AX680" s="14" t="s">
        <v>73</v>
      </c>
      <c r="AY680" s="279" t="s">
        <v>137</v>
      </c>
    </row>
    <row r="681" s="11" customFormat="1">
      <c r="B681" s="226"/>
      <c r="C681" s="227"/>
      <c r="D681" s="228" t="s">
        <v>147</v>
      </c>
      <c r="E681" s="229" t="s">
        <v>21</v>
      </c>
      <c r="F681" s="230" t="s">
        <v>430</v>
      </c>
      <c r="G681" s="227"/>
      <c r="H681" s="229" t="s">
        <v>21</v>
      </c>
      <c r="I681" s="231"/>
      <c r="J681" s="227"/>
      <c r="K681" s="227"/>
      <c r="L681" s="232"/>
      <c r="M681" s="233"/>
      <c r="N681" s="234"/>
      <c r="O681" s="234"/>
      <c r="P681" s="234"/>
      <c r="Q681" s="234"/>
      <c r="R681" s="234"/>
      <c r="S681" s="234"/>
      <c r="T681" s="235"/>
      <c r="AT681" s="236" t="s">
        <v>147</v>
      </c>
      <c r="AU681" s="236" t="s">
        <v>85</v>
      </c>
      <c r="AV681" s="11" t="s">
        <v>78</v>
      </c>
      <c r="AW681" s="11" t="s">
        <v>35</v>
      </c>
      <c r="AX681" s="11" t="s">
        <v>73</v>
      </c>
      <c r="AY681" s="236" t="s">
        <v>137</v>
      </c>
    </row>
    <row r="682" s="12" customFormat="1">
      <c r="B682" s="237"/>
      <c r="C682" s="238"/>
      <c r="D682" s="228" t="s">
        <v>147</v>
      </c>
      <c r="E682" s="239" t="s">
        <v>21</v>
      </c>
      <c r="F682" s="240" t="s">
        <v>432</v>
      </c>
      <c r="G682" s="238"/>
      <c r="H682" s="241">
        <v>3.0600000000000001</v>
      </c>
      <c r="I682" s="242"/>
      <c r="J682" s="238"/>
      <c r="K682" s="238"/>
      <c r="L682" s="243"/>
      <c r="M682" s="244"/>
      <c r="N682" s="245"/>
      <c r="O682" s="245"/>
      <c r="P682" s="245"/>
      <c r="Q682" s="245"/>
      <c r="R682" s="245"/>
      <c r="S682" s="245"/>
      <c r="T682" s="246"/>
      <c r="AT682" s="247" t="s">
        <v>147</v>
      </c>
      <c r="AU682" s="247" t="s">
        <v>85</v>
      </c>
      <c r="AV682" s="12" t="s">
        <v>85</v>
      </c>
      <c r="AW682" s="12" t="s">
        <v>35</v>
      </c>
      <c r="AX682" s="12" t="s">
        <v>73</v>
      </c>
      <c r="AY682" s="247" t="s">
        <v>137</v>
      </c>
    </row>
    <row r="683" s="14" customFormat="1">
      <c r="B683" s="269"/>
      <c r="C683" s="270"/>
      <c r="D683" s="228" t="s">
        <v>147</v>
      </c>
      <c r="E683" s="271" t="s">
        <v>21</v>
      </c>
      <c r="F683" s="272" t="s">
        <v>229</v>
      </c>
      <c r="G683" s="270"/>
      <c r="H683" s="273">
        <v>3.0600000000000001</v>
      </c>
      <c r="I683" s="274"/>
      <c r="J683" s="270"/>
      <c r="K683" s="270"/>
      <c r="L683" s="275"/>
      <c r="M683" s="276"/>
      <c r="N683" s="277"/>
      <c r="O683" s="277"/>
      <c r="P683" s="277"/>
      <c r="Q683" s="277"/>
      <c r="R683" s="277"/>
      <c r="S683" s="277"/>
      <c r="T683" s="278"/>
      <c r="AT683" s="279" t="s">
        <v>147</v>
      </c>
      <c r="AU683" s="279" t="s">
        <v>85</v>
      </c>
      <c r="AV683" s="14" t="s">
        <v>138</v>
      </c>
      <c r="AW683" s="14" t="s">
        <v>35</v>
      </c>
      <c r="AX683" s="14" t="s">
        <v>73</v>
      </c>
      <c r="AY683" s="279" t="s">
        <v>137</v>
      </c>
    </row>
    <row r="684" s="13" customFormat="1">
      <c r="B684" s="258"/>
      <c r="C684" s="259"/>
      <c r="D684" s="228" t="s">
        <v>147</v>
      </c>
      <c r="E684" s="260" t="s">
        <v>21</v>
      </c>
      <c r="F684" s="261" t="s">
        <v>172</v>
      </c>
      <c r="G684" s="259"/>
      <c r="H684" s="262">
        <v>230.92400000000001</v>
      </c>
      <c r="I684" s="263"/>
      <c r="J684" s="259"/>
      <c r="K684" s="259"/>
      <c r="L684" s="264"/>
      <c r="M684" s="265"/>
      <c r="N684" s="266"/>
      <c r="O684" s="266"/>
      <c r="P684" s="266"/>
      <c r="Q684" s="266"/>
      <c r="R684" s="266"/>
      <c r="S684" s="266"/>
      <c r="T684" s="267"/>
      <c r="AT684" s="268" t="s">
        <v>147</v>
      </c>
      <c r="AU684" s="268" t="s">
        <v>85</v>
      </c>
      <c r="AV684" s="13" t="s">
        <v>145</v>
      </c>
      <c r="AW684" s="13" t="s">
        <v>35</v>
      </c>
      <c r="AX684" s="13" t="s">
        <v>78</v>
      </c>
      <c r="AY684" s="268" t="s">
        <v>137</v>
      </c>
    </row>
    <row r="685" s="1" customFormat="1" ht="25.5" customHeight="1">
      <c r="B685" s="46"/>
      <c r="C685" s="214" t="s">
        <v>825</v>
      </c>
      <c r="D685" s="214" t="s">
        <v>140</v>
      </c>
      <c r="E685" s="215" t="s">
        <v>826</v>
      </c>
      <c r="F685" s="216" t="s">
        <v>827</v>
      </c>
      <c r="G685" s="217" t="s">
        <v>185</v>
      </c>
      <c r="H685" s="218">
        <v>218.63200000000001</v>
      </c>
      <c r="I685" s="219"/>
      <c r="J685" s="220">
        <f>ROUND(I685*H685,2)</f>
        <v>0</v>
      </c>
      <c r="K685" s="216" t="s">
        <v>144</v>
      </c>
      <c r="L685" s="72"/>
      <c r="M685" s="221" t="s">
        <v>21</v>
      </c>
      <c r="N685" s="222" t="s">
        <v>44</v>
      </c>
      <c r="O685" s="47"/>
      <c r="P685" s="223">
        <f>O685*H685</f>
        <v>0</v>
      </c>
      <c r="Q685" s="223">
        <v>0.0030000000000000001</v>
      </c>
      <c r="R685" s="223">
        <f>Q685*H685</f>
        <v>0.65589600000000003</v>
      </c>
      <c r="S685" s="223">
        <v>0</v>
      </c>
      <c r="T685" s="224">
        <f>S685*H685</f>
        <v>0</v>
      </c>
      <c r="AR685" s="24" t="s">
        <v>261</v>
      </c>
      <c r="AT685" s="24" t="s">
        <v>140</v>
      </c>
      <c r="AU685" s="24" t="s">
        <v>85</v>
      </c>
      <c r="AY685" s="24" t="s">
        <v>137</v>
      </c>
      <c r="BE685" s="225">
        <f>IF(N685="základní",J685,0)</f>
        <v>0</v>
      </c>
      <c r="BF685" s="225">
        <f>IF(N685="snížená",J685,0)</f>
        <v>0</v>
      </c>
      <c r="BG685" s="225">
        <f>IF(N685="zákl. přenesená",J685,0)</f>
        <v>0</v>
      </c>
      <c r="BH685" s="225">
        <f>IF(N685="sníž. přenesená",J685,0)</f>
        <v>0</v>
      </c>
      <c r="BI685" s="225">
        <f>IF(N685="nulová",J685,0)</f>
        <v>0</v>
      </c>
      <c r="BJ685" s="24" t="s">
        <v>78</v>
      </c>
      <c r="BK685" s="225">
        <f>ROUND(I685*H685,2)</f>
        <v>0</v>
      </c>
      <c r="BL685" s="24" t="s">
        <v>261</v>
      </c>
      <c r="BM685" s="24" t="s">
        <v>828</v>
      </c>
    </row>
    <row r="686" s="11" customFormat="1">
      <c r="B686" s="226"/>
      <c r="C686" s="227"/>
      <c r="D686" s="228" t="s">
        <v>147</v>
      </c>
      <c r="E686" s="229" t="s">
        <v>21</v>
      </c>
      <c r="F686" s="230" t="s">
        <v>252</v>
      </c>
      <c r="G686" s="227"/>
      <c r="H686" s="229" t="s">
        <v>21</v>
      </c>
      <c r="I686" s="231"/>
      <c r="J686" s="227"/>
      <c r="K686" s="227"/>
      <c r="L686" s="232"/>
      <c r="M686" s="233"/>
      <c r="N686" s="234"/>
      <c r="O686" s="234"/>
      <c r="P686" s="234"/>
      <c r="Q686" s="234"/>
      <c r="R686" s="234"/>
      <c r="S686" s="234"/>
      <c r="T686" s="235"/>
      <c r="AT686" s="236" t="s">
        <v>147</v>
      </c>
      <c r="AU686" s="236" t="s">
        <v>85</v>
      </c>
      <c r="AV686" s="11" t="s">
        <v>78</v>
      </c>
      <c r="AW686" s="11" t="s">
        <v>35</v>
      </c>
      <c r="AX686" s="11" t="s">
        <v>73</v>
      </c>
      <c r="AY686" s="236" t="s">
        <v>137</v>
      </c>
    </row>
    <row r="687" s="11" customFormat="1">
      <c r="B687" s="226"/>
      <c r="C687" s="227"/>
      <c r="D687" s="228" t="s">
        <v>147</v>
      </c>
      <c r="E687" s="229" t="s">
        <v>21</v>
      </c>
      <c r="F687" s="230" t="s">
        <v>829</v>
      </c>
      <c r="G687" s="227"/>
      <c r="H687" s="229" t="s">
        <v>21</v>
      </c>
      <c r="I687" s="231"/>
      <c r="J687" s="227"/>
      <c r="K687" s="227"/>
      <c r="L687" s="232"/>
      <c r="M687" s="233"/>
      <c r="N687" s="234"/>
      <c r="O687" s="234"/>
      <c r="P687" s="234"/>
      <c r="Q687" s="234"/>
      <c r="R687" s="234"/>
      <c r="S687" s="234"/>
      <c r="T687" s="235"/>
      <c r="AT687" s="236" t="s">
        <v>147</v>
      </c>
      <c r="AU687" s="236" t="s">
        <v>85</v>
      </c>
      <c r="AV687" s="11" t="s">
        <v>78</v>
      </c>
      <c r="AW687" s="11" t="s">
        <v>35</v>
      </c>
      <c r="AX687" s="11" t="s">
        <v>73</v>
      </c>
      <c r="AY687" s="236" t="s">
        <v>137</v>
      </c>
    </row>
    <row r="688" s="12" customFormat="1">
      <c r="B688" s="237"/>
      <c r="C688" s="238"/>
      <c r="D688" s="228" t="s">
        <v>147</v>
      </c>
      <c r="E688" s="239" t="s">
        <v>21</v>
      </c>
      <c r="F688" s="240" t="s">
        <v>830</v>
      </c>
      <c r="G688" s="238"/>
      <c r="H688" s="241">
        <v>11.199999999999999</v>
      </c>
      <c r="I688" s="242"/>
      <c r="J688" s="238"/>
      <c r="K688" s="238"/>
      <c r="L688" s="243"/>
      <c r="M688" s="244"/>
      <c r="N688" s="245"/>
      <c r="O688" s="245"/>
      <c r="P688" s="245"/>
      <c r="Q688" s="245"/>
      <c r="R688" s="245"/>
      <c r="S688" s="245"/>
      <c r="T688" s="246"/>
      <c r="AT688" s="247" t="s">
        <v>147</v>
      </c>
      <c r="AU688" s="247" t="s">
        <v>85</v>
      </c>
      <c r="AV688" s="12" t="s">
        <v>85</v>
      </c>
      <c r="AW688" s="12" t="s">
        <v>35</v>
      </c>
      <c r="AX688" s="12" t="s">
        <v>73</v>
      </c>
      <c r="AY688" s="247" t="s">
        <v>137</v>
      </c>
    </row>
    <row r="689" s="11" customFormat="1">
      <c r="B689" s="226"/>
      <c r="C689" s="227"/>
      <c r="D689" s="228" t="s">
        <v>147</v>
      </c>
      <c r="E689" s="229" t="s">
        <v>21</v>
      </c>
      <c r="F689" s="230" t="s">
        <v>831</v>
      </c>
      <c r="G689" s="227"/>
      <c r="H689" s="229" t="s">
        <v>21</v>
      </c>
      <c r="I689" s="231"/>
      <c r="J689" s="227"/>
      <c r="K689" s="227"/>
      <c r="L689" s="232"/>
      <c r="M689" s="233"/>
      <c r="N689" s="234"/>
      <c r="O689" s="234"/>
      <c r="P689" s="234"/>
      <c r="Q689" s="234"/>
      <c r="R689" s="234"/>
      <c r="S689" s="234"/>
      <c r="T689" s="235"/>
      <c r="AT689" s="236" t="s">
        <v>147</v>
      </c>
      <c r="AU689" s="236" t="s">
        <v>85</v>
      </c>
      <c r="AV689" s="11" t="s">
        <v>78</v>
      </c>
      <c r="AW689" s="11" t="s">
        <v>35</v>
      </c>
      <c r="AX689" s="11" t="s">
        <v>73</v>
      </c>
      <c r="AY689" s="236" t="s">
        <v>137</v>
      </c>
    </row>
    <row r="690" s="12" customFormat="1">
      <c r="B690" s="237"/>
      <c r="C690" s="238"/>
      <c r="D690" s="228" t="s">
        <v>147</v>
      </c>
      <c r="E690" s="239" t="s">
        <v>21</v>
      </c>
      <c r="F690" s="240" t="s">
        <v>832</v>
      </c>
      <c r="G690" s="238"/>
      <c r="H690" s="241">
        <v>9</v>
      </c>
      <c r="I690" s="242"/>
      <c r="J690" s="238"/>
      <c r="K690" s="238"/>
      <c r="L690" s="243"/>
      <c r="M690" s="244"/>
      <c r="N690" s="245"/>
      <c r="O690" s="245"/>
      <c r="P690" s="245"/>
      <c r="Q690" s="245"/>
      <c r="R690" s="245"/>
      <c r="S690" s="245"/>
      <c r="T690" s="246"/>
      <c r="AT690" s="247" t="s">
        <v>147</v>
      </c>
      <c r="AU690" s="247" t="s">
        <v>85</v>
      </c>
      <c r="AV690" s="12" t="s">
        <v>85</v>
      </c>
      <c r="AW690" s="12" t="s">
        <v>35</v>
      </c>
      <c r="AX690" s="12" t="s">
        <v>73</v>
      </c>
      <c r="AY690" s="247" t="s">
        <v>137</v>
      </c>
    </row>
    <row r="691" s="11" customFormat="1">
      <c r="B691" s="226"/>
      <c r="C691" s="227"/>
      <c r="D691" s="228" t="s">
        <v>147</v>
      </c>
      <c r="E691" s="229" t="s">
        <v>21</v>
      </c>
      <c r="F691" s="230" t="s">
        <v>833</v>
      </c>
      <c r="G691" s="227"/>
      <c r="H691" s="229" t="s">
        <v>21</v>
      </c>
      <c r="I691" s="231"/>
      <c r="J691" s="227"/>
      <c r="K691" s="227"/>
      <c r="L691" s="232"/>
      <c r="M691" s="233"/>
      <c r="N691" s="234"/>
      <c r="O691" s="234"/>
      <c r="P691" s="234"/>
      <c r="Q691" s="234"/>
      <c r="R691" s="234"/>
      <c r="S691" s="234"/>
      <c r="T691" s="235"/>
      <c r="AT691" s="236" t="s">
        <v>147</v>
      </c>
      <c r="AU691" s="236" t="s">
        <v>85</v>
      </c>
      <c r="AV691" s="11" t="s">
        <v>78</v>
      </c>
      <c r="AW691" s="11" t="s">
        <v>35</v>
      </c>
      <c r="AX691" s="11" t="s">
        <v>73</v>
      </c>
      <c r="AY691" s="236" t="s">
        <v>137</v>
      </c>
    </row>
    <row r="692" s="12" customFormat="1">
      <c r="B692" s="237"/>
      <c r="C692" s="238"/>
      <c r="D692" s="228" t="s">
        <v>147</v>
      </c>
      <c r="E692" s="239" t="s">
        <v>21</v>
      </c>
      <c r="F692" s="240" t="s">
        <v>834</v>
      </c>
      <c r="G692" s="238"/>
      <c r="H692" s="241">
        <v>44.479999999999997</v>
      </c>
      <c r="I692" s="242"/>
      <c r="J692" s="238"/>
      <c r="K692" s="238"/>
      <c r="L692" s="243"/>
      <c r="M692" s="244"/>
      <c r="N692" s="245"/>
      <c r="O692" s="245"/>
      <c r="P692" s="245"/>
      <c r="Q692" s="245"/>
      <c r="R692" s="245"/>
      <c r="S692" s="245"/>
      <c r="T692" s="246"/>
      <c r="AT692" s="247" t="s">
        <v>147</v>
      </c>
      <c r="AU692" s="247" t="s">
        <v>85</v>
      </c>
      <c r="AV692" s="12" t="s">
        <v>85</v>
      </c>
      <c r="AW692" s="12" t="s">
        <v>35</v>
      </c>
      <c r="AX692" s="12" t="s">
        <v>73</v>
      </c>
      <c r="AY692" s="247" t="s">
        <v>137</v>
      </c>
    </row>
    <row r="693" s="11" customFormat="1">
      <c r="B693" s="226"/>
      <c r="C693" s="227"/>
      <c r="D693" s="228" t="s">
        <v>147</v>
      </c>
      <c r="E693" s="229" t="s">
        <v>21</v>
      </c>
      <c r="F693" s="230" t="s">
        <v>835</v>
      </c>
      <c r="G693" s="227"/>
      <c r="H693" s="229" t="s">
        <v>21</v>
      </c>
      <c r="I693" s="231"/>
      <c r="J693" s="227"/>
      <c r="K693" s="227"/>
      <c r="L693" s="232"/>
      <c r="M693" s="233"/>
      <c r="N693" s="234"/>
      <c r="O693" s="234"/>
      <c r="P693" s="234"/>
      <c r="Q693" s="234"/>
      <c r="R693" s="234"/>
      <c r="S693" s="234"/>
      <c r="T693" s="235"/>
      <c r="AT693" s="236" t="s">
        <v>147</v>
      </c>
      <c r="AU693" s="236" t="s">
        <v>85</v>
      </c>
      <c r="AV693" s="11" t="s">
        <v>78</v>
      </c>
      <c r="AW693" s="11" t="s">
        <v>35</v>
      </c>
      <c r="AX693" s="11" t="s">
        <v>73</v>
      </c>
      <c r="AY693" s="236" t="s">
        <v>137</v>
      </c>
    </row>
    <row r="694" s="12" customFormat="1">
      <c r="B694" s="237"/>
      <c r="C694" s="238"/>
      <c r="D694" s="228" t="s">
        <v>147</v>
      </c>
      <c r="E694" s="239" t="s">
        <v>21</v>
      </c>
      <c r="F694" s="240" t="s">
        <v>836</v>
      </c>
      <c r="G694" s="238"/>
      <c r="H694" s="241">
        <v>18.352</v>
      </c>
      <c r="I694" s="242"/>
      <c r="J694" s="238"/>
      <c r="K694" s="238"/>
      <c r="L694" s="243"/>
      <c r="M694" s="244"/>
      <c r="N694" s="245"/>
      <c r="O694" s="245"/>
      <c r="P694" s="245"/>
      <c r="Q694" s="245"/>
      <c r="R694" s="245"/>
      <c r="S694" s="245"/>
      <c r="T694" s="246"/>
      <c r="AT694" s="247" t="s">
        <v>147</v>
      </c>
      <c r="AU694" s="247" t="s">
        <v>85</v>
      </c>
      <c r="AV694" s="12" t="s">
        <v>85</v>
      </c>
      <c r="AW694" s="12" t="s">
        <v>35</v>
      </c>
      <c r="AX694" s="12" t="s">
        <v>73</v>
      </c>
      <c r="AY694" s="247" t="s">
        <v>137</v>
      </c>
    </row>
    <row r="695" s="12" customFormat="1">
      <c r="B695" s="237"/>
      <c r="C695" s="238"/>
      <c r="D695" s="228" t="s">
        <v>147</v>
      </c>
      <c r="E695" s="239" t="s">
        <v>21</v>
      </c>
      <c r="F695" s="240" t="s">
        <v>837</v>
      </c>
      <c r="G695" s="238"/>
      <c r="H695" s="241">
        <v>11.148</v>
      </c>
      <c r="I695" s="242"/>
      <c r="J695" s="238"/>
      <c r="K695" s="238"/>
      <c r="L695" s="243"/>
      <c r="M695" s="244"/>
      <c r="N695" s="245"/>
      <c r="O695" s="245"/>
      <c r="P695" s="245"/>
      <c r="Q695" s="245"/>
      <c r="R695" s="245"/>
      <c r="S695" s="245"/>
      <c r="T695" s="246"/>
      <c r="AT695" s="247" t="s">
        <v>147</v>
      </c>
      <c r="AU695" s="247" t="s">
        <v>85</v>
      </c>
      <c r="AV695" s="12" t="s">
        <v>85</v>
      </c>
      <c r="AW695" s="12" t="s">
        <v>35</v>
      </c>
      <c r="AX695" s="12" t="s">
        <v>73</v>
      </c>
      <c r="AY695" s="247" t="s">
        <v>137</v>
      </c>
    </row>
    <row r="696" s="12" customFormat="1">
      <c r="B696" s="237"/>
      <c r="C696" s="238"/>
      <c r="D696" s="228" t="s">
        <v>147</v>
      </c>
      <c r="E696" s="239" t="s">
        <v>21</v>
      </c>
      <c r="F696" s="240" t="s">
        <v>836</v>
      </c>
      <c r="G696" s="238"/>
      <c r="H696" s="241">
        <v>18.352</v>
      </c>
      <c r="I696" s="242"/>
      <c r="J696" s="238"/>
      <c r="K696" s="238"/>
      <c r="L696" s="243"/>
      <c r="M696" s="244"/>
      <c r="N696" s="245"/>
      <c r="O696" s="245"/>
      <c r="P696" s="245"/>
      <c r="Q696" s="245"/>
      <c r="R696" s="245"/>
      <c r="S696" s="245"/>
      <c r="T696" s="246"/>
      <c r="AT696" s="247" t="s">
        <v>147</v>
      </c>
      <c r="AU696" s="247" t="s">
        <v>85</v>
      </c>
      <c r="AV696" s="12" t="s">
        <v>85</v>
      </c>
      <c r="AW696" s="12" t="s">
        <v>35</v>
      </c>
      <c r="AX696" s="12" t="s">
        <v>73</v>
      </c>
      <c r="AY696" s="247" t="s">
        <v>137</v>
      </c>
    </row>
    <row r="697" s="12" customFormat="1">
      <c r="B697" s="237"/>
      <c r="C697" s="238"/>
      <c r="D697" s="228" t="s">
        <v>147</v>
      </c>
      <c r="E697" s="239" t="s">
        <v>21</v>
      </c>
      <c r="F697" s="240" t="s">
        <v>838</v>
      </c>
      <c r="G697" s="238"/>
      <c r="H697" s="241">
        <v>21.960000000000001</v>
      </c>
      <c r="I697" s="242"/>
      <c r="J697" s="238"/>
      <c r="K697" s="238"/>
      <c r="L697" s="243"/>
      <c r="M697" s="244"/>
      <c r="N697" s="245"/>
      <c r="O697" s="245"/>
      <c r="P697" s="245"/>
      <c r="Q697" s="245"/>
      <c r="R697" s="245"/>
      <c r="S697" s="245"/>
      <c r="T697" s="246"/>
      <c r="AT697" s="247" t="s">
        <v>147</v>
      </c>
      <c r="AU697" s="247" t="s">
        <v>85</v>
      </c>
      <c r="AV697" s="12" t="s">
        <v>85</v>
      </c>
      <c r="AW697" s="12" t="s">
        <v>35</v>
      </c>
      <c r="AX697" s="12" t="s">
        <v>73</v>
      </c>
      <c r="AY697" s="247" t="s">
        <v>137</v>
      </c>
    </row>
    <row r="698" s="12" customFormat="1">
      <c r="B698" s="237"/>
      <c r="C698" s="238"/>
      <c r="D698" s="228" t="s">
        <v>147</v>
      </c>
      <c r="E698" s="239" t="s">
        <v>21</v>
      </c>
      <c r="F698" s="240" t="s">
        <v>838</v>
      </c>
      <c r="G698" s="238"/>
      <c r="H698" s="241">
        <v>21.960000000000001</v>
      </c>
      <c r="I698" s="242"/>
      <c r="J698" s="238"/>
      <c r="K698" s="238"/>
      <c r="L698" s="243"/>
      <c r="M698" s="244"/>
      <c r="N698" s="245"/>
      <c r="O698" s="245"/>
      <c r="P698" s="245"/>
      <c r="Q698" s="245"/>
      <c r="R698" s="245"/>
      <c r="S698" s="245"/>
      <c r="T698" s="246"/>
      <c r="AT698" s="247" t="s">
        <v>147</v>
      </c>
      <c r="AU698" s="247" t="s">
        <v>85</v>
      </c>
      <c r="AV698" s="12" t="s">
        <v>85</v>
      </c>
      <c r="AW698" s="12" t="s">
        <v>35</v>
      </c>
      <c r="AX698" s="12" t="s">
        <v>73</v>
      </c>
      <c r="AY698" s="247" t="s">
        <v>137</v>
      </c>
    </row>
    <row r="699" s="11" customFormat="1">
      <c r="B699" s="226"/>
      <c r="C699" s="227"/>
      <c r="D699" s="228" t="s">
        <v>147</v>
      </c>
      <c r="E699" s="229" t="s">
        <v>21</v>
      </c>
      <c r="F699" s="230" t="s">
        <v>839</v>
      </c>
      <c r="G699" s="227"/>
      <c r="H699" s="229" t="s">
        <v>21</v>
      </c>
      <c r="I699" s="231"/>
      <c r="J699" s="227"/>
      <c r="K699" s="227"/>
      <c r="L699" s="232"/>
      <c r="M699" s="233"/>
      <c r="N699" s="234"/>
      <c r="O699" s="234"/>
      <c r="P699" s="234"/>
      <c r="Q699" s="234"/>
      <c r="R699" s="234"/>
      <c r="S699" s="234"/>
      <c r="T699" s="235"/>
      <c r="AT699" s="236" t="s">
        <v>147</v>
      </c>
      <c r="AU699" s="236" t="s">
        <v>85</v>
      </c>
      <c r="AV699" s="11" t="s">
        <v>78</v>
      </c>
      <c r="AW699" s="11" t="s">
        <v>35</v>
      </c>
      <c r="AX699" s="11" t="s">
        <v>73</v>
      </c>
      <c r="AY699" s="236" t="s">
        <v>137</v>
      </c>
    </row>
    <row r="700" s="12" customFormat="1">
      <c r="B700" s="237"/>
      <c r="C700" s="238"/>
      <c r="D700" s="228" t="s">
        <v>147</v>
      </c>
      <c r="E700" s="239" t="s">
        <v>21</v>
      </c>
      <c r="F700" s="240" t="s">
        <v>840</v>
      </c>
      <c r="G700" s="238"/>
      <c r="H700" s="241">
        <v>39.719999999999999</v>
      </c>
      <c r="I700" s="242"/>
      <c r="J700" s="238"/>
      <c r="K700" s="238"/>
      <c r="L700" s="243"/>
      <c r="M700" s="244"/>
      <c r="N700" s="245"/>
      <c r="O700" s="245"/>
      <c r="P700" s="245"/>
      <c r="Q700" s="245"/>
      <c r="R700" s="245"/>
      <c r="S700" s="245"/>
      <c r="T700" s="246"/>
      <c r="AT700" s="247" t="s">
        <v>147</v>
      </c>
      <c r="AU700" s="247" t="s">
        <v>85</v>
      </c>
      <c r="AV700" s="12" t="s">
        <v>85</v>
      </c>
      <c r="AW700" s="12" t="s">
        <v>35</v>
      </c>
      <c r="AX700" s="12" t="s">
        <v>73</v>
      </c>
      <c r="AY700" s="247" t="s">
        <v>137</v>
      </c>
    </row>
    <row r="701" s="11" customFormat="1">
      <c r="B701" s="226"/>
      <c r="C701" s="227"/>
      <c r="D701" s="228" t="s">
        <v>147</v>
      </c>
      <c r="E701" s="229" t="s">
        <v>21</v>
      </c>
      <c r="F701" s="230" t="s">
        <v>841</v>
      </c>
      <c r="G701" s="227"/>
      <c r="H701" s="229" t="s">
        <v>21</v>
      </c>
      <c r="I701" s="231"/>
      <c r="J701" s="227"/>
      <c r="K701" s="227"/>
      <c r="L701" s="232"/>
      <c r="M701" s="233"/>
      <c r="N701" s="234"/>
      <c r="O701" s="234"/>
      <c r="P701" s="234"/>
      <c r="Q701" s="234"/>
      <c r="R701" s="234"/>
      <c r="S701" s="234"/>
      <c r="T701" s="235"/>
      <c r="AT701" s="236" t="s">
        <v>147</v>
      </c>
      <c r="AU701" s="236" t="s">
        <v>85</v>
      </c>
      <c r="AV701" s="11" t="s">
        <v>78</v>
      </c>
      <c r="AW701" s="11" t="s">
        <v>35</v>
      </c>
      <c r="AX701" s="11" t="s">
        <v>73</v>
      </c>
      <c r="AY701" s="236" t="s">
        <v>137</v>
      </c>
    </row>
    <row r="702" s="12" customFormat="1">
      <c r="B702" s="237"/>
      <c r="C702" s="238"/>
      <c r="D702" s="228" t="s">
        <v>147</v>
      </c>
      <c r="E702" s="239" t="s">
        <v>21</v>
      </c>
      <c r="F702" s="240" t="s">
        <v>842</v>
      </c>
      <c r="G702" s="238"/>
      <c r="H702" s="241">
        <v>14.4</v>
      </c>
      <c r="I702" s="242"/>
      <c r="J702" s="238"/>
      <c r="K702" s="238"/>
      <c r="L702" s="243"/>
      <c r="M702" s="244"/>
      <c r="N702" s="245"/>
      <c r="O702" s="245"/>
      <c r="P702" s="245"/>
      <c r="Q702" s="245"/>
      <c r="R702" s="245"/>
      <c r="S702" s="245"/>
      <c r="T702" s="246"/>
      <c r="AT702" s="247" t="s">
        <v>147</v>
      </c>
      <c r="AU702" s="247" t="s">
        <v>85</v>
      </c>
      <c r="AV702" s="12" t="s">
        <v>85</v>
      </c>
      <c r="AW702" s="12" t="s">
        <v>35</v>
      </c>
      <c r="AX702" s="12" t="s">
        <v>73</v>
      </c>
      <c r="AY702" s="247" t="s">
        <v>137</v>
      </c>
    </row>
    <row r="703" s="14" customFormat="1">
      <c r="B703" s="269"/>
      <c r="C703" s="270"/>
      <c r="D703" s="228" t="s">
        <v>147</v>
      </c>
      <c r="E703" s="271" t="s">
        <v>21</v>
      </c>
      <c r="F703" s="272" t="s">
        <v>229</v>
      </c>
      <c r="G703" s="270"/>
      <c r="H703" s="273">
        <v>210.572</v>
      </c>
      <c r="I703" s="274"/>
      <c r="J703" s="270"/>
      <c r="K703" s="270"/>
      <c r="L703" s="275"/>
      <c r="M703" s="276"/>
      <c r="N703" s="277"/>
      <c r="O703" s="277"/>
      <c r="P703" s="277"/>
      <c r="Q703" s="277"/>
      <c r="R703" s="277"/>
      <c r="S703" s="277"/>
      <c r="T703" s="278"/>
      <c r="AT703" s="279" t="s">
        <v>147</v>
      </c>
      <c r="AU703" s="279" t="s">
        <v>85</v>
      </c>
      <c r="AV703" s="14" t="s">
        <v>138</v>
      </c>
      <c r="AW703" s="14" t="s">
        <v>35</v>
      </c>
      <c r="AX703" s="14" t="s">
        <v>73</v>
      </c>
      <c r="AY703" s="279" t="s">
        <v>137</v>
      </c>
    </row>
    <row r="704" s="11" customFormat="1">
      <c r="B704" s="226"/>
      <c r="C704" s="227"/>
      <c r="D704" s="228" t="s">
        <v>147</v>
      </c>
      <c r="E704" s="229" t="s">
        <v>21</v>
      </c>
      <c r="F704" s="230" t="s">
        <v>430</v>
      </c>
      <c r="G704" s="227"/>
      <c r="H704" s="229" t="s">
        <v>21</v>
      </c>
      <c r="I704" s="231"/>
      <c r="J704" s="227"/>
      <c r="K704" s="227"/>
      <c r="L704" s="232"/>
      <c r="M704" s="233"/>
      <c r="N704" s="234"/>
      <c r="O704" s="234"/>
      <c r="P704" s="234"/>
      <c r="Q704" s="234"/>
      <c r="R704" s="234"/>
      <c r="S704" s="234"/>
      <c r="T704" s="235"/>
      <c r="AT704" s="236" t="s">
        <v>147</v>
      </c>
      <c r="AU704" s="236" t="s">
        <v>85</v>
      </c>
      <c r="AV704" s="11" t="s">
        <v>78</v>
      </c>
      <c r="AW704" s="11" t="s">
        <v>35</v>
      </c>
      <c r="AX704" s="11" t="s">
        <v>73</v>
      </c>
      <c r="AY704" s="236" t="s">
        <v>137</v>
      </c>
    </row>
    <row r="705" s="12" customFormat="1">
      <c r="B705" s="237"/>
      <c r="C705" s="238"/>
      <c r="D705" s="228" t="s">
        <v>147</v>
      </c>
      <c r="E705" s="239" t="s">
        <v>21</v>
      </c>
      <c r="F705" s="240" t="s">
        <v>432</v>
      </c>
      <c r="G705" s="238"/>
      <c r="H705" s="241">
        <v>3.0600000000000001</v>
      </c>
      <c r="I705" s="242"/>
      <c r="J705" s="238"/>
      <c r="K705" s="238"/>
      <c r="L705" s="243"/>
      <c r="M705" s="244"/>
      <c r="N705" s="245"/>
      <c r="O705" s="245"/>
      <c r="P705" s="245"/>
      <c r="Q705" s="245"/>
      <c r="R705" s="245"/>
      <c r="S705" s="245"/>
      <c r="T705" s="246"/>
      <c r="AT705" s="247" t="s">
        <v>147</v>
      </c>
      <c r="AU705" s="247" t="s">
        <v>85</v>
      </c>
      <c r="AV705" s="12" t="s">
        <v>85</v>
      </c>
      <c r="AW705" s="12" t="s">
        <v>35</v>
      </c>
      <c r="AX705" s="12" t="s">
        <v>73</v>
      </c>
      <c r="AY705" s="247" t="s">
        <v>137</v>
      </c>
    </row>
    <row r="706" s="14" customFormat="1">
      <c r="B706" s="269"/>
      <c r="C706" s="270"/>
      <c r="D706" s="228" t="s">
        <v>147</v>
      </c>
      <c r="E706" s="271" t="s">
        <v>21</v>
      </c>
      <c r="F706" s="272" t="s">
        <v>229</v>
      </c>
      <c r="G706" s="270"/>
      <c r="H706" s="273">
        <v>3.0600000000000001</v>
      </c>
      <c r="I706" s="274"/>
      <c r="J706" s="270"/>
      <c r="K706" s="270"/>
      <c r="L706" s="275"/>
      <c r="M706" s="276"/>
      <c r="N706" s="277"/>
      <c r="O706" s="277"/>
      <c r="P706" s="277"/>
      <c r="Q706" s="277"/>
      <c r="R706" s="277"/>
      <c r="S706" s="277"/>
      <c r="T706" s="278"/>
      <c r="AT706" s="279" t="s">
        <v>147</v>
      </c>
      <c r="AU706" s="279" t="s">
        <v>85</v>
      </c>
      <c r="AV706" s="14" t="s">
        <v>138</v>
      </c>
      <c r="AW706" s="14" t="s">
        <v>35</v>
      </c>
      <c r="AX706" s="14" t="s">
        <v>73</v>
      </c>
      <c r="AY706" s="279" t="s">
        <v>137</v>
      </c>
    </row>
    <row r="707" s="11" customFormat="1">
      <c r="B707" s="226"/>
      <c r="C707" s="227"/>
      <c r="D707" s="228" t="s">
        <v>147</v>
      </c>
      <c r="E707" s="229" t="s">
        <v>21</v>
      </c>
      <c r="F707" s="230" t="s">
        <v>684</v>
      </c>
      <c r="G707" s="227"/>
      <c r="H707" s="229" t="s">
        <v>21</v>
      </c>
      <c r="I707" s="231"/>
      <c r="J707" s="227"/>
      <c r="K707" s="227"/>
      <c r="L707" s="232"/>
      <c r="M707" s="233"/>
      <c r="N707" s="234"/>
      <c r="O707" s="234"/>
      <c r="P707" s="234"/>
      <c r="Q707" s="234"/>
      <c r="R707" s="234"/>
      <c r="S707" s="234"/>
      <c r="T707" s="235"/>
      <c r="AT707" s="236" t="s">
        <v>147</v>
      </c>
      <c r="AU707" s="236" t="s">
        <v>85</v>
      </c>
      <c r="AV707" s="11" t="s">
        <v>78</v>
      </c>
      <c r="AW707" s="11" t="s">
        <v>35</v>
      </c>
      <c r="AX707" s="11" t="s">
        <v>73</v>
      </c>
      <c r="AY707" s="236" t="s">
        <v>137</v>
      </c>
    </row>
    <row r="708" s="12" customFormat="1">
      <c r="B708" s="237"/>
      <c r="C708" s="238"/>
      <c r="D708" s="228" t="s">
        <v>147</v>
      </c>
      <c r="E708" s="239" t="s">
        <v>21</v>
      </c>
      <c r="F708" s="240" t="s">
        <v>843</v>
      </c>
      <c r="G708" s="238"/>
      <c r="H708" s="241">
        <v>5</v>
      </c>
      <c r="I708" s="242"/>
      <c r="J708" s="238"/>
      <c r="K708" s="238"/>
      <c r="L708" s="243"/>
      <c r="M708" s="244"/>
      <c r="N708" s="245"/>
      <c r="O708" s="245"/>
      <c r="P708" s="245"/>
      <c r="Q708" s="245"/>
      <c r="R708" s="245"/>
      <c r="S708" s="245"/>
      <c r="T708" s="246"/>
      <c r="AT708" s="247" t="s">
        <v>147</v>
      </c>
      <c r="AU708" s="247" t="s">
        <v>85</v>
      </c>
      <c r="AV708" s="12" t="s">
        <v>85</v>
      </c>
      <c r="AW708" s="12" t="s">
        <v>35</v>
      </c>
      <c r="AX708" s="12" t="s">
        <v>73</v>
      </c>
      <c r="AY708" s="247" t="s">
        <v>137</v>
      </c>
    </row>
    <row r="709" s="14" customFormat="1">
      <c r="B709" s="269"/>
      <c r="C709" s="270"/>
      <c r="D709" s="228" t="s">
        <v>147</v>
      </c>
      <c r="E709" s="271" t="s">
        <v>21</v>
      </c>
      <c r="F709" s="272" t="s">
        <v>229</v>
      </c>
      <c r="G709" s="270"/>
      <c r="H709" s="273">
        <v>5</v>
      </c>
      <c r="I709" s="274"/>
      <c r="J709" s="270"/>
      <c r="K709" s="270"/>
      <c r="L709" s="275"/>
      <c r="M709" s="276"/>
      <c r="N709" s="277"/>
      <c r="O709" s="277"/>
      <c r="P709" s="277"/>
      <c r="Q709" s="277"/>
      <c r="R709" s="277"/>
      <c r="S709" s="277"/>
      <c r="T709" s="278"/>
      <c r="AT709" s="279" t="s">
        <v>147</v>
      </c>
      <c r="AU709" s="279" t="s">
        <v>85</v>
      </c>
      <c r="AV709" s="14" t="s">
        <v>138</v>
      </c>
      <c r="AW709" s="14" t="s">
        <v>35</v>
      </c>
      <c r="AX709" s="14" t="s">
        <v>73</v>
      </c>
      <c r="AY709" s="279" t="s">
        <v>137</v>
      </c>
    </row>
    <row r="710" s="13" customFormat="1">
      <c r="B710" s="258"/>
      <c r="C710" s="259"/>
      <c r="D710" s="228" t="s">
        <v>147</v>
      </c>
      <c r="E710" s="260" t="s">
        <v>21</v>
      </c>
      <c r="F710" s="261" t="s">
        <v>172</v>
      </c>
      <c r="G710" s="259"/>
      <c r="H710" s="262">
        <v>218.63200000000001</v>
      </c>
      <c r="I710" s="263"/>
      <c r="J710" s="259"/>
      <c r="K710" s="259"/>
      <c r="L710" s="264"/>
      <c r="M710" s="265"/>
      <c r="N710" s="266"/>
      <c r="O710" s="266"/>
      <c r="P710" s="266"/>
      <c r="Q710" s="266"/>
      <c r="R710" s="266"/>
      <c r="S710" s="266"/>
      <c r="T710" s="267"/>
      <c r="AT710" s="268" t="s">
        <v>147</v>
      </c>
      <c r="AU710" s="268" t="s">
        <v>85</v>
      </c>
      <c r="AV710" s="13" t="s">
        <v>145</v>
      </c>
      <c r="AW710" s="13" t="s">
        <v>35</v>
      </c>
      <c r="AX710" s="13" t="s">
        <v>78</v>
      </c>
      <c r="AY710" s="268" t="s">
        <v>137</v>
      </c>
    </row>
    <row r="711" s="1" customFormat="1" ht="16.5" customHeight="1">
      <c r="B711" s="46"/>
      <c r="C711" s="248" t="s">
        <v>844</v>
      </c>
      <c r="D711" s="248" t="s">
        <v>158</v>
      </c>
      <c r="E711" s="249" t="s">
        <v>845</v>
      </c>
      <c r="F711" s="250" t="s">
        <v>846</v>
      </c>
      <c r="G711" s="251" t="s">
        <v>185</v>
      </c>
      <c r="H711" s="252">
        <v>144.297</v>
      </c>
      <c r="I711" s="253"/>
      <c r="J711" s="254">
        <f>ROUND(I711*H711,2)</f>
        <v>0</v>
      </c>
      <c r="K711" s="250" t="s">
        <v>21</v>
      </c>
      <c r="L711" s="255"/>
      <c r="M711" s="256" t="s">
        <v>21</v>
      </c>
      <c r="N711" s="257" t="s">
        <v>44</v>
      </c>
      <c r="O711" s="47"/>
      <c r="P711" s="223">
        <f>O711*H711</f>
        <v>0</v>
      </c>
      <c r="Q711" s="223">
        <v>0.01</v>
      </c>
      <c r="R711" s="223">
        <f>Q711*H711</f>
        <v>1.4429700000000001</v>
      </c>
      <c r="S711" s="223">
        <v>0</v>
      </c>
      <c r="T711" s="224">
        <f>S711*H711</f>
        <v>0</v>
      </c>
      <c r="AR711" s="24" t="s">
        <v>366</v>
      </c>
      <c r="AT711" s="24" t="s">
        <v>158</v>
      </c>
      <c r="AU711" s="24" t="s">
        <v>85</v>
      </c>
      <c r="AY711" s="24" t="s">
        <v>137</v>
      </c>
      <c r="BE711" s="225">
        <f>IF(N711="základní",J711,0)</f>
        <v>0</v>
      </c>
      <c r="BF711" s="225">
        <f>IF(N711="snížená",J711,0)</f>
        <v>0</v>
      </c>
      <c r="BG711" s="225">
        <f>IF(N711="zákl. přenesená",J711,0)</f>
        <v>0</v>
      </c>
      <c r="BH711" s="225">
        <f>IF(N711="sníž. přenesená",J711,0)</f>
        <v>0</v>
      </c>
      <c r="BI711" s="225">
        <f>IF(N711="nulová",J711,0)</f>
        <v>0</v>
      </c>
      <c r="BJ711" s="24" t="s">
        <v>78</v>
      </c>
      <c r="BK711" s="225">
        <f>ROUND(I711*H711,2)</f>
        <v>0</v>
      </c>
      <c r="BL711" s="24" t="s">
        <v>261</v>
      </c>
      <c r="BM711" s="24" t="s">
        <v>847</v>
      </c>
    </row>
    <row r="712" s="11" customFormat="1">
      <c r="B712" s="226"/>
      <c r="C712" s="227"/>
      <c r="D712" s="228" t="s">
        <v>147</v>
      </c>
      <c r="E712" s="229" t="s">
        <v>21</v>
      </c>
      <c r="F712" s="230" t="s">
        <v>848</v>
      </c>
      <c r="G712" s="227"/>
      <c r="H712" s="229" t="s">
        <v>21</v>
      </c>
      <c r="I712" s="231"/>
      <c r="J712" s="227"/>
      <c r="K712" s="227"/>
      <c r="L712" s="232"/>
      <c r="M712" s="233"/>
      <c r="N712" s="234"/>
      <c r="O712" s="234"/>
      <c r="P712" s="234"/>
      <c r="Q712" s="234"/>
      <c r="R712" s="234"/>
      <c r="S712" s="234"/>
      <c r="T712" s="235"/>
      <c r="AT712" s="236" t="s">
        <v>147</v>
      </c>
      <c r="AU712" s="236" t="s">
        <v>85</v>
      </c>
      <c r="AV712" s="11" t="s">
        <v>78</v>
      </c>
      <c r="AW712" s="11" t="s">
        <v>35</v>
      </c>
      <c r="AX712" s="11" t="s">
        <v>73</v>
      </c>
      <c r="AY712" s="236" t="s">
        <v>137</v>
      </c>
    </row>
    <row r="713" s="12" customFormat="1">
      <c r="B713" s="237"/>
      <c r="C713" s="238"/>
      <c r="D713" s="228" t="s">
        <v>147</v>
      </c>
      <c r="E713" s="239" t="s">
        <v>21</v>
      </c>
      <c r="F713" s="240" t="s">
        <v>849</v>
      </c>
      <c r="G713" s="238"/>
      <c r="H713" s="241">
        <v>144.297</v>
      </c>
      <c r="I713" s="242"/>
      <c r="J713" s="238"/>
      <c r="K713" s="238"/>
      <c r="L713" s="243"/>
      <c r="M713" s="244"/>
      <c r="N713" s="245"/>
      <c r="O713" s="245"/>
      <c r="P713" s="245"/>
      <c r="Q713" s="245"/>
      <c r="R713" s="245"/>
      <c r="S713" s="245"/>
      <c r="T713" s="246"/>
      <c r="AT713" s="247" t="s">
        <v>147</v>
      </c>
      <c r="AU713" s="247" t="s">
        <v>85</v>
      </c>
      <c r="AV713" s="12" t="s">
        <v>85</v>
      </c>
      <c r="AW713" s="12" t="s">
        <v>35</v>
      </c>
      <c r="AX713" s="12" t="s">
        <v>78</v>
      </c>
      <c r="AY713" s="247" t="s">
        <v>137</v>
      </c>
    </row>
    <row r="714" s="1" customFormat="1" ht="16.5" customHeight="1">
      <c r="B714" s="46"/>
      <c r="C714" s="248" t="s">
        <v>850</v>
      </c>
      <c r="D714" s="248" t="s">
        <v>158</v>
      </c>
      <c r="E714" s="249" t="s">
        <v>851</v>
      </c>
      <c r="F714" s="250" t="s">
        <v>852</v>
      </c>
      <c r="G714" s="251" t="s">
        <v>185</v>
      </c>
      <c r="H714" s="252">
        <v>96.197999999999993</v>
      </c>
      <c r="I714" s="253"/>
      <c r="J714" s="254">
        <f>ROUND(I714*H714,2)</f>
        <v>0</v>
      </c>
      <c r="K714" s="250" t="s">
        <v>21</v>
      </c>
      <c r="L714" s="255"/>
      <c r="M714" s="256" t="s">
        <v>21</v>
      </c>
      <c r="N714" s="257" t="s">
        <v>44</v>
      </c>
      <c r="O714" s="47"/>
      <c r="P714" s="223">
        <f>O714*H714</f>
        <v>0</v>
      </c>
      <c r="Q714" s="223">
        <v>0.01</v>
      </c>
      <c r="R714" s="223">
        <f>Q714*H714</f>
        <v>0.96197999999999995</v>
      </c>
      <c r="S714" s="223">
        <v>0</v>
      </c>
      <c r="T714" s="224">
        <f>S714*H714</f>
        <v>0</v>
      </c>
      <c r="AR714" s="24" t="s">
        <v>366</v>
      </c>
      <c r="AT714" s="24" t="s">
        <v>158</v>
      </c>
      <c r="AU714" s="24" t="s">
        <v>85</v>
      </c>
      <c r="AY714" s="24" t="s">
        <v>137</v>
      </c>
      <c r="BE714" s="225">
        <f>IF(N714="základní",J714,0)</f>
        <v>0</v>
      </c>
      <c r="BF714" s="225">
        <f>IF(N714="snížená",J714,0)</f>
        <v>0</v>
      </c>
      <c r="BG714" s="225">
        <f>IF(N714="zákl. přenesená",J714,0)</f>
        <v>0</v>
      </c>
      <c r="BH714" s="225">
        <f>IF(N714="sníž. přenesená",J714,0)</f>
        <v>0</v>
      </c>
      <c r="BI714" s="225">
        <f>IF(N714="nulová",J714,0)</f>
        <v>0</v>
      </c>
      <c r="BJ714" s="24" t="s">
        <v>78</v>
      </c>
      <c r="BK714" s="225">
        <f>ROUND(I714*H714,2)</f>
        <v>0</v>
      </c>
      <c r="BL714" s="24" t="s">
        <v>261</v>
      </c>
      <c r="BM714" s="24" t="s">
        <v>853</v>
      </c>
    </row>
    <row r="715" s="11" customFormat="1">
      <c r="B715" s="226"/>
      <c r="C715" s="227"/>
      <c r="D715" s="228" t="s">
        <v>147</v>
      </c>
      <c r="E715" s="229" t="s">
        <v>21</v>
      </c>
      <c r="F715" s="230" t="s">
        <v>854</v>
      </c>
      <c r="G715" s="227"/>
      <c r="H715" s="229" t="s">
        <v>21</v>
      </c>
      <c r="I715" s="231"/>
      <c r="J715" s="227"/>
      <c r="K715" s="227"/>
      <c r="L715" s="232"/>
      <c r="M715" s="233"/>
      <c r="N715" s="234"/>
      <c r="O715" s="234"/>
      <c r="P715" s="234"/>
      <c r="Q715" s="234"/>
      <c r="R715" s="234"/>
      <c r="S715" s="234"/>
      <c r="T715" s="235"/>
      <c r="AT715" s="236" t="s">
        <v>147</v>
      </c>
      <c r="AU715" s="236" t="s">
        <v>85</v>
      </c>
      <c r="AV715" s="11" t="s">
        <v>78</v>
      </c>
      <c r="AW715" s="11" t="s">
        <v>35</v>
      </c>
      <c r="AX715" s="11" t="s">
        <v>73</v>
      </c>
      <c r="AY715" s="236" t="s">
        <v>137</v>
      </c>
    </row>
    <row r="716" s="12" customFormat="1">
      <c r="B716" s="237"/>
      <c r="C716" s="238"/>
      <c r="D716" s="228" t="s">
        <v>147</v>
      </c>
      <c r="E716" s="239" t="s">
        <v>21</v>
      </c>
      <c r="F716" s="240" t="s">
        <v>855</v>
      </c>
      <c r="G716" s="238"/>
      <c r="H716" s="241">
        <v>96.197999999999993</v>
      </c>
      <c r="I716" s="242"/>
      <c r="J716" s="238"/>
      <c r="K716" s="238"/>
      <c r="L716" s="243"/>
      <c r="M716" s="244"/>
      <c r="N716" s="245"/>
      <c r="O716" s="245"/>
      <c r="P716" s="245"/>
      <c r="Q716" s="245"/>
      <c r="R716" s="245"/>
      <c r="S716" s="245"/>
      <c r="T716" s="246"/>
      <c r="AT716" s="247" t="s">
        <v>147</v>
      </c>
      <c r="AU716" s="247" t="s">
        <v>85</v>
      </c>
      <c r="AV716" s="12" t="s">
        <v>85</v>
      </c>
      <c r="AW716" s="12" t="s">
        <v>35</v>
      </c>
      <c r="AX716" s="12" t="s">
        <v>78</v>
      </c>
      <c r="AY716" s="247" t="s">
        <v>137</v>
      </c>
    </row>
    <row r="717" s="1" customFormat="1" ht="16.5" customHeight="1">
      <c r="B717" s="46"/>
      <c r="C717" s="214" t="s">
        <v>856</v>
      </c>
      <c r="D717" s="214" t="s">
        <v>140</v>
      </c>
      <c r="E717" s="215" t="s">
        <v>857</v>
      </c>
      <c r="F717" s="216" t="s">
        <v>858</v>
      </c>
      <c r="G717" s="217" t="s">
        <v>185</v>
      </c>
      <c r="H717" s="218">
        <v>218.63200000000001</v>
      </c>
      <c r="I717" s="219"/>
      <c r="J717" s="220">
        <f>ROUND(I717*H717,2)</f>
        <v>0</v>
      </c>
      <c r="K717" s="216" t="s">
        <v>144</v>
      </c>
      <c r="L717" s="72"/>
      <c r="M717" s="221" t="s">
        <v>21</v>
      </c>
      <c r="N717" s="222" t="s">
        <v>44</v>
      </c>
      <c r="O717" s="47"/>
      <c r="P717" s="223">
        <f>O717*H717</f>
        <v>0</v>
      </c>
      <c r="Q717" s="223">
        <v>0</v>
      </c>
      <c r="R717" s="223">
        <f>Q717*H717</f>
        <v>0</v>
      </c>
      <c r="S717" s="223">
        <v>0</v>
      </c>
      <c r="T717" s="224">
        <f>S717*H717</f>
        <v>0</v>
      </c>
      <c r="AR717" s="24" t="s">
        <v>261</v>
      </c>
      <c r="AT717" s="24" t="s">
        <v>140</v>
      </c>
      <c r="AU717" s="24" t="s">
        <v>85</v>
      </c>
      <c r="AY717" s="24" t="s">
        <v>137</v>
      </c>
      <c r="BE717" s="225">
        <f>IF(N717="základní",J717,0)</f>
        <v>0</v>
      </c>
      <c r="BF717" s="225">
        <f>IF(N717="snížená",J717,0)</f>
        <v>0</v>
      </c>
      <c r="BG717" s="225">
        <f>IF(N717="zákl. přenesená",J717,0)</f>
        <v>0</v>
      </c>
      <c r="BH717" s="225">
        <f>IF(N717="sníž. přenesená",J717,0)</f>
        <v>0</v>
      </c>
      <c r="BI717" s="225">
        <f>IF(N717="nulová",J717,0)</f>
        <v>0</v>
      </c>
      <c r="BJ717" s="24" t="s">
        <v>78</v>
      </c>
      <c r="BK717" s="225">
        <f>ROUND(I717*H717,2)</f>
        <v>0</v>
      </c>
      <c r="BL717" s="24" t="s">
        <v>261</v>
      </c>
      <c r="BM717" s="24" t="s">
        <v>859</v>
      </c>
    </row>
    <row r="718" s="1" customFormat="1" ht="25.5" customHeight="1">
      <c r="B718" s="46"/>
      <c r="C718" s="214" t="s">
        <v>860</v>
      </c>
      <c r="D718" s="214" t="s">
        <v>140</v>
      </c>
      <c r="E718" s="215" t="s">
        <v>861</v>
      </c>
      <c r="F718" s="216" t="s">
        <v>862</v>
      </c>
      <c r="G718" s="217" t="s">
        <v>185</v>
      </c>
      <c r="H718" s="218">
        <v>0.5</v>
      </c>
      <c r="I718" s="219"/>
      <c r="J718" s="220">
        <f>ROUND(I718*H718,2)</f>
        <v>0</v>
      </c>
      <c r="K718" s="216" t="s">
        <v>144</v>
      </c>
      <c r="L718" s="72"/>
      <c r="M718" s="221" t="s">
        <v>21</v>
      </c>
      <c r="N718" s="222" t="s">
        <v>44</v>
      </c>
      <c r="O718" s="47"/>
      <c r="P718" s="223">
        <f>O718*H718</f>
        <v>0</v>
      </c>
      <c r="Q718" s="223">
        <v>0.00063000000000000003</v>
      </c>
      <c r="R718" s="223">
        <f>Q718*H718</f>
        <v>0.00031500000000000001</v>
      </c>
      <c r="S718" s="223">
        <v>0</v>
      </c>
      <c r="T718" s="224">
        <f>S718*H718</f>
        <v>0</v>
      </c>
      <c r="AR718" s="24" t="s">
        <v>261</v>
      </c>
      <c r="AT718" s="24" t="s">
        <v>140</v>
      </c>
      <c r="AU718" s="24" t="s">
        <v>85</v>
      </c>
      <c r="AY718" s="24" t="s">
        <v>137</v>
      </c>
      <c r="BE718" s="225">
        <f>IF(N718="základní",J718,0)</f>
        <v>0</v>
      </c>
      <c r="BF718" s="225">
        <f>IF(N718="snížená",J718,0)</f>
        <v>0</v>
      </c>
      <c r="BG718" s="225">
        <f>IF(N718="zákl. přenesená",J718,0)</f>
        <v>0</v>
      </c>
      <c r="BH718" s="225">
        <f>IF(N718="sníž. přenesená",J718,0)</f>
        <v>0</v>
      </c>
      <c r="BI718" s="225">
        <f>IF(N718="nulová",J718,0)</f>
        <v>0</v>
      </c>
      <c r="BJ718" s="24" t="s">
        <v>78</v>
      </c>
      <c r="BK718" s="225">
        <f>ROUND(I718*H718,2)</f>
        <v>0</v>
      </c>
      <c r="BL718" s="24" t="s">
        <v>261</v>
      </c>
      <c r="BM718" s="24" t="s">
        <v>863</v>
      </c>
    </row>
    <row r="719" s="11" customFormat="1">
      <c r="B719" s="226"/>
      <c r="C719" s="227"/>
      <c r="D719" s="228" t="s">
        <v>147</v>
      </c>
      <c r="E719" s="229" t="s">
        <v>21</v>
      </c>
      <c r="F719" s="230" t="s">
        <v>230</v>
      </c>
      <c r="G719" s="227"/>
      <c r="H719" s="229" t="s">
        <v>21</v>
      </c>
      <c r="I719" s="231"/>
      <c r="J719" s="227"/>
      <c r="K719" s="227"/>
      <c r="L719" s="232"/>
      <c r="M719" s="233"/>
      <c r="N719" s="234"/>
      <c r="O719" s="234"/>
      <c r="P719" s="234"/>
      <c r="Q719" s="234"/>
      <c r="R719" s="234"/>
      <c r="S719" s="234"/>
      <c r="T719" s="235"/>
      <c r="AT719" s="236" t="s">
        <v>147</v>
      </c>
      <c r="AU719" s="236" t="s">
        <v>85</v>
      </c>
      <c r="AV719" s="11" t="s">
        <v>78</v>
      </c>
      <c r="AW719" s="11" t="s">
        <v>35</v>
      </c>
      <c r="AX719" s="11" t="s">
        <v>73</v>
      </c>
      <c r="AY719" s="236" t="s">
        <v>137</v>
      </c>
    </row>
    <row r="720" s="11" customFormat="1">
      <c r="B720" s="226"/>
      <c r="C720" s="227"/>
      <c r="D720" s="228" t="s">
        <v>147</v>
      </c>
      <c r="E720" s="229" t="s">
        <v>21</v>
      </c>
      <c r="F720" s="230" t="s">
        <v>864</v>
      </c>
      <c r="G720" s="227"/>
      <c r="H720" s="229" t="s">
        <v>21</v>
      </c>
      <c r="I720" s="231"/>
      <c r="J720" s="227"/>
      <c r="K720" s="227"/>
      <c r="L720" s="232"/>
      <c r="M720" s="233"/>
      <c r="N720" s="234"/>
      <c r="O720" s="234"/>
      <c r="P720" s="234"/>
      <c r="Q720" s="234"/>
      <c r="R720" s="234"/>
      <c r="S720" s="234"/>
      <c r="T720" s="235"/>
      <c r="AT720" s="236" t="s">
        <v>147</v>
      </c>
      <c r="AU720" s="236" t="s">
        <v>85</v>
      </c>
      <c r="AV720" s="11" t="s">
        <v>78</v>
      </c>
      <c r="AW720" s="11" t="s">
        <v>35</v>
      </c>
      <c r="AX720" s="11" t="s">
        <v>73</v>
      </c>
      <c r="AY720" s="236" t="s">
        <v>137</v>
      </c>
    </row>
    <row r="721" s="12" customFormat="1">
      <c r="B721" s="237"/>
      <c r="C721" s="238"/>
      <c r="D721" s="228" t="s">
        <v>147</v>
      </c>
      <c r="E721" s="239" t="s">
        <v>21</v>
      </c>
      <c r="F721" s="240" t="s">
        <v>396</v>
      </c>
      <c r="G721" s="238"/>
      <c r="H721" s="241">
        <v>0.5</v>
      </c>
      <c r="I721" s="242"/>
      <c r="J721" s="238"/>
      <c r="K721" s="238"/>
      <c r="L721" s="243"/>
      <c r="M721" s="244"/>
      <c r="N721" s="245"/>
      <c r="O721" s="245"/>
      <c r="P721" s="245"/>
      <c r="Q721" s="245"/>
      <c r="R721" s="245"/>
      <c r="S721" s="245"/>
      <c r="T721" s="246"/>
      <c r="AT721" s="247" t="s">
        <v>147</v>
      </c>
      <c r="AU721" s="247" t="s">
        <v>85</v>
      </c>
      <c r="AV721" s="12" t="s">
        <v>85</v>
      </c>
      <c r="AW721" s="12" t="s">
        <v>35</v>
      </c>
      <c r="AX721" s="12" t="s">
        <v>78</v>
      </c>
      <c r="AY721" s="247" t="s">
        <v>137</v>
      </c>
    </row>
    <row r="722" s="1" customFormat="1" ht="16.5" customHeight="1">
      <c r="B722" s="46"/>
      <c r="C722" s="248" t="s">
        <v>865</v>
      </c>
      <c r="D722" s="248" t="s">
        <v>158</v>
      </c>
      <c r="E722" s="249" t="s">
        <v>866</v>
      </c>
      <c r="F722" s="250" t="s">
        <v>867</v>
      </c>
      <c r="G722" s="251" t="s">
        <v>185</v>
      </c>
      <c r="H722" s="252">
        <v>0.5</v>
      </c>
      <c r="I722" s="253"/>
      <c r="J722" s="254">
        <f>ROUND(I722*H722,2)</f>
        <v>0</v>
      </c>
      <c r="K722" s="250" t="s">
        <v>144</v>
      </c>
      <c r="L722" s="255"/>
      <c r="M722" s="256" t="s">
        <v>21</v>
      </c>
      <c r="N722" s="257" t="s">
        <v>44</v>
      </c>
      <c r="O722" s="47"/>
      <c r="P722" s="223">
        <f>O722*H722</f>
        <v>0</v>
      </c>
      <c r="Q722" s="223">
        <v>0.01</v>
      </c>
      <c r="R722" s="223">
        <f>Q722*H722</f>
        <v>0.0050000000000000001</v>
      </c>
      <c r="S722" s="223">
        <v>0</v>
      </c>
      <c r="T722" s="224">
        <f>S722*H722</f>
        <v>0</v>
      </c>
      <c r="AR722" s="24" t="s">
        <v>366</v>
      </c>
      <c r="AT722" s="24" t="s">
        <v>158</v>
      </c>
      <c r="AU722" s="24" t="s">
        <v>85</v>
      </c>
      <c r="AY722" s="24" t="s">
        <v>137</v>
      </c>
      <c r="BE722" s="225">
        <f>IF(N722="základní",J722,0)</f>
        <v>0</v>
      </c>
      <c r="BF722" s="225">
        <f>IF(N722="snížená",J722,0)</f>
        <v>0</v>
      </c>
      <c r="BG722" s="225">
        <f>IF(N722="zákl. přenesená",J722,0)</f>
        <v>0</v>
      </c>
      <c r="BH722" s="225">
        <f>IF(N722="sníž. přenesená",J722,0)</f>
        <v>0</v>
      </c>
      <c r="BI722" s="225">
        <f>IF(N722="nulová",J722,0)</f>
        <v>0</v>
      </c>
      <c r="BJ722" s="24" t="s">
        <v>78</v>
      </c>
      <c r="BK722" s="225">
        <f>ROUND(I722*H722,2)</f>
        <v>0</v>
      </c>
      <c r="BL722" s="24" t="s">
        <v>261</v>
      </c>
      <c r="BM722" s="24" t="s">
        <v>868</v>
      </c>
    </row>
    <row r="723" s="11" customFormat="1">
      <c r="B723" s="226"/>
      <c r="C723" s="227"/>
      <c r="D723" s="228" t="s">
        <v>147</v>
      </c>
      <c r="E723" s="229" t="s">
        <v>21</v>
      </c>
      <c r="F723" s="230" t="s">
        <v>869</v>
      </c>
      <c r="G723" s="227"/>
      <c r="H723" s="229" t="s">
        <v>21</v>
      </c>
      <c r="I723" s="231"/>
      <c r="J723" s="227"/>
      <c r="K723" s="227"/>
      <c r="L723" s="232"/>
      <c r="M723" s="233"/>
      <c r="N723" s="234"/>
      <c r="O723" s="234"/>
      <c r="P723" s="234"/>
      <c r="Q723" s="234"/>
      <c r="R723" s="234"/>
      <c r="S723" s="234"/>
      <c r="T723" s="235"/>
      <c r="AT723" s="236" t="s">
        <v>147</v>
      </c>
      <c r="AU723" s="236" t="s">
        <v>85</v>
      </c>
      <c r="AV723" s="11" t="s">
        <v>78</v>
      </c>
      <c r="AW723" s="11" t="s">
        <v>35</v>
      </c>
      <c r="AX723" s="11" t="s">
        <v>73</v>
      </c>
      <c r="AY723" s="236" t="s">
        <v>137</v>
      </c>
    </row>
    <row r="724" s="12" customFormat="1">
      <c r="B724" s="237"/>
      <c r="C724" s="238"/>
      <c r="D724" s="228" t="s">
        <v>147</v>
      </c>
      <c r="E724" s="239" t="s">
        <v>21</v>
      </c>
      <c r="F724" s="240" t="s">
        <v>396</v>
      </c>
      <c r="G724" s="238"/>
      <c r="H724" s="241">
        <v>0.5</v>
      </c>
      <c r="I724" s="242"/>
      <c r="J724" s="238"/>
      <c r="K724" s="238"/>
      <c r="L724" s="243"/>
      <c r="M724" s="244"/>
      <c r="N724" s="245"/>
      <c r="O724" s="245"/>
      <c r="P724" s="245"/>
      <c r="Q724" s="245"/>
      <c r="R724" s="245"/>
      <c r="S724" s="245"/>
      <c r="T724" s="246"/>
      <c r="AT724" s="247" t="s">
        <v>147</v>
      </c>
      <c r="AU724" s="247" t="s">
        <v>85</v>
      </c>
      <c r="AV724" s="12" t="s">
        <v>85</v>
      </c>
      <c r="AW724" s="12" t="s">
        <v>35</v>
      </c>
      <c r="AX724" s="12" t="s">
        <v>78</v>
      </c>
      <c r="AY724" s="247" t="s">
        <v>137</v>
      </c>
    </row>
    <row r="725" s="1" customFormat="1" ht="16.5" customHeight="1">
      <c r="B725" s="46"/>
      <c r="C725" s="214" t="s">
        <v>870</v>
      </c>
      <c r="D725" s="214" t="s">
        <v>140</v>
      </c>
      <c r="E725" s="215" t="s">
        <v>871</v>
      </c>
      <c r="F725" s="216" t="s">
        <v>872</v>
      </c>
      <c r="G725" s="217" t="s">
        <v>197</v>
      </c>
      <c r="H725" s="218">
        <v>58.200000000000003</v>
      </c>
      <c r="I725" s="219"/>
      <c r="J725" s="220">
        <f>ROUND(I725*H725,2)</f>
        <v>0</v>
      </c>
      <c r="K725" s="216" t="s">
        <v>21</v>
      </c>
      <c r="L725" s="72"/>
      <c r="M725" s="221" t="s">
        <v>21</v>
      </c>
      <c r="N725" s="222" t="s">
        <v>44</v>
      </c>
      <c r="O725" s="47"/>
      <c r="P725" s="223">
        <f>O725*H725</f>
        <v>0</v>
      </c>
      <c r="Q725" s="223">
        <v>0.00031</v>
      </c>
      <c r="R725" s="223">
        <f>Q725*H725</f>
        <v>0.018042000000000002</v>
      </c>
      <c r="S725" s="223">
        <v>0</v>
      </c>
      <c r="T725" s="224">
        <f>S725*H725</f>
        <v>0</v>
      </c>
      <c r="AR725" s="24" t="s">
        <v>261</v>
      </c>
      <c r="AT725" s="24" t="s">
        <v>140</v>
      </c>
      <c r="AU725" s="24" t="s">
        <v>85</v>
      </c>
      <c r="AY725" s="24" t="s">
        <v>137</v>
      </c>
      <c r="BE725" s="225">
        <f>IF(N725="základní",J725,0)</f>
        <v>0</v>
      </c>
      <c r="BF725" s="225">
        <f>IF(N725="snížená",J725,0)</f>
        <v>0</v>
      </c>
      <c r="BG725" s="225">
        <f>IF(N725="zákl. přenesená",J725,0)</f>
        <v>0</v>
      </c>
      <c r="BH725" s="225">
        <f>IF(N725="sníž. přenesená",J725,0)</f>
        <v>0</v>
      </c>
      <c r="BI725" s="225">
        <f>IF(N725="nulová",J725,0)</f>
        <v>0</v>
      </c>
      <c r="BJ725" s="24" t="s">
        <v>78</v>
      </c>
      <c r="BK725" s="225">
        <f>ROUND(I725*H725,2)</f>
        <v>0</v>
      </c>
      <c r="BL725" s="24" t="s">
        <v>261</v>
      </c>
      <c r="BM725" s="24" t="s">
        <v>873</v>
      </c>
    </row>
    <row r="726" s="11" customFormat="1">
      <c r="B726" s="226"/>
      <c r="C726" s="227"/>
      <c r="D726" s="228" t="s">
        <v>147</v>
      </c>
      <c r="E726" s="229" t="s">
        <v>21</v>
      </c>
      <c r="F726" s="230" t="s">
        <v>252</v>
      </c>
      <c r="G726" s="227"/>
      <c r="H726" s="229" t="s">
        <v>21</v>
      </c>
      <c r="I726" s="231"/>
      <c r="J726" s="227"/>
      <c r="K726" s="227"/>
      <c r="L726" s="232"/>
      <c r="M726" s="233"/>
      <c r="N726" s="234"/>
      <c r="O726" s="234"/>
      <c r="P726" s="234"/>
      <c r="Q726" s="234"/>
      <c r="R726" s="234"/>
      <c r="S726" s="234"/>
      <c r="T726" s="235"/>
      <c r="AT726" s="236" t="s">
        <v>147</v>
      </c>
      <c r="AU726" s="236" t="s">
        <v>85</v>
      </c>
      <c r="AV726" s="11" t="s">
        <v>78</v>
      </c>
      <c r="AW726" s="11" t="s">
        <v>35</v>
      </c>
      <c r="AX726" s="11" t="s">
        <v>73</v>
      </c>
      <c r="AY726" s="236" t="s">
        <v>137</v>
      </c>
    </row>
    <row r="727" s="11" customFormat="1">
      <c r="B727" s="226"/>
      <c r="C727" s="227"/>
      <c r="D727" s="228" t="s">
        <v>147</v>
      </c>
      <c r="E727" s="229" t="s">
        <v>21</v>
      </c>
      <c r="F727" s="230" t="s">
        <v>874</v>
      </c>
      <c r="G727" s="227"/>
      <c r="H727" s="229" t="s">
        <v>21</v>
      </c>
      <c r="I727" s="231"/>
      <c r="J727" s="227"/>
      <c r="K727" s="227"/>
      <c r="L727" s="232"/>
      <c r="M727" s="233"/>
      <c r="N727" s="234"/>
      <c r="O727" s="234"/>
      <c r="P727" s="234"/>
      <c r="Q727" s="234"/>
      <c r="R727" s="234"/>
      <c r="S727" s="234"/>
      <c r="T727" s="235"/>
      <c r="AT727" s="236" t="s">
        <v>147</v>
      </c>
      <c r="AU727" s="236" t="s">
        <v>85</v>
      </c>
      <c r="AV727" s="11" t="s">
        <v>78</v>
      </c>
      <c r="AW727" s="11" t="s">
        <v>35</v>
      </c>
      <c r="AX727" s="11" t="s">
        <v>73</v>
      </c>
      <c r="AY727" s="236" t="s">
        <v>137</v>
      </c>
    </row>
    <row r="728" s="12" customFormat="1">
      <c r="B728" s="237"/>
      <c r="C728" s="238"/>
      <c r="D728" s="228" t="s">
        <v>147</v>
      </c>
      <c r="E728" s="239" t="s">
        <v>21</v>
      </c>
      <c r="F728" s="240" t="s">
        <v>875</v>
      </c>
      <c r="G728" s="238"/>
      <c r="H728" s="241">
        <v>58.200000000000003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AT728" s="247" t="s">
        <v>147</v>
      </c>
      <c r="AU728" s="247" t="s">
        <v>85</v>
      </c>
      <c r="AV728" s="12" t="s">
        <v>85</v>
      </c>
      <c r="AW728" s="12" t="s">
        <v>35</v>
      </c>
      <c r="AX728" s="12" t="s">
        <v>78</v>
      </c>
      <c r="AY728" s="247" t="s">
        <v>137</v>
      </c>
    </row>
    <row r="729" s="1" customFormat="1" ht="16.5" customHeight="1">
      <c r="B729" s="46"/>
      <c r="C729" s="214" t="s">
        <v>876</v>
      </c>
      <c r="D729" s="214" t="s">
        <v>140</v>
      </c>
      <c r="E729" s="215" t="s">
        <v>877</v>
      </c>
      <c r="F729" s="216" t="s">
        <v>878</v>
      </c>
      <c r="G729" s="217" t="s">
        <v>185</v>
      </c>
      <c r="H729" s="218">
        <v>218.63200000000001</v>
      </c>
      <c r="I729" s="219"/>
      <c r="J729" s="220">
        <f>ROUND(I729*H729,2)</f>
        <v>0</v>
      </c>
      <c r="K729" s="216" t="s">
        <v>144</v>
      </c>
      <c r="L729" s="72"/>
      <c r="M729" s="221" t="s">
        <v>21</v>
      </c>
      <c r="N729" s="222" t="s">
        <v>44</v>
      </c>
      <c r="O729" s="47"/>
      <c r="P729" s="223">
        <f>O729*H729</f>
        <v>0</v>
      </c>
      <c r="Q729" s="223">
        <v>0.00029999999999999997</v>
      </c>
      <c r="R729" s="223">
        <f>Q729*H729</f>
        <v>0.065589599999999998</v>
      </c>
      <c r="S729" s="223">
        <v>0</v>
      </c>
      <c r="T729" s="224">
        <f>S729*H729</f>
        <v>0</v>
      </c>
      <c r="AR729" s="24" t="s">
        <v>261</v>
      </c>
      <c r="AT729" s="24" t="s">
        <v>140</v>
      </c>
      <c r="AU729" s="24" t="s">
        <v>85</v>
      </c>
      <c r="AY729" s="24" t="s">
        <v>137</v>
      </c>
      <c r="BE729" s="225">
        <f>IF(N729="základní",J729,0)</f>
        <v>0</v>
      </c>
      <c r="BF729" s="225">
        <f>IF(N729="snížená",J729,0)</f>
        <v>0</v>
      </c>
      <c r="BG729" s="225">
        <f>IF(N729="zákl. přenesená",J729,0)</f>
        <v>0</v>
      </c>
      <c r="BH729" s="225">
        <f>IF(N729="sníž. přenesená",J729,0)</f>
        <v>0</v>
      </c>
      <c r="BI729" s="225">
        <f>IF(N729="nulová",J729,0)</f>
        <v>0</v>
      </c>
      <c r="BJ729" s="24" t="s">
        <v>78</v>
      </c>
      <c r="BK729" s="225">
        <f>ROUND(I729*H729,2)</f>
        <v>0</v>
      </c>
      <c r="BL729" s="24" t="s">
        <v>261</v>
      </c>
      <c r="BM729" s="24" t="s">
        <v>879</v>
      </c>
    </row>
    <row r="730" s="1" customFormat="1" ht="16.5" customHeight="1">
      <c r="B730" s="46"/>
      <c r="C730" s="214" t="s">
        <v>880</v>
      </c>
      <c r="D730" s="214" t="s">
        <v>140</v>
      </c>
      <c r="E730" s="215" t="s">
        <v>881</v>
      </c>
      <c r="F730" s="216" t="s">
        <v>882</v>
      </c>
      <c r="G730" s="217" t="s">
        <v>218</v>
      </c>
      <c r="H730" s="218">
        <v>50</v>
      </c>
      <c r="I730" s="219"/>
      <c r="J730" s="220">
        <f>ROUND(I730*H730,2)</f>
        <v>0</v>
      </c>
      <c r="K730" s="216" t="s">
        <v>144</v>
      </c>
      <c r="L730" s="72"/>
      <c r="M730" s="221" t="s">
        <v>21</v>
      </c>
      <c r="N730" s="222" t="s">
        <v>44</v>
      </c>
      <c r="O730" s="47"/>
      <c r="P730" s="223">
        <f>O730*H730</f>
        <v>0</v>
      </c>
      <c r="Q730" s="223">
        <v>0</v>
      </c>
      <c r="R730" s="223">
        <f>Q730*H730</f>
        <v>0</v>
      </c>
      <c r="S730" s="223">
        <v>0</v>
      </c>
      <c r="T730" s="224">
        <f>S730*H730</f>
        <v>0</v>
      </c>
      <c r="AR730" s="24" t="s">
        <v>261</v>
      </c>
      <c r="AT730" s="24" t="s">
        <v>140</v>
      </c>
      <c r="AU730" s="24" t="s">
        <v>85</v>
      </c>
      <c r="AY730" s="24" t="s">
        <v>137</v>
      </c>
      <c r="BE730" s="225">
        <f>IF(N730="základní",J730,0)</f>
        <v>0</v>
      </c>
      <c r="BF730" s="225">
        <f>IF(N730="snížená",J730,0)</f>
        <v>0</v>
      </c>
      <c r="BG730" s="225">
        <f>IF(N730="zákl. přenesená",J730,0)</f>
        <v>0</v>
      </c>
      <c r="BH730" s="225">
        <f>IF(N730="sníž. přenesená",J730,0)</f>
        <v>0</v>
      </c>
      <c r="BI730" s="225">
        <f>IF(N730="nulová",J730,0)</f>
        <v>0</v>
      </c>
      <c r="BJ730" s="24" t="s">
        <v>78</v>
      </c>
      <c r="BK730" s="225">
        <f>ROUND(I730*H730,2)</f>
        <v>0</v>
      </c>
      <c r="BL730" s="24" t="s">
        <v>261</v>
      </c>
      <c r="BM730" s="24" t="s">
        <v>883</v>
      </c>
    </row>
    <row r="731" s="1" customFormat="1" ht="16.5" customHeight="1">
      <c r="B731" s="46"/>
      <c r="C731" s="214" t="s">
        <v>884</v>
      </c>
      <c r="D731" s="214" t="s">
        <v>140</v>
      </c>
      <c r="E731" s="215" t="s">
        <v>885</v>
      </c>
      <c r="F731" s="216" t="s">
        <v>886</v>
      </c>
      <c r="G731" s="217" t="s">
        <v>218</v>
      </c>
      <c r="H731" s="218">
        <v>25</v>
      </c>
      <c r="I731" s="219"/>
      <c r="J731" s="220">
        <f>ROUND(I731*H731,2)</f>
        <v>0</v>
      </c>
      <c r="K731" s="216" t="s">
        <v>144</v>
      </c>
      <c r="L731" s="72"/>
      <c r="M731" s="221" t="s">
        <v>21</v>
      </c>
      <c r="N731" s="222" t="s">
        <v>44</v>
      </c>
      <c r="O731" s="47"/>
      <c r="P731" s="223">
        <f>O731*H731</f>
        <v>0</v>
      </c>
      <c r="Q731" s="223">
        <v>0</v>
      </c>
      <c r="R731" s="223">
        <f>Q731*H731</f>
        <v>0</v>
      </c>
      <c r="S731" s="223">
        <v>0</v>
      </c>
      <c r="T731" s="224">
        <f>S731*H731</f>
        <v>0</v>
      </c>
      <c r="AR731" s="24" t="s">
        <v>261</v>
      </c>
      <c r="AT731" s="24" t="s">
        <v>140</v>
      </c>
      <c r="AU731" s="24" t="s">
        <v>85</v>
      </c>
      <c r="AY731" s="24" t="s">
        <v>137</v>
      </c>
      <c r="BE731" s="225">
        <f>IF(N731="základní",J731,0)</f>
        <v>0</v>
      </c>
      <c r="BF731" s="225">
        <f>IF(N731="snížená",J731,0)</f>
        <v>0</v>
      </c>
      <c r="BG731" s="225">
        <f>IF(N731="zákl. přenesená",J731,0)</f>
        <v>0</v>
      </c>
      <c r="BH731" s="225">
        <f>IF(N731="sníž. přenesená",J731,0)</f>
        <v>0</v>
      </c>
      <c r="BI731" s="225">
        <f>IF(N731="nulová",J731,0)</f>
        <v>0</v>
      </c>
      <c r="BJ731" s="24" t="s">
        <v>78</v>
      </c>
      <c r="BK731" s="225">
        <f>ROUND(I731*H731,2)</f>
        <v>0</v>
      </c>
      <c r="BL731" s="24" t="s">
        <v>261</v>
      </c>
      <c r="BM731" s="24" t="s">
        <v>887</v>
      </c>
    </row>
    <row r="732" s="1" customFormat="1" ht="16.5" customHeight="1">
      <c r="B732" s="46"/>
      <c r="C732" s="214" t="s">
        <v>888</v>
      </c>
      <c r="D732" s="214" t="s">
        <v>140</v>
      </c>
      <c r="E732" s="215" t="s">
        <v>889</v>
      </c>
      <c r="F732" s="216" t="s">
        <v>890</v>
      </c>
      <c r="G732" s="217" t="s">
        <v>154</v>
      </c>
      <c r="H732" s="218">
        <v>3.1499999999999999</v>
      </c>
      <c r="I732" s="219"/>
      <c r="J732" s="220">
        <f>ROUND(I732*H732,2)</f>
        <v>0</v>
      </c>
      <c r="K732" s="216" t="s">
        <v>144</v>
      </c>
      <c r="L732" s="72"/>
      <c r="M732" s="221" t="s">
        <v>21</v>
      </c>
      <c r="N732" s="222" t="s">
        <v>44</v>
      </c>
      <c r="O732" s="47"/>
      <c r="P732" s="223">
        <f>O732*H732</f>
        <v>0</v>
      </c>
      <c r="Q732" s="223">
        <v>0</v>
      </c>
      <c r="R732" s="223">
        <f>Q732*H732</f>
        <v>0</v>
      </c>
      <c r="S732" s="223">
        <v>0</v>
      </c>
      <c r="T732" s="224">
        <f>S732*H732</f>
        <v>0</v>
      </c>
      <c r="AR732" s="24" t="s">
        <v>261</v>
      </c>
      <c r="AT732" s="24" t="s">
        <v>140</v>
      </c>
      <c r="AU732" s="24" t="s">
        <v>85</v>
      </c>
      <c r="AY732" s="24" t="s">
        <v>137</v>
      </c>
      <c r="BE732" s="225">
        <f>IF(N732="základní",J732,0)</f>
        <v>0</v>
      </c>
      <c r="BF732" s="225">
        <f>IF(N732="snížená",J732,0)</f>
        <v>0</v>
      </c>
      <c r="BG732" s="225">
        <f>IF(N732="zákl. přenesená",J732,0)</f>
        <v>0</v>
      </c>
      <c r="BH732" s="225">
        <f>IF(N732="sníž. přenesená",J732,0)</f>
        <v>0</v>
      </c>
      <c r="BI732" s="225">
        <f>IF(N732="nulová",J732,0)</f>
        <v>0</v>
      </c>
      <c r="BJ732" s="24" t="s">
        <v>78</v>
      </c>
      <c r="BK732" s="225">
        <f>ROUND(I732*H732,2)</f>
        <v>0</v>
      </c>
      <c r="BL732" s="24" t="s">
        <v>261</v>
      </c>
      <c r="BM732" s="24" t="s">
        <v>891</v>
      </c>
    </row>
    <row r="733" s="10" customFormat="1" ht="29.88" customHeight="1">
      <c r="B733" s="198"/>
      <c r="C733" s="199"/>
      <c r="D733" s="200" t="s">
        <v>72</v>
      </c>
      <c r="E733" s="212" t="s">
        <v>892</v>
      </c>
      <c r="F733" s="212" t="s">
        <v>893</v>
      </c>
      <c r="G733" s="199"/>
      <c r="H733" s="199"/>
      <c r="I733" s="202"/>
      <c r="J733" s="213">
        <f>BK733</f>
        <v>0</v>
      </c>
      <c r="K733" s="199"/>
      <c r="L733" s="204"/>
      <c r="M733" s="205"/>
      <c r="N733" s="206"/>
      <c r="O733" s="206"/>
      <c r="P733" s="207">
        <f>SUM(P734:P744)</f>
        <v>0</v>
      </c>
      <c r="Q733" s="206"/>
      <c r="R733" s="207">
        <f>SUM(R734:R744)</f>
        <v>0.0015392600000000002</v>
      </c>
      <c r="S733" s="206"/>
      <c r="T733" s="208">
        <f>SUM(T734:T744)</f>
        <v>0</v>
      </c>
      <c r="AR733" s="209" t="s">
        <v>85</v>
      </c>
      <c r="AT733" s="210" t="s">
        <v>72</v>
      </c>
      <c r="AU733" s="210" t="s">
        <v>78</v>
      </c>
      <c r="AY733" s="209" t="s">
        <v>137</v>
      </c>
      <c r="BK733" s="211">
        <f>SUM(BK734:BK744)</f>
        <v>0</v>
      </c>
    </row>
    <row r="734" s="1" customFormat="1" ht="25.5" customHeight="1">
      <c r="B734" s="46"/>
      <c r="C734" s="214" t="s">
        <v>894</v>
      </c>
      <c r="D734" s="214" t="s">
        <v>140</v>
      </c>
      <c r="E734" s="215" t="s">
        <v>895</v>
      </c>
      <c r="F734" s="216" t="s">
        <v>896</v>
      </c>
      <c r="G734" s="217" t="s">
        <v>185</v>
      </c>
      <c r="H734" s="218">
        <v>4.2939999999999996</v>
      </c>
      <c r="I734" s="219"/>
      <c r="J734" s="220">
        <f>ROUND(I734*H734,2)</f>
        <v>0</v>
      </c>
      <c r="K734" s="216" t="s">
        <v>144</v>
      </c>
      <c r="L734" s="72"/>
      <c r="M734" s="221" t="s">
        <v>21</v>
      </c>
      <c r="N734" s="222" t="s">
        <v>44</v>
      </c>
      <c r="O734" s="47"/>
      <c r="P734" s="223">
        <f>O734*H734</f>
        <v>0</v>
      </c>
      <c r="Q734" s="223">
        <v>0.00017000000000000001</v>
      </c>
      <c r="R734" s="223">
        <f>Q734*H734</f>
        <v>0.00072997999999999997</v>
      </c>
      <c r="S734" s="223">
        <v>0</v>
      </c>
      <c r="T734" s="224">
        <f>S734*H734</f>
        <v>0</v>
      </c>
      <c r="AR734" s="24" t="s">
        <v>261</v>
      </c>
      <c r="AT734" s="24" t="s">
        <v>140</v>
      </c>
      <c r="AU734" s="24" t="s">
        <v>85</v>
      </c>
      <c r="AY734" s="24" t="s">
        <v>137</v>
      </c>
      <c r="BE734" s="225">
        <f>IF(N734="základní",J734,0)</f>
        <v>0</v>
      </c>
      <c r="BF734" s="225">
        <f>IF(N734="snížená",J734,0)</f>
        <v>0</v>
      </c>
      <c r="BG734" s="225">
        <f>IF(N734="zákl. přenesená",J734,0)</f>
        <v>0</v>
      </c>
      <c r="BH734" s="225">
        <f>IF(N734="sníž. přenesená",J734,0)</f>
        <v>0</v>
      </c>
      <c r="BI734" s="225">
        <f>IF(N734="nulová",J734,0)</f>
        <v>0</v>
      </c>
      <c r="BJ734" s="24" t="s">
        <v>78</v>
      </c>
      <c r="BK734" s="225">
        <f>ROUND(I734*H734,2)</f>
        <v>0</v>
      </c>
      <c r="BL734" s="24" t="s">
        <v>261</v>
      </c>
      <c r="BM734" s="24" t="s">
        <v>897</v>
      </c>
    </row>
    <row r="735" s="11" customFormat="1">
      <c r="B735" s="226"/>
      <c r="C735" s="227"/>
      <c r="D735" s="228" t="s">
        <v>147</v>
      </c>
      <c r="E735" s="229" t="s">
        <v>21</v>
      </c>
      <c r="F735" s="230" t="s">
        <v>148</v>
      </c>
      <c r="G735" s="227"/>
      <c r="H735" s="229" t="s">
        <v>21</v>
      </c>
      <c r="I735" s="231"/>
      <c r="J735" s="227"/>
      <c r="K735" s="227"/>
      <c r="L735" s="232"/>
      <c r="M735" s="233"/>
      <c r="N735" s="234"/>
      <c r="O735" s="234"/>
      <c r="P735" s="234"/>
      <c r="Q735" s="234"/>
      <c r="R735" s="234"/>
      <c r="S735" s="234"/>
      <c r="T735" s="235"/>
      <c r="AT735" s="236" t="s">
        <v>147</v>
      </c>
      <c r="AU735" s="236" t="s">
        <v>85</v>
      </c>
      <c r="AV735" s="11" t="s">
        <v>78</v>
      </c>
      <c r="AW735" s="11" t="s">
        <v>35</v>
      </c>
      <c r="AX735" s="11" t="s">
        <v>73</v>
      </c>
      <c r="AY735" s="236" t="s">
        <v>137</v>
      </c>
    </row>
    <row r="736" s="11" customFormat="1">
      <c r="B736" s="226"/>
      <c r="C736" s="227"/>
      <c r="D736" s="228" t="s">
        <v>147</v>
      </c>
      <c r="E736" s="229" t="s">
        <v>21</v>
      </c>
      <c r="F736" s="230" t="s">
        <v>178</v>
      </c>
      <c r="G736" s="227"/>
      <c r="H736" s="229" t="s">
        <v>21</v>
      </c>
      <c r="I736" s="231"/>
      <c r="J736" s="227"/>
      <c r="K736" s="227"/>
      <c r="L736" s="232"/>
      <c r="M736" s="233"/>
      <c r="N736" s="234"/>
      <c r="O736" s="234"/>
      <c r="P736" s="234"/>
      <c r="Q736" s="234"/>
      <c r="R736" s="234"/>
      <c r="S736" s="234"/>
      <c r="T736" s="235"/>
      <c r="AT736" s="236" t="s">
        <v>147</v>
      </c>
      <c r="AU736" s="236" t="s">
        <v>85</v>
      </c>
      <c r="AV736" s="11" t="s">
        <v>78</v>
      </c>
      <c r="AW736" s="11" t="s">
        <v>35</v>
      </c>
      <c r="AX736" s="11" t="s">
        <v>73</v>
      </c>
      <c r="AY736" s="236" t="s">
        <v>137</v>
      </c>
    </row>
    <row r="737" s="12" customFormat="1">
      <c r="B737" s="237"/>
      <c r="C737" s="238"/>
      <c r="D737" s="228" t="s">
        <v>147</v>
      </c>
      <c r="E737" s="239" t="s">
        <v>21</v>
      </c>
      <c r="F737" s="240" t="s">
        <v>898</v>
      </c>
      <c r="G737" s="238"/>
      <c r="H737" s="241">
        <v>4.2939999999999996</v>
      </c>
      <c r="I737" s="242"/>
      <c r="J737" s="238"/>
      <c r="K737" s="238"/>
      <c r="L737" s="243"/>
      <c r="M737" s="244"/>
      <c r="N737" s="245"/>
      <c r="O737" s="245"/>
      <c r="P737" s="245"/>
      <c r="Q737" s="245"/>
      <c r="R737" s="245"/>
      <c r="S737" s="245"/>
      <c r="T737" s="246"/>
      <c r="AT737" s="247" t="s">
        <v>147</v>
      </c>
      <c r="AU737" s="247" t="s">
        <v>85</v>
      </c>
      <c r="AV737" s="12" t="s">
        <v>85</v>
      </c>
      <c r="AW737" s="12" t="s">
        <v>35</v>
      </c>
      <c r="AX737" s="12" t="s">
        <v>78</v>
      </c>
      <c r="AY737" s="247" t="s">
        <v>137</v>
      </c>
    </row>
    <row r="738" s="1" customFormat="1" ht="16.5" customHeight="1">
      <c r="B738" s="46"/>
      <c r="C738" s="214" t="s">
        <v>899</v>
      </c>
      <c r="D738" s="214" t="s">
        <v>140</v>
      </c>
      <c r="E738" s="215" t="s">
        <v>900</v>
      </c>
      <c r="F738" s="216" t="s">
        <v>901</v>
      </c>
      <c r="G738" s="217" t="s">
        <v>185</v>
      </c>
      <c r="H738" s="218">
        <v>1.2250000000000001</v>
      </c>
      <c r="I738" s="219"/>
      <c r="J738" s="220">
        <f>ROUND(I738*H738,2)</f>
        <v>0</v>
      </c>
      <c r="K738" s="216" t="s">
        <v>144</v>
      </c>
      <c r="L738" s="72"/>
      <c r="M738" s="221" t="s">
        <v>21</v>
      </c>
      <c r="N738" s="222" t="s">
        <v>44</v>
      </c>
      <c r="O738" s="47"/>
      <c r="P738" s="223">
        <f>O738*H738</f>
        <v>0</v>
      </c>
      <c r="Q738" s="223">
        <v>0.00012</v>
      </c>
      <c r="R738" s="223">
        <f>Q738*H738</f>
        <v>0.00014700000000000002</v>
      </c>
      <c r="S738" s="223">
        <v>0</v>
      </c>
      <c r="T738" s="224">
        <f>S738*H738</f>
        <v>0</v>
      </c>
      <c r="AR738" s="24" t="s">
        <v>261</v>
      </c>
      <c r="AT738" s="24" t="s">
        <v>140</v>
      </c>
      <c r="AU738" s="24" t="s">
        <v>85</v>
      </c>
      <c r="AY738" s="24" t="s">
        <v>137</v>
      </c>
      <c r="BE738" s="225">
        <f>IF(N738="základní",J738,0)</f>
        <v>0</v>
      </c>
      <c r="BF738" s="225">
        <f>IF(N738="snížená",J738,0)</f>
        <v>0</v>
      </c>
      <c r="BG738" s="225">
        <f>IF(N738="zákl. přenesená",J738,0)</f>
        <v>0</v>
      </c>
      <c r="BH738" s="225">
        <f>IF(N738="sníž. přenesená",J738,0)</f>
        <v>0</v>
      </c>
      <c r="BI738" s="225">
        <f>IF(N738="nulová",J738,0)</f>
        <v>0</v>
      </c>
      <c r="BJ738" s="24" t="s">
        <v>78</v>
      </c>
      <c r="BK738" s="225">
        <f>ROUND(I738*H738,2)</f>
        <v>0</v>
      </c>
      <c r="BL738" s="24" t="s">
        <v>261</v>
      </c>
      <c r="BM738" s="24" t="s">
        <v>902</v>
      </c>
    </row>
    <row r="739" s="11" customFormat="1">
      <c r="B739" s="226"/>
      <c r="C739" s="227"/>
      <c r="D739" s="228" t="s">
        <v>147</v>
      </c>
      <c r="E739" s="229" t="s">
        <v>21</v>
      </c>
      <c r="F739" s="230" t="s">
        <v>148</v>
      </c>
      <c r="G739" s="227"/>
      <c r="H739" s="229" t="s">
        <v>21</v>
      </c>
      <c r="I739" s="231"/>
      <c r="J739" s="227"/>
      <c r="K739" s="227"/>
      <c r="L739" s="232"/>
      <c r="M739" s="233"/>
      <c r="N739" s="234"/>
      <c r="O739" s="234"/>
      <c r="P739" s="234"/>
      <c r="Q739" s="234"/>
      <c r="R739" s="234"/>
      <c r="S739" s="234"/>
      <c r="T739" s="235"/>
      <c r="AT739" s="236" t="s">
        <v>147</v>
      </c>
      <c r="AU739" s="236" t="s">
        <v>85</v>
      </c>
      <c r="AV739" s="11" t="s">
        <v>78</v>
      </c>
      <c r="AW739" s="11" t="s">
        <v>35</v>
      </c>
      <c r="AX739" s="11" t="s">
        <v>73</v>
      </c>
      <c r="AY739" s="236" t="s">
        <v>137</v>
      </c>
    </row>
    <row r="740" s="11" customFormat="1">
      <c r="B740" s="226"/>
      <c r="C740" s="227"/>
      <c r="D740" s="228" t="s">
        <v>147</v>
      </c>
      <c r="E740" s="229" t="s">
        <v>21</v>
      </c>
      <c r="F740" s="230" t="s">
        <v>323</v>
      </c>
      <c r="G740" s="227"/>
      <c r="H740" s="229" t="s">
        <v>21</v>
      </c>
      <c r="I740" s="231"/>
      <c r="J740" s="227"/>
      <c r="K740" s="227"/>
      <c r="L740" s="232"/>
      <c r="M740" s="233"/>
      <c r="N740" s="234"/>
      <c r="O740" s="234"/>
      <c r="P740" s="234"/>
      <c r="Q740" s="234"/>
      <c r="R740" s="234"/>
      <c r="S740" s="234"/>
      <c r="T740" s="235"/>
      <c r="AT740" s="236" t="s">
        <v>147</v>
      </c>
      <c r="AU740" s="236" t="s">
        <v>85</v>
      </c>
      <c r="AV740" s="11" t="s">
        <v>78</v>
      </c>
      <c r="AW740" s="11" t="s">
        <v>35</v>
      </c>
      <c r="AX740" s="11" t="s">
        <v>73</v>
      </c>
      <c r="AY740" s="236" t="s">
        <v>137</v>
      </c>
    </row>
    <row r="741" s="11" customFormat="1">
      <c r="B741" s="226"/>
      <c r="C741" s="227"/>
      <c r="D741" s="228" t="s">
        <v>147</v>
      </c>
      <c r="E741" s="229" t="s">
        <v>21</v>
      </c>
      <c r="F741" s="230" t="s">
        <v>903</v>
      </c>
      <c r="G741" s="227"/>
      <c r="H741" s="229" t="s">
        <v>21</v>
      </c>
      <c r="I741" s="231"/>
      <c r="J741" s="227"/>
      <c r="K741" s="227"/>
      <c r="L741" s="232"/>
      <c r="M741" s="233"/>
      <c r="N741" s="234"/>
      <c r="O741" s="234"/>
      <c r="P741" s="234"/>
      <c r="Q741" s="234"/>
      <c r="R741" s="234"/>
      <c r="S741" s="234"/>
      <c r="T741" s="235"/>
      <c r="AT741" s="236" t="s">
        <v>147</v>
      </c>
      <c r="AU741" s="236" t="s">
        <v>85</v>
      </c>
      <c r="AV741" s="11" t="s">
        <v>78</v>
      </c>
      <c r="AW741" s="11" t="s">
        <v>35</v>
      </c>
      <c r="AX741" s="11" t="s">
        <v>73</v>
      </c>
      <c r="AY741" s="236" t="s">
        <v>137</v>
      </c>
    </row>
    <row r="742" s="12" customFormat="1">
      <c r="B742" s="237"/>
      <c r="C742" s="238"/>
      <c r="D742" s="228" t="s">
        <v>147</v>
      </c>
      <c r="E742" s="239" t="s">
        <v>21</v>
      </c>
      <c r="F742" s="240" t="s">
        <v>904</v>
      </c>
      <c r="G742" s="238"/>
      <c r="H742" s="241">
        <v>1.2250000000000001</v>
      </c>
      <c r="I742" s="242"/>
      <c r="J742" s="238"/>
      <c r="K742" s="238"/>
      <c r="L742" s="243"/>
      <c r="M742" s="244"/>
      <c r="N742" s="245"/>
      <c r="O742" s="245"/>
      <c r="P742" s="245"/>
      <c r="Q742" s="245"/>
      <c r="R742" s="245"/>
      <c r="S742" s="245"/>
      <c r="T742" s="246"/>
      <c r="AT742" s="247" t="s">
        <v>147</v>
      </c>
      <c r="AU742" s="247" t="s">
        <v>85</v>
      </c>
      <c r="AV742" s="12" t="s">
        <v>85</v>
      </c>
      <c r="AW742" s="12" t="s">
        <v>35</v>
      </c>
      <c r="AX742" s="12" t="s">
        <v>78</v>
      </c>
      <c r="AY742" s="247" t="s">
        <v>137</v>
      </c>
    </row>
    <row r="743" s="1" customFormat="1" ht="16.5" customHeight="1">
      <c r="B743" s="46"/>
      <c r="C743" s="214" t="s">
        <v>905</v>
      </c>
      <c r="D743" s="214" t="s">
        <v>140</v>
      </c>
      <c r="E743" s="215" t="s">
        <v>906</v>
      </c>
      <c r="F743" s="216" t="s">
        <v>907</v>
      </c>
      <c r="G743" s="217" t="s">
        <v>185</v>
      </c>
      <c r="H743" s="218">
        <v>1.2250000000000001</v>
      </c>
      <c r="I743" s="219"/>
      <c r="J743" s="220">
        <f>ROUND(I743*H743,2)</f>
        <v>0</v>
      </c>
      <c r="K743" s="216" t="s">
        <v>144</v>
      </c>
      <c r="L743" s="72"/>
      <c r="M743" s="221" t="s">
        <v>21</v>
      </c>
      <c r="N743" s="222" t="s">
        <v>44</v>
      </c>
      <c r="O743" s="47"/>
      <c r="P743" s="223">
        <f>O743*H743</f>
        <v>0</v>
      </c>
      <c r="Q743" s="223">
        <v>0.00012</v>
      </c>
      <c r="R743" s="223">
        <f>Q743*H743</f>
        <v>0.00014700000000000002</v>
      </c>
      <c r="S743" s="223">
        <v>0</v>
      </c>
      <c r="T743" s="224">
        <f>S743*H743</f>
        <v>0</v>
      </c>
      <c r="AR743" s="24" t="s">
        <v>261</v>
      </c>
      <c r="AT743" s="24" t="s">
        <v>140</v>
      </c>
      <c r="AU743" s="24" t="s">
        <v>85</v>
      </c>
      <c r="AY743" s="24" t="s">
        <v>137</v>
      </c>
      <c r="BE743" s="225">
        <f>IF(N743="základní",J743,0)</f>
        <v>0</v>
      </c>
      <c r="BF743" s="225">
        <f>IF(N743="snížená",J743,0)</f>
        <v>0</v>
      </c>
      <c r="BG743" s="225">
        <f>IF(N743="zákl. přenesená",J743,0)</f>
        <v>0</v>
      </c>
      <c r="BH743" s="225">
        <f>IF(N743="sníž. přenesená",J743,0)</f>
        <v>0</v>
      </c>
      <c r="BI743" s="225">
        <f>IF(N743="nulová",J743,0)</f>
        <v>0</v>
      </c>
      <c r="BJ743" s="24" t="s">
        <v>78</v>
      </c>
      <c r="BK743" s="225">
        <f>ROUND(I743*H743,2)</f>
        <v>0</v>
      </c>
      <c r="BL743" s="24" t="s">
        <v>261</v>
      </c>
      <c r="BM743" s="24" t="s">
        <v>908</v>
      </c>
    </row>
    <row r="744" s="1" customFormat="1" ht="16.5" customHeight="1">
      <c r="B744" s="46"/>
      <c r="C744" s="214" t="s">
        <v>909</v>
      </c>
      <c r="D744" s="214" t="s">
        <v>140</v>
      </c>
      <c r="E744" s="215" t="s">
        <v>906</v>
      </c>
      <c r="F744" s="216" t="s">
        <v>907</v>
      </c>
      <c r="G744" s="217" t="s">
        <v>185</v>
      </c>
      <c r="H744" s="218">
        <v>4.2939999999999996</v>
      </c>
      <c r="I744" s="219"/>
      <c r="J744" s="220">
        <f>ROUND(I744*H744,2)</f>
        <v>0</v>
      </c>
      <c r="K744" s="216" t="s">
        <v>144</v>
      </c>
      <c r="L744" s="72"/>
      <c r="M744" s="221" t="s">
        <v>21</v>
      </c>
      <c r="N744" s="222" t="s">
        <v>44</v>
      </c>
      <c r="O744" s="47"/>
      <c r="P744" s="223">
        <f>O744*H744</f>
        <v>0</v>
      </c>
      <c r="Q744" s="223">
        <v>0.00012</v>
      </c>
      <c r="R744" s="223">
        <f>Q744*H744</f>
        <v>0.00051528000000000001</v>
      </c>
      <c r="S744" s="223">
        <v>0</v>
      </c>
      <c r="T744" s="224">
        <f>S744*H744</f>
        <v>0</v>
      </c>
      <c r="AR744" s="24" t="s">
        <v>261</v>
      </c>
      <c r="AT744" s="24" t="s">
        <v>140</v>
      </c>
      <c r="AU744" s="24" t="s">
        <v>85</v>
      </c>
      <c r="AY744" s="24" t="s">
        <v>137</v>
      </c>
      <c r="BE744" s="225">
        <f>IF(N744="základní",J744,0)</f>
        <v>0</v>
      </c>
      <c r="BF744" s="225">
        <f>IF(N744="snížená",J744,0)</f>
        <v>0</v>
      </c>
      <c r="BG744" s="225">
        <f>IF(N744="zákl. přenesená",J744,0)</f>
        <v>0</v>
      </c>
      <c r="BH744" s="225">
        <f>IF(N744="sníž. přenesená",J744,0)</f>
        <v>0</v>
      </c>
      <c r="BI744" s="225">
        <f>IF(N744="nulová",J744,0)</f>
        <v>0</v>
      </c>
      <c r="BJ744" s="24" t="s">
        <v>78</v>
      </c>
      <c r="BK744" s="225">
        <f>ROUND(I744*H744,2)</f>
        <v>0</v>
      </c>
      <c r="BL744" s="24" t="s">
        <v>261</v>
      </c>
      <c r="BM744" s="24" t="s">
        <v>910</v>
      </c>
    </row>
    <row r="745" s="10" customFormat="1" ht="29.88" customHeight="1">
      <c r="B745" s="198"/>
      <c r="C745" s="199"/>
      <c r="D745" s="200" t="s">
        <v>72</v>
      </c>
      <c r="E745" s="212" t="s">
        <v>911</v>
      </c>
      <c r="F745" s="212" t="s">
        <v>912</v>
      </c>
      <c r="G745" s="199"/>
      <c r="H745" s="199"/>
      <c r="I745" s="202"/>
      <c r="J745" s="213">
        <f>BK745</f>
        <v>0</v>
      </c>
      <c r="K745" s="199"/>
      <c r="L745" s="204"/>
      <c r="M745" s="205"/>
      <c r="N745" s="206"/>
      <c r="O745" s="206"/>
      <c r="P745" s="207">
        <f>SUM(P746:P816)</f>
        <v>0</v>
      </c>
      <c r="Q745" s="206"/>
      <c r="R745" s="207">
        <f>SUM(R746:R816)</f>
        <v>0.10698843999999999</v>
      </c>
      <c r="S745" s="206"/>
      <c r="T745" s="208">
        <f>SUM(T746:T816)</f>
        <v>0</v>
      </c>
      <c r="AR745" s="209" t="s">
        <v>85</v>
      </c>
      <c r="AT745" s="210" t="s">
        <v>72</v>
      </c>
      <c r="AU745" s="210" t="s">
        <v>78</v>
      </c>
      <c r="AY745" s="209" t="s">
        <v>137</v>
      </c>
      <c r="BK745" s="211">
        <f>SUM(BK746:BK816)</f>
        <v>0</v>
      </c>
    </row>
    <row r="746" s="1" customFormat="1" ht="16.5" customHeight="1">
      <c r="B746" s="46"/>
      <c r="C746" s="214" t="s">
        <v>913</v>
      </c>
      <c r="D746" s="214" t="s">
        <v>140</v>
      </c>
      <c r="E746" s="215" t="s">
        <v>914</v>
      </c>
      <c r="F746" s="216" t="s">
        <v>915</v>
      </c>
      <c r="G746" s="217" t="s">
        <v>185</v>
      </c>
      <c r="H746" s="218">
        <v>153.648</v>
      </c>
      <c r="I746" s="219"/>
      <c r="J746" s="220">
        <f>ROUND(I746*H746,2)</f>
        <v>0</v>
      </c>
      <c r="K746" s="216" t="s">
        <v>144</v>
      </c>
      <c r="L746" s="72"/>
      <c r="M746" s="221" t="s">
        <v>21</v>
      </c>
      <c r="N746" s="222" t="s">
        <v>44</v>
      </c>
      <c r="O746" s="47"/>
      <c r="P746" s="223">
        <f>O746*H746</f>
        <v>0</v>
      </c>
      <c r="Q746" s="223">
        <v>0.00020000000000000001</v>
      </c>
      <c r="R746" s="223">
        <f>Q746*H746</f>
        <v>0.030729599999999999</v>
      </c>
      <c r="S746" s="223">
        <v>0</v>
      </c>
      <c r="T746" s="224">
        <f>S746*H746</f>
        <v>0</v>
      </c>
      <c r="AR746" s="24" t="s">
        <v>261</v>
      </c>
      <c r="AT746" s="24" t="s">
        <v>140</v>
      </c>
      <c r="AU746" s="24" t="s">
        <v>85</v>
      </c>
      <c r="AY746" s="24" t="s">
        <v>137</v>
      </c>
      <c r="BE746" s="225">
        <f>IF(N746="základní",J746,0)</f>
        <v>0</v>
      </c>
      <c r="BF746" s="225">
        <f>IF(N746="snížená",J746,0)</f>
        <v>0</v>
      </c>
      <c r="BG746" s="225">
        <f>IF(N746="zákl. přenesená",J746,0)</f>
        <v>0</v>
      </c>
      <c r="BH746" s="225">
        <f>IF(N746="sníž. přenesená",J746,0)</f>
        <v>0</v>
      </c>
      <c r="BI746" s="225">
        <f>IF(N746="nulová",J746,0)</f>
        <v>0</v>
      </c>
      <c r="BJ746" s="24" t="s">
        <v>78</v>
      </c>
      <c r="BK746" s="225">
        <f>ROUND(I746*H746,2)</f>
        <v>0</v>
      </c>
      <c r="BL746" s="24" t="s">
        <v>261</v>
      </c>
      <c r="BM746" s="24" t="s">
        <v>916</v>
      </c>
    </row>
    <row r="747" s="11" customFormat="1">
      <c r="B747" s="226"/>
      <c r="C747" s="227"/>
      <c r="D747" s="228" t="s">
        <v>147</v>
      </c>
      <c r="E747" s="229" t="s">
        <v>21</v>
      </c>
      <c r="F747" s="230" t="s">
        <v>257</v>
      </c>
      <c r="G747" s="227"/>
      <c r="H747" s="229" t="s">
        <v>21</v>
      </c>
      <c r="I747" s="231"/>
      <c r="J747" s="227"/>
      <c r="K747" s="227"/>
      <c r="L747" s="232"/>
      <c r="M747" s="233"/>
      <c r="N747" s="234"/>
      <c r="O747" s="234"/>
      <c r="P747" s="234"/>
      <c r="Q747" s="234"/>
      <c r="R747" s="234"/>
      <c r="S747" s="234"/>
      <c r="T747" s="235"/>
      <c r="AT747" s="236" t="s">
        <v>147</v>
      </c>
      <c r="AU747" s="236" t="s">
        <v>85</v>
      </c>
      <c r="AV747" s="11" t="s">
        <v>78</v>
      </c>
      <c r="AW747" s="11" t="s">
        <v>35</v>
      </c>
      <c r="AX747" s="11" t="s">
        <v>73</v>
      </c>
      <c r="AY747" s="236" t="s">
        <v>137</v>
      </c>
    </row>
    <row r="748" s="11" customFormat="1">
      <c r="B748" s="226"/>
      <c r="C748" s="227"/>
      <c r="D748" s="228" t="s">
        <v>147</v>
      </c>
      <c r="E748" s="229" t="s">
        <v>21</v>
      </c>
      <c r="F748" s="230" t="s">
        <v>148</v>
      </c>
      <c r="G748" s="227"/>
      <c r="H748" s="229" t="s">
        <v>21</v>
      </c>
      <c r="I748" s="231"/>
      <c r="J748" s="227"/>
      <c r="K748" s="227"/>
      <c r="L748" s="232"/>
      <c r="M748" s="233"/>
      <c r="N748" s="234"/>
      <c r="O748" s="234"/>
      <c r="P748" s="234"/>
      <c r="Q748" s="234"/>
      <c r="R748" s="234"/>
      <c r="S748" s="234"/>
      <c r="T748" s="235"/>
      <c r="AT748" s="236" t="s">
        <v>147</v>
      </c>
      <c r="AU748" s="236" t="s">
        <v>85</v>
      </c>
      <c r="AV748" s="11" t="s">
        <v>78</v>
      </c>
      <c r="AW748" s="11" t="s">
        <v>35</v>
      </c>
      <c r="AX748" s="11" t="s">
        <v>73</v>
      </c>
      <c r="AY748" s="236" t="s">
        <v>137</v>
      </c>
    </row>
    <row r="749" s="11" customFormat="1">
      <c r="B749" s="226"/>
      <c r="C749" s="227"/>
      <c r="D749" s="228" t="s">
        <v>147</v>
      </c>
      <c r="E749" s="229" t="s">
        <v>21</v>
      </c>
      <c r="F749" s="230" t="s">
        <v>227</v>
      </c>
      <c r="G749" s="227"/>
      <c r="H749" s="229" t="s">
        <v>21</v>
      </c>
      <c r="I749" s="231"/>
      <c r="J749" s="227"/>
      <c r="K749" s="227"/>
      <c r="L749" s="232"/>
      <c r="M749" s="233"/>
      <c r="N749" s="234"/>
      <c r="O749" s="234"/>
      <c r="P749" s="234"/>
      <c r="Q749" s="234"/>
      <c r="R749" s="234"/>
      <c r="S749" s="234"/>
      <c r="T749" s="235"/>
      <c r="AT749" s="236" t="s">
        <v>147</v>
      </c>
      <c r="AU749" s="236" t="s">
        <v>85</v>
      </c>
      <c r="AV749" s="11" t="s">
        <v>78</v>
      </c>
      <c r="AW749" s="11" t="s">
        <v>35</v>
      </c>
      <c r="AX749" s="11" t="s">
        <v>73</v>
      </c>
      <c r="AY749" s="236" t="s">
        <v>137</v>
      </c>
    </row>
    <row r="750" s="12" customFormat="1">
      <c r="B750" s="237"/>
      <c r="C750" s="238"/>
      <c r="D750" s="228" t="s">
        <v>147</v>
      </c>
      <c r="E750" s="239" t="s">
        <v>21</v>
      </c>
      <c r="F750" s="240" t="s">
        <v>228</v>
      </c>
      <c r="G750" s="238"/>
      <c r="H750" s="241">
        <v>50.210000000000001</v>
      </c>
      <c r="I750" s="242"/>
      <c r="J750" s="238"/>
      <c r="K750" s="238"/>
      <c r="L750" s="243"/>
      <c r="M750" s="244"/>
      <c r="N750" s="245"/>
      <c r="O750" s="245"/>
      <c r="P750" s="245"/>
      <c r="Q750" s="245"/>
      <c r="R750" s="245"/>
      <c r="S750" s="245"/>
      <c r="T750" s="246"/>
      <c r="AT750" s="247" t="s">
        <v>147</v>
      </c>
      <c r="AU750" s="247" t="s">
        <v>85</v>
      </c>
      <c r="AV750" s="12" t="s">
        <v>85</v>
      </c>
      <c r="AW750" s="12" t="s">
        <v>35</v>
      </c>
      <c r="AX750" s="12" t="s">
        <v>73</v>
      </c>
      <c r="AY750" s="247" t="s">
        <v>137</v>
      </c>
    </row>
    <row r="751" s="12" customFormat="1">
      <c r="B751" s="237"/>
      <c r="C751" s="238"/>
      <c r="D751" s="228" t="s">
        <v>147</v>
      </c>
      <c r="E751" s="239" t="s">
        <v>21</v>
      </c>
      <c r="F751" s="240" t="s">
        <v>917</v>
      </c>
      <c r="G751" s="238"/>
      <c r="H751" s="241">
        <v>48.576999999999998</v>
      </c>
      <c r="I751" s="242"/>
      <c r="J751" s="238"/>
      <c r="K751" s="238"/>
      <c r="L751" s="243"/>
      <c r="M751" s="244"/>
      <c r="N751" s="245"/>
      <c r="O751" s="245"/>
      <c r="P751" s="245"/>
      <c r="Q751" s="245"/>
      <c r="R751" s="245"/>
      <c r="S751" s="245"/>
      <c r="T751" s="246"/>
      <c r="AT751" s="247" t="s">
        <v>147</v>
      </c>
      <c r="AU751" s="247" t="s">
        <v>85</v>
      </c>
      <c r="AV751" s="12" t="s">
        <v>85</v>
      </c>
      <c r="AW751" s="12" t="s">
        <v>35</v>
      </c>
      <c r="AX751" s="12" t="s">
        <v>73</v>
      </c>
      <c r="AY751" s="247" t="s">
        <v>137</v>
      </c>
    </row>
    <row r="752" s="14" customFormat="1">
      <c r="B752" s="269"/>
      <c r="C752" s="270"/>
      <c r="D752" s="228" t="s">
        <v>147</v>
      </c>
      <c r="E752" s="271" t="s">
        <v>21</v>
      </c>
      <c r="F752" s="272" t="s">
        <v>229</v>
      </c>
      <c r="G752" s="270"/>
      <c r="H752" s="273">
        <v>98.787000000000006</v>
      </c>
      <c r="I752" s="274"/>
      <c r="J752" s="270"/>
      <c r="K752" s="270"/>
      <c r="L752" s="275"/>
      <c r="M752" s="276"/>
      <c r="N752" s="277"/>
      <c r="O752" s="277"/>
      <c r="P752" s="277"/>
      <c r="Q752" s="277"/>
      <c r="R752" s="277"/>
      <c r="S752" s="277"/>
      <c r="T752" s="278"/>
      <c r="AT752" s="279" t="s">
        <v>147</v>
      </c>
      <c r="AU752" s="279" t="s">
        <v>85</v>
      </c>
      <c r="AV752" s="14" t="s">
        <v>138</v>
      </c>
      <c r="AW752" s="14" t="s">
        <v>35</v>
      </c>
      <c r="AX752" s="14" t="s">
        <v>73</v>
      </c>
      <c r="AY752" s="279" t="s">
        <v>137</v>
      </c>
    </row>
    <row r="753" s="11" customFormat="1">
      <c r="B753" s="226"/>
      <c r="C753" s="227"/>
      <c r="D753" s="228" t="s">
        <v>147</v>
      </c>
      <c r="E753" s="229" t="s">
        <v>21</v>
      </c>
      <c r="F753" s="230" t="s">
        <v>230</v>
      </c>
      <c r="G753" s="227"/>
      <c r="H753" s="229" t="s">
        <v>21</v>
      </c>
      <c r="I753" s="231"/>
      <c r="J753" s="227"/>
      <c r="K753" s="227"/>
      <c r="L753" s="232"/>
      <c r="M753" s="233"/>
      <c r="N753" s="234"/>
      <c r="O753" s="234"/>
      <c r="P753" s="234"/>
      <c r="Q753" s="234"/>
      <c r="R753" s="234"/>
      <c r="S753" s="234"/>
      <c r="T753" s="235"/>
      <c r="AT753" s="236" t="s">
        <v>147</v>
      </c>
      <c r="AU753" s="236" t="s">
        <v>85</v>
      </c>
      <c r="AV753" s="11" t="s">
        <v>78</v>
      </c>
      <c r="AW753" s="11" t="s">
        <v>35</v>
      </c>
      <c r="AX753" s="11" t="s">
        <v>73</v>
      </c>
      <c r="AY753" s="236" t="s">
        <v>137</v>
      </c>
    </row>
    <row r="754" s="11" customFormat="1">
      <c r="B754" s="226"/>
      <c r="C754" s="227"/>
      <c r="D754" s="228" t="s">
        <v>147</v>
      </c>
      <c r="E754" s="229" t="s">
        <v>21</v>
      </c>
      <c r="F754" s="230" t="s">
        <v>231</v>
      </c>
      <c r="G754" s="227"/>
      <c r="H754" s="229" t="s">
        <v>21</v>
      </c>
      <c r="I754" s="231"/>
      <c r="J754" s="227"/>
      <c r="K754" s="227"/>
      <c r="L754" s="232"/>
      <c r="M754" s="233"/>
      <c r="N754" s="234"/>
      <c r="O754" s="234"/>
      <c r="P754" s="234"/>
      <c r="Q754" s="234"/>
      <c r="R754" s="234"/>
      <c r="S754" s="234"/>
      <c r="T754" s="235"/>
      <c r="AT754" s="236" t="s">
        <v>147</v>
      </c>
      <c r="AU754" s="236" t="s">
        <v>85</v>
      </c>
      <c r="AV754" s="11" t="s">
        <v>78</v>
      </c>
      <c r="AW754" s="11" t="s">
        <v>35</v>
      </c>
      <c r="AX754" s="11" t="s">
        <v>73</v>
      </c>
      <c r="AY754" s="236" t="s">
        <v>137</v>
      </c>
    </row>
    <row r="755" s="12" customFormat="1">
      <c r="B755" s="237"/>
      <c r="C755" s="238"/>
      <c r="D755" s="228" t="s">
        <v>147</v>
      </c>
      <c r="E755" s="239" t="s">
        <v>21</v>
      </c>
      <c r="F755" s="240" t="s">
        <v>232</v>
      </c>
      <c r="G755" s="238"/>
      <c r="H755" s="241">
        <v>12.6</v>
      </c>
      <c r="I755" s="242"/>
      <c r="J755" s="238"/>
      <c r="K755" s="238"/>
      <c r="L755" s="243"/>
      <c r="M755" s="244"/>
      <c r="N755" s="245"/>
      <c r="O755" s="245"/>
      <c r="P755" s="245"/>
      <c r="Q755" s="245"/>
      <c r="R755" s="245"/>
      <c r="S755" s="245"/>
      <c r="T755" s="246"/>
      <c r="AT755" s="247" t="s">
        <v>147</v>
      </c>
      <c r="AU755" s="247" t="s">
        <v>85</v>
      </c>
      <c r="AV755" s="12" t="s">
        <v>85</v>
      </c>
      <c r="AW755" s="12" t="s">
        <v>35</v>
      </c>
      <c r="AX755" s="12" t="s">
        <v>73</v>
      </c>
      <c r="AY755" s="247" t="s">
        <v>137</v>
      </c>
    </row>
    <row r="756" s="14" customFormat="1">
      <c r="B756" s="269"/>
      <c r="C756" s="270"/>
      <c r="D756" s="228" t="s">
        <v>147</v>
      </c>
      <c r="E756" s="271" t="s">
        <v>21</v>
      </c>
      <c r="F756" s="272" t="s">
        <v>229</v>
      </c>
      <c r="G756" s="270"/>
      <c r="H756" s="273">
        <v>12.6</v>
      </c>
      <c r="I756" s="274"/>
      <c r="J756" s="270"/>
      <c r="K756" s="270"/>
      <c r="L756" s="275"/>
      <c r="M756" s="276"/>
      <c r="N756" s="277"/>
      <c r="O756" s="277"/>
      <c r="P756" s="277"/>
      <c r="Q756" s="277"/>
      <c r="R756" s="277"/>
      <c r="S756" s="277"/>
      <c r="T756" s="278"/>
      <c r="AT756" s="279" t="s">
        <v>147</v>
      </c>
      <c r="AU756" s="279" t="s">
        <v>85</v>
      </c>
      <c r="AV756" s="14" t="s">
        <v>138</v>
      </c>
      <c r="AW756" s="14" t="s">
        <v>35</v>
      </c>
      <c r="AX756" s="14" t="s">
        <v>73</v>
      </c>
      <c r="AY756" s="279" t="s">
        <v>137</v>
      </c>
    </row>
    <row r="757" s="11" customFormat="1">
      <c r="B757" s="226"/>
      <c r="C757" s="227"/>
      <c r="D757" s="228" t="s">
        <v>147</v>
      </c>
      <c r="E757" s="229" t="s">
        <v>21</v>
      </c>
      <c r="F757" s="230" t="s">
        <v>233</v>
      </c>
      <c r="G757" s="227"/>
      <c r="H757" s="229" t="s">
        <v>21</v>
      </c>
      <c r="I757" s="231"/>
      <c r="J757" s="227"/>
      <c r="K757" s="227"/>
      <c r="L757" s="232"/>
      <c r="M757" s="233"/>
      <c r="N757" s="234"/>
      <c r="O757" s="234"/>
      <c r="P757" s="234"/>
      <c r="Q757" s="234"/>
      <c r="R757" s="234"/>
      <c r="S757" s="234"/>
      <c r="T757" s="235"/>
      <c r="AT757" s="236" t="s">
        <v>147</v>
      </c>
      <c r="AU757" s="236" t="s">
        <v>85</v>
      </c>
      <c r="AV757" s="11" t="s">
        <v>78</v>
      </c>
      <c r="AW757" s="11" t="s">
        <v>35</v>
      </c>
      <c r="AX757" s="11" t="s">
        <v>73</v>
      </c>
      <c r="AY757" s="236" t="s">
        <v>137</v>
      </c>
    </row>
    <row r="758" s="11" customFormat="1">
      <c r="B758" s="226"/>
      <c r="C758" s="227"/>
      <c r="D758" s="228" t="s">
        <v>147</v>
      </c>
      <c r="E758" s="229" t="s">
        <v>21</v>
      </c>
      <c r="F758" s="230" t="s">
        <v>234</v>
      </c>
      <c r="G758" s="227"/>
      <c r="H758" s="229" t="s">
        <v>21</v>
      </c>
      <c r="I758" s="231"/>
      <c r="J758" s="227"/>
      <c r="K758" s="227"/>
      <c r="L758" s="232"/>
      <c r="M758" s="233"/>
      <c r="N758" s="234"/>
      <c r="O758" s="234"/>
      <c r="P758" s="234"/>
      <c r="Q758" s="234"/>
      <c r="R758" s="234"/>
      <c r="S758" s="234"/>
      <c r="T758" s="235"/>
      <c r="AT758" s="236" t="s">
        <v>147</v>
      </c>
      <c r="AU758" s="236" t="s">
        <v>85</v>
      </c>
      <c r="AV758" s="11" t="s">
        <v>78</v>
      </c>
      <c r="AW758" s="11" t="s">
        <v>35</v>
      </c>
      <c r="AX758" s="11" t="s">
        <v>73</v>
      </c>
      <c r="AY758" s="236" t="s">
        <v>137</v>
      </c>
    </row>
    <row r="759" s="12" customFormat="1">
      <c r="B759" s="237"/>
      <c r="C759" s="238"/>
      <c r="D759" s="228" t="s">
        <v>147</v>
      </c>
      <c r="E759" s="239" t="s">
        <v>21</v>
      </c>
      <c r="F759" s="240" t="s">
        <v>235</v>
      </c>
      <c r="G759" s="238"/>
      <c r="H759" s="241">
        <v>70.760000000000005</v>
      </c>
      <c r="I759" s="242"/>
      <c r="J759" s="238"/>
      <c r="K759" s="238"/>
      <c r="L759" s="243"/>
      <c r="M759" s="244"/>
      <c r="N759" s="245"/>
      <c r="O759" s="245"/>
      <c r="P759" s="245"/>
      <c r="Q759" s="245"/>
      <c r="R759" s="245"/>
      <c r="S759" s="245"/>
      <c r="T759" s="246"/>
      <c r="AT759" s="247" t="s">
        <v>147</v>
      </c>
      <c r="AU759" s="247" t="s">
        <v>85</v>
      </c>
      <c r="AV759" s="12" t="s">
        <v>85</v>
      </c>
      <c r="AW759" s="12" t="s">
        <v>35</v>
      </c>
      <c r="AX759" s="12" t="s">
        <v>73</v>
      </c>
      <c r="AY759" s="247" t="s">
        <v>137</v>
      </c>
    </row>
    <row r="760" s="12" customFormat="1">
      <c r="B760" s="237"/>
      <c r="C760" s="238"/>
      <c r="D760" s="228" t="s">
        <v>147</v>
      </c>
      <c r="E760" s="239" t="s">
        <v>21</v>
      </c>
      <c r="F760" s="240" t="s">
        <v>236</v>
      </c>
      <c r="G760" s="238"/>
      <c r="H760" s="241">
        <v>0.16700000000000001</v>
      </c>
      <c r="I760" s="242"/>
      <c r="J760" s="238"/>
      <c r="K760" s="238"/>
      <c r="L760" s="243"/>
      <c r="M760" s="244"/>
      <c r="N760" s="245"/>
      <c r="O760" s="245"/>
      <c r="P760" s="245"/>
      <c r="Q760" s="245"/>
      <c r="R760" s="245"/>
      <c r="S760" s="245"/>
      <c r="T760" s="246"/>
      <c r="AT760" s="247" t="s">
        <v>147</v>
      </c>
      <c r="AU760" s="247" t="s">
        <v>85</v>
      </c>
      <c r="AV760" s="12" t="s">
        <v>85</v>
      </c>
      <c r="AW760" s="12" t="s">
        <v>35</v>
      </c>
      <c r="AX760" s="12" t="s">
        <v>73</v>
      </c>
      <c r="AY760" s="247" t="s">
        <v>137</v>
      </c>
    </row>
    <row r="761" s="12" customFormat="1">
      <c r="B761" s="237"/>
      <c r="C761" s="238"/>
      <c r="D761" s="228" t="s">
        <v>147</v>
      </c>
      <c r="E761" s="239" t="s">
        <v>21</v>
      </c>
      <c r="F761" s="240" t="s">
        <v>237</v>
      </c>
      <c r="G761" s="238"/>
      <c r="H761" s="241">
        <v>91.917000000000002</v>
      </c>
      <c r="I761" s="242"/>
      <c r="J761" s="238"/>
      <c r="K761" s="238"/>
      <c r="L761" s="243"/>
      <c r="M761" s="244"/>
      <c r="N761" s="245"/>
      <c r="O761" s="245"/>
      <c r="P761" s="245"/>
      <c r="Q761" s="245"/>
      <c r="R761" s="245"/>
      <c r="S761" s="245"/>
      <c r="T761" s="246"/>
      <c r="AT761" s="247" t="s">
        <v>147</v>
      </c>
      <c r="AU761" s="247" t="s">
        <v>85</v>
      </c>
      <c r="AV761" s="12" t="s">
        <v>85</v>
      </c>
      <c r="AW761" s="12" t="s">
        <v>35</v>
      </c>
      <c r="AX761" s="12" t="s">
        <v>73</v>
      </c>
      <c r="AY761" s="247" t="s">
        <v>137</v>
      </c>
    </row>
    <row r="762" s="12" customFormat="1">
      <c r="B762" s="237"/>
      <c r="C762" s="238"/>
      <c r="D762" s="228" t="s">
        <v>147</v>
      </c>
      <c r="E762" s="239" t="s">
        <v>21</v>
      </c>
      <c r="F762" s="240" t="s">
        <v>238</v>
      </c>
      <c r="G762" s="238"/>
      <c r="H762" s="241">
        <v>8.9049999999999994</v>
      </c>
      <c r="I762" s="242"/>
      <c r="J762" s="238"/>
      <c r="K762" s="238"/>
      <c r="L762" s="243"/>
      <c r="M762" s="244"/>
      <c r="N762" s="245"/>
      <c r="O762" s="245"/>
      <c r="P762" s="245"/>
      <c r="Q762" s="245"/>
      <c r="R762" s="245"/>
      <c r="S762" s="245"/>
      <c r="T762" s="246"/>
      <c r="AT762" s="247" t="s">
        <v>147</v>
      </c>
      <c r="AU762" s="247" t="s">
        <v>85</v>
      </c>
      <c r="AV762" s="12" t="s">
        <v>85</v>
      </c>
      <c r="AW762" s="12" t="s">
        <v>35</v>
      </c>
      <c r="AX762" s="12" t="s">
        <v>73</v>
      </c>
      <c r="AY762" s="247" t="s">
        <v>137</v>
      </c>
    </row>
    <row r="763" s="12" customFormat="1">
      <c r="B763" s="237"/>
      <c r="C763" s="238"/>
      <c r="D763" s="228" t="s">
        <v>147</v>
      </c>
      <c r="E763" s="239" t="s">
        <v>21</v>
      </c>
      <c r="F763" s="240" t="s">
        <v>239</v>
      </c>
      <c r="G763" s="238"/>
      <c r="H763" s="241">
        <v>6.625</v>
      </c>
      <c r="I763" s="242"/>
      <c r="J763" s="238"/>
      <c r="K763" s="238"/>
      <c r="L763" s="243"/>
      <c r="M763" s="244"/>
      <c r="N763" s="245"/>
      <c r="O763" s="245"/>
      <c r="P763" s="245"/>
      <c r="Q763" s="245"/>
      <c r="R763" s="245"/>
      <c r="S763" s="245"/>
      <c r="T763" s="246"/>
      <c r="AT763" s="247" t="s">
        <v>147</v>
      </c>
      <c r="AU763" s="247" t="s">
        <v>85</v>
      </c>
      <c r="AV763" s="12" t="s">
        <v>85</v>
      </c>
      <c r="AW763" s="12" t="s">
        <v>35</v>
      </c>
      <c r="AX763" s="12" t="s">
        <v>73</v>
      </c>
      <c r="AY763" s="247" t="s">
        <v>137</v>
      </c>
    </row>
    <row r="764" s="12" customFormat="1">
      <c r="B764" s="237"/>
      <c r="C764" s="238"/>
      <c r="D764" s="228" t="s">
        <v>147</v>
      </c>
      <c r="E764" s="239" t="s">
        <v>21</v>
      </c>
      <c r="F764" s="240" t="s">
        <v>240</v>
      </c>
      <c r="G764" s="238"/>
      <c r="H764" s="241">
        <v>74.459000000000003</v>
      </c>
      <c r="I764" s="242"/>
      <c r="J764" s="238"/>
      <c r="K764" s="238"/>
      <c r="L764" s="243"/>
      <c r="M764" s="244"/>
      <c r="N764" s="245"/>
      <c r="O764" s="245"/>
      <c r="P764" s="245"/>
      <c r="Q764" s="245"/>
      <c r="R764" s="245"/>
      <c r="S764" s="245"/>
      <c r="T764" s="246"/>
      <c r="AT764" s="247" t="s">
        <v>147</v>
      </c>
      <c r="AU764" s="247" t="s">
        <v>85</v>
      </c>
      <c r="AV764" s="12" t="s">
        <v>85</v>
      </c>
      <c r="AW764" s="12" t="s">
        <v>35</v>
      </c>
      <c r="AX764" s="12" t="s">
        <v>73</v>
      </c>
      <c r="AY764" s="247" t="s">
        <v>137</v>
      </c>
    </row>
    <row r="765" s="14" customFormat="1">
      <c r="B765" s="269"/>
      <c r="C765" s="270"/>
      <c r="D765" s="228" t="s">
        <v>147</v>
      </c>
      <c r="E765" s="271" t="s">
        <v>21</v>
      </c>
      <c r="F765" s="272" t="s">
        <v>229</v>
      </c>
      <c r="G765" s="270"/>
      <c r="H765" s="273">
        <v>252.833</v>
      </c>
      <c r="I765" s="274"/>
      <c r="J765" s="270"/>
      <c r="K765" s="270"/>
      <c r="L765" s="275"/>
      <c r="M765" s="276"/>
      <c r="N765" s="277"/>
      <c r="O765" s="277"/>
      <c r="P765" s="277"/>
      <c r="Q765" s="277"/>
      <c r="R765" s="277"/>
      <c r="S765" s="277"/>
      <c r="T765" s="278"/>
      <c r="AT765" s="279" t="s">
        <v>147</v>
      </c>
      <c r="AU765" s="279" t="s">
        <v>85</v>
      </c>
      <c r="AV765" s="14" t="s">
        <v>138</v>
      </c>
      <c r="AW765" s="14" t="s">
        <v>35</v>
      </c>
      <c r="AX765" s="14" t="s">
        <v>73</v>
      </c>
      <c r="AY765" s="279" t="s">
        <v>137</v>
      </c>
    </row>
    <row r="766" s="11" customFormat="1">
      <c r="B766" s="226"/>
      <c r="C766" s="227"/>
      <c r="D766" s="228" t="s">
        <v>147</v>
      </c>
      <c r="E766" s="229" t="s">
        <v>21</v>
      </c>
      <c r="F766" s="230" t="s">
        <v>259</v>
      </c>
      <c r="G766" s="227"/>
      <c r="H766" s="229" t="s">
        <v>21</v>
      </c>
      <c r="I766" s="231"/>
      <c r="J766" s="227"/>
      <c r="K766" s="227"/>
      <c r="L766" s="232"/>
      <c r="M766" s="233"/>
      <c r="N766" s="234"/>
      <c r="O766" s="234"/>
      <c r="P766" s="234"/>
      <c r="Q766" s="234"/>
      <c r="R766" s="234"/>
      <c r="S766" s="234"/>
      <c r="T766" s="235"/>
      <c r="AT766" s="236" t="s">
        <v>147</v>
      </c>
      <c r="AU766" s="236" t="s">
        <v>85</v>
      </c>
      <c r="AV766" s="11" t="s">
        <v>78</v>
      </c>
      <c r="AW766" s="11" t="s">
        <v>35</v>
      </c>
      <c r="AX766" s="11" t="s">
        <v>73</v>
      </c>
      <c r="AY766" s="236" t="s">
        <v>137</v>
      </c>
    </row>
    <row r="767" s="12" customFormat="1">
      <c r="B767" s="237"/>
      <c r="C767" s="238"/>
      <c r="D767" s="228" t="s">
        <v>147</v>
      </c>
      <c r="E767" s="239" t="s">
        <v>21</v>
      </c>
      <c r="F767" s="240" t="s">
        <v>260</v>
      </c>
      <c r="G767" s="238"/>
      <c r="H767" s="241">
        <v>-210.572</v>
      </c>
      <c r="I767" s="242"/>
      <c r="J767" s="238"/>
      <c r="K767" s="238"/>
      <c r="L767" s="243"/>
      <c r="M767" s="244"/>
      <c r="N767" s="245"/>
      <c r="O767" s="245"/>
      <c r="P767" s="245"/>
      <c r="Q767" s="245"/>
      <c r="R767" s="245"/>
      <c r="S767" s="245"/>
      <c r="T767" s="246"/>
      <c r="AT767" s="247" t="s">
        <v>147</v>
      </c>
      <c r="AU767" s="247" t="s">
        <v>85</v>
      </c>
      <c r="AV767" s="12" t="s">
        <v>85</v>
      </c>
      <c r="AW767" s="12" t="s">
        <v>35</v>
      </c>
      <c r="AX767" s="12" t="s">
        <v>73</v>
      </c>
      <c r="AY767" s="247" t="s">
        <v>137</v>
      </c>
    </row>
    <row r="768" s="14" customFormat="1">
      <c r="B768" s="269"/>
      <c r="C768" s="270"/>
      <c r="D768" s="228" t="s">
        <v>147</v>
      </c>
      <c r="E768" s="271" t="s">
        <v>21</v>
      </c>
      <c r="F768" s="272" t="s">
        <v>229</v>
      </c>
      <c r="G768" s="270"/>
      <c r="H768" s="273">
        <v>-210.572</v>
      </c>
      <c r="I768" s="274"/>
      <c r="J768" s="270"/>
      <c r="K768" s="270"/>
      <c r="L768" s="275"/>
      <c r="M768" s="276"/>
      <c r="N768" s="277"/>
      <c r="O768" s="277"/>
      <c r="P768" s="277"/>
      <c r="Q768" s="277"/>
      <c r="R768" s="277"/>
      <c r="S768" s="277"/>
      <c r="T768" s="278"/>
      <c r="AT768" s="279" t="s">
        <v>147</v>
      </c>
      <c r="AU768" s="279" t="s">
        <v>85</v>
      </c>
      <c r="AV768" s="14" t="s">
        <v>138</v>
      </c>
      <c r="AW768" s="14" t="s">
        <v>35</v>
      </c>
      <c r="AX768" s="14" t="s">
        <v>73</v>
      </c>
      <c r="AY768" s="279" t="s">
        <v>137</v>
      </c>
    </row>
    <row r="769" s="13" customFormat="1">
      <c r="B769" s="258"/>
      <c r="C769" s="259"/>
      <c r="D769" s="228" t="s">
        <v>147</v>
      </c>
      <c r="E769" s="260" t="s">
        <v>21</v>
      </c>
      <c r="F769" s="261" t="s">
        <v>172</v>
      </c>
      <c r="G769" s="259"/>
      <c r="H769" s="262">
        <v>153.648</v>
      </c>
      <c r="I769" s="263"/>
      <c r="J769" s="259"/>
      <c r="K769" s="259"/>
      <c r="L769" s="264"/>
      <c r="M769" s="265"/>
      <c r="N769" s="266"/>
      <c r="O769" s="266"/>
      <c r="P769" s="266"/>
      <c r="Q769" s="266"/>
      <c r="R769" s="266"/>
      <c r="S769" s="266"/>
      <c r="T769" s="267"/>
      <c r="AT769" s="268" t="s">
        <v>147</v>
      </c>
      <c r="AU769" s="268" t="s">
        <v>85</v>
      </c>
      <c r="AV769" s="13" t="s">
        <v>145</v>
      </c>
      <c r="AW769" s="13" t="s">
        <v>35</v>
      </c>
      <c r="AX769" s="13" t="s">
        <v>78</v>
      </c>
      <c r="AY769" s="268" t="s">
        <v>137</v>
      </c>
    </row>
    <row r="770" s="1" customFormat="1" ht="25.5" customHeight="1">
      <c r="B770" s="46"/>
      <c r="C770" s="214" t="s">
        <v>918</v>
      </c>
      <c r="D770" s="214" t="s">
        <v>140</v>
      </c>
      <c r="E770" s="215" t="s">
        <v>919</v>
      </c>
      <c r="F770" s="216" t="s">
        <v>920</v>
      </c>
      <c r="G770" s="217" t="s">
        <v>185</v>
      </c>
      <c r="H770" s="218">
        <v>272.35300000000001</v>
      </c>
      <c r="I770" s="219"/>
      <c r="J770" s="220">
        <f>ROUND(I770*H770,2)</f>
        <v>0</v>
      </c>
      <c r="K770" s="216" t="s">
        <v>144</v>
      </c>
      <c r="L770" s="72"/>
      <c r="M770" s="221" t="s">
        <v>21</v>
      </c>
      <c r="N770" s="222" t="s">
        <v>44</v>
      </c>
      <c r="O770" s="47"/>
      <c r="P770" s="223">
        <f>O770*H770</f>
        <v>0</v>
      </c>
      <c r="Q770" s="223">
        <v>0.00025999999999999998</v>
      </c>
      <c r="R770" s="223">
        <f>Q770*H770</f>
        <v>0.070811779999999991</v>
      </c>
      <c r="S770" s="223">
        <v>0</v>
      </c>
      <c r="T770" s="224">
        <f>S770*H770</f>
        <v>0</v>
      </c>
      <c r="AR770" s="24" t="s">
        <v>261</v>
      </c>
      <c r="AT770" s="24" t="s">
        <v>140</v>
      </c>
      <c r="AU770" s="24" t="s">
        <v>85</v>
      </c>
      <c r="AY770" s="24" t="s">
        <v>137</v>
      </c>
      <c r="BE770" s="225">
        <f>IF(N770="základní",J770,0)</f>
        <v>0</v>
      </c>
      <c r="BF770" s="225">
        <f>IF(N770="snížená",J770,0)</f>
        <v>0</v>
      </c>
      <c r="BG770" s="225">
        <f>IF(N770="zákl. přenesená",J770,0)</f>
        <v>0</v>
      </c>
      <c r="BH770" s="225">
        <f>IF(N770="sníž. přenesená",J770,0)</f>
        <v>0</v>
      </c>
      <c r="BI770" s="225">
        <f>IF(N770="nulová",J770,0)</f>
        <v>0</v>
      </c>
      <c r="BJ770" s="24" t="s">
        <v>78</v>
      </c>
      <c r="BK770" s="225">
        <f>ROUND(I770*H770,2)</f>
        <v>0</v>
      </c>
      <c r="BL770" s="24" t="s">
        <v>261</v>
      </c>
      <c r="BM770" s="24" t="s">
        <v>921</v>
      </c>
    </row>
    <row r="771" s="11" customFormat="1">
      <c r="B771" s="226"/>
      <c r="C771" s="227"/>
      <c r="D771" s="228" t="s">
        <v>147</v>
      </c>
      <c r="E771" s="229" t="s">
        <v>21</v>
      </c>
      <c r="F771" s="230" t="s">
        <v>257</v>
      </c>
      <c r="G771" s="227"/>
      <c r="H771" s="229" t="s">
        <v>21</v>
      </c>
      <c r="I771" s="231"/>
      <c r="J771" s="227"/>
      <c r="K771" s="227"/>
      <c r="L771" s="232"/>
      <c r="M771" s="233"/>
      <c r="N771" s="234"/>
      <c r="O771" s="234"/>
      <c r="P771" s="234"/>
      <c r="Q771" s="234"/>
      <c r="R771" s="234"/>
      <c r="S771" s="234"/>
      <c r="T771" s="235"/>
      <c r="AT771" s="236" t="s">
        <v>147</v>
      </c>
      <c r="AU771" s="236" t="s">
        <v>85</v>
      </c>
      <c r="AV771" s="11" t="s">
        <v>78</v>
      </c>
      <c r="AW771" s="11" t="s">
        <v>35</v>
      </c>
      <c r="AX771" s="11" t="s">
        <v>73</v>
      </c>
      <c r="AY771" s="236" t="s">
        <v>137</v>
      </c>
    </row>
    <row r="772" s="11" customFormat="1">
      <c r="B772" s="226"/>
      <c r="C772" s="227"/>
      <c r="D772" s="228" t="s">
        <v>147</v>
      </c>
      <c r="E772" s="229" t="s">
        <v>21</v>
      </c>
      <c r="F772" s="230" t="s">
        <v>148</v>
      </c>
      <c r="G772" s="227"/>
      <c r="H772" s="229" t="s">
        <v>21</v>
      </c>
      <c r="I772" s="231"/>
      <c r="J772" s="227"/>
      <c r="K772" s="227"/>
      <c r="L772" s="232"/>
      <c r="M772" s="233"/>
      <c r="N772" s="234"/>
      <c r="O772" s="234"/>
      <c r="P772" s="234"/>
      <c r="Q772" s="234"/>
      <c r="R772" s="234"/>
      <c r="S772" s="234"/>
      <c r="T772" s="235"/>
      <c r="AT772" s="236" t="s">
        <v>147</v>
      </c>
      <c r="AU772" s="236" t="s">
        <v>85</v>
      </c>
      <c r="AV772" s="11" t="s">
        <v>78</v>
      </c>
      <c r="AW772" s="11" t="s">
        <v>35</v>
      </c>
      <c r="AX772" s="11" t="s">
        <v>73</v>
      </c>
      <c r="AY772" s="236" t="s">
        <v>137</v>
      </c>
    </row>
    <row r="773" s="11" customFormat="1">
      <c r="B773" s="226"/>
      <c r="C773" s="227"/>
      <c r="D773" s="228" t="s">
        <v>147</v>
      </c>
      <c r="E773" s="229" t="s">
        <v>21</v>
      </c>
      <c r="F773" s="230" t="s">
        <v>227</v>
      </c>
      <c r="G773" s="227"/>
      <c r="H773" s="229" t="s">
        <v>21</v>
      </c>
      <c r="I773" s="231"/>
      <c r="J773" s="227"/>
      <c r="K773" s="227"/>
      <c r="L773" s="232"/>
      <c r="M773" s="233"/>
      <c r="N773" s="234"/>
      <c r="O773" s="234"/>
      <c r="P773" s="234"/>
      <c r="Q773" s="234"/>
      <c r="R773" s="234"/>
      <c r="S773" s="234"/>
      <c r="T773" s="235"/>
      <c r="AT773" s="236" t="s">
        <v>147</v>
      </c>
      <c r="AU773" s="236" t="s">
        <v>85</v>
      </c>
      <c r="AV773" s="11" t="s">
        <v>78</v>
      </c>
      <c r="AW773" s="11" t="s">
        <v>35</v>
      </c>
      <c r="AX773" s="11" t="s">
        <v>73</v>
      </c>
      <c r="AY773" s="236" t="s">
        <v>137</v>
      </c>
    </row>
    <row r="774" s="12" customFormat="1">
      <c r="B774" s="237"/>
      <c r="C774" s="238"/>
      <c r="D774" s="228" t="s">
        <v>147</v>
      </c>
      <c r="E774" s="239" t="s">
        <v>21</v>
      </c>
      <c r="F774" s="240" t="s">
        <v>228</v>
      </c>
      <c r="G774" s="238"/>
      <c r="H774" s="241">
        <v>50.210000000000001</v>
      </c>
      <c r="I774" s="242"/>
      <c r="J774" s="238"/>
      <c r="K774" s="238"/>
      <c r="L774" s="243"/>
      <c r="M774" s="244"/>
      <c r="N774" s="245"/>
      <c r="O774" s="245"/>
      <c r="P774" s="245"/>
      <c r="Q774" s="245"/>
      <c r="R774" s="245"/>
      <c r="S774" s="245"/>
      <c r="T774" s="246"/>
      <c r="AT774" s="247" t="s">
        <v>147</v>
      </c>
      <c r="AU774" s="247" t="s">
        <v>85</v>
      </c>
      <c r="AV774" s="12" t="s">
        <v>85</v>
      </c>
      <c r="AW774" s="12" t="s">
        <v>35</v>
      </c>
      <c r="AX774" s="12" t="s">
        <v>73</v>
      </c>
      <c r="AY774" s="247" t="s">
        <v>137</v>
      </c>
    </row>
    <row r="775" s="12" customFormat="1">
      <c r="B775" s="237"/>
      <c r="C775" s="238"/>
      <c r="D775" s="228" t="s">
        <v>147</v>
      </c>
      <c r="E775" s="239" t="s">
        <v>21</v>
      </c>
      <c r="F775" s="240" t="s">
        <v>917</v>
      </c>
      <c r="G775" s="238"/>
      <c r="H775" s="241">
        <v>48.576999999999998</v>
      </c>
      <c r="I775" s="242"/>
      <c r="J775" s="238"/>
      <c r="K775" s="238"/>
      <c r="L775" s="243"/>
      <c r="M775" s="244"/>
      <c r="N775" s="245"/>
      <c r="O775" s="245"/>
      <c r="P775" s="245"/>
      <c r="Q775" s="245"/>
      <c r="R775" s="245"/>
      <c r="S775" s="245"/>
      <c r="T775" s="246"/>
      <c r="AT775" s="247" t="s">
        <v>147</v>
      </c>
      <c r="AU775" s="247" t="s">
        <v>85</v>
      </c>
      <c r="AV775" s="12" t="s">
        <v>85</v>
      </c>
      <c r="AW775" s="12" t="s">
        <v>35</v>
      </c>
      <c r="AX775" s="12" t="s">
        <v>73</v>
      </c>
      <c r="AY775" s="247" t="s">
        <v>137</v>
      </c>
    </row>
    <row r="776" s="14" customFormat="1">
      <c r="B776" s="269"/>
      <c r="C776" s="270"/>
      <c r="D776" s="228" t="s">
        <v>147</v>
      </c>
      <c r="E776" s="271" t="s">
        <v>21</v>
      </c>
      <c r="F776" s="272" t="s">
        <v>229</v>
      </c>
      <c r="G776" s="270"/>
      <c r="H776" s="273">
        <v>98.787000000000006</v>
      </c>
      <c r="I776" s="274"/>
      <c r="J776" s="270"/>
      <c r="K776" s="270"/>
      <c r="L776" s="275"/>
      <c r="M776" s="276"/>
      <c r="N776" s="277"/>
      <c r="O776" s="277"/>
      <c r="P776" s="277"/>
      <c r="Q776" s="277"/>
      <c r="R776" s="277"/>
      <c r="S776" s="277"/>
      <c r="T776" s="278"/>
      <c r="AT776" s="279" t="s">
        <v>147</v>
      </c>
      <c r="AU776" s="279" t="s">
        <v>85</v>
      </c>
      <c r="AV776" s="14" t="s">
        <v>138</v>
      </c>
      <c r="AW776" s="14" t="s">
        <v>35</v>
      </c>
      <c r="AX776" s="14" t="s">
        <v>73</v>
      </c>
      <c r="AY776" s="279" t="s">
        <v>137</v>
      </c>
    </row>
    <row r="777" s="11" customFormat="1">
      <c r="B777" s="226"/>
      <c r="C777" s="227"/>
      <c r="D777" s="228" t="s">
        <v>147</v>
      </c>
      <c r="E777" s="229" t="s">
        <v>21</v>
      </c>
      <c r="F777" s="230" t="s">
        <v>230</v>
      </c>
      <c r="G777" s="227"/>
      <c r="H777" s="229" t="s">
        <v>21</v>
      </c>
      <c r="I777" s="231"/>
      <c r="J777" s="227"/>
      <c r="K777" s="227"/>
      <c r="L777" s="232"/>
      <c r="M777" s="233"/>
      <c r="N777" s="234"/>
      <c r="O777" s="234"/>
      <c r="P777" s="234"/>
      <c r="Q777" s="234"/>
      <c r="R777" s="234"/>
      <c r="S777" s="234"/>
      <c r="T777" s="235"/>
      <c r="AT777" s="236" t="s">
        <v>147</v>
      </c>
      <c r="AU777" s="236" t="s">
        <v>85</v>
      </c>
      <c r="AV777" s="11" t="s">
        <v>78</v>
      </c>
      <c r="AW777" s="11" t="s">
        <v>35</v>
      </c>
      <c r="AX777" s="11" t="s">
        <v>73</v>
      </c>
      <c r="AY777" s="236" t="s">
        <v>137</v>
      </c>
    </row>
    <row r="778" s="11" customFormat="1">
      <c r="B778" s="226"/>
      <c r="C778" s="227"/>
      <c r="D778" s="228" t="s">
        <v>147</v>
      </c>
      <c r="E778" s="229" t="s">
        <v>21</v>
      </c>
      <c r="F778" s="230" t="s">
        <v>231</v>
      </c>
      <c r="G778" s="227"/>
      <c r="H778" s="229" t="s">
        <v>21</v>
      </c>
      <c r="I778" s="231"/>
      <c r="J778" s="227"/>
      <c r="K778" s="227"/>
      <c r="L778" s="232"/>
      <c r="M778" s="233"/>
      <c r="N778" s="234"/>
      <c r="O778" s="234"/>
      <c r="P778" s="234"/>
      <c r="Q778" s="234"/>
      <c r="R778" s="234"/>
      <c r="S778" s="234"/>
      <c r="T778" s="235"/>
      <c r="AT778" s="236" t="s">
        <v>147</v>
      </c>
      <c r="AU778" s="236" t="s">
        <v>85</v>
      </c>
      <c r="AV778" s="11" t="s">
        <v>78</v>
      </c>
      <c r="AW778" s="11" t="s">
        <v>35</v>
      </c>
      <c r="AX778" s="11" t="s">
        <v>73</v>
      </c>
      <c r="AY778" s="236" t="s">
        <v>137</v>
      </c>
    </row>
    <row r="779" s="12" customFormat="1">
      <c r="B779" s="237"/>
      <c r="C779" s="238"/>
      <c r="D779" s="228" t="s">
        <v>147</v>
      </c>
      <c r="E779" s="239" t="s">
        <v>21</v>
      </c>
      <c r="F779" s="240" t="s">
        <v>232</v>
      </c>
      <c r="G779" s="238"/>
      <c r="H779" s="241">
        <v>12.6</v>
      </c>
      <c r="I779" s="242"/>
      <c r="J779" s="238"/>
      <c r="K779" s="238"/>
      <c r="L779" s="243"/>
      <c r="M779" s="244"/>
      <c r="N779" s="245"/>
      <c r="O779" s="245"/>
      <c r="P779" s="245"/>
      <c r="Q779" s="245"/>
      <c r="R779" s="245"/>
      <c r="S779" s="245"/>
      <c r="T779" s="246"/>
      <c r="AT779" s="247" t="s">
        <v>147</v>
      </c>
      <c r="AU779" s="247" t="s">
        <v>85</v>
      </c>
      <c r="AV779" s="12" t="s">
        <v>85</v>
      </c>
      <c r="AW779" s="12" t="s">
        <v>35</v>
      </c>
      <c r="AX779" s="12" t="s">
        <v>73</v>
      </c>
      <c r="AY779" s="247" t="s">
        <v>137</v>
      </c>
    </row>
    <row r="780" s="14" customFormat="1">
      <c r="B780" s="269"/>
      <c r="C780" s="270"/>
      <c r="D780" s="228" t="s">
        <v>147</v>
      </c>
      <c r="E780" s="271" t="s">
        <v>21</v>
      </c>
      <c r="F780" s="272" t="s">
        <v>229</v>
      </c>
      <c r="G780" s="270"/>
      <c r="H780" s="273">
        <v>12.6</v>
      </c>
      <c r="I780" s="274"/>
      <c r="J780" s="270"/>
      <c r="K780" s="270"/>
      <c r="L780" s="275"/>
      <c r="M780" s="276"/>
      <c r="N780" s="277"/>
      <c r="O780" s="277"/>
      <c r="P780" s="277"/>
      <c r="Q780" s="277"/>
      <c r="R780" s="277"/>
      <c r="S780" s="277"/>
      <c r="T780" s="278"/>
      <c r="AT780" s="279" t="s">
        <v>147</v>
      </c>
      <c r="AU780" s="279" t="s">
        <v>85</v>
      </c>
      <c r="AV780" s="14" t="s">
        <v>138</v>
      </c>
      <c r="AW780" s="14" t="s">
        <v>35</v>
      </c>
      <c r="AX780" s="14" t="s">
        <v>73</v>
      </c>
      <c r="AY780" s="279" t="s">
        <v>137</v>
      </c>
    </row>
    <row r="781" s="11" customFormat="1">
      <c r="B781" s="226"/>
      <c r="C781" s="227"/>
      <c r="D781" s="228" t="s">
        <v>147</v>
      </c>
      <c r="E781" s="229" t="s">
        <v>21</v>
      </c>
      <c r="F781" s="230" t="s">
        <v>233</v>
      </c>
      <c r="G781" s="227"/>
      <c r="H781" s="229" t="s">
        <v>21</v>
      </c>
      <c r="I781" s="231"/>
      <c r="J781" s="227"/>
      <c r="K781" s="227"/>
      <c r="L781" s="232"/>
      <c r="M781" s="233"/>
      <c r="N781" s="234"/>
      <c r="O781" s="234"/>
      <c r="P781" s="234"/>
      <c r="Q781" s="234"/>
      <c r="R781" s="234"/>
      <c r="S781" s="234"/>
      <c r="T781" s="235"/>
      <c r="AT781" s="236" t="s">
        <v>147</v>
      </c>
      <c r="AU781" s="236" t="s">
        <v>85</v>
      </c>
      <c r="AV781" s="11" t="s">
        <v>78</v>
      </c>
      <c r="AW781" s="11" t="s">
        <v>35</v>
      </c>
      <c r="AX781" s="11" t="s">
        <v>73</v>
      </c>
      <c r="AY781" s="236" t="s">
        <v>137</v>
      </c>
    </row>
    <row r="782" s="11" customFormat="1">
      <c r="B782" s="226"/>
      <c r="C782" s="227"/>
      <c r="D782" s="228" t="s">
        <v>147</v>
      </c>
      <c r="E782" s="229" t="s">
        <v>21</v>
      </c>
      <c r="F782" s="230" t="s">
        <v>234</v>
      </c>
      <c r="G782" s="227"/>
      <c r="H782" s="229" t="s">
        <v>21</v>
      </c>
      <c r="I782" s="231"/>
      <c r="J782" s="227"/>
      <c r="K782" s="227"/>
      <c r="L782" s="232"/>
      <c r="M782" s="233"/>
      <c r="N782" s="234"/>
      <c r="O782" s="234"/>
      <c r="P782" s="234"/>
      <c r="Q782" s="234"/>
      <c r="R782" s="234"/>
      <c r="S782" s="234"/>
      <c r="T782" s="235"/>
      <c r="AT782" s="236" t="s">
        <v>147</v>
      </c>
      <c r="AU782" s="236" t="s">
        <v>85</v>
      </c>
      <c r="AV782" s="11" t="s">
        <v>78</v>
      </c>
      <c r="AW782" s="11" t="s">
        <v>35</v>
      </c>
      <c r="AX782" s="11" t="s">
        <v>73</v>
      </c>
      <c r="AY782" s="236" t="s">
        <v>137</v>
      </c>
    </row>
    <row r="783" s="12" customFormat="1">
      <c r="B783" s="237"/>
      <c r="C783" s="238"/>
      <c r="D783" s="228" t="s">
        <v>147</v>
      </c>
      <c r="E783" s="239" t="s">
        <v>21</v>
      </c>
      <c r="F783" s="240" t="s">
        <v>235</v>
      </c>
      <c r="G783" s="238"/>
      <c r="H783" s="241">
        <v>70.760000000000005</v>
      </c>
      <c r="I783" s="242"/>
      <c r="J783" s="238"/>
      <c r="K783" s="238"/>
      <c r="L783" s="243"/>
      <c r="M783" s="244"/>
      <c r="N783" s="245"/>
      <c r="O783" s="245"/>
      <c r="P783" s="245"/>
      <c r="Q783" s="245"/>
      <c r="R783" s="245"/>
      <c r="S783" s="245"/>
      <c r="T783" s="246"/>
      <c r="AT783" s="247" t="s">
        <v>147</v>
      </c>
      <c r="AU783" s="247" t="s">
        <v>85</v>
      </c>
      <c r="AV783" s="12" t="s">
        <v>85</v>
      </c>
      <c r="AW783" s="12" t="s">
        <v>35</v>
      </c>
      <c r="AX783" s="12" t="s">
        <v>73</v>
      </c>
      <c r="AY783" s="247" t="s">
        <v>137</v>
      </c>
    </row>
    <row r="784" s="12" customFormat="1">
      <c r="B784" s="237"/>
      <c r="C784" s="238"/>
      <c r="D784" s="228" t="s">
        <v>147</v>
      </c>
      <c r="E784" s="239" t="s">
        <v>21</v>
      </c>
      <c r="F784" s="240" t="s">
        <v>236</v>
      </c>
      <c r="G784" s="238"/>
      <c r="H784" s="241">
        <v>0.16700000000000001</v>
      </c>
      <c r="I784" s="242"/>
      <c r="J784" s="238"/>
      <c r="K784" s="238"/>
      <c r="L784" s="243"/>
      <c r="M784" s="244"/>
      <c r="N784" s="245"/>
      <c r="O784" s="245"/>
      <c r="P784" s="245"/>
      <c r="Q784" s="245"/>
      <c r="R784" s="245"/>
      <c r="S784" s="245"/>
      <c r="T784" s="246"/>
      <c r="AT784" s="247" t="s">
        <v>147</v>
      </c>
      <c r="AU784" s="247" t="s">
        <v>85</v>
      </c>
      <c r="AV784" s="12" t="s">
        <v>85</v>
      </c>
      <c r="AW784" s="12" t="s">
        <v>35</v>
      </c>
      <c r="AX784" s="12" t="s">
        <v>73</v>
      </c>
      <c r="AY784" s="247" t="s">
        <v>137</v>
      </c>
    </row>
    <row r="785" s="12" customFormat="1">
      <c r="B785" s="237"/>
      <c r="C785" s="238"/>
      <c r="D785" s="228" t="s">
        <v>147</v>
      </c>
      <c r="E785" s="239" t="s">
        <v>21</v>
      </c>
      <c r="F785" s="240" t="s">
        <v>237</v>
      </c>
      <c r="G785" s="238"/>
      <c r="H785" s="241">
        <v>91.917000000000002</v>
      </c>
      <c r="I785" s="242"/>
      <c r="J785" s="238"/>
      <c r="K785" s="238"/>
      <c r="L785" s="243"/>
      <c r="M785" s="244"/>
      <c r="N785" s="245"/>
      <c r="O785" s="245"/>
      <c r="P785" s="245"/>
      <c r="Q785" s="245"/>
      <c r="R785" s="245"/>
      <c r="S785" s="245"/>
      <c r="T785" s="246"/>
      <c r="AT785" s="247" t="s">
        <v>147</v>
      </c>
      <c r="AU785" s="247" t="s">
        <v>85</v>
      </c>
      <c r="AV785" s="12" t="s">
        <v>85</v>
      </c>
      <c r="AW785" s="12" t="s">
        <v>35</v>
      </c>
      <c r="AX785" s="12" t="s">
        <v>73</v>
      </c>
      <c r="AY785" s="247" t="s">
        <v>137</v>
      </c>
    </row>
    <row r="786" s="12" customFormat="1">
      <c r="B786" s="237"/>
      <c r="C786" s="238"/>
      <c r="D786" s="228" t="s">
        <v>147</v>
      </c>
      <c r="E786" s="239" t="s">
        <v>21</v>
      </c>
      <c r="F786" s="240" t="s">
        <v>238</v>
      </c>
      <c r="G786" s="238"/>
      <c r="H786" s="241">
        <v>8.9049999999999994</v>
      </c>
      <c r="I786" s="242"/>
      <c r="J786" s="238"/>
      <c r="K786" s="238"/>
      <c r="L786" s="243"/>
      <c r="M786" s="244"/>
      <c r="N786" s="245"/>
      <c r="O786" s="245"/>
      <c r="P786" s="245"/>
      <c r="Q786" s="245"/>
      <c r="R786" s="245"/>
      <c r="S786" s="245"/>
      <c r="T786" s="246"/>
      <c r="AT786" s="247" t="s">
        <v>147</v>
      </c>
      <c r="AU786" s="247" t="s">
        <v>85</v>
      </c>
      <c r="AV786" s="12" t="s">
        <v>85</v>
      </c>
      <c r="AW786" s="12" t="s">
        <v>35</v>
      </c>
      <c r="AX786" s="12" t="s">
        <v>73</v>
      </c>
      <c r="AY786" s="247" t="s">
        <v>137</v>
      </c>
    </row>
    <row r="787" s="12" customFormat="1">
      <c r="B787" s="237"/>
      <c r="C787" s="238"/>
      <c r="D787" s="228" t="s">
        <v>147</v>
      </c>
      <c r="E787" s="239" t="s">
        <v>21</v>
      </c>
      <c r="F787" s="240" t="s">
        <v>239</v>
      </c>
      <c r="G787" s="238"/>
      <c r="H787" s="241">
        <v>6.625</v>
      </c>
      <c r="I787" s="242"/>
      <c r="J787" s="238"/>
      <c r="K787" s="238"/>
      <c r="L787" s="243"/>
      <c r="M787" s="244"/>
      <c r="N787" s="245"/>
      <c r="O787" s="245"/>
      <c r="P787" s="245"/>
      <c r="Q787" s="245"/>
      <c r="R787" s="245"/>
      <c r="S787" s="245"/>
      <c r="T787" s="246"/>
      <c r="AT787" s="247" t="s">
        <v>147</v>
      </c>
      <c r="AU787" s="247" t="s">
        <v>85</v>
      </c>
      <c r="AV787" s="12" t="s">
        <v>85</v>
      </c>
      <c r="AW787" s="12" t="s">
        <v>35</v>
      </c>
      <c r="AX787" s="12" t="s">
        <v>73</v>
      </c>
      <c r="AY787" s="247" t="s">
        <v>137</v>
      </c>
    </row>
    <row r="788" s="12" customFormat="1">
      <c r="B788" s="237"/>
      <c r="C788" s="238"/>
      <c r="D788" s="228" t="s">
        <v>147</v>
      </c>
      <c r="E788" s="239" t="s">
        <v>21</v>
      </c>
      <c r="F788" s="240" t="s">
        <v>240</v>
      </c>
      <c r="G788" s="238"/>
      <c r="H788" s="241">
        <v>74.459000000000003</v>
      </c>
      <c r="I788" s="242"/>
      <c r="J788" s="238"/>
      <c r="K788" s="238"/>
      <c r="L788" s="243"/>
      <c r="M788" s="244"/>
      <c r="N788" s="245"/>
      <c r="O788" s="245"/>
      <c r="P788" s="245"/>
      <c r="Q788" s="245"/>
      <c r="R788" s="245"/>
      <c r="S788" s="245"/>
      <c r="T788" s="246"/>
      <c r="AT788" s="247" t="s">
        <v>147</v>
      </c>
      <c r="AU788" s="247" t="s">
        <v>85</v>
      </c>
      <c r="AV788" s="12" t="s">
        <v>85</v>
      </c>
      <c r="AW788" s="12" t="s">
        <v>35</v>
      </c>
      <c r="AX788" s="12" t="s">
        <v>73</v>
      </c>
      <c r="AY788" s="247" t="s">
        <v>137</v>
      </c>
    </row>
    <row r="789" s="14" customFormat="1">
      <c r="B789" s="269"/>
      <c r="C789" s="270"/>
      <c r="D789" s="228" t="s">
        <v>147</v>
      </c>
      <c r="E789" s="271" t="s">
        <v>21</v>
      </c>
      <c r="F789" s="272" t="s">
        <v>229</v>
      </c>
      <c r="G789" s="270"/>
      <c r="H789" s="273">
        <v>252.833</v>
      </c>
      <c r="I789" s="274"/>
      <c r="J789" s="270"/>
      <c r="K789" s="270"/>
      <c r="L789" s="275"/>
      <c r="M789" s="276"/>
      <c r="N789" s="277"/>
      <c r="O789" s="277"/>
      <c r="P789" s="277"/>
      <c r="Q789" s="277"/>
      <c r="R789" s="277"/>
      <c r="S789" s="277"/>
      <c r="T789" s="278"/>
      <c r="AT789" s="279" t="s">
        <v>147</v>
      </c>
      <c r="AU789" s="279" t="s">
        <v>85</v>
      </c>
      <c r="AV789" s="14" t="s">
        <v>138</v>
      </c>
      <c r="AW789" s="14" t="s">
        <v>35</v>
      </c>
      <c r="AX789" s="14" t="s">
        <v>73</v>
      </c>
      <c r="AY789" s="279" t="s">
        <v>137</v>
      </c>
    </row>
    <row r="790" s="11" customFormat="1">
      <c r="B790" s="226"/>
      <c r="C790" s="227"/>
      <c r="D790" s="228" t="s">
        <v>147</v>
      </c>
      <c r="E790" s="229" t="s">
        <v>21</v>
      </c>
      <c r="F790" s="230" t="s">
        <v>259</v>
      </c>
      <c r="G790" s="227"/>
      <c r="H790" s="229" t="s">
        <v>21</v>
      </c>
      <c r="I790" s="231"/>
      <c r="J790" s="227"/>
      <c r="K790" s="227"/>
      <c r="L790" s="232"/>
      <c r="M790" s="233"/>
      <c r="N790" s="234"/>
      <c r="O790" s="234"/>
      <c r="P790" s="234"/>
      <c r="Q790" s="234"/>
      <c r="R790" s="234"/>
      <c r="S790" s="234"/>
      <c r="T790" s="235"/>
      <c r="AT790" s="236" t="s">
        <v>147</v>
      </c>
      <c r="AU790" s="236" t="s">
        <v>85</v>
      </c>
      <c r="AV790" s="11" t="s">
        <v>78</v>
      </c>
      <c r="AW790" s="11" t="s">
        <v>35</v>
      </c>
      <c r="AX790" s="11" t="s">
        <v>73</v>
      </c>
      <c r="AY790" s="236" t="s">
        <v>137</v>
      </c>
    </row>
    <row r="791" s="12" customFormat="1">
      <c r="B791" s="237"/>
      <c r="C791" s="238"/>
      <c r="D791" s="228" t="s">
        <v>147</v>
      </c>
      <c r="E791" s="239" t="s">
        <v>21</v>
      </c>
      <c r="F791" s="240" t="s">
        <v>260</v>
      </c>
      <c r="G791" s="238"/>
      <c r="H791" s="241">
        <v>-210.572</v>
      </c>
      <c r="I791" s="242"/>
      <c r="J791" s="238"/>
      <c r="K791" s="238"/>
      <c r="L791" s="243"/>
      <c r="M791" s="244"/>
      <c r="N791" s="245"/>
      <c r="O791" s="245"/>
      <c r="P791" s="245"/>
      <c r="Q791" s="245"/>
      <c r="R791" s="245"/>
      <c r="S791" s="245"/>
      <c r="T791" s="246"/>
      <c r="AT791" s="247" t="s">
        <v>147</v>
      </c>
      <c r="AU791" s="247" t="s">
        <v>85</v>
      </c>
      <c r="AV791" s="12" t="s">
        <v>85</v>
      </c>
      <c r="AW791" s="12" t="s">
        <v>35</v>
      </c>
      <c r="AX791" s="12" t="s">
        <v>73</v>
      </c>
      <c r="AY791" s="247" t="s">
        <v>137</v>
      </c>
    </row>
    <row r="792" s="14" customFormat="1">
      <c r="B792" s="269"/>
      <c r="C792" s="270"/>
      <c r="D792" s="228" t="s">
        <v>147</v>
      </c>
      <c r="E792" s="271" t="s">
        <v>21</v>
      </c>
      <c r="F792" s="272" t="s">
        <v>229</v>
      </c>
      <c r="G792" s="270"/>
      <c r="H792" s="273">
        <v>-210.572</v>
      </c>
      <c r="I792" s="274"/>
      <c r="J792" s="270"/>
      <c r="K792" s="270"/>
      <c r="L792" s="275"/>
      <c r="M792" s="276"/>
      <c r="N792" s="277"/>
      <c r="O792" s="277"/>
      <c r="P792" s="277"/>
      <c r="Q792" s="277"/>
      <c r="R792" s="277"/>
      <c r="S792" s="277"/>
      <c r="T792" s="278"/>
      <c r="AT792" s="279" t="s">
        <v>147</v>
      </c>
      <c r="AU792" s="279" t="s">
        <v>85</v>
      </c>
      <c r="AV792" s="14" t="s">
        <v>138</v>
      </c>
      <c r="AW792" s="14" t="s">
        <v>35</v>
      </c>
      <c r="AX792" s="14" t="s">
        <v>73</v>
      </c>
      <c r="AY792" s="279" t="s">
        <v>137</v>
      </c>
    </row>
    <row r="793" s="11" customFormat="1">
      <c r="B793" s="226"/>
      <c r="C793" s="227"/>
      <c r="D793" s="228" t="s">
        <v>147</v>
      </c>
      <c r="E793" s="229" t="s">
        <v>21</v>
      </c>
      <c r="F793" s="230" t="s">
        <v>922</v>
      </c>
      <c r="G793" s="227"/>
      <c r="H793" s="229" t="s">
        <v>21</v>
      </c>
      <c r="I793" s="231"/>
      <c r="J793" s="227"/>
      <c r="K793" s="227"/>
      <c r="L793" s="232"/>
      <c r="M793" s="233"/>
      <c r="N793" s="234"/>
      <c r="O793" s="234"/>
      <c r="P793" s="234"/>
      <c r="Q793" s="234"/>
      <c r="R793" s="234"/>
      <c r="S793" s="234"/>
      <c r="T793" s="235"/>
      <c r="AT793" s="236" t="s">
        <v>147</v>
      </c>
      <c r="AU793" s="236" t="s">
        <v>85</v>
      </c>
      <c r="AV793" s="11" t="s">
        <v>78</v>
      </c>
      <c r="AW793" s="11" t="s">
        <v>35</v>
      </c>
      <c r="AX793" s="11" t="s">
        <v>73</v>
      </c>
      <c r="AY793" s="236" t="s">
        <v>137</v>
      </c>
    </row>
    <row r="794" s="11" customFormat="1">
      <c r="B794" s="226"/>
      <c r="C794" s="227"/>
      <c r="D794" s="228" t="s">
        <v>147</v>
      </c>
      <c r="E794" s="229" t="s">
        <v>21</v>
      </c>
      <c r="F794" s="230" t="s">
        <v>344</v>
      </c>
      <c r="G794" s="227"/>
      <c r="H794" s="229" t="s">
        <v>21</v>
      </c>
      <c r="I794" s="231"/>
      <c r="J794" s="227"/>
      <c r="K794" s="227"/>
      <c r="L794" s="232"/>
      <c r="M794" s="233"/>
      <c r="N794" s="234"/>
      <c r="O794" s="234"/>
      <c r="P794" s="234"/>
      <c r="Q794" s="234"/>
      <c r="R794" s="234"/>
      <c r="S794" s="234"/>
      <c r="T794" s="235"/>
      <c r="AT794" s="236" t="s">
        <v>147</v>
      </c>
      <c r="AU794" s="236" t="s">
        <v>85</v>
      </c>
      <c r="AV794" s="11" t="s">
        <v>78</v>
      </c>
      <c r="AW794" s="11" t="s">
        <v>35</v>
      </c>
      <c r="AX794" s="11" t="s">
        <v>73</v>
      </c>
      <c r="AY794" s="236" t="s">
        <v>137</v>
      </c>
    </row>
    <row r="795" s="11" customFormat="1">
      <c r="B795" s="226"/>
      <c r="C795" s="227"/>
      <c r="D795" s="228" t="s">
        <v>147</v>
      </c>
      <c r="E795" s="229" t="s">
        <v>21</v>
      </c>
      <c r="F795" s="230" t="s">
        <v>634</v>
      </c>
      <c r="G795" s="227"/>
      <c r="H795" s="229" t="s">
        <v>21</v>
      </c>
      <c r="I795" s="231"/>
      <c r="J795" s="227"/>
      <c r="K795" s="227"/>
      <c r="L795" s="232"/>
      <c r="M795" s="233"/>
      <c r="N795" s="234"/>
      <c r="O795" s="234"/>
      <c r="P795" s="234"/>
      <c r="Q795" s="234"/>
      <c r="R795" s="234"/>
      <c r="S795" s="234"/>
      <c r="T795" s="235"/>
      <c r="AT795" s="236" t="s">
        <v>147</v>
      </c>
      <c r="AU795" s="236" t="s">
        <v>85</v>
      </c>
      <c r="AV795" s="11" t="s">
        <v>78</v>
      </c>
      <c r="AW795" s="11" t="s">
        <v>35</v>
      </c>
      <c r="AX795" s="11" t="s">
        <v>73</v>
      </c>
      <c r="AY795" s="236" t="s">
        <v>137</v>
      </c>
    </row>
    <row r="796" s="12" customFormat="1">
      <c r="B796" s="237"/>
      <c r="C796" s="238"/>
      <c r="D796" s="228" t="s">
        <v>147</v>
      </c>
      <c r="E796" s="239" t="s">
        <v>21</v>
      </c>
      <c r="F796" s="240" t="s">
        <v>923</v>
      </c>
      <c r="G796" s="238"/>
      <c r="H796" s="241">
        <v>16.899999999999999</v>
      </c>
      <c r="I796" s="242"/>
      <c r="J796" s="238"/>
      <c r="K796" s="238"/>
      <c r="L796" s="243"/>
      <c r="M796" s="244"/>
      <c r="N796" s="245"/>
      <c r="O796" s="245"/>
      <c r="P796" s="245"/>
      <c r="Q796" s="245"/>
      <c r="R796" s="245"/>
      <c r="S796" s="245"/>
      <c r="T796" s="246"/>
      <c r="AT796" s="247" t="s">
        <v>147</v>
      </c>
      <c r="AU796" s="247" t="s">
        <v>85</v>
      </c>
      <c r="AV796" s="12" t="s">
        <v>85</v>
      </c>
      <c r="AW796" s="12" t="s">
        <v>35</v>
      </c>
      <c r="AX796" s="12" t="s">
        <v>73</v>
      </c>
      <c r="AY796" s="247" t="s">
        <v>137</v>
      </c>
    </row>
    <row r="797" s="11" customFormat="1">
      <c r="B797" s="226"/>
      <c r="C797" s="227"/>
      <c r="D797" s="228" t="s">
        <v>147</v>
      </c>
      <c r="E797" s="229" t="s">
        <v>21</v>
      </c>
      <c r="F797" s="230" t="s">
        <v>682</v>
      </c>
      <c r="G797" s="227"/>
      <c r="H797" s="229" t="s">
        <v>21</v>
      </c>
      <c r="I797" s="231"/>
      <c r="J797" s="227"/>
      <c r="K797" s="227"/>
      <c r="L797" s="232"/>
      <c r="M797" s="233"/>
      <c r="N797" s="234"/>
      <c r="O797" s="234"/>
      <c r="P797" s="234"/>
      <c r="Q797" s="234"/>
      <c r="R797" s="234"/>
      <c r="S797" s="234"/>
      <c r="T797" s="235"/>
      <c r="AT797" s="236" t="s">
        <v>147</v>
      </c>
      <c r="AU797" s="236" t="s">
        <v>85</v>
      </c>
      <c r="AV797" s="11" t="s">
        <v>78</v>
      </c>
      <c r="AW797" s="11" t="s">
        <v>35</v>
      </c>
      <c r="AX797" s="11" t="s">
        <v>73</v>
      </c>
      <c r="AY797" s="236" t="s">
        <v>137</v>
      </c>
    </row>
    <row r="798" s="12" customFormat="1">
      <c r="B798" s="237"/>
      <c r="C798" s="238"/>
      <c r="D798" s="228" t="s">
        <v>147</v>
      </c>
      <c r="E798" s="239" t="s">
        <v>21</v>
      </c>
      <c r="F798" s="240" t="s">
        <v>683</v>
      </c>
      <c r="G798" s="238"/>
      <c r="H798" s="241">
        <v>4.25</v>
      </c>
      <c r="I798" s="242"/>
      <c r="J798" s="238"/>
      <c r="K798" s="238"/>
      <c r="L798" s="243"/>
      <c r="M798" s="244"/>
      <c r="N798" s="245"/>
      <c r="O798" s="245"/>
      <c r="P798" s="245"/>
      <c r="Q798" s="245"/>
      <c r="R798" s="245"/>
      <c r="S798" s="245"/>
      <c r="T798" s="246"/>
      <c r="AT798" s="247" t="s">
        <v>147</v>
      </c>
      <c r="AU798" s="247" t="s">
        <v>85</v>
      </c>
      <c r="AV798" s="12" t="s">
        <v>85</v>
      </c>
      <c r="AW798" s="12" t="s">
        <v>35</v>
      </c>
      <c r="AX798" s="12" t="s">
        <v>73</v>
      </c>
      <c r="AY798" s="247" t="s">
        <v>137</v>
      </c>
    </row>
    <row r="799" s="14" customFormat="1">
      <c r="B799" s="269"/>
      <c r="C799" s="270"/>
      <c r="D799" s="228" t="s">
        <v>147</v>
      </c>
      <c r="E799" s="271" t="s">
        <v>21</v>
      </c>
      <c r="F799" s="272" t="s">
        <v>229</v>
      </c>
      <c r="G799" s="270"/>
      <c r="H799" s="273">
        <v>21.149999999999999</v>
      </c>
      <c r="I799" s="274"/>
      <c r="J799" s="270"/>
      <c r="K799" s="270"/>
      <c r="L799" s="275"/>
      <c r="M799" s="276"/>
      <c r="N799" s="277"/>
      <c r="O799" s="277"/>
      <c r="P799" s="277"/>
      <c r="Q799" s="277"/>
      <c r="R799" s="277"/>
      <c r="S799" s="277"/>
      <c r="T799" s="278"/>
      <c r="AT799" s="279" t="s">
        <v>147</v>
      </c>
      <c r="AU799" s="279" t="s">
        <v>85</v>
      </c>
      <c r="AV799" s="14" t="s">
        <v>138</v>
      </c>
      <c r="AW799" s="14" t="s">
        <v>35</v>
      </c>
      <c r="AX799" s="14" t="s">
        <v>73</v>
      </c>
      <c r="AY799" s="279" t="s">
        <v>137</v>
      </c>
    </row>
    <row r="800" s="11" customFormat="1">
      <c r="B800" s="226"/>
      <c r="C800" s="227"/>
      <c r="D800" s="228" t="s">
        <v>147</v>
      </c>
      <c r="E800" s="229" t="s">
        <v>21</v>
      </c>
      <c r="F800" s="230" t="s">
        <v>635</v>
      </c>
      <c r="G800" s="227"/>
      <c r="H800" s="229" t="s">
        <v>21</v>
      </c>
      <c r="I800" s="231"/>
      <c r="J800" s="227"/>
      <c r="K800" s="227"/>
      <c r="L800" s="232"/>
      <c r="M800" s="233"/>
      <c r="N800" s="234"/>
      <c r="O800" s="234"/>
      <c r="P800" s="234"/>
      <c r="Q800" s="234"/>
      <c r="R800" s="234"/>
      <c r="S800" s="234"/>
      <c r="T800" s="235"/>
      <c r="AT800" s="236" t="s">
        <v>147</v>
      </c>
      <c r="AU800" s="236" t="s">
        <v>85</v>
      </c>
      <c r="AV800" s="11" t="s">
        <v>78</v>
      </c>
      <c r="AW800" s="11" t="s">
        <v>35</v>
      </c>
      <c r="AX800" s="11" t="s">
        <v>73</v>
      </c>
      <c r="AY800" s="236" t="s">
        <v>137</v>
      </c>
    </row>
    <row r="801" s="11" customFormat="1">
      <c r="B801" s="226"/>
      <c r="C801" s="227"/>
      <c r="D801" s="228" t="s">
        <v>147</v>
      </c>
      <c r="E801" s="229" t="s">
        <v>21</v>
      </c>
      <c r="F801" s="230" t="s">
        <v>636</v>
      </c>
      <c r="G801" s="227"/>
      <c r="H801" s="229" t="s">
        <v>21</v>
      </c>
      <c r="I801" s="231"/>
      <c r="J801" s="227"/>
      <c r="K801" s="227"/>
      <c r="L801" s="232"/>
      <c r="M801" s="233"/>
      <c r="N801" s="234"/>
      <c r="O801" s="234"/>
      <c r="P801" s="234"/>
      <c r="Q801" s="234"/>
      <c r="R801" s="234"/>
      <c r="S801" s="234"/>
      <c r="T801" s="235"/>
      <c r="AT801" s="236" t="s">
        <v>147</v>
      </c>
      <c r="AU801" s="236" t="s">
        <v>85</v>
      </c>
      <c r="AV801" s="11" t="s">
        <v>78</v>
      </c>
      <c r="AW801" s="11" t="s">
        <v>35</v>
      </c>
      <c r="AX801" s="11" t="s">
        <v>73</v>
      </c>
      <c r="AY801" s="236" t="s">
        <v>137</v>
      </c>
    </row>
    <row r="802" s="12" customFormat="1">
      <c r="B802" s="237"/>
      <c r="C802" s="238"/>
      <c r="D802" s="228" t="s">
        <v>147</v>
      </c>
      <c r="E802" s="239" t="s">
        <v>21</v>
      </c>
      <c r="F802" s="240" t="s">
        <v>637</v>
      </c>
      <c r="G802" s="238"/>
      <c r="H802" s="241">
        <v>3.8399999999999999</v>
      </c>
      <c r="I802" s="242"/>
      <c r="J802" s="238"/>
      <c r="K802" s="238"/>
      <c r="L802" s="243"/>
      <c r="M802" s="244"/>
      <c r="N802" s="245"/>
      <c r="O802" s="245"/>
      <c r="P802" s="245"/>
      <c r="Q802" s="245"/>
      <c r="R802" s="245"/>
      <c r="S802" s="245"/>
      <c r="T802" s="246"/>
      <c r="AT802" s="247" t="s">
        <v>147</v>
      </c>
      <c r="AU802" s="247" t="s">
        <v>85</v>
      </c>
      <c r="AV802" s="12" t="s">
        <v>85</v>
      </c>
      <c r="AW802" s="12" t="s">
        <v>35</v>
      </c>
      <c r="AX802" s="12" t="s">
        <v>73</v>
      </c>
      <c r="AY802" s="247" t="s">
        <v>137</v>
      </c>
    </row>
    <row r="803" s="14" customFormat="1">
      <c r="B803" s="269"/>
      <c r="C803" s="270"/>
      <c r="D803" s="228" t="s">
        <v>147</v>
      </c>
      <c r="E803" s="271" t="s">
        <v>21</v>
      </c>
      <c r="F803" s="272" t="s">
        <v>229</v>
      </c>
      <c r="G803" s="270"/>
      <c r="H803" s="273">
        <v>3.8399999999999999</v>
      </c>
      <c r="I803" s="274"/>
      <c r="J803" s="270"/>
      <c r="K803" s="270"/>
      <c r="L803" s="275"/>
      <c r="M803" s="276"/>
      <c r="N803" s="277"/>
      <c r="O803" s="277"/>
      <c r="P803" s="277"/>
      <c r="Q803" s="277"/>
      <c r="R803" s="277"/>
      <c r="S803" s="277"/>
      <c r="T803" s="278"/>
      <c r="AT803" s="279" t="s">
        <v>147</v>
      </c>
      <c r="AU803" s="279" t="s">
        <v>85</v>
      </c>
      <c r="AV803" s="14" t="s">
        <v>138</v>
      </c>
      <c r="AW803" s="14" t="s">
        <v>35</v>
      </c>
      <c r="AX803" s="14" t="s">
        <v>73</v>
      </c>
      <c r="AY803" s="279" t="s">
        <v>137</v>
      </c>
    </row>
    <row r="804" s="11" customFormat="1">
      <c r="B804" s="226"/>
      <c r="C804" s="227"/>
      <c r="D804" s="228" t="s">
        <v>147</v>
      </c>
      <c r="E804" s="229" t="s">
        <v>21</v>
      </c>
      <c r="F804" s="230" t="s">
        <v>614</v>
      </c>
      <c r="G804" s="227"/>
      <c r="H804" s="229" t="s">
        <v>21</v>
      </c>
      <c r="I804" s="231"/>
      <c r="J804" s="227"/>
      <c r="K804" s="227"/>
      <c r="L804" s="232"/>
      <c r="M804" s="233"/>
      <c r="N804" s="234"/>
      <c r="O804" s="234"/>
      <c r="P804" s="234"/>
      <c r="Q804" s="234"/>
      <c r="R804" s="234"/>
      <c r="S804" s="234"/>
      <c r="T804" s="235"/>
      <c r="AT804" s="236" t="s">
        <v>147</v>
      </c>
      <c r="AU804" s="236" t="s">
        <v>85</v>
      </c>
      <c r="AV804" s="11" t="s">
        <v>78</v>
      </c>
      <c r="AW804" s="11" t="s">
        <v>35</v>
      </c>
      <c r="AX804" s="11" t="s">
        <v>73</v>
      </c>
      <c r="AY804" s="236" t="s">
        <v>137</v>
      </c>
    </row>
    <row r="805" s="11" customFormat="1">
      <c r="B805" s="226"/>
      <c r="C805" s="227"/>
      <c r="D805" s="228" t="s">
        <v>147</v>
      </c>
      <c r="E805" s="229" t="s">
        <v>21</v>
      </c>
      <c r="F805" s="230" t="s">
        <v>615</v>
      </c>
      <c r="G805" s="227"/>
      <c r="H805" s="229" t="s">
        <v>21</v>
      </c>
      <c r="I805" s="231"/>
      <c r="J805" s="227"/>
      <c r="K805" s="227"/>
      <c r="L805" s="232"/>
      <c r="M805" s="233"/>
      <c r="N805" s="234"/>
      <c r="O805" s="234"/>
      <c r="P805" s="234"/>
      <c r="Q805" s="234"/>
      <c r="R805" s="234"/>
      <c r="S805" s="234"/>
      <c r="T805" s="235"/>
      <c r="AT805" s="236" t="s">
        <v>147</v>
      </c>
      <c r="AU805" s="236" t="s">
        <v>85</v>
      </c>
      <c r="AV805" s="11" t="s">
        <v>78</v>
      </c>
      <c r="AW805" s="11" t="s">
        <v>35</v>
      </c>
      <c r="AX805" s="11" t="s">
        <v>73</v>
      </c>
      <c r="AY805" s="236" t="s">
        <v>137</v>
      </c>
    </row>
    <row r="806" s="12" customFormat="1">
      <c r="B806" s="237"/>
      <c r="C806" s="238"/>
      <c r="D806" s="228" t="s">
        <v>147</v>
      </c>
      <c r="E806" s="239" t="s">
        <v>21</v>
      </c>
      <c r="F806" s="240" t="s">
        <v>616</v>
      </c>
      <c r="G806" s="238"/>
      <c r="H806" s="241">
        <v>31.334</v>
      </c>
      <c r="I806" s="242"/>
      <c r="J806" s="238"/>
      <c r="K806" s="238"/>
      <c r="L806" s="243"/>
      <c r="M806" s="244"/>
      <c r="N806" s="245"/>
      <c r="O806" s="245"/>
      <c r="P806" s="245"/>
      <c r="Q806" s="245"/>
      <c r="R806" s="245"/>
      <c r="S806" s="245"/>
      <c r="T806" s="246"/>
      <c r="AT806" s="247" t="s">
        <v>147</v>
      </c>
      <c r="AU806" s="247" t="s">
        <v>85</v>
      </c>
      <c r="AV806" s="12" t="s">
        <v>85</v>
      </c>
      <c r="AW806" s="12" t="s">
        <v>35</v>
      </c>
      <c r="AX806" s="12" t="s">
        <v>73</v>
      </c>
      <c r="AY806" s="247" t="s">
        <v>137</v>
      </c>
    </row>
    <row r="807" s="12" customFormat="1">
      <c r="B807" s="237"/>
      <c r="C807" s="238"/>
      <c r="D807" s="228" t="s">
        <v>147</v>
      </c>
      <c r="E807" s="239" t="s">
        <v>21</v>
      </c>
      <c r="F807" s="240" t="s">
        <v>617</v>
      </c>
      <c r="G807" s="238"/>
      <c r="H807" s="241">
        <v>37.381</v>
      </c>
      <c r="I807" s="242"/>
      <c r="J807" s="238"/>
      <c r="K807" s="238"/>
      <c r="L807" s="243"/>
      <c r="M807" s="244"/>
      <c r="N807" s="245"/>
      <c r="O807" s="245"/>
      <c r="P807" s="245"/>
      <c r="Q807" s="245"/>
      <c r="R807" s="245"/>
      <c r="S807" s="245"/>
      <c r="T807" s="246"/>
      <c r="AT807" s="247" t="s">
        <v>147</v>
      </c>
      <c r="AU807" s="247" t="s">
        <v>85</v>
      </c>
      <c r="AV807" s="12" t="s">
        <v>85</v>
      </c>
      <c r="AW807" s="12" t="s">
        <v>35</v>
      </c>
      <c r="AX807" s="12" t="s">
        <v>73</v>
      </c>
      <c r="AY807" s="247" t="s">
        <v>137</v>
      </c>
    </row>
    <row r="808" s="14" customFormat="1">
      <c r="B808" s="269"/>
      <c r="C808" s="270"/>
      <c r="D808" s="228" t="s">
        <v>147</v>
      </c>
      <c r="E808" s="271" t="s">
        <v>21</v>
      </c>
      <c r="F808" s="272" t="s">
        <v>229</v>
      </c>
      <c r="G808" s="270"/>
      <c r="H808" s="273">
        <v>68.715000000000003</v>
      </c>
      <c r="I808" s="274"/>
      <c r="J808" s="270"/>
      <c r="K808" s="270"/>
      <c r="L808" s="275"/>
      <c r="M808" s="276"/>
      <c r="N808" s="277"/>
      <c r="O808" s="277"/>
      <c r="P808" s="277"/>
      <c r="Q808" s="277"/>
      <c r="R808" s="277"/>
      <c r="S808" s="277"/>
      <c r="T808" s="278"/>
      <c r="AT808" s="279" t="s">
        <v>147</v>
      </c>
      <c r="AU808" s="279" t="s">
        <v>85</v>
      </c>
      <c r="AV808" s="14" t="s">
        <v>138</v>
      </c>
      <c r="AW808" s="14" t="s">
        <v>35</v>
      </c>
      <c r="AX808" s="14" t="s">
        <v>73</v>
      </c>
      <c r="AY808" s="279" t="s">
        <v>137</v>
      </c>
    </row>
    <row r="809" s="11" customFormat="1">
      <c r="B809" s="226"/>
      <c r="C809" s="227"/>
      <c r="D809" s="228" t="s">
        <v>147</v>
      </c>
      <c r="E809" s="229" t="s">
        <v>21</v>
      </c>
      <c r="F809" s="230" t="s">
        <v>684</v>
      </c>
      <c r="G809" s="227"/>
      <c r="H809" s="229" t="s">
        <v>21</v>
      </c>
      <c r="I809" s="231"/>
      <c r="J809" s="227"/>
      <c r="K809" s="227"/>
      <c r="L809" s="232"/>
      <c r="M809" s="233"/>
      <c r="N809" s="234"/>
      <c r="O809" s="234"/>
      <c r="P809" s="234"/>
      <c r="Q809" s="234"/>
      <c r="R809" s="234"/>
      <c r="S809" s="234"/>
      <c r="T809" s="235"/>
      <c r="AT809" s="236" t="s">
        <v>147</v>
      </c>
      <c r="AU809" s="236" t="s">
        <v>85</v>
      </c>
      <c r="AV809" s="11" t="s">
        <v>78</v>
      </c>
      <c r="AW809" s="11" t="s">
        <v>35</v>
      </c>
      <c r="AX809" s="11" t="s">
        <v>73</v>
      </c>
      <c r="AY809" s="236" t="s">
        <v>137</v>
      </c>
    </row>
    <row r="810" s="12" customFormat="1">
      <c r="B810" s="237"/>
      <c r="C810" s="238"/>
      <c r="D810" s="228" t="s">
        <v>147</v>
      </c>
      <c r="E810" s="239" t="s">
        <v>21</v>
      </c>
      <c r="F810" s="240" t="s">
        <v>415</v>
      </c>
      <c r="G810" s="238"/>
      <c r="H810" s="241">
        <v>25</v>
      </c>
      <c r="I810" s="242"/>
      <c r="J810" s="238"/>
      <c r="K810" s="238"/>
      <c r="L810" s="243"/>
      <c r="M810" s="244"/>
      <c r="N810" s="245"/>
      <c r="O810" s="245"/>
      <c r="P810" s="245"/>
      <c r="Q810" s="245"/>
      <c r="R810" s="245"/>
      <c r="S810" s="245"/>
      <c r="T810" s="246"/>
      <c r="AT810" s="247" t="s">
        <v>147</v>
      </c>
      <c r="AU810" s="247" t="s">
        <v>85</v>
      </c>
      <c r="AV810" s="12" t="s">
        <v>85</v>
      </c>
      <c r="AW810" s="12" t="s">
        <v>35</v>
      </c>
      <c r="AX810" s="12" t="s">
        <v>73</v>
      </c>
      <c r="AY810" s="247" t="s">
        <v>137</v>
      </c>
    </row>
    <row r="811" s="14" customFormat="1">
      <c r="B811" s="269"/>
      <c r="C811" s="270"/>
      <c r="D811" s="228" t="s">
        <v>147</v>
      </c>
      <c r="E811" s="271" t="s">
        <v>21</v>
      </c>
      <c r="F811" s="272" t="s">
        <v>229</v>
      </c>
      <c r="G811" s="270"/>
      <c r="H811" s="273">
        <v>25</v>
      </c>
      <c r="I811" s="274"/>
      <c r="J811" s="270"/>
      <c r="K811" s="270"/>
      <c r="L811" s="275"/>
      <c r="M811" s="276"/>
      <c r="N811" s="277"/>
      <c r="O811" s="277"/>
      <c r="P811" s="277"/>
      <c r="Q811" s="277"/>
      <c r="R811" s="277"/>
      <c r="S811" s="277"/>
      <c r="T811" s="278"/>
      <c r="AT811" s="279" t="s">
        <v>147</v>
      </c>
      <c r="AU811" s="279" t="s">
        <v>85</v>
      </c>
      <c r="AV811" s="14" t="s">
        <v>138</v>
      </c>
      <c r="AW811" s="14" t="s">
        <v>35</v>
      </c>
      <c r="AX811" s="14" t="s">
        <v>73</v>
      </c>
      <c r="AY811" s="279" t="s">
        <v>137</v>
      </c>
    </row>
    <row r="812" s="13" customFormat="1">
      <c r="B812" s="258"/>
      <c r="C812" s="259"/>
      <c r="D812" s="228" t="s">
        <v>147</v>
      </c>
      <c r="E812" s="260" t="s">
        <v>21</v>
      </c>
      <c r="F812" s="261" t="s">
        <v>172</v>
      </c>
      <c r="G812" s="259"/>
      <c r="H812" s="262">
        <v>272.35300000000001</v>
      </c>
      <c r="I812" s="263"/>
      <c r="J812" s="259"/>
      <c r="K812" s="259"/>
      <c r="L812" s="264"/>
      <c r="M812" s="265"/>
      <c r="N812" s="266"/>
      <c r="O812" s="266"/>
      <c r="P812" s="266"/>
      <c r="Q812" s="266"/>
      <c r="R812" s="266"/>
      <c r="S812" s="266"/>
      <c r="T812" s="267"/>
      <c r="AT812" s="268" t="s">
        <v>147</v>
      </c>
      <c r="AU812" s="268" t="s">
        <v>85</v>
      </c>
      <c r="AV812" s="13" t="s">
        <v>145</v>
      </c>
      <c r="AW812" s="13" t="s">
        <v>35</v>
      </c>
      <c r="AX812" s="13" t="s">
        <v>78</v>
      </c>
      <c r="AY812" s="268" t="s">
        <v>137</v>
      </c>
    </row>
    <row r="813" s="1" customFormat="1" ht="25.5" customHeight="1">
      <c r="B813" s="46"/>
      <c r="C813" s="214" t="s">
        <v>924</v>
      </c>
      <c r="D813" s="214" t="s">
        <v>140</v>
      </c>
      <c r="E813" s="215" t="s">
        <v>925</v>
      </c>
      <c r="F813" s="216" t="s">
        <v>926</v>
      </c>
      <c r="G813" s="217" t="s">
        <v>197</v>
      </c>
      <c r="H813" s="218">
        <v>100</v>
      </c>
      <c r="I813" s="219"/>
      <c r="J813" s="220">
        <f>ROUND(I813*H813,2)</f>
        <v>0</v>
      </c>
      <c r="K813" s="216" t="s">
        <v>144</v>
      </c>
      <c r="L813" s="72"/>
      <c r="M813" s="221" t="s">
        <v>21</v>
      </c>
      <c r="N813" s="222" t="s">
        <v>44</v>
      </c>
      <c r="O813" s="47"/>
      <c r="P813" s="223">
        <f>O813*H813</f>
        <v>0</v>
      </c>
      <c r="Q813" s="223">
        <v>0</v>
      </c>
      <c r="R813" s="223">
        <f>Q813*H813</f>
        <v>0</v>
      </c>
      <c r="S813" s="223">
        <v>0</v>
      </c>
      <c r="T813" s="224">
        <f>S813*H813</f>
        <v>0</v>
      </c>
      <c r="AR813" s="24" t="s">
        <v>261</v>
      </c>
      <c r="AT813" s="24" t="s">
        <v>140</v>
      </c>
      <c r="AU813" s="24" t="s">
        <v>85</v>
      </c>
      <c r="AY813" s="24" t="s">
        <v>137</v>
      </c>
      <c r="BE813" s="225">
        <f>IF(N813="základní",J813,0)</f>
        <v>0</v>
      </c>
      <c r="BF813" s="225">
        <f>IF(N813="snížená",J813,0)</f>
        <v>0</v>
      </c>
      <c r="BG813" s="225">
        <f>IF(N813="zákl. přenesená",J813,0)</f>
        <v>0</v>
      </c>
      <c r="BH813" s="225">
        <f>IF(N813="sníž. přenesená",J813,0)</f>
        <v>0</v>
      </c>
      <c r="BI813" s="225">
        <f>IF(N813="nulová",J813,0)</f>
        <v>0</v>
      </c>
      <c r="BJ813" s="24" t="s">
        <v>78</v>
      </c>
      <c r="BK813" s="225">
        <f>ROUND(I813*H813,2)</f>
        <v>0</v>
      </c>
      <c r="BL813" s="24" t="s">
        <v>261</v>
      </c>
      <c r="BM813" s="24" t="s">
        <v>927</v>
      </c>
    </row>
    <row r="814" s="11" customFormat="1">
      <c r="B814" s="226"/>
      <c r="C814" s="227"/>
      <c r="D814" s="228" t="s">
        <v>147</v>
      </c>
      <c r="E814" s="229" t="s">
        <v>21</v>
      </c>
      <c r="F814" s="230" t="s">
        <v>928</v>
      </c>
      <c r="G814" s="227"/>
      <c r="H814" s="229" t="s">
        <v>21</v>
      </c>
      <c r="I814" s="231"/>
      <c r="J814" s="227"/>
      <c r="K814" s="227"/>
      <c r="L814" s="232"/>
      <c r="M814" s="233"/>
      <c r="N814" s="234"/>
      <c r="O814" s="234"/>
      <c r="P814" s="234"/>
      <c r="Q814" s="234"/>
      <c r="R814" s="234"/>
      <c r="S814" s="234"/>
      <c r="T814" s="235"/>
      <c r="AT814" s="236" t="s">
        <v>147</v>
      </c>
      <c r="AU814" s="236" t="s">
        <v>85</v>
      </c>
      <c r="AV814" s="11" t="s">
        <v>78</v>
      </c>
      <c r="AW814" s="11" t="s">
        <v>35</v>
      </c>
      <c r="AX814" s="11" t="s">
        <v>73</v>
      </c>
      <c r="AY814" s="236" t="s">
        <v>137</v>
      </c>
    </row>
    <row r="815" s="12" customFormat="1">
      <c r="B815" s="237"/>
      <c r="C815" s="238"/>
      <c r="D815" s="228" t="s">
        <v>147</v>
      </c>
      <c r="E815" s="239" t="s">
        <v>21</v>
      </c>
      <c r="F815" s="240" t="s">
        <v>929</v>
      </c>
      <c r="G815" s="238"/>
      <c r="H815" s="241">
        <v>100</v>
      </c>
      <c r="I815" s="242"/>
      <c r="J815" s="238"/>
      <c r="K815" s="238"/>
      <c r="L815" s="243"/>
      <c r="M815" s="244"/>
      <c r="N815" s="245"/>
      <c r="O815" s="245"/>
      <c r="P815" s="245"/>
      <c r="Q815" s="245"/>
      <c r="R815" s="245"/>
      <c r="S815" s="245"/>
      <c r="T815" s="246"/>
      <c r="AT815" s="247" t="s">
        <v>147</v>
      </c>
      <c r="AU815" s="247" t="s">
        <v>85</v>
      </c>
      <c r="AV815" s="12" t="s">
        <v>85</v>
      </c>
      <c r="AW815" s="12" t="s">
        <v>35</v>
      </c>
      <c r="AX815" s="12" t="s">
        <v>78</v>
      </c>
      <c r="AY815" s="247" t="s">
        <v>137</v>
      </c>
    </row>
    <row r="816" s="1" customFormat="1" ht="25.5" customHeight="1">
      <c r="B816" s="46"/>
      <c r="C816" s="214" t="s">
        <v>930</v>
      </c>
      <c r="D816" s="214" t="s">
        <v>140</v>
      </c>
      <c r="E816" s="215" t="s">
        <v>931</v>
      </c>
      <c r="F816" s="216" t="s">
        <v>932</v>
      </c>
      <c r="G816" s="217" t="s">
        <v>185</v>
      </c>
      <c r="H816" s="218">
        <v>272.35300000000001</v>
      </c>
      <c r="I816" s="219"/>
      <c r="J816" s="220">
        <f>ROUND(I816*H816,2)</f>
        <v>0</v>
      </c>
      <c r="K816" s="216" t="s">
        <v>144</v>
      </c>
      <c r="L816" s="72"/>
      <c r="M816" s="221" t="s">
        <v>21</v>
      </c>
      <c r="N816" s="222" t="s">
        <v>44</v>
      </c>
      <c r="O816" s="47"/>
      <c r="P816" s="223">
        <f>O816*H816</f>
        <v>0</v>
      </c>
      <c r="Q816" s="223">
        <v>2.0000000000000002E-05</v>
      </c>
      <c r="R816" s="223">
        <f>Q816*H816</f>
        <v>0.005447060000000001</v>
      </c>
      <c r="S816" s="223">
        <v>0</v>
      </c>
      <c r="T816" s="224">
        <f>S816*H816</f>
        <v>0</v>
      </c>
      <c r="AR816" s="24" t="s">
        <v>261</v>
      </c>
      <c r="AT816" s="24" t="s">
        <v>140</v>
      </c>
      <c r="AU816" s="24" t="s">
        <v>85</v>
      </c>
      <c r="AY816" s="24" t="s">
        <v>137</v>
      </c>
      <c r="BE816" s="225">
        <f>IF(N816="základní",J816,0)</f>
        <v>0</v>
      </c>
      <c r="BF816" s="225">
        <f>IF(N816="snížená",J816,0)</f>
        <v>0</v>
      </c>
      <c r="BG816" s="225">
        <f>IF(N816="zákl. přenesená",J816,0)</f>
        <v>0</v>
      </c>
      <c r="BH816" s="225">
        <f>IF(N816="sníž. přenesená",J816,0)</f>
        <v>0</v>
      </c>
      <c r="BI816" s="225">
        <f>IF(N816="nulová",J816,0)</f>
        <v>0</v>
      </c>
      <c r="BJ816" s="24" t="s">
        <v>78</v>
      </c>
      <c r="BK816" s="225">
        <f>ROUND(I816*H816,2)</f>
        <v>0</v>
      </c>
      <c r="BL816" s="24" t="s">
        <v>261</v>
      </c>
      <c r="BM816" s="24" t="s">
        <v>933</v>
      </c>
    </row>
    <row r="817" s="10" customFormat="1" ht="29.88" customHeight="1">
      <c r="B817" s="198"/>
      <c r="C817" s="199"/>
      <c r="D817" s="200" t="s">
        <v>72</v>
      </c>
      <c r="E817" s="212" t="s">
        <v>934</v>
      </c>
      <c r="F817" s="212" t="s">
        <v>935</v>
      </c>
      <c r="G817" s="199"/>
      <c r="H817" s="199"/>
      <c r="I817" s="202"/>
      <c r="J817" s="213">
        <f>BK817</f>
        <v>0</v>
      </c>
      <c r="K817" s="199"/>
      <c r="L817" s="204"/>
      <c r="M817" s="205"/>
      <c r="N817" s="206"/>
      <c r="O817" s="206"/>
      <c r="P817" s="207">
        <f>SUM(P818:P823)</f>
        <v>0</v>
      </c>
      <c r="Q817" s="206"/>
      <c r="R817" s="207">
        <f>SUM(R818:R823)</f>
        <v>0.10000000000000001</v>
      </c>
      <c r="S817" s="206"/>
      <c r="T817" s="208">
        <f>SUM(T818:T823)</f>
        <v>0</v>
      </c>
      <c r="AR817" s="209" t="s">
        <v>85</v>
      </c>
      <c r="AT817" s="210" t="s">
        <v>72</v>
      </c>
      <c r="AU817" s="210" t="s">
        <v>78</v>
      </c>
      <c r="AY817" s="209" t="s">
        <v>137</v>
      </c>
      <c r="BK817" s="211">
        <f>SUM(BK818:BK823)</f>
        <v>0</v>
      </c>
    </row>
    <row r="818" s="1" customFormat="1" ht="25.5" customHeight="1">
      <c r="B818" s="46"/>
      <c r="C818" s="214" t="s">
        <v>936</v>
      </c>
      <c r="D818" s="214" t="s">
        <v>140</v>
      </c>
      <c r="E818" s="215" t="s">
        <v>937</v>
      </c>
      <c r="F818" s="216" t="s">
        <v>938</v>
      </c>
      <c r="G818" s="217" t="s">
        <v>218</v>
      </c>
      <c r="H818" s="218">
        <v>2</v>
      </c>
      <c r="I818" s="219"/>
      <c r="J818" s="220">
        <f>ROUND(I818*H818,2)</f>
        <v>0</v>
      </c>
      <c r="K818" s="216" t="s">
        <v>21</v>
      </c>
      <c r="L818" s="72"/>
      <c r="M818" s="221" t="s">
        <v>21</v>
      </c>
      <c r="N818" s="222" t="s">
        <v>44</v>
      </c>
      <c r="O818" s="47"/>
      <c r="P818" s="223">
        <f>O818*H818</f>
        <v>0</v>
      </c>
      <c r="Q818" s="223">
        <v>0.050000000000000003</v>
      </c>
      <c r="R818" s="223">
        <f>Q818*H818</f>
        <v>0.10000000000000001</v>
      </c>
      <c r="S818" s="223">
        <v>0</v>
      </c>
      <c r="T818" s="224">
        <f>S818*H818</f>
        <v>0</v>
      </c>
      <c r="AR818" s="24" t="s">
        <v>261</v>
      </c>
      <c r="AT818" s="24" t="s">
        <v>140</v>
      </c>
      <c r="AU818" s="24" t="s">
        <v>85</v>
      </c>
      <c r="AY818" s="24" t="s">
        <v>137</v>
      </c>
      <c r="BE818" s="225">
        <f>IF(N818="základní",J818,0)</f>
        <v>0</v>
      </c>
      <c r="BF818" s="225">
        <f>IF(N818="snížená",J818,0)</f>
        <v>0</v>
      </c>
      <c r="BG818" s="225">
        <f>IF(N818="zákl. přenesená",J818,0)</f>
        <v>0</v>
      </c>
      <c r="BH818" s="225">
        <f>IF(N818="sníž. přenesená",J818,0)</f>
        <v>0</v>
      </c>
      <c r="BI818" s="225">
        <f>IF(N818="nulová",J818,0)</f>
        <v>0</v>
      </c>
      <c r="BJ818" s="24" t="s">
        <v>78</v>
      </c>
      <c r="BK818" s="225">
        <f>ROUND(I818*H818,2)</f>
        <v>0</v>
      </c>
      <c r="BL818" s="24" t="s">
        <v>261</v>
      </c>
      <c r="BM818" s="24" t="s">
        <v>939</v>
      </c>
    </row>
    <row r="819" s="11" customFormat="1">
      <c r="B819" s="226"/>
      <c r="C819" s="227"/>
      <c r="D819" s="228" t="s">
        <v>147</v>
      </c>
      <c r="E819" s="229" t="s">
        <v>21</v>
      </c>
      <c r="F819" s="230" t="s">
        <v>148</v>
      </c>
      <c r="G819" s="227"/>
      <c r="H819" s="229" t="s">
        <v>21</v>
      </c>
      <c r="I819" s="231"/>
      <c r="J819" s="227"/>
      <c r="K819" s="227"/>
      <c r="L819" s="232"/>
      <c r="M819" s="233"/>
      <c r="N819" s="234"/>
      <c r="O819" s="234"/>
      <c r="P819" s="234"/>
      <c r="Q819" s="234"/>
      <c r="R819" s="234"/>
      <c r="S819" s="234"/>
      <c r="T819" s="235"/>
      <c r="AT819" s="236" t="s">
        <v>147</v>
      </c>
      <c r="AU819" s="236" t="s">
        <v>85</v>
      </c>
      <c r="AV819" s="11" t="s">
        <v>78</v>
      </c>
      <c r="AW819" s="11" t="s">
        <v>35</v>
      </c>
      <c r="AX819" s="11" t="s">
        <v>73</v>
      </c>
      <c r="AY819" s="236" t="s">
        <v>137</v>
      </c>
    </row>
    <row r="820" s="11" customFormat="1">
      <c r="B820" s="226"/>
      <c r="C820" s="227"/>
      <c r="D820" s="228" t="s">
        <v>147</v>
      </c>
      <c r="E820" s="229" t="s">
        <v>21</v>
      </c>
      <c r="F820" s="230" t="s">
        <v>940</v>
      </c>
      <c r="G820" s="227"/>
      <c r="H820" s="229" t="s">
        <v>21</v>
      </c>
      <c r="I820" s="231"/>
      <c r="J820" s="227"/>
      <c r="K820" s="227"/>
      <c r="L820" s="232"/>
      <c r="M820" s="233"/>
      <c r="N820" s="234"/>
      <c r="O820" s="234"/>
      <c r="P820" s="234"/>
      <c r="Q820" s="234"/>
      <c r="R820" s="234"/>
      <c r="S820" s="234"/>
      <c r="T820" s="235"/>
      <c r="AT820" s="236" t="s">
        <v>147</v>
      </c>
      <c r="AU820" s="236" t="s">
        <v>85</v>
      </c>
      <c r="AV820" s="11" t="s">
        <v>78</v>
      </c>
      <c r="AW820" s="11" t="s">
        <v>35</v>
      </c>
      <c r="AX820" s="11" t="s">
        <v>73</v>
      </c>
      <c r="AY820" s="236" t="s">
        <v>137</v>
      </c>
    </row>
    <row r="821" s="11" customFormat="1">
      <c r="B821" s="226"/>
      <c r="C821" s="227"/>
      <c r="D821" s="228" t="s">
        <v>147</v>
      </c>
      <c r="E821" s="229" t="s">
        <v>21</v>
      </c>
      <c r="F821" s="230" t="s">
        <v>941</v>
      </c>
      <c r="G821" s="227"/>
      <c r="H821" s="229" t="s">
        <v>21</v>
      </c>
      <c r="I821" s="231"/>
      <c r="J821" s="227"/>
      <c r="K821" s="227"/>
      <c r="L821" s="232"/>
      <c r="M821" s="233"/>
      <c r="N821" s="234"/>
      <c r="O821" s="234"/>
      <c r="P821" s="234"/>
      <c r="Q821" s="234"/>
      <c r="R821" s="234"/>
      <c r="S821" s="234"/>
      <c r="T821" s="235"/>
      <c r="AT821" s="236" t="s">
        <v>147</v>
      </c>
      <c r="AU821" s="236" t="s">
        <v>85</v>
      </c>
      <c r="AV821" s="11" t="s">
        <v>78</v>
      </c>
      <c r="AW821" s="11" t="s">
        <v>35</v>
      </c>
      <c r="AX821" s="11" t="s">
        <v>73</v>
      </c>
      <c r="AY821" s="236" t="s">
        <v>137</v>
      </c>
    </row>
    <row r="822" s="12" customFormat="1">
      <c r="B822" s="237"/>
      <c r="C822" s="238"/>
      <c r="D822" s="228" t="s">
        <v>147</v>
      </c>
      <c r="E822" s="239" t="s">
        <v>21</v>
      </c>
      <c r="F822" s="240" t="s">
        <v>401</v>
      </c>
      <c r="G822" s="238"/>
      <c r="H822" s="241">
        <v>2</v>
      </c>
      <c r="I822" s="242"/>
      <c r="J822" s="238"/>
      <c r="K822" s="238"/>
      <c r="L822" s="243"/>
      <c r="M822" s="244"/>
      <c r="N822" s="245"/>
      <c r="O822" s="245"/>
      <c r="P822" s="245"/>
      <c r="Q822" s="245"/>
      <c r="R822" s="245"/>
      <c r="S822" s="245"/>
      <c r="T822" s="246"/>
      <c r="AT822" s="247" t="s">
        <v>147</v>
      </c>
      <c r="AU822" s="247" t="s">
        <v>85</v>
      </c>
      <c r="AV822" s="12" t="s">
        <v>85</v>
      </c>
      <c r="AW822" s="12" t="s">
        <v>35</v>
      </c>
      <c r="AX822" s="12" t="s">
        <v>78</v>
      </c>
      <c r="AY822" s="247" t="s">
        <v>137</v>
      </c>
    </row>
    <row r="823" s="1" customFormat="1" ht="16.5" customHeight="1">
      <c r="B823" s="46"/>
      <c r="C823" s="214" t="s">
        <v>942</v>
      </c>
      <c r="D823" s="214" t="s">
        <v>140</v>
      </c>
      <c r="E823" s="215" t="s">
        <v>943</v>
      </c>
      <c r="F823" s="216" t="s">
        <v>944</v>
      </c>
      <c r="G823" s="217" t="s">
        <v>154</v>
      </c>
      <c r="H823" s="218">
        <v>0.10000000000000001</v>
      </c>
      <c r="I823" s="219"/>
      <c r="J823" s="220">
        <f>ROUND(I823*H823,2)</f>
        <v>0</v>
      </c>
      <c r="K823" s="216" t="s">
        <v>144</v>
      </c>
      <c r="L823" s="72"/>
      <c r="M823" s="221" t="s">
        <v>21</v>
      </c>
      <c r="N823" s="222" t="s">
        <v>44</v>
      </c>
      <c r="O823" s="47"/>
      <c r="P823" s="223">
        <f>O823*H823</f>
        <v>0</v>
      </c>
      <c r="Q823" s="223">
        <v>0</v>
      </c>
      <c r="R823" s="223">
        <f>Q823*H823</f>
        <v>0</v>
      </c>
      <c r="S823" s="223">
        <v>0</v>
      </c>
      <c r="T823" s="224">
        <f>S823*H823</f>
        <v>0</v>
      </c>
      <c r="AR823" s="24" t="s">
        <v>261</v>
      </c>
      <c r="AT823" s="24" t="s">
        <v>140</v>
      </c>
      <c r="AU823" s="24" t="s">
        <v>85</v>
      </c>
      <c r="AY823" s="24" t="s">
        <v>137</v>
      </c>
      <c r="BE823" s="225">
        <f>IF(N823="základní",J823,0)</f>
        <v>0</v>
      </c>
      <c r="BF823" s="225">
        <f>IF(N823="snížená",J823,0)</f>
        <v>0</v>
      </c>
      <c r="BG823" s="225">
        <f>IF(N823="zákl. přenesená",J823,0)</f>
        <v>0</v>
      </c>
      <c r="BH823" s="225">
        <f>IF(N823="sníž. přenesená",J823,0)</f>
        <v>0</v>
      </c>
      <c r="BI823" s="225">
        <f>IF(N823="nulová",J823,0)</f>
        <v>0</v>
      </c>
      <c r="BJ823" s="24" t="s">
        <v>78</v>
      </c>
      <c r="BK823" s="225">
        <f>ROUND(I823*H823,2)</f>
        <v>0</v>
      </c>
      <c r="BL823" s="24" t="s">
        <v>261</v>
      </c>
      <c r="BM823" s="24" t="s">
        <v>945</v>
      </c>
    </row>
    <row r="824" s="10" customFormat="1" ht="37.44" customHeight="1">
      <c r="B824" s="198"/>
      <c r="C824" s="199"/>
      <c r="D824" s="200" t="s">
        <v>72</v>
      </c>
      <c r="E824" s="201" t="s">
        <v>946</v>
      </c>
      <c r="F824" s="201" t="s">
        <v>947</v>
      </c>
      <c r="G824" s="199"/>
      <c r="H824" s="199"/>
      <c r="I824" s="202"/>
      <c r="J824" s="203">
        <f>BK824</f>
        <v>0</v>
      </c>
      <c r="K824" s="199"/>
      <c r="L824" s="204"/>
      <c r="M824" s="205"/>
      <c r="N824" s="206"/>
      <c r="O824" s="206"/>
      <c r="P824" s="207">
        <f>P825+P830+P832+P834+P847</f>
        <v>0</v>
      </c>
      <c r="Q824" s="206"/>
      <c r="R824" s="207">
        <f>R825+R830+R832+R834+R847</f>
        <v>0</v>
      </c>
      <c r="S824" s="206"/>
      <c r="T824" s="208">
        <f>T825+T830+T832+T834+T847</f>
        <v>0</v>
      </c>
      <c r="AR824" s="209" t="s">
        <v>173</v>
      </c>
      <c r="AT824" s="210" t="s">
        <v>72</v>
      </c>
      <c r="AU824" s="210" t="s">
        <v>73</v>
      </c>
      <c r="AY824" s="209" t="s">
        <v>137</v>
      </c>
      <c r="BK824" s="211">
        <f>BK825+BK830+BK832+BK834+BK847</f>
        <v>0</v>
      </c>
    </row>
    <row r="825" s="10" customFormat="1" ht="19.92" customHeight="1">
      <c r="B825" s="198"/>
      <c r="C825" s="199"/>
      <c r="D825" s="200" t="s">
        <v>72</v>
      </c>
      <c r="E825" s="212" t="s">
        <v>948</v>
      </c>
      <c r="F825" s="212" t="s">
        <v>949</v>
      </c>
      <c r="G825" s="199"/>
      <c r="H825" s="199"/>
      <c r="I825" s="202"/>
      <c r="J825" s="213">
        <f>BK825</f>
        <v>0</v>
      </c>
      <c r="K825" s="199"/>
      <c r="L825" s="204"/>
      <c r="M825" s="205"/>
      <c r="N825" s="206"/>
      <c r="O825" s="206"/>
      <c r="P825" s="207">
        <f>SUM(P826:P829)</f>
        <v>0</v>
      </c>
      <c r="Q825" s="206"/>
      <c r="R825" s="207">
        <f>SUM(R826:R829)</f>
        <v>0</v>
      </c>
      <c r="S825" s="206"/>
      <c r="T825" s="208">
        <f>SUM(T826:T829)</f>
        <v>0</v>
      </c>
      <c r="AR825" s="209" t="s">
        <v>173</v>
      </c>
      <c r="AT825" s="210" t="s">
        <v>72</v>
      </c>
      <c r="AU825" s="210" t="s">
        <v>78</v>
      </c>
      <c r="AY825" s="209" t="s">
        <v>137</v>
      </c>
      <c r="BK825" s="211">
        <f>SUM(BK826:BK829)</f>
        <v>0</v>
      </c>
    </row>
    <row r="826" s="1" customFormat="1" ht="16.5" customHeight="1">
      <c r="B826" s="46"/>
      <c r="C826" s="214" t="s">
        <v>950</v>
      </c>
      <c r="D826" s="214" t="s">
        <v>140</v>
      </c>
      <c r="E826" s="215" t="s">
        <v>951</v>
      </c>
      <c r="F826" s="216" t="s">
        <v>952</v>
      </c>
      <c r="G826" s="217" t="s">
        <v>953</v>
      </c>
      <c r="H826" s="218">
        <v>1</v>
      </c>
      <c r="I826" s="219"/>
      <c r="J826" s="220">
        <f>ROUND(I826*H826,2)</f>
        <v>0</v>
      </c>
      <c r="K826" s="216" t="s">
        <v>144</v>
      </c>
      <c r="L826" s="72"/>
      <c r="M826" s="221" t="s">
        <v>21</v>
      </c>
      <c r="N826" s="222" t="s">
        <v>44</v>
      </c>
      <c r="O826" s="47"/>
      <c r="P826" s="223">
        <f>O826*H826</f>
        <v>0</v>
      </c>
      <c r="Q826" s="223">
        <v>0</v>
      </c>
      <c r="R826" s="223">
        <f>Q826*H826</f>
        <v>0</v>
      </c>
      <c r="S826" s="223">
        <v>0</v>
      </c>
      <c r="T826" s="224">
        <f>S826*H826</f>
        <v>0</v>
      </c>
      <c r="AR826" s="24" t="s">
        <v>954</v>
      </c>
      <c r="AT826" s="24" t="s">
        <v>140</v>
      </c>
      <c r="AU826" s="24" t="s">
        <v>85</v>
      </c>
      <c r="AY826" s="24" t="s">
        <v>137</v>
      </c>
      <c r="BE826" s="225">
        <f>IF(N826="základní",J826,0)</f>
        <v>0</v>
      </c>
      <c r="BF826" s="225">
        <f>IF(N826="snížená",J826,0)</f>
        <v>0</v>
      </c>
      <c r="BG826" s="225">
        <f>IF(N826="zákl. přenesená",J826,0)</f>
        <v>0</v>
      </c>
      <c r="BH826" s="225">
        <f>IF(N826="sníž. přenesená",J826,0)</f>
        <v>0</v>
      </c>
      <c r="BI826" s="225">
        <f>IF(N826="nulová",J826,0)</f>
        <v>0</v>
      </c>
      <c r="BJ826" s="24" t="s">
        <v>78</v>
      </c>
      <c r="BK826" s="225">
        <f>ROUND(I826*H826,2)</f>
        <v>0</v>
      </c>
      <c r="BL826" s="24" t="s">
        <v>954</v>
      </c>
      <c r="BM826" s="24" t="s">
        <v>955</v>
      </c>
    </row>
    <row r="827" s="11" customFormat="1">
      <c r="B827" s="226"/>
      <c r="C827" s="227"/>
      <c r="D827" s="228" t="s">
        <v>147</v>
      </c>
      <c r="E827" s="229" t="s">
        <v>21</v>
      </c>
      <c r="F827" s="230" t="s">
        <v>956</v>
      </c>
      <c r="G827" s="227"/>
      <c r="H827" s="229" t="s">
        <v>21</v>
      </c>
      <c r="I827" s="231"/>
      <c r="J827" s="227"/>
      <c r="K827" s="227"/>
      <c r="L827" s="232"/>
      <c r="M827" s="233"/>
      <c r="N827" s="234"/>
      <c r="O827" s="234"/>
      <c r="P827" s="234"/>
      <c r="Q827" s="234"/>
      <c r="R827" s="234"/>
      <c r="S827" s="234"/>
      <c r="T827" s="235"/>
      <c r="AT827" s="236" t="s">
        <v>147</v>
      </c>
      <c r="AU827" s="236" t="s">
        <v>85</v>
      </c>
      <c r="AV827" s="11" t="s">
        <v>78</v>
      </c>
      <c r="AW827" s="11" t="s">
        <v>35</v>
      </c>
      <c r="AX827" s="11" t="s">
        <v>73</v>
      </c>
      <c r="AY827" s="236" t="s">
        <v>137</v>
      </c>
    </row>
    <row r="828" s="11" customFormat="1">
      <c r="B828" s="226"/>
      <c r="C828" s="227"/>
      <c r="D828" s="228" t="s">
        <v>147</v>
      </c>
      <c r="E828" s="229" t="s">
        <v>21</v>
      </c>
      <c r="F828" s="230" t="s">
        <v>957</v>
      </c>
      <c r="G828" s="227"/>
      <c r="H828" s="229" t="s">
        <v>21</v>
      </c>
      <c r="I828" s="231"/>
      <c r="J828" s="227"/>
      <c r="K828" s="227"/>
      <c r="L828" s="232"/>
      <c r="M828" s="233"/>
      <c r="N828" s="234"/>
      <c r="O828" s="234"/>
      <c r="P828" s="234"/>
      <c r="Q828" s="234"/>
      <c r="R828" s="234"/>
      <c r="S828" s="234"/>
      <c r="T828" s="235"/>
      <c r="AT828" s="236" t="s">
        <v>147</v>
      </c>
      <c r="AU828" s="236" t="s">
        <v>85</v>
      </c>
      <c r="AV828" s="11" t="s">
        <v>78</v>
      </c>
      <c r="AW828" s="11" t="s">
        <v>35</v>
      </c>
      <c r="AX828" s="11" t="s">
        <v>73</v>
      </c>
      <c r="AY828" s="236" t="s">
        <v>137</v>
      </c>
    </row>
    <row r="829" s="12" customFormat="1">
      <c r="B829" s="237"/>
      <c r="C829" s="238"/>
      <c r="D829" s="228" t="s">
        <v>147</v>
      </c>
      <c r="E829" s="239" t="s">
        <v>21</v>
      </c>
      <c r="F829" s="240" t="s">
        <v>324</v>
      </c>
      <c r="G829" s="238"/>
      <c r="H829" s="241">
        <v>1</v>
      </c>
      <c r="I829" s="242"/>
      <c r="J829" s="238"/>
      <c r="K829" s="238"/>
      <c r="L829" s="243"/>
      <c r="M829" s="244"/>
      <c r="N829" s="245"/>
      <c r="O829" s="245"/>
      <c r="P829" s="245"/>
      <c r="Q829" s="245"/>
      <c r="R829" s="245"/>
      <c r="S829" s="245"/>
      <c r="T829" s="246"/>
      <c r="AT829" s="247" t="s">
        <v>147</v>
      </c>
      <c r="AU829" s="247" t="s">
        <v>85</v>
      </c>
      <c r="AV829" s="12" t="s">
        <v>85</v>
      </c>
      <c r="AW829" s="12" t="s">
        <v>35</v>
      </c>
      <c r="AX829" s="12" t="s">
        <v>78</v>
      </c>
      <c r="AY829" s="247" t="s">
        <v>137</v>
      </c>
    </row>
    <row r="830" s="10" customFormat="1" ht="29.88" customHeight="1">
      <c r="B830" s="198"/>
      <c r="C830" s="199"/>
      <c r="D830" s="200" t="s">
        <v>72</v>
      </c>
      <c r="E830" s="212" t="s">
        <v>958</v>
      </c>
      <c r="F830" s="212" t="s">
        <v>959</v>
      </c>
      <c r="G830" s="199"/>
      <c r="H830" s="199"/>
      <c r="I830" s="202"/>
      <c r="J830" s="213">
        <f>BK830</f>
        <v>0</v>
      </c>
      <c r="K830" s="199"/>
      <c r="L830" s="204"/>
      <c r="M830" s="205"/>
      <c r="N830" s="206"/>
      <c r="O830" s="206"/>
      <c r="P830" s="207">
        <f>P831</f>
        <v>0</v>
      </c>
      <c r="Q830" s="206"/>
      <c r="R830" s="207">
        <f>R831</f>
        <v>0</v>
      </c>
      <c r="S830" s="206"/>
      <c r="T830" s="208">
        <f>T831</f>
        <v>0</v>
      </c>
      <c r="AR830" s="209" t="s">
        <v>173</v>
      </c>
      <c r="AT830" s="210" t="s">
        <v>72</v>
      </c>
      <c r="AU830" s="210" t="s">
        <v>78</v>
      </c>
      <c r="AY830" s="209" t="s">
        <v>137</v>
      </c>
      <c r="BK830" s="211">
        <f>BK831</f>
        <v>0</v>
      </c>
    </row>
    <row r="831" s="1" customFormat="1" ht="16.5" customHeight="1">
      <c r="B831" s="46"/>
      <c r="C831" s="214" t="s">
        <v>960</v>
      </c>
      <c r="D831" s="214" t="s">
        <v>140</v>
      </c>
      <c r="E831" s="215" t="s">
        <v>961</v>
      </c>
      <c r="F831" s="216" t="s">
        <v>962</v>
      </c>
      <c r="G831" s="217" t="s">
        <v>953</v>
      </c>
      <c r="H831" s="218">
        <v>1</v>
      </c>
      <c r="I831" s="219"/>
      <c r="J831" s="220">
        <f>ROUND(I831*H831,2)</f>
        <v>0</v>
      </c>
      <c r="K831" s="216" t="s">
        <v>144</v>
      </c>
      <c r="L831" s="72"/>
      <c r="M831" s="221" t="s">
        <v>21</v>
      </c>
      <c r="N831" s="222" t="s">
        <v>44</v>
      </c>
      <c r="O831" s="47"/>
      <c r="P831" s="223">
        <f>O831*H831</f>
        <v>0</v>
      </c>
      <c r="Q831" s="223">
        <v>0</v>
      </c>
      <c r="R831" s="223">
        <f>Q831*H831</f>
        <v>0</v>
      </c>
      <c r="S831" s="223">
        <v>0</v>
      </c>
      <c r="T831" s="224">
        <f>S831*H831</f>
        <v>0</v>
      </c>
      <c r="AR831" s="24" t="s">
        <v>954</v>
      </c>
      <c r="AT831" s="24" t="s">
        <v>140</v>
      </c>
      <c r="AU831" s="24" t="s">
        <v>85</v>
      </c>
      <c r="AY831" s="24" t="s">
        <v>137</v>
      </c>
      <c r="BE831" s="225">
        <f>IF(N831="základní",J831,0)</f>
        <v>0</v>
      </c>
      <c r="BF831" s="225">
        <f>IF(N831="snížená",J831,0)</f>
        <v>0</v>
      </c>
      <c r="BG831" s="225">
        <f>IF(N831="zákl. přenesená",J831,0)</f>
        <v>0</v>
      </c>
      <c r="BH831" s="225">
        <f>IF(N831="sníž. přenesená",J831,0)</f>
        <v>0</v>
      </c>
      <c r="BI831" s="225">
        <f>IF(N831="nulová",J831,0)</f>
        <v>0</v>
      </c>
      <c r="BJ831" s="24" t="s">
        <v>78</v>
      </c>
      <c r="BK831" s="225">
        <f>ROUND(I831*H831,2)</f>
        <v>0</v>
      </c>
      <c r="BL831" s="24" t="s">
        <v>954</v>
      </c>
      <c r="BM831" s="24" t="s">
        <v>963</v>
      </c>
    </row>
    <row r="832" s="10" customFormat="1" ht="29.88" customHeight="1">
      <c r="B832" s="198"/>
      <c r="C832" s="199"/>
      <c r="D832" s="200" t="s">
        <v>72</v>
      </c>
      <c r="E832" s="212" t="s">
        <v>964</v>
      </c>
      <c r="F832" s="212" t="s">
        <v>965</v>
      </c>
      <c r="G832" s="199"/>
      <c r="H832" s="199"/>
      <c r="I832" s="202"/>
      <c r="J832" s="213">
        <f>BK832</f>
        <v>0</v>
      </c>
      <c r="K832" s="199"/>
      <c r="L832" s="204"/>
      <c r="M832" s="205"/>
      <c r="N832" s="206"/>
      <c r="O832" s="206"/>
      <c r="P832" s="207">
        <f>P833</f>
        <v>0</v>
      </c>
      <c r="Q832" s="206"/>
      <c r="R832" s="207">
        <f>R833</f>
        <v>0</v>
      </c>
      <c r="S832" s="206"/>
      <c r="T832" s="208">
        <f>T833</f>
        <v>0</v>
      </c>
      <c r="AR832" s="209" t="s">
        <v>173</v>
      </c>
      <c r="AT832" s="210" t="s">
        <v>72</v>
      </c>
      <c r="AU832" s="210" t="s">
        <v>78</v>
      </c>
      <c r="AY832" s="209" t="s">
        <v>137</v>
      </c>
      <c r="BK832" s="211">
        <f>BK833</f>
        <v>0</v>
      </c>
    </row>
    <row r="833" s="1" customFormat="1" ht="16.5" customHeight="1">
      <c r="B833" s="46"/>
      <c r="C833" s="214" t="s">
        <v>966</v>
      </c>
      <c r="D833" s="214" t="s">
        <v>140</v>
      </c>
      <c r="E833" s="215" t="s">
        <v>967</v>
      </c>
      <c r="F833" s="216" t="s">
        <v>968</v>
      </c>
      <c r="G833" s="217" t="s">
        <v>953</v>
      </c>
      <c r="H833" s="218">
        <v>1</v>
      </c>
      <c r="I833" s="219"/>
      <c r="J833" s="220">
        <f>ROUND(I833*H833,2)</f>
        <v>0</v>
      </c>
      <c r="K833" s="216" t="s">
        <v>144</v>
      </c>
      <c r="L833" s="72"/>
      <c r="M833" s="221" t="s">
        <v>21</v>
      </c>
      <c r="N833" s="222" t="s">
        <v>44</v>
      </c>
      <c r="O833" s="47"/>
      <c r="P833" s="223">
        <f>O833*H833</f>
        <v>0</v>
      </c>
      <c r="Q833" s="223">
        <v>0</v>
      </c>
      <c r="R833" s="223">
        <f>Q833*H833</f>
        <v>0</v>
      </c>
      <c r="S833" s="223">
        <v>0</v>
      </c>
      <c r="T833" s="224">
        <f>S833*H833</f>
        <v>0</v>
      </c>
      <c r="AR833" s="24" t="s">
        <v>954</v>
      </c>
      <c r="AT833" s="24" t="s">
        <v>140</v>
      </c>
      <c r="AU833" s="24" t="s">
        <v>85</v>
      </c>
      <c r="AY833" s="24" t="s">
        <v>137</v>
      </c>
      <c r="BE833" s="225">
        <f>IF(N833="základní",J833,0)</f>
        <v>0</v>
      </c>
      <c r="BF833" s="225">
        <f>IF(N833="snížená",J833,0)</f>
        <v>0</v>
      </c>
      <c r="BG833" s="225">
        <f>IF(N833="zákl. přenesená",J833,0)</f>
        <v>0</v>
      </c>
      <c r="BH833" s="225">
        <f>IF(N833="sníž. přenesená",J833,0)</f>
        <v>0</v>
      </c>
      <c r="BI833" s="225">
        <f>IF(N833="nulová",J833,0)</f>
        <v>0</v>
      </c>
      <c r="BJ833" s="24" t="s">
        <v>78</v>
      </c>
      <c r="BK833" s="225">
        <f>ROUND(I833*H833,2)</f>
        <v>0</v>
      </c>
      <c r="BL833" s="24" t="s">
        <v>954</v>
      </c>
      <c r="BM833" s="24" t="s">
        <v>969</v>
      </c>
    </row>
    <row r="834" s="10" customFormat="1" ht="29.88" customHeight="1">
      <c r="B834" s="198"/>
      <c r="C834" s="199"/>
      <c r="D834" s="200" t="s">
        <v>72</v>
      </c>
      <c r="E834" s="212" t="s">
        <v>970</v>
      </c>
      <c r="F834" s="212" t="s">
        <v>971</v>
      </c>
      <c r="G834" s="199"/>
      <c r="H834" s="199"/>
      <c r="I834" s="202"/>
      <c r="J834" s="213">
        <f>BK834</f>
        <v>0</v>
      </c>
      <c r="K834" s="199"/>
      <c r="L834" s="204"/>
      <c r="M834" s="205"/>
      <c r="N834" s="206"/>
      <c r="O834" s="206"/>
      <c r="P834" s="207">
        <f>SUM(P835:P846)</f>
        <v>0</v>
      </c>
      <c r="Q834" s="206"/>
      <c r="R834" s="207">
        <f>SUM(R835:R846)</f>
        <v>0</v>
      </c>
      <c r="S834" s="206"/>
      <c r="T834" s="208">
        <f>SUM(T835:T846)</f>
        <v>0</v>
      </c>
      <c r="AR834" s="209" t="s">
        <v>173</v>
      </c>
      <c r="AT834" s="210" t="s">
        <v>72</v>
      </c>
      <c r="AU834" s="210" t="s">
        <v>78</v>
      </c>
      <c r="AY834" s="209" t="s">
        <v>137</v>
      </c>
      <c r="BK834" s="211">
        <f>SUM(BK835:BK846)</f>
        <v>0</v>
      </c>
    </row>
    <row r="835" s="1" customFormat="1" ht="16.5" customHeight="1">
      <c r="B835" s="46"/>
      <c r="C835" s="214" t="s">
        <v>972</v>
      </c>
      <c r="D835" s="214" t="s">
        <v>140</v>
      </c>
      <c r="E835" s="215" t="s">
        <v>973</v>
      </c>
      <c r="F835" s="216" t="s">
        <v>974</v>
      </c>
      <c r="G835" s="217" t="s">
        <v>953</v>
      </c>
      <c r="H835" s="218">
        <v>1</v>
      </c>
      <c r="I835" s="219"/>
      <c r="J835" s="220">
        <f>ROUND(I835*H835,2)</f>
        <v>0</v>
      </c>
      <c r="K835" s="216" t="s">
        <v>21</v>
      </c>
      <c r="L835" s="72"/>
      <c r="M835" s="221" t="s">
        <v>21</v>
      </c>
      <c r="N835" s="222" t="s">
        <v>44</v>
      </c>
      <c r="O835" s="47"/>
      <c r="P835" s="223">
        <f>O835*H835</f>
        <v>0</v>
      </c>
      <c r="Q835" s="223">
        <v>0</v>
      </c>
      <c r="R835" s="223">
        <f>Q835*H835</f>
        <v>0</v>
      </c>
      <c r="S835" s="223">
        <v>0</v>
      </c>
      <c r="T835" s="224">
        <f>S835*H835</f>
        <v>0</v>
      </c>
      <c r="AR835" s="24" t="s">
        <v>954</v>
      </c>
      <c r="AT835" s="24" t="s">
        <v>140</v>
      </c>
      <c r="AU835" s="24" t="s">
        <v>85</v>
      </c>
      <c r="AY835" s="24" t="s">
        <v>137</v>
      </c>
      <c r="BE835" s="225">
        <f>IF(N835="základní",J835,0)</f>
        <v>0</v>
      </c>
      <c r="BF835" s="225">
        <f>IF(N835="snížená",J835,0)</f>
        <v>0</v>
      </c>
      <c r="BG835" s="225">
        <f>IF(N835="zákl. přenesená",J835,0)</f>
        <v>0</v>
      </c>
      <c r="BH835" s="225">
        <f>IF(N835="sníž. přenesená",J835,0)</f>
        <v>0</v>
      </c>
      <c r="BI835" s="225">
        <f>IF(N835="nulová",J835,0)</f>
        <v>0</v>
      </c>
      <c r="BJ835" s="24" t="s">
        <v>78</v>
      </c>
      <c r="BK835" s="225">
        <f>ROUND(I835*H835,2)</f>
        <v>0</v>
      </c>
      <c r="BL835" s="24" t="s">
        <v>954</v>
      </c>
      <c r="BM835" s="24" t="s">
        <v>975</v>
      </c>
    </row>
    <row r="836" s="11" customFormat="1">
      <c r="B836" s="226"/>
      <c r="C836" s="227"/>
      <c r="D836" s="228" t="s">
        <v>147</v>
      </c>
      <c r="E836" s="229" t="s">
        <v>21</v>
      </c>
      <c r="F836" s="230" t="s">
        <v>976</v>
      </c>
      <c r="G836" s="227"/>
      <c r="H836" s="229" t="s">
        <v>21</v>
      </c>
      <c r="I836" s="231"/>
      <c r="J836" s="227"/>
      <c r="K836" s="227"/>
      <c r="L836" s="232"/>
      <c r="M836" s="233"/>
      <c r="N836" s="234"/>
      <c r="O836" s="234"/>
      <c r="P836" s="234"/>
      <c r="Q836" s="234"/>
      <c r="R836" s="234"/>
      <c r="S836" s="234"/>
      <c r="T836" s="235"/>
      <c r="AT836" s="236" t="s">
        <v>147</v>
      </c>
      <c r="AU836" s="236" t="s">
        <v>85</v>
      </c>
      <c r="AV836" s="11" t="s">
        <v>78</v>
      </c>
      <c r="AW836" s="11" t="s">
        <v>35</v>
      </c>
      <c r="AX836" s="11" t="s">
        <v>73</v>
      </c>
      <c r="AY836" s="236" t="s">
        <v>137</v>
      </c>
    </row>
    <row r="837" s="11" customFormat="1">
      <c r="B837" s="226"/>
      <c r="C837" s="227"/>
      <c r="D837" s="228" t="s">
        <v>147</v>
      </c>
      <c r="E837" s="229" t="s">
        <v>21</v>
      </c>
      <c r="F837" s="230" t="s">
        <v>977</v>
      </c>
      <c r="G837" s="227"/>
      <c r="H837" s="229" t="s">
        <v>21</v>
      </c>
      <c r="I837" s="231"/>
      <c r="J837" s="227"/>
      <c r="K837" s="227"/>
      <c r="L837" s="232"/>
      <c r="M837" s="233"/>
      <c r="N837" s="234"/>
      <c r="O837" s="234"/>
      <c r="P837" s="234"/>
      <c r="Q837" s="234"/>
      <c r="R837" s="234"/>
      <c r="S837" s="234"/>
      <c r="T837" s="235"/>
      <c r="AT837" s="236" t="s">
        <v>147</v>
      </c>
      <c r="AU837" s="236" t="s">
        <v>85</v>
      </c>
      <c r="AV837" s="11" t="s">
        <v>78</v>
      </c>
      <c r="AW837" s="11" t="s">
        <v>35</v>
      </c>
      <c r="AX837" s="11" t="s">
        <v>73</v>
      </c>
      <c r="AY837" s="236" t="s">
        <v>137</v>
      </c>
    </row>
    <row r="838" s="12" customFormat="1">
      <c r="B838" s="237"/>
      <c r="C838" s="238"/>
      <c r="D838" s="228" t="s">
        <v>147</v>
      </c>
      <c r="E838" s="239" t="s">
        <v>21</v>
      </c>
      <c r="F838" s="240" t="s">
        <v>324</v>
      </c>
      <c r="G838" s="238"/>
      <c r="H838" s="241">
        <v>1</v>
      </c>
      <c r="I838" s="242"/>
      <c r="J838" s="238"/>
      <c r="K838" s="238"/>
      <c r="L838" s="243"/>
      <c r="M838" s="244"/>
      <c r="N838" s="245"/>
      <c r="O838" s="245"/>
      <c r="P838" s="245"/>
      <c r="Q838" s="245"/>
      <c r="R838" s="245"/>
      <c r="S838" s="245"/>
      <c r="T838" s="246"/>
      <c r="AT838" s="247" t="s">
        <v>147</v>
      </c>
      <c r="AU838" s="247" t="s">
        <v>85</v>
      </c>
      <c r="AV838" s="12" t="s">
        <v>85</v>
      </c>
      <c r="AW838" s="12" t="s">
        <v>35</v>
      </c>
      <c r="AX838" s="12" t="s">
        <v>78</v>
      </c>
      <c r="AY838" s="247" t="s">
        <v>137</v>
      </c>
    </row>
    <row r="839" s="1" customFormat="1" ht="16.5" customHeight="1">
      <c r="B839" s="46"/>
      <c r="C839" s="214" t="s">
        <v>978</v>
      </c>
      <c r="D839" s="214" t="s">
        <v>140</v>
      </c>
      <c r="E839" s="215" t="s">
        <v>979</v>
      </c>
      <c r="F839" s="216" t="s">
        <v>980</v>
      </c>
      <c r="G839" s="217" t="s">
        <v>953</v>
      </c>
      <c r="H839" s="218">
        <v>1</v>
      </c>
      <c r="I839" s="219"/>
      <c r="J839" s="220">
        <f>ROUND(I839*H839,2)</f>
        <v>0</v>
      </c>
      <c r="K839" s="216" t="s">
        <v>21</v>
      </c>
      <c r="L839" s="72"/>
      <c r="M839" s="221" t="s">
        <v>21</v>
      </c>
      <c r="N839" s="222" t="s">
        <v>44</v>
      </c>
      <c r="O839" s="47"/>
      <c r="P839" s="223">
        <f>O839*H839</f>
        <v>0</v>
      </c>
      <c r="Q839" s="223">
        <v>0</v>
      </c>
      <c r="R839" s="223">
        <f>Q839*H839</f>
        <v>0</v>
      </c>
      <c r="S839" s="223">
        <v>0</v>
      </c>
      <c r="T839" s="224">
        <f>S839*H839</f>
        <v>0</v>
      </c>
      <c r="AR839" s="24" t="s">
        <v>954</v>
      </c>
      <c r="AT839" s="24" t="s">
        <v>140</v>
      </c>
      <c r="AU839" s="24" t="s">
        <v>85</v>
      </c>
      <c r="AY839" s="24" t="s">
        <v>137</v>
      </c>
      <c r="BE839" s="225">
        <f>IF(N839="základní",J839,0)</f>
        <v>0</v>
      </c>
      <c r="BF839" s="225">
        <f>IF(N839="snížená",J839,0)</f>
        <v>0</v>
      </c>
      <c r="BG839" s="225">
        <f>IF(N839="zákl. přenesená",J839,0)</f>
        <v>0</v>
      </c>
      <c r="BH839" s="225">
        <f>IF(N839="sníž. přenesená",J839,0)</f>
        <v>0</v>
      </c>
      <c r="BI839" s="225">
        <f>IF(N839="nulová",J839,0)</f>
        <v>0</v>
      </c>
      <c r="BJ839" s="24" t="s">
        <v>78</v>
      </c>
      <c r="BK839" s="225">
        <f>ROUND(I839*H839,2)</f>
        <v>0</v>
      </c>
      <c r="BL839" s="24" t="s">
        <v>954</v>
      </c>
      <c r="BM839" s="24" t="s">
        <v>981</v>
      </c>
    </row>
    <row r="840" s="11" customFormat="1">
      <c r="B840" s="226"/>
      <c r="C840" s="227"/>
      <c r="D840" s="228" t="s">
        <v>147</v>
      </c>
      <c r="E840" s="229" t="s">
        <v>21</v>
      </c>
      <c r="F840" s="230" t="s">
        <v>982</v>
      </c>
      <c r="G840" s="227"/>
      <c r="H840" s="229" t="s">
        <v>21</v>
      </c>
      <c r="I840" s="231"/>
      <c r="J840" s="227"/>
      <c r="K840" s="227"/>
      <c r="L840" s="232"/>
      <c r="M840" s="233"/>
      <c r="N840" s="234"/>
      <c r="O840" s="234"/>
      <c r="P840" s="234"/>
      <c r="Q840" s="234"/>
      <c r="R840" s="234"/>
      <c r="S840" s="234"/>
      <c r="T840" s="235"/>
      <c r="AT840" s="236" t="s">
        <v>147</v>
      </c>
      <c r="AU840" s="236" t="s">
        <v>85</v>
      </c>
      <c r="AV840" s="11" t="s">
        <v>78</v>
      </c>
      <c r="AW840" s="11" t="s">
        <v>35</v>
      </c>
      <c r="AX840" s="11" t="s">
        <v>73</v>
      </c>
      <c r="AY840" s="236" t="s">
        <v>137</v>
      </c>
    </row>
    <row r="841" s="11" customFormat="1">
      <c r="B841" s="226"/>
      <c r="C841" s="227"/>
      <c r="D841" s="228" t="s">
        <v>147</v>
      </c>
      <c r="E841" s="229" t="s">
        <v>21</v>
      </c>
      <c r="F841" s="230" t="s">
        <v>983</v>
      </c>
      <c r="G841" s="227"/>
      <c r="H841" s="229" t="s">
        <v>21</v>
      </c>
      <c r="I841" s="231"/>
      <c r="J841" s="227"/>
      <c r="K841" s="227"/>
      <c r="L841" s="232"/>
      <c r="M841" s="233"/>
      <c r="N841" s="234"/>
      <c r="O841" s="234"/>
      <c r="P841" s="234"/>
      <c r="Q841" s="234"/>
      <c r="R841" s="234"/>
      <c r="S841" s="234"/>
      <c r="T841" s="235"/>
      <c r="AT841" s="236" t="s">
        <v>147</v>
      </c>
      <c r="AU841" s="236" t="s">
        <v>85</v>
      </c>
      <c r="AV841" s="11" t="s">
        <v>78</v>
      </c>
      <c r="AW841" s="11" t="s">
        <v>35</v>
      </c>
      <c r="AX841" s="11" t="s">
        <v>73</v>
      </c>
      <c r="AY841" s="236" t="s">
        <v>137</v>
      </c>
    </row>
    <row r="842" s="12" customFormat="1">
      <c r="B842" s="237"/>
      <c r="C842" s="238"/>
      <c r="D842" s="228" t="s">
        <v>147</v>
      </c>
      <c r="E842" s="239" t="s">
        <v>21</v>
      </c>
      <c r="F842" s="240" t="s">
        <v>324</v>
      </c>
      <c r="G842" s="238"/>
      <c r="H842" s="241">
        <v>1</v>
      </c>
      <c r="I842" s="242"/>
      <c r="J842" s="238"/>
      <c r="K842" s="238"/>
      <c r="L842" s="243"/>
      <c r="M842" s="244"/>
      <c r="N842" s="245"/>
      <c r="O842" s="245"/>
      <c r="P842" s="245"/>
      <c r="Q842" s="245"/>
      <c r="R842" s="245"/>
      <c r="S842" s="245"/>
      <c r="T842" s="246"/>
      <c r="AT842" s="247" t="s">
        <v>147</v>
      </c>
      <c r="AU842" s="247" t="s">
        <v>85</v>
      </c>
      <c r="AV842" s="12" t="s">
        <v>85</v>
      </c>
      <c r="AW842" s="12" t="s">
        <v>35</v>
      </c>
      <c r="AX842" s="12" t="s">
        <v>78</v>
      </c>
      <c r="AY842" s="247" t="s">
        <v>137</v>
      </c>
    </row>
    <row r="843" s="1" customFormat="1" ht="16.5" customHeight="1">
      <c r="B843" s="46"/>
      <c r="C843" s="214" t="s">
        <v>984</v>
      </c>
      <c r="D843" s="214" t="s">
        <v>140</v>
      </c>
      <c r="E843" s="215" t="s">
        <v>985</v>
      </c>
      <c r="F843" s="216" t="s">
        <v>986</v>
      </c>
      <c r="G843" s="217" t="s">
        <v>953</v>
      </c>
      <c r="H843" s="218">
        <v>1</v>
      </c>
      <c r="I843" s="219"/>
      <c r="J843" s="220">
        <f>ROUND(I843*H843,2)</f>
        <v>0</v>
      </c>
      <c r="K843" s="216" t="s">
        <v>21</v>
      </c>
      <c r="L843" s="72"/>
      <c r="M843" s="221" t="s">
        <v>21</v>
      </c>
      <c r="N843" s="222" t="s">
        <v>44</v>
      </c>
      <c r="O843" s="47"/>
      <c r="P843" s="223">
        <f>O843*H843</f>
        <v>0</v>
      </c>
      <c r="Q843" s="223">
        <v>0</v>
      </c>
      <c r="R843" s="223">
        <f>Q843*H843</f>
        <v>0</v>
      </c>
      <c r="S843" s="223">
        <v>0</v>
      </c>
      <c r="T843" s="224">
        <f>S843*H843</f>
        <v>0</v>
      </c>
      <c r="AR843" s="24" t="s">
        <v>954</v>
      </c>
      <c r="AT843" s="24" t="s">
        <v>140</v>
      </c>
      <c r="AU843" s="24" t="s">
        <v>85</v>
      </c>
      <c r="AY843" s="24" t="s">
        <v>137</v>
      </c>
      <c r="BE843" s="225">
        <f>IF(N843="základní",J843,0)</f>
        <v>0</v>
      </c>
      <c r="BF843" s="225">
        <f>IF(N843="snížená",J843,0)</f>
        <v>0</v>
      </c>
      <c r="BG843" s="225">
        <f>IF(N843="zákl. přenesená",J843,0)</f>
        <v>0</v>
      </c>
      <c r="BH843" s="225">
        <f>IF(N843="sníž. přenesená",J843,0)</f>
        <v>0</v>
      </c>
      <c r="BI843" s="225">
        <f>IF(N843="nulová",J843,0)</f>
        <v>0</v>
      </c>
      <c r="BJ843" s="24" t="s">
        <v>78</v>
      </c>
      <c r="BK843" s="225">
        <f>ROUND(I843*H843,2)</f>
        <v>0</v>
      </c>
      <c r="BL843" s="24" t="s">
        <v>954</v>
      </c>
      <c r="BM843" s="24" t="s">
        <v>987</v>
      </c>
    </row>
    <row r="844" s="11" customFormat="1">
      <c r="B844" s="226"/>
      <c r="C844" s="227"/>
      <c r="D844" s="228" t="s">
        <v>147</v>
      </c>
      <c r="E844" s="229" t="s">
        <v>21</v>
      </c>
      <c r="F844" s="230" t="s">
        <v>988</v>
      </c>
      <c r="G844" s="227"/>
      <c r="H844" s="229" t="s">
        <v>21</v>
      </c>
      <c r="I844" s="231"/>
      <c r="J844" s="227"/>
      <c r="K844" s="227"/>
      <c r="L844" s="232"/>
      <c r="M844" s="233"/>
      <c r="N844" s="234"/>
      <c r="O844" s="234"/>
      <c r="P844" s="234"/>
      <c r="Q844" s="234"/>
      <c r="R844" s="234"/>
      <c r="S844" s="234"/>
      <c r="T844" s="235"/>
      <c r="AT844" s="236" t="s">
        <v>147</v>
      </c>
      <c r="AU844" s="236" t="s">
        <v>85</v>
      </c>
      <c r="AV844" s="11" t="s">
        <v>78</v>
      </c>
      <c r="AW844" s="11" t="s">
        <v>35</v>
      </c>
      <c r="AX844" s="11" t="s">
        <v>73</v>
      </c>
      <c r="AY844" s="236" t="s">
        <v>137</v>
      </c>
    </row>
    <row r="845" s="11" customFormat="1">
      <c r="B845" s="226"/>
      <c r="C845" s="227"/>
      <c r="D845" s="228" t="s">
        <v>147</v>
      </c>
      <c r="E845" s="229" t="s">
        <v>21</v>
      </c>
      <c r="F845" s="230" t="s">
        <v>989</v>
      </c>
      <c r="G845" s="227"/>
      <c r="H845" s="229" t="s">
        <v>21</v>
      </c>
      <c r="I845" s="231"/>
      <c r="J845" s="227"/>
      <c r="K845" s="227"/>
      <c r="L845" s="232"/>
      <c r="M845" s="233"/>
      <c r="N845" s="234"/>
      <c r="O845" s="234"/>
      <c r="P845" s="234"/>
      <c r="Q845" s="234"/>
      <c r="R845" s="234"/>
      <c r="S845" s="234"/>
      <c r="T845" s="235"/>
      <c r="AT845" s="236" t="s">
        <v>147</v>
      </c>
      <c r="AU845" s="236" t="s">
        <v>85</v>
      </c>
      <c r="AV845" s="11" t="s">
        <v>78</v>
      </c>
      <c r="AW845" s="11" t="s">
        <v>35</v>
      </c>
      <c r="AX845" s="11" t="s">
        <v>73</v>
      </c>
      <c r="AY845" s="236" t="s">
        <v>137</v>
      </c>
    </row>
    <row r="846" s="12" customFormat="1">
      <c r="B846" s="237"/>
      <c r="C846" s="238"/>
      <c r="D846" s="228" t="s">
        <v>147</v>
      </c>
      <c r="E846" s="239" t="s">
        <v>21</v>
      </c>
      <c r="F846" s="240" t="s">
        <v>324</v>
      </c>
      <c r="G846" s="238"/>
      <c r="H846" s="241">
        <v>1</v>
      </c>
      <c r="I846" s="242"/>
      <c r="J846" s="238"/>
      <c r="K846" s="238"/>
      <c r="L846" s="243"/>
      <c r="M846" s="244"/>
      <c r="N846" s="245"/>
      <c r="O846" s="245"/>
      <c r="P846" s="245"/>
      <c r="Q846" s="245"/>
      <c r="R846" s="245"/>
      <c r="S846" s="245"/>
      <c r="T846" s="246"/>
      <c r="AT846" s="247" t="s">
        <v>147</v>
      </c>
      <c r="AU846" s="247" t="s">
        <v>85</v>
      </c>
      <c r="AV846" s="12" t="s">
        <v>85</v>
      </c>
      <c r="AW846" s="12" t="s">
        <v>35</v>
      </c>
      <c r="AX846" s="12" t="s">
        <v>78</v>
      </c>
      <c r="AY846" s="247" t="s">
        <v>137</v>
      </c>
    </row>
    <row r="847" s="10" customFormat="1" ht="29.88" customHeight="1">
      <c r="B847" s="198"/>
      <c r="C847" s="199"/>
      <c r="D847" s="200" t="s">
        <v>72</v>
      </c>
      <c r="E847" s="212" t="s">
        <v>990</v>
      </c>
      <c r="F847" s="212" t="s">
        <v>991</v>
      </c>
      <c r="G847" s="199"/>
      <c r="H847" s="199"/>
      <c r="I847" s="202"/>
      <c r="J847" s="213">
        <f>BK847</f>
        <v>0</v>
      </c>
      <c r="K847" s="199"/>
      <c r="L847" s="204"/>
      <c r="M847" s="205"/>
      <c r="N847" s="206"/>
      <c r="O847" s="206"/>
      <c r="P847" s="207">
        <f>P848</f>
        <v>0</v>
      </c>
      <c r="Q847" s="206"/>
      <c r="R847" s="207">
        <f>R848</f>
        <v>0</v>
      </c>
      <c r="S847" s="206"/>
      <c r="T847" s="208">
        <f>T848</f>
        <v>0</v>
      </c>
      <c r="AR847" s="209" t="s">
        <v>173</v>
      </c>
      <c r="AT847" s="210" t="s">
        <v>72</v>
      </c>
      <c r="AU847" s="210" t="s">
        <v>78</v>
      </c>
      <c r="AY847" s="209" t="s">
        <v>137</v>
      </c>
      <c r="BK847" s="211">
        <f>BK848</f>
        <v>0</v>
      </c>
    </row>
    <row r="848" s="1" customFormat="1" ht="16.5" customHeight="1">
      <c r="B848" s="46"/>
      <c r="C848" s="214" t="s">
        <v>992</v>
      </c>
      <c r="D848" s="214" t="s">
        <v>140</v>
      </c>
      <c r="E848" s="215" t="s">
        <v>993</v>
      </c>
      <c r="F848" s="216" t="s">
        <v>994</v>
      </c>
      <c r="G848" s="217" t="s">
        <v>953</v>
      </c>
      <c r="H848" s="218">
        <v>1</v>
      </c>
      <c r="I848" s="219"/>
      <c r="J848" s="220">
        <f>ROUND(I848*H848,2)</f>
        <v>0</v>
      </c>
      <c r="K848" s="216" t="s">
        <v>144</v>
      </c>
      <c r="L848" s="72"/>
      <c r="M848" s="221" t="s">
        <v>21</v>
      </c>
      <c r="N848" s="280" t="s">
        <v>44</v>
      </c>
      <c r="O848" s="281"/>
      <c r="P848" s="282">
        <f>O848*H848</f>
        <v>0</v>
      </c>
      <c r="Q848" s="282">
        <v>0</v>
      </c>
      <c r="R848" s="282">
        <f>Q848*H848</f>
        <v>0</v>
      </c>
      <c r="S848" s="282">
        <v>0</v>
      </c>
      <c r="T848" s="283">
        <f>S848*H848</f>
        <v>0</v>
      </c>
      <c r="AR848" s="24" t="s">
        <v>954</v>
      </c>
      <c r="AT848" s="24" t="s">
        <v>140</v>
      </c>
      <c r="AU848" s="24" t="s">
        <v>85</v>
      </c>
      <c r="AY848" s="24" t="s">
        <v>137</v>
      </c>
      <c r="BE848" s="225">
        <f>IF(N848="základní",J848,0)</f>
        <v>0</v>
      </c>
      <c r="BF848" s="225">
        <f>IF(N848="snížená",J848,0)</f>
        <v>0</v>
      </c>
      <c r="BG848" s="225">
        <f>IF(N848="zákl. přenesená",J848,0)</f>
        <v>0</v>
      </c>
      <c r="BH848" s="225">
        <f>IF(N848="sníž. přenesená",J848,0)</f>
        <v>0</v>
      </c>
      <c r="BI848" s="225">
        <f>IF(N848="nulová",J848,0)</f>
        <v>0</v>
      </c>
      <c r="BJ848" s="24" t="s">
        <v>78</v>
      </c>
      <c r="BK848" s="225">
        <f>ROUND(I848*H848,2)</f>
        <v>0</v>
      </c>
      <c r="BL848" s="24" t="s">
        <v>954</v>
      </c>
      <c r="BM848" s="24" t="s">
        <v>995</v>
      </c>
    </row>
    <row r="849" s="1" customFormat="1" ht="6.96" customHeight="1">
      <c r="B849" s="67"/>
      <c r="C849" s="68"/>
      <c r="D849" s="68"/>
      <c r="E849" s="68"/>
      <c r="F849" s="68"/>
      <c r="G849" s="68"/>
      <c r="H849" s="68"/>
      <c r="I849" s="160"/>
      <c r="J849" s="68"/>
      <c r="K849" s="68"/>
      <c r="L849" s="72"/>
    </row>
  </sheetData>
  <sheetProtection sheet="1" autoFilter="0" formatColumns="0" formatRows="0" objects="1" scenarios="1" spinCount="100000" saltValue="o23mabcCUvGLK1nYvws9SgUZZ5sXdN7oC+M7RsuK/Sg/+A7XBqk2y7/+NtSolFBaRF8X2jfyYeYO9H6O8djFNw==" hashValue="7vogElCGI5vOzRKR16p20bj5dB9e9/rfogaJpG4z6AlPovcqfCZIIaD30oKozROqVAIVK78WADpomqyv1kmXOw==" algorithmName="SHA-512" password="CC35"/>
  <autoFilter ref="C98:K848"/>
  <mergeCells count="7">
    <mergeCell ref="E7:H7"/>
    <mergeCell ref="E22:H22"/>
    <mergeCell ref="E43:H43"/>
    <mergeCell ref="J47:J48"/>
    <mergeCell ref="E91:H91"/>
    <mergeCell ref="G1:H1"/>
    <mergeCell ref="L2:V2"/>
  </mergeCells>
  <hyperlinks>
    <hyperlink ref="F1:G1" location="C2" display="1) Krycí list soupisu"/>
    <hyperlink ref="G1:H1" location="C50" display="2) Rekapitulace"/>
    <hyperlink ref="J1" location="C9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4" customWidth="1"/>
    <col min="2" max="2" width="1.664063" style="284" customWidth="1"/>
    <col min="3" max="4" width="5" style="284" customWidth="1"/>
    <col min="5" max="5" width="11.67" style="284" customWidth="1"/>
    <col min="6" max="6" width="9.17" style="284" customWidth="1"/>
    <col min="7" max="7" width="5" style="284" customWidth="1"/>
    <col min="8" max="8" width="77.83" style="284" customWidth="1"/>
    <col min="9" max="10" width="20" style="284" customWidth="1"/>
    <col min="11" max="11" width="1.664063" style="284" customWidth="1"/>
  </cols>
  <sheetData>
    <row r="1" ht="37.5" customHeight="1"/>
    <row r="2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5" customFormat="1" ht="45" customHeight="1">
      <c r="B3" s="288"/>
      <c r="C3" s="289" t="s">
        <v>996</v>
      </c>
      <c r="D3" s="289"/>
      <c r="E3" s="289"/>
      <c r="F3" s="289"/>
      <c r="G3" s="289"/>
      <c r="H3" s="289"/>
      <c r="I3" s="289"/>
      <c r="J3" s="289"/>
      <c r="K3" s="290"/>
    </row>
    <row r="4" ht="25.5" customHeight="1">
      <c r="B4" s="291"/>
      <c r="C4" s="292" t="s">
        <v>997</v>
      </c>
      <c r="D4" s="292"/>
      <c r="E4" s="292"/>
      <c r="F4" s="292"/>
      <c r="G4" s="292"/>
      <c r="H4" s="292"/>
      <c r="I4" s="292"/>
      <c r="J4" s="292"/>
      <c r="K4" s="293"/>
    </row>
    <row r="5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ht="15" customHeight="1">
      <c r="B6" s="291"/>
      <c r="C6" s="295" t="s">
        <v>998</v>
      </c>
      <c r="D6" s="295"/>
      <c r="E6" s="295"/>
      <c r="F6" s="295"/>
      <c r="G6" s="295"/>
      <c r="H6" s="295"/>
      <c r="I6" s="295"/>
      <c r="J6" s="295"/>
      <c r="K6" s="293"/>
    </row>
    <row r="7" ht="15" customHeight="1">
      <c r="B7" s="296"/>
      <c r="C7" s="295" t="s">
        <v>999</v>
      </c>
      <c r="D7" s="295"/>
      <c r="E7" s="295"/>
      <c r="F7" s="295"/>
      <c r="G7" s="295"/>
      <c r="H7" s="295"/>
      <c r="I7" s="295"/>
      <c r="J7" s="295"/>
      <c r="K7" s="293"/>
    </row>
    <row r="8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ht="15" customHeight="1">
      <c r="B9" s="296"/>
      <c r="C9" s="295" t="s">
        <v>1000</v>
      </c>
      <c r="D9" s="295"/>
      <c r="E9" s="295"/>
      <c r="F9" s="295"/>
      <c r="G9" s="295"/>
      <c r="H9" s="295"/>
      <c r="I9" s="295"/>
      <c r="J9" s="295"/>
      <c r="K9" s="293"/>
    </row>
    <row r="10" ht="15" customHeight="1">
      <c r="B10" s="296"/>
      <c r="C10" s="295"/>
      <c r="D10" s="295" t="s">
        <v>1001</v>
      </c>
      <c r="E10" s="295"/>
      <c r="F10" s="295"/>
      <c r="G10" s="295"/>
      <c r="H10" s="295"/>
      <c r="I10" s="295"/>
      <c r="J10" s="295"/>
      <c r="K10" s="293"/>
    </row>
    <row r="11" ht="15" customHeight="1">
      <c r="B11" s="296"/>
      <c r="C11" s="297"/>
      <c r="D11" s="295" t="s">
        <v>1002</v>
      </c>
      <c r="E11" s="295"/>
      <c r="F11" s="295"/>
      <c r="G11" s="295"/>
      <c r="H11" s="295"/>
      <c r="I11" s="295"/>
      <c r="J11" s="295"/>
      <c r="K11" s="293"/>
    </row>
    <row r="12" ht="12.75" customHeight="1">
      <c r="B12" s="296"/>
      <c r="C12" s="297"/>
      <c r="D12" s="297"/>
      <c r="E12" s="297"/>
      <c r="F12" s="297"/>
      <c r="G12" s="297"/>
      <c r="H12" s="297"/>
      <c r="I12" s="297"/>
      <c r="J12" s="297"/>
      <c r="K12" s="293"/>
    </row>
    <row r="13" ht="15" customHeight="1">
      <c r="B13" s="296"/>
      <c r="C13" s="297"/>
      <c r="D13" s="295" t="s">
        <v>1003</v>
      </c>
      <c r="E13" s="295"/>
      <c r="F13" s="295"/>
      <c r="G13" s="295"/>
      <c r="H13" s="295"/>
      <c r="I13" s="295"/>
      <c r="J13" s="295"/>
      <c r="K13" s="293"/>
    </row>
    <row r="14" ht="15" customHeight="1">
      <c r="B14" s="296"/>
      <c r="C14" s="297"/>
      <c r="D14" s="295" t="s">
        <v>1004</v>
      </c>
      <c r="E14" s="295"/>
      <c r="F14" s="295"/>
      <c r="G14" s="295"/>
      <c r="H14" s="295"/>
      <c r="I14" s="295"/>
      <c r="J14" s="295"/>
      <c r="K14" s="293"/>
    </row>
    <row r="15" ht="15" customHeight="1">
      <c r="B15" s="296"/>
      <c r="C15" s="297"/>
      <c r="D15" s="295" t="s">
        <v>1005</v>
      </c>
      <c r="E15" s="295"/>
      <c r="F15" s="295"/>
      <c r="G15" s="295"/>
      <c r="H15" s="295"/>
      <c r="I15" s="295"/>
      <c r="J15" s="295"/>
      <c r="K15" s="293"/>
    </row>
    <row r="16" ht="15" customHeight="1">
      <c r="B16" s="296"/>
      <c r="C16" s="297"/>
      <c r="D16" s="297"/>
      <c r="E16" s="298" t="s">
        <v>77</v>
      </c>
      <c r="F16" s="295" t="s">
        <v>1006</v>
      </c>
      <c r="G16" s="295"/>
      <c r="H16" s="295"/>
      <c r="I16" s="295"/>
      <c r="J16" s="295"/>
      <c r="K16" s="293"/>
    </row>
    <row r="17" ht="15" customHeight="1">
      <c r="B17" s="296"/>
      <c r="C17" s="297"/>
      <c r="D17" s="297"/>
      <c r="E17" s="298" t="s">
        <v>1007</v>
      </c>
      <c r="F17" s="295" t="s">
        <v>1008</v>
      </c>
      <c r="G17" s="295"/>
      <c r="H17" s="295"/>
      <c r="I17" s="295"/>
      <c r="J17" s="295"/>
      <c r="K17" s="293"/>
    </row>
    <row r="18" ht="15" customHeight="1">
      <c r="B18" s="296"/>
      <c r="C18" s="297"/>
      <c r="D18" s="297"/>
      <c r="E18" s="298" t="s">
        <v>1009</v>
      </c>
      <c r="F18" s="295" t="s">
        <v>1010</v>
      </c>
      <c r="G18" s="295"/>
      <c r="H18" s="295"/>
      <c r="I18" s="295"/>
      <c r="J18" s="295"/>
      <c r="K18" s="293"/>
    </row>
    <row r="19" ht="15" customHeight="1">
      <c r="B19" s="296"/>
      <c r="C19" s="297"/>
      <c r="D19" s="297"/>
      <c r="E19" s="298" t="s">
        <v>1011</v>
      </c>
      <c r="F19" s="295" t="s">
        <v>1012</v>
      </c>
      <c r="G19" s="295"/>
      <c r="H19" s="295"/>
      <c r="I19" s="295"/>
      <c r="J19" s="295"/>
      <c r="K19" s="293"/>
    </row>
    <row r="20" ht="15" customHeight="1">
      <c r="B20" s="296"/>
      <c r="C20" s="297"/>
      <c r="D20" s="297"/>
      <c r="E20" s="298" t="s">
        <v>1013</v>
      </c>
      <c r="F20" s="295" t="s">
        <v>1014</v>
      </c>
      <c r="G20" s="295"/>
      <c r="H20" s="295"/>
      <c r="I20" s="295"/>
      <c r="J20" s="295"/>
      <c r="K20" s="293"/>
    </row>
    <row r="21" ht="15" customHeight="1">
      <c r="B21" s="296"/>
      <c r="C21" s="297"/>
      <c r="D21" s="297"/>
      <c r="E21" s="298" t="s">
        <v>1015</v>
      </c>
      <c r="F21" s="295" t="s">
        <v>1016</v>
      </c>
      <c r="G21" s="295"/>
      <c r="H21" s="295"/>
      <c r="I21" s="295"/>
      <c r="J21" s="295"/>
      <c r="K21" s="293"/>
    </row>
    <row r="22" ht="12.75" customHeight="1">
      <c r="B22" s="296"/>
      <c r="C22" s="297"/>
      <c r="D22" s="297"/>
      <c r="E22" s="297"/>
      <c r="F22" s="297"/>
      <c r="G22" s="297"/>
      <c r="H22" s="297"/>
      <c r="I22" s="297"/>
      <c r="J22" s="297"/>
      <c r="K22" s="293"/>
    </row>
    <row r="23" ht="15" customHeight="1">
      <c r="B23" s="296"/>
      <c r="C23" s="295" t="s">
        <v>1017</v>
      </c>
      <c r="D23" s="295"/>
      <c r="E23" s="295"/>
      <c r="F23" s="295"/>
      <c r="G23" s="295"/>
      <c r="H23" s="295"/>
      <c r="I23" s="295"/>
      <c r="J23" s="295"/>
      <c r="K23" s="293"/>
    </row>
    <row r="24" ht="15" customHeight="1">
      <c r="B24" s="296"/>
      <c r="C24" s="295" t="s">
        <v>1018</v>
      </c>
      <c r="D24" s="295"/>
      <c r="E24" s="295"/>
      <c r="F24" s="295"/>
      <c r="G24" s="295"/>
      <c r="H24" s="295"/>
      <c r="I24" s="295"/>
      <c r="J24" s="295"/>
      <c r="K24" s="293"/>
    </row>
    <row r="25" ht="15" customHeight="1">
      <c r="B25" s="296"/>
      <c r="C25" s="295"/>
      <c r="D25" s="295" t="s">
        <v>1019</v>
      </c>
      <c r="E25" s="295"/>
      <c r="F25" s="295"/>
      <c r="G25" s="295"/>
      <c r="H25" s="295"/>
      <c r="I25" s="295"/>
      <c r="J25" s="295"/>
      <c r="K25" s="293"/>
    </row>
    <row r="26" ht="15" customHeight="1">
      <c r="B26" s="296"/>
      <c r="C26" s="297"/>
      <c r="D26" s="295" t="s">
        <v>1020</v>
      </c>
      <c r="E26" s="295"/>
      <c r="F26" s="295"/>
      <c r="G26" s="295"/>
      <c r="H26" s="295"/>
      <c r="I26" s="295"/>
      <c r="J26" s="295"/>
      <c r="K26" s="293"/>
    </row>
    <row r="27" ht="12.75" customHeight="1">
      <c r="B27" s="296"/>
      <c r="C27" s="297"/>
      <c r="D27" s="297"/>
      <c r="E27" s="297"/>
      <c r="F27" s="297"/>
      <c r="G27" s="297"/>
      <c r="H27" s="297"/>
      <c r="I27" s="297"/>
      <c r="J27" s="297"/>
      <c r="K27" s="293"/>
    </row>
    <row r="28" ht="15" customHeight="1">
      <c r="B28" s="296"/>
      <c r="C28" s="297"/>
      <c r="D28" s="295" t="s">
        <v>1021</v>
      </c>
      <c r="E28" s="295"/>
      <c r="F28" s="295"/>
      <c r="G28" s="295"/>
      <c r="H28" s="295"/>
      <c r="I28" s="295"/>
      <c r="J28" s="295"/>
      <c r="K28" s="293"/>
    </row>
    <row r="29" ht="15" customHeight="1">
      <c r="B29" s="296"/>
      <c r="C29" s="297"/>
      <c r="D29" s="295" t="s">
        <v>1022</v>
      </c>
      <c r="E29" s="295"/>
      <c r="F29" s="295"/>
      <c r="G29" s="295"/>
      <c r="H29" s="295"/>
      <c r="I29" s="295"/>
      <c r="J29" s="295"/>
      <c r="K29" s="293"/>
    </row>
    <row r="30" ht="12.75" customHeight="1">
      <c r="B30" s="296"/>
      <c r="C30" s="297"/>
      <c r="D30" s="297"/>
      <c r="E30" s="297"/>
      <c r="F30" s="297"/>
      <c r="G30" s="297"/>
      <c r="H30" s="297"/>
      <c r="I30" s="297"/>
      <c r="J30" s="297"/>
      <c r="K30" s="293"/>
    </row>
    <row r="31" ht="15" customHeight="1">
      <c r="B31" s="296"/>
      <c r="C31" s="297"/>
      <c r="D31" s="295" t="s">
        <v>1023</v>
      </c>
      <c r="E31" s="295"/>
      <c r="F31" s="295"/>
      <c r="G31" s="295"/>
      <c r="H31" s="295"/>
      <c r="I31" s="295"/>
      <c r="J31" s="295"/>
      <c r="K31" s="293"/>
    </row>
    <row r="32" ht="15" customHeight="1">
      <c r="B32" s="296"/>
      <c r="C32" s="297"/>
      <c r="D32" s="295" t="s">
        <v>1024</v>
      </c>
      <c r="E32" s="295"/>
      <c r="F32" s="295"/>
      <c r="G32" s="295"/>
      <c r="H32" s="295"/>
      <c r="I32" s="295"/>
      <c r="J32" s="295"/>
      <c r="K32" s="293"/>
    </row>
    <row r="33" ht="15" customHeight="1">
      <c r="B33" s="296"/>
      <c r="C33" s="297"/>
      <c r="D33" s="295" t="s">
        <v>1025</v>
      </c>
      <c r="E33" s="295"/>
      <c r="F33" s="295"/>
      <c r="G33" s="295"/>
      <c r="H33" s="295"/>
      <c r="I33" s="295"/>
      <c r="J33" s="295"/>
      <c r="K33" s="293"/>
    </row>
    <row r="34" ht="15" customHeight="1">
      <c r="B34" s="296"/>
      <c r="C34" s="297"/>
      <c r="D34" s="295"/>
      <c r="E34" s="299" t="s">
        <v>122</v>
      </c>
      <c r="F34" s="295"/>
      <c r="G34" s="295" t="s">
        <v>1026</v>
      </c>
      <c r="H34" s="295"/>
      <c r="I34" s="295"/>
      <c r="J34" s="295"/>
      <c r="K34" s="293"/>
    </row>
    <row r="35" ht="30.75" customHeight="1">
      <c r="B35" s="296"/>
      <c r="C35" s="297"/>
      <c r="D35" s="295"/>
      <c r="E35" s="299" t="s">
        <v>1027</v>
      </c>
      <c r="F35" s="295"/>
      <c r="G35" s="295" t="s">
        <v>1028</v>
      </c>
      <c r="H35" s="295"/>
      <c r="I35" s="295"/>
      <c r="J35" s="295"/>
      <c r="K35" s="293"/>
    </row>
    <row r="36" ht="15" customHeight="1">
      <c r="B36" s="296"/>
      <c r="C36" s="297"/>
      <c r="D36" s="295"/>
      <c r="E36" s="299" t="s">
        <v>54</v>
      </c>
      <c r="F36" s="295"/>
      <c r="G36" s="295" t="s">
        <v>1029</v>
      </c>
      <c r="H36" s="295"/>
      <c r="I36" s="295"/>
      <c r="J36" s="295"/>
      <c r="K36" s="293"/>
    </row>
    <row r="37" ht="15" customHeight="1">
      <c r="B37" s="296"/>
      <c r="C37" s="297"/>
      <c r="D37" s="295"/>
      <c r="E37" s="299" t="s">
        <v>123</v>
      </c>
      <c r="F37" s="295"/>
      <c r="G37" s="295" t="s">
        <v>1030</v>
      </c>
      <c r="H37" s="295"/>
      <c r="I37" s="295"/>
      <c r="J37" s="295"/>
      <c r="K37" s="293"/>
    </row>
    <row r="38" ht="15" customHeight="1">
      <c r="B38" s="296"/>
      <c r="C38" s="297"/>
      <c r="D38" s="295"/>
      <c r="E38" s="299" t="s">
        <v>124</v>
      </c>
      <c r="F38" s="295"/>
      <c r="G38" s="295" t="s">
        <v>1031</v>
      </c>
      <c r="H38" s="295"/>
      <c r="I38" s="295"/>
      <c r="J38" s="295"/>
      <c r="K38" s="293"/>
    </row>
    <row r="39" ht="15" customHeight="1">
      <c r="B39" s="296"/>
      <c r="C39" s="297"/>
      <c r="D39" s="295"/>
      <c r="E39" s="299" t="s">
        <v>125</v>
      </c>
      <c r="F39" s="295"/>
      <c r="G39" s="295" t="s">
        <v>1032</v>
      </c>
      <c r="H39" s="295"/>
      <c r="I39" s="295"/>
      <c r="J39" s="295"/>
      <c r="K39" s="293"/>
    </row>
    <row r="40" ht="15" customHeight="1">
      <c r="B40" s="296"/>
      <c r="C40" s="297"/>
      <c r="D40" s="295"/>
      <c r="E40" s="299" t="s">
        <v>1033</v>
      </c>
      <c r="F40" s="295"/>
      <c r="G40" s="295" t="s">
        <v>1034</v>
      </c>
      <c r="H40" s="295"/>
      <c r="I40" s="295"/>
      <c r="J40" s="295"/>
      <c r="K40" s="293"/>
    </row>
    <row r="41" ht="15" customHeight="1">
      <c r="B41" s="296"/>
      <c r="C41" s="297"/>
      <c r="D41" s="295"/>
      <c r="E41" s="299"/>
      <c r="F41" s="295"/>
      <c r="G41" s="295" t="s">
        <v>1035</v>
      </c>
      <c r="H41" s="295"/>
      <c r="I41" s="295"/>
      <c r="J41" s="295"/>
      <c r="K41" s="293"/>
    </row>
    <row r="42" ht="15" customHeight="1">
      <c r="B42" s="296"/>
      <c r="C42" s="297"/>
      <c r="D42" s="295"/>
      <c r="E42" s="299" t="s">
        <v>1036</v>
      </c>
      <c r="F42" s="295"/>
      <c r="G42" s="295" t="s">
        <v>1037</v>
      </c>
      <c r="H42" s="295"/>
      <c r="I42" s="295"/>
      <c r="J42" s="295"/>
      <c r="K42" s="293"/>
    </row>
    <row r="43" ht="15" customHeight="1">
      <c r="B43" s="296"/>
      <c r="C43" s="297"/>
      <c r="D43" s="295"/>
      <c r="E43" s="299" t="s">
        <v>127</v>
      </c>
      <c r="F43" s="295"/>
      <c r="G43" s="295" t="s">
        <v>1038</v>
      </c>
      <c r="H43" s="295"/>
      <c r="I43" s="295"/>
      <c r="J43" s="295"/>
      <c r="K43" s="293"/>
    </row>
    <row r="44" ht="12.75" customHeight="1">
      <c r="B44" s="296"/>
      <c r="C44" s="297"/>
      <c r="D44" s="295"/>
      <c r="E44" s="295"/>
      <c r="F44" s="295"/>
      <c r="G44" s="295"/>
      <c r="H44" s="295"/>
      <c r="I44" s="295"/>
      <c r="J44" s="295"/>
      <c r="K44" s="293"/>
    </row>
    <row r="45" ht="15" customHeight="1">
      <c r="B45" s="296"/>
      <c r="C45" s="297"/>
      <c r="D45" s="295" t="s">
        <v>1039</v>
      </c>
      <c r="E45" s="295"/>
      <c r="F45" s="295"/>
      <c r="G45" s="295"/>
      <c r="H45" s="295"/>
      <c r="I45" s="295"/>
      <c r="J45" s="295"/>
      <c r="K45" s="293"/>
    </row>
    <row r="46" ht="15" customHeight="1">
      <c r="B46" s="296"/>
      <c r="C46" s="297"/>
      <c r="D46" s="297"/>
      <c r="E46" s="295" t="s">
        <v>1040</v>
      </c>
      <c r="F46" s="295"/>
      <c r="G46" s="295"/>
      <c r="H46" s="295"/>
      <c r="I46" s="295"/>
      <c r="J46" s="295"/>
      <c r="K46" s="293"/>
    </row>
    <row r="47" ht="15" customHeight="1">
      <c r="B47" s="296"/>
      <c r="C47" s="297"/>
      <c r="D47" s="297"/>
      <c r="E47" s="295" t="s">
        <v>1041</v>
      </c>
      <c r="F47" s="295"/>
      <c r="G47" s="295"/>
      <c r="H47" s="295"/>
      <c r="I47" s="295"/>
      <c r="J47" s="295"/>
      <c r="K47" s="293"/>
    </row>
    <row r="48" ht="15" customHeight="1">
      <c r="B48" s="296"/>
      <c r="C48" s="297"/>
      <c r="D48" s="297"/>
      <c r="E48" s="295" t="s">
        <v>1042</v>
      </c>
      <c r="F48" s="295"/>
      <c r="G48" s="295"/>
      <c r="H48" s="295"/>
      <c r="I48" s="295"/>
      <c r="J48" s="295"/>
      <c r="K48" s="293"/>
    </row>
    <row r="49" ht="15" customHeight="1">
      <c r="B49" s="296"/>
      <c r="C49" s="297"/>
      <c r="D49" s="295" t="s">
        <v>1043</v>
      </c>
      <c r="E49" s="295"/>
      <c r="F49" s="295"/>
      <c r="G49" s="295"/>
      <c r="H49" s="295"/>
      <c r="I49" s="295"/>
      <c r="J49" s="295"/>
      <c r="K49" s="293"/>
    </row>
    <row r="50" ht="25.5" customHeight="1">
      <c r="B50" s="291"/>
      <c r="C50" s="292" t="s">
        <v>1044</v>
      </c>
      <c r="D50" s="292"/>
      <c r="E50" s="292"/>
      <c r="F50" s="292"/>
      <c r="G50" s="292"/>
      <c r="H50" s="292"/>
      <c r="I50" s="292"/>
      <c r="J50" s="292"/>
      <c r="K50" s="293"/>
    </row>
    <row r="51" ht="5.25" customHeight="1">
      <c r="B51" s="291"/>
      <c r="C51" s="294"/>
      <c r="D51" s="294"/>
      <c r="E51" s="294"/>
      <c r="F51" s="294"/>
      <c r="G51" s="294"/>
      <c r="H51" s="294"/>
      <c r="I51" s="294"/>
      <c r="J51" s="294"/>
      <c r="K51" s="293"/>
    </row>
    <row r="52" ht="15" customHeight="1">
      <c r="B52" s="291"/>
      <c r="C52" s="295" t="s">
        <v>1045</v>
      </c>
      <c r="D52" s="295"/>
      <c r="E52" s="295"/>
      <c r="F52" s="295"/>
      <c r="G52" s="295"/>
      <c r="H52" s="295"/>
      <c r="I52" s="295"/>
      <c r="J52" s="295"/>
      <c r="K52" s="293"/>
    </row>
    <row r="53" ht="15" customHeight="1">
      <c r="B53" s="291"/>
      <c r="C53" s="295" t="s">
        <v>1046</v>
      </c>
      <c r="D53" s="295"/>
      <c r="E53" s="295"/>
      <c r="F53" s="295"/>
      <c r="G53" s="295"/>
      <c r="H53" s="295"/>
      <c r="I53" s="295"/>
      <c r="J53" s="295"/>
      <c r="K53" s="293"/>
    </row>
    <row r="54" ht="12.75" customHeight="1">
      <c r="B54" s="291"/>
      <c r="C54" s="295"/>
      <c r="D54" s="295"/>
      <c r="E54" s="295"/>
      <c r="F54" s="295"/>
      <c r="G54" s="295"/>
      <c r="H54" s="295"/>
      <c r="I54" s="295"/>
      <c r="J54" s="295"/>
      <c r="K54" s="293"/>
    </row>
    <row r="55" ht="15" customHeight="1">
      <c r="B55" s="291"/>
      <c r="C55" s="295" t="s">
        <v>1047</v>
      </c>
      <c r="D55" s="295"/>
      <c r="E55" s="295"/>
      <c r="F55" s="295"/>
      <c r="G55" s="295"/>
      <c r="H55" s="295"/>
      <c r="I55" s="295"/>
      <c r="J55" s="295"/>
      <c r="K55" s="293"/>
    </row>
    <row r="56" ht="15" customHeight="1">
      <c r="B56" s="291"/>
      <c r="C56" s="297"/>
      <c r="D56" s="295" t="s">
        <v>1048</v>
      </c>
      <c r="E56" s="295"/>
      <c r="F56" s="295"/>
      <c r="G56" s="295"/>
      <c r="H56" s="295"/>
      <c r="I56" s="295"/>
      <c r="J56" s="295"/>
      <c r="K56" s="293"/>
    </row>
    <row r="57" ht="15" customHeight="1">
      <c r="B57" s="291"/>
      <c r="C57" s="297"/>
      <c r="D57" s="295" t="s">
        <v>1049</v>
      </c>
      <c r="E57" s="295"/>
      <c r="F57" s="295"/>
      <c r="G57" s="295"/>
      <c r="H57" s="295"/>
      <c r="I57" s="295"/>
      <c r="J57" s="295"/>
      <c r="K57" s="293"/>
    </row>
    <row r="58" ht="15" customHeight="1">
      <c r="B58" s="291"/>
      <c r="C58" s="297"/>
      <c r="D58" s="295" t="s">
        <v>1050</v>
      </c>
      <c r="E58" s="295"/>
      <c r="F58" s="295"/>
      <c r="G58" s="295"/>
      <c r="H58" s="295"/>
      <c r="I58" s="295"/>
      <c r="J58" s="295"/>
      <c r="K58" s="293"/>
    </row>
    <row r="59" ht="15" customHeight="1">
      <c r="B59" s="291"/>
      <c r="C59" s="297"/>
      <c r="D59" s="295" t="s">
        <v>1051</v>
      </c>
      <c r="E59" s="295"/>
      <c r="F59" s="295"/>
      <c r="G59" s="295"/>
      <c r="H59" s="295"/>
      <c r="I59" s="295"/>
      <c r="J59" s="295"/>
      <c r="K59" s="293"/>
    </row>
    <row r="60" ht="15" customHeight="1">
      <c r="B60" s="291"/>
      <c r="C60" s="297"/>
      <c r="D60" s="300" t="s">
        <v>1052</v>
      </c>
      <c r="E60" s="300"/>
      <c r="F60" s="300"/>
      <c r="G60" s="300"/>
      <c r="H60" s="300"/>
      <c r="I60" s="300"/>
      <c r="J60" s="300"/>
      <c r="K60" s="293"/>
    </row>
    <row r="61" ht="15" customHeight="1">
      <c r="B61" s="291"/>
      <c r="C61" s="297"/>
      <c r="D61" s="295" t="s">
        <v>1053</v>
      </c>
      <c r="E61" s="295"/>
      <c r="F61" s="295"/>
      <c r="G61" s="295"/>
      <c r="H61" s="295"/>
      <c r="I61" s="295"/>
      <c r="J61" s="295"/>
      <c r="K61" s="293"/>
    </row>
    <row r="62" ht="12.75" customHeight="1">
      <c r="B62" s="291"/>
      <c r="C62" s="297"/>
      <c r="D62" s="297"/>
      <c r="E62" s="301"/>
      <c r="F62" s="297"/>
      <c r="G62" s="297"/>
      <c r="H62" s="297"/>
      <c r="I62" s="297"/>
      <c r="J62" s="297"/>
      <c r="K62" s="293"/>
    </row>
    <row r="63" ht="15" customHeight="1">
      <c r="B63" s="291"/>
      <c r="C63" s="297"/>
      <c r="D63" s="295" t="s">
        <v>1054</v>
      </c>
      <c r="E63" s="295"/>
      <c r="F63" s="295"/>
      <c r="G63" s="295"/>
      <c r="H63" s="295"/>
      <c r="I63" s="295"/>
      <c r="J63" s="295"/>
      <c r="K63" s="293"/>
    </row>
    <row r="64" ht="15" customHeight="1">
      <c r="B64" s="291"/>
      <c r="C64" s="297"/>
      <c r="D64" s="300" t="s">
        <v>1055</v>
      </c>
      <c r="E64" s="300"/>
      <c r="F64" s="300"/>
      <c r="G64" s="300"/>
      <c r="H64" s="300"/>
      <c r="I64" s="300"/>
      <c r="J64" s="300"/>
      <c r="K64" s="293"/>
    </row>
    <row r="65" ht="15" customHeight="1">
      <c r="B65" s="291"/>
      <c r="C65" s="297"/>
      <c r="D65" s="295" t="s">
        <v>1056</v>
      </c>
      <c r="E65" s="295"/>
      <c r="F65" s="295"/>
      <c r="G65" s="295"/>
      <c r="H65" s="295"/>
      <c r="I65" s="295"/>
      <c r="J65" s="295"/>
      <c r="K65" s="293"/>
    </row>
    <row r="66" ht="15" customHeight="1">
      <c r="B66" s="291"/>
      <c r="C66" s="297"/>
      <c r="D66" s="295" t="s">
        <v>1057</v>
      </c>
      <c r="E66" s="295"/>
      <c r="F66" s="295"/>
      <c r="G66" s="295"/>
      <c r="H66" s="295"/>
      <c r="I66" s="295"/>
      <c r="J66" s="295"/>
      <c r="K66" s="293"/>
    </row>
    <row r="67" ht="15" customHeight="1">
      <c r="B67" s="291"/>
      <c r="C67" s="297"/>
      <c r="D67" s="295" t="s">
        <v>1058</v>
      </c>
      <c r="E67" s="295"/>
      <c r="F67" s="295"/>
      <c r="G67" s="295"/>
      <c r="H67" s="295"/>
      <c r="I67" s="295"/>
      <c r="J67" s="295"/>
      <c r="K67" s="293"/>
    </row>
    <row r="68" ht="15" customHeight="1">
      <c r="B68" s="291"/>
      <c r="C68" s="297"/>
      <c r="D68" s="295" t="s">
        <v>1059</v>
      </c>
      <c r="E68" s="295"/>
      <c r="F68" s="295"/>
      <c r="G68" s="295"/>
      <c r="H68" s="295"/>
      <c r="I68" s="295"/>
      <c r="J68" s="295"/>
      <c r="K68" s="293"/>
    </row>
    <row r="69" ht="12.75" customHeight="1">
      <c r="B69" s="302"/>
      <c r="C69" s="303"/>
      <c r="D69" s="303"/>
      <c r="E69" s="303"/>
      <c r="F69" s="303"/>
      <c r="G69" s="303"/>
      <c r="H69" s="303"/>
      <c r="I69" s="303"/>
      <c r="J69" s="303"/>
      <c r="K69" s="304"/>
    </row>
    <row r="70" ht="18.75" customHeight="1">
      <c r="B70" s="305"/>
      <c r="C70" s="305"/>
      <c r="D70" s="305"/>
      <c r="E70" s="305"/>
      <c r="F70" s="305"/>
      <c r="G70" s="305"/>
      <c r="H70" s="305"/>
      <c r="I70" s="305"/>
      <c r="J70" s="305"/>
      <c r="K70" s="306"/>
    </row>
    <row r="71" ht="18.75" customHeight="1">
      <c r="B71" s="306"/>
      <c r="C71" s="306"/>
      <c r="D71" s="306"/>
      <c r="E71" s="306"/>
      <c r="F71" s="306"/>
      <c r="G71" s="306"/>
      <c r="H71" s="306"/>
      <c r="I71" s="306"/>
      <c r="J71" s="306"/>
      <c r="K71" s="306"/>
    </row>
    <row r="72" ht="7.5" customHeight="1">
      <c r="B72" s="307"/>
      <c r="C72" s="308"/>
      <c r="D72" s="308"/>
      <c r="E72" s="308"/>
      <c r="F72" s="308"/>
      <c r="G72" s="308"/>
      <c r="H72" s="308"/>
      <c r="I72" s="308"/>
      <c r="J72" s="308"/>
      <c r="K72" s="309"/>
    </row>
    <row r="73" ht="45" customHeight="1">
      <c r="B73" s="310"/>
      <c r="C73" s="311" t="s">
        <v>84</v>
      </c>
      <c r="D73" s="311"/>
      <c r="E73" s="311"/>
      <c r="F73" s="311"/>
      <c r="G73" s="311"/>
      <c r="H73" s="311"/>
      <c r="I73" s="311"/>
      <c r="J73" s="311"/>
      <c r="K73" s="312"/>
    </row>
    <row r="74" ht="17.25" customHeight="1">
      <c r="B74" s="310"/>
      <c r="C74" s="313" t="s">
        <v>1060</v>
      </c>
      <c r="D74" s="313"/>
      <c r="E74" s="313"/>
      <c r="F74" s="313" t="s">
        <v>1061</v>
      </c>
      <c r="G74" s="314"/>
      <c r="H74" s="313" t="s">
        <v>123</v>
      </c>
      <c r="I74" s="313" t="s">
        <v>58</v>
      </c>
      <c r="J74" s="313" t="s">
        <v>1062</v>
      </c>
      <c r="K74" s="312"/>
    </row>
    <row r="75" ht="17.25" customHeight="1">
      <c r="B75" s="310"/>
      <c r="C75" s="315" t="s">
        <v>1063</v>
      </c>
      <c r="D75" s="315"/>
      <c r="E75" s="315"/>
      <c r="F75" s="316" t="s">
        <v>1064</v>
      </c>
      <c r="G75" s="317"/>
      <c r="H75" s="315"/>
      <c r="I75" s="315"/>
      <c r="J75" s="315" t="s">
        <v>1065</v>
      </c>
      <c r="K75" s="312"/>
    </row>
    <row r="76" ht="5.25" customHeight="1">
      <c r="B76" s="310"/>
      <c r="C76" s="318"/>
      <c r="D76" s="318"/>
      <c r="E76" s="318"/>
      <c r="F76" s="318"/>
      <c r="G76" s="319"/>
      <c r="H76" s="318"/>
      <c r="I76" s="318"/>
      <c r="J76" s="318"/>
      <c r="K76" s="312"/>
    </row>
    <row r="77" ht="15" customHeight="1">
      <c r="B77" s="310"/>
      <c r="C77" s="299" t="s">
        <v>54</v>
      </c>
      <c r="D77" s="318"/>
      <c r="E77" s="318"/>
      <c r="F77" s="320" t="s">
        <v>1066</v>
      </c>
      <c r="G77" s="319"/>
      <c r="H77" s="299" t="s">
        <v>1067</v>
      </c>
      <c r="I77" s="299" t="s">
        <v>1068</v>
      </c>
      <c r="J77" s="299">
        <v>20</v>
      </c>
      <c r="K77" s="312"/>
    </row>
    <row r="78" ht="15" customHeight="1">
      <c r="B78" s="310"/>
      <c r="C78" s="299" t="s">
        <v>1069</v>
      </c>
      <c r="D78" s="299"/>
      <c r="E78" s="299"/>
      <c r="F78" s="320" t="s">
        <v>1066</v>
      </c>
      <c r="G78" s="319"/>
      <c r="H78" s="299" t="s">
        <v>1070</v>
      </c>
      <c r="I78" s="299" t="s">
        <v>1068</v>
      </c>
      <c r="J78" s="299">
        <v>120</v>
      </c>
      <c r="K78" s="312"/>
    </row>
    <row r="79" ht="15" customHeight="1">
      <c r="B79" s="321"/>
      <c r="C79" s="299" t="s">
        <v>1071</v>
      </c>
      <c r="D79" s="299"/>
      <c r="E79" s="299"/>
      <c r="F79" s="320" t="s">
        <v>1072</v>
      </c>
      <c r="G79" s="319"/>
      <c r="H79" s="299" t="s">
        <v>1073</v>
      </c>
      <c r="I79" s="299" t="s">
        <v>1068</v>
      </c>
      <c r="J79" s="299">
        <v>50</v>
      </c>
      <c r="K79" s="312"/>
    </row>
    <row r="80" ht="15" customHeight="1">
      <c r="B80" s="321"/>
      <c r="C80" s="299" t="s">
        <v>1074</v>
      </c>
      <c r="D80" s="299"/>
      <c r="E80" s="299"/>
      <c r="F80" s="320" t="s">
        <v>1066</v>
      </c>
      <c r="G80" s="319"/>
      <c r="H80" s="299" t="s">
        <v>1075</v>
      </c>
      <c r="I80" s="299" t="s">
        <v>1076</v>
      </c>
      <c r="J80" s="299"/>
      <c r="K80" s="312"/>
    </row>
    <row r="81" ht="15" customHeight="1">
      <c r="B81" s="321"/>
      <c r="C81" s="322" t="s">
        <v>1077</v>
      </c>
      <c r="D81" s="322"/>
      <c r="E81" s="322"/>
      <c r="F81" s="323" t="s">
        <v>1072</v>
      </c>
      <c r="G81" s="322"/>
      <c r="H81" s="322" t="s">
        <v>1078</v>
      </c>
      <c r="I81" s="322" t="s">
        <v>1068</v>
      </c>
      <c r="J81" s="322">
        <v>15</v>
      </c>
      <c r="K81" s="312"/>
    </row>
    <row r="82" ht="15" customHeight="1">
      <c r="B82" s="321"/>
      <c r="C82" s="322" t="s">
        <v>1079</v>
      </c>
      <c r="D82" s="322"/>
      <c r="E82" s="322"/>
      <c r="F82" s="323" t="s">
        <v>1072</v>
      </c>
      <c r="G82" s="322"/>
      <c r="H82" s="322" t="s">
        <v>1080</v>
      </c>
      <c r="I82" s="322" t="s">
        <v>1068</v>
      </c>
      <c r="J82" s="322">
        <v>15</v>
      </c>
      <c r="K82" s="312"/>
    </row>
    <row r="83" ht="15" customHeight="1">
      <c r="B83" s="321"/>
      <c r="C83" s="322" t="s">
        <v>1081</v>
      </c>
      <c r="D83" s="322"/>
      <c r="E83" s="322"/>
      <c r="F83" s="323" t="s">
        <v>1072</v>
      </c>
      <c r="G83" s="322"/>
      <c r="H83" s="322" t="s">
        <v>1082</v>
      </c>
      <c r="I83" s="322" t="s">
        <v>1068</v>
      </c>
      <c r="J83" s="322">
        <v>20</v>
      </c>
      <c r="K83" s="312"/>
    </row>
    <row r="84" ht="15" customHeight="1">
      <c r="B84" s="321"/>
      <c r="C84" s="322" t="s">
        <v>1083</v>
      </c>
      <c r="D84" s="322"/>
      <c r="E84" s="322"/>
      <c r="F84" s="323" t="s">
        <v>1072</v>
      </c>
      <c r="G84" s="322"/>
      <c r="H84" s="322" t="s">
        <v>1084</v>
      </c>
      <c r="I84" s="322" t="s">
        <v>1068</v>
      </c>
      <c r="J84" s="322">
        <v>20</v>
      </c>
      <c r="K84" s="312"/>
    </row>
    <row r="85" ht="15" customHeight="1">
      <c r="B85" s="321"/>
      <c r="C85" s="299" t="s">
        <v>1085</v>
      </c>
      <c r="D85" s="299"/>
      <c r="E85" s="299"/>
      <c r="F85" s="320" t="s">
        <v>1072</v>
      </c>
      <c r="G85" s="319"/>
      <c r="H85" s="299" t="s">
        <v>1086</v>
      </c>
      <c r="I85" s="299" t="s">
        <v>1068</v>
      </c>
      <c r="J85" s="299">
        <v>50</v>
      </c>
      <c r="K85" s="312"/>
    </row>
    <row r="86" ht="15" customHeight="1">
      <c r="B86" s="321"/>
      <c r="C86" s="299" t="s">
        <v>1087</v>
      </c>
      <c r="D86" s="299"/>
      <c r="E86" s="299"/>
      <c r="F86" s="320" t="s">
        <v>1072</v>
      </c>
      <c r="G86" s="319"/>
      <c r="H86" s="299" t="s">
        <v>1088</v>
      </c>
      <c r="I86" s="299" t="s">
        <v>1068</v>
      </c>
      <c r="J86" s="299">
        <v>20</v>
      </c>
      <c r="K86" s="312"/>
    </row>
    <row r="87" ht="15" customHeight="1">
      <c r="B87" s="321"/>
      <c r="C87" s="299" t="s">
        <v>1089</v>
      </c>
      <c r="D87" s="299"/>
      <c r="E87" s="299"/>
      <c r="F87" s="320" t="s">
        <v>1072</v>
      </c>
      <c r="G87" s="319"/>
      <c r="H87" s="299" t="s">
        <v>1090</v>
      </c>
      <c r="I87" s="299" t="s">
        <v>1068</v>
      </c>
      <c r="J87" s="299">
        <v>20</v>
      </c>
      <c r="K87" s="312"/>
    </row>
    <row r="88" ht="15" customHeight="1">
      <c r="B88" s="321"/>
      <c r="C88" s="299" t="s">
        <v>1091</v>
      </c>
      <c r="D88" s="299"/>
      <c r="E88" s="299"/>
      <c r="F88" s="320" t="s">
        <v>1072</v>
      </c>
      <c r="G88" s="319"/>
      <c r="H88" s="299" t="s">
        <v>1092</v>
      </c>
      <c r="I88" s="299" t="s">
        <v>1068</v>
      </c>
      <c r="J88" s="299">
        <v>50</v>
      </c>
      <c r="K88" s="312"/>
    </row>
    <row r="89" ht="15" customHeight="1">
      <c r="B89" s="321"/>
      <c r="C89" s="299" t="s">
        <v>1093</v>
      </c>
      <c r="D89" s="299"/>
      <c r="E89" s="299"/>
      <c r="F89" s="320" t="s">
        <v>1072</v>
      </c>
      <c r="G89" s="319"/>
      <c r="H89" s="299" t="s">
        <v>1093</v>
      </c>
      <c r="I89" s="299" t="s">
        <v>1068</v>
      </c>
      <c r="J89" s="299">
        <v>50</v>
      </c>
      <c r="K89" s="312"/>
    </row>
    <row r="90" ht="15" customHeight="1">
      <c r="B90" s="321"/>
      <c r="C90" s="299" t="s">
        <v>128</v>
      </c>
      <c r="D90" s="299"/>
      <c r="E90" s="299"/>
      <c r="F90" s="320" t="s">
        <v>1072</v>
      </c>
      <c r="G90" s="319"/>
      <c r="H90" s="299" t="s">
        <v>1094</v>
      </c>
      <c r="I90" s="299" t="s">
        <v>1068</v>
      </c>
      <c r="J90" s="299">
        <v>255</v>
      </c>
      <c r="K90" s="312"/>
    </row>
    <row r="91" ht="15" customHeight="1">
      <c r="B91" s="321"/>
      <c r="C91" s="299" t="s">
        <v>1095</v>
      </c>
      <c r="D91" s="299"/>
      <c r="E91" s="299"/>
      <c r="F91" s="320" t="s">
        <v>1066</v>
      </c>
      <c r="G91" s="319"/>
      <c r="H91" s="299" t="s">
        <v>1096</v>
      </c>
      <c r="I91" s="299" t="s">
        <v>1097</v>
      </c>
      <c r="J91" s="299"/>
      <c r="K91" s="312"/>
    </row>
    <row r="92" ht="15" customHeight="1">
      <c r="B92" s="321"/>
      <c r="C92" s="299" t="s">
        <v>1098</v>
      </c>
      <c r="D92" s="299"/>
      <c r="E92" s="299"/>
      <c r="F92" s="320" t="s">
        <v>1066</v>
      </c>
      <c r="G92" s="319"/>
      <c r="H92" s="299" t="s">
        <v>1099</v>
      </c>
      <c r="I92" s="299" t="s">
        <v>1100</v>
      </c>
      <c r="J92" s="299"/>
      <c r="K92" s="312"/>
    </row>
    <row r="93" ht="15" customHeight="1">
      <c r="B93" s="321"/>
      <c r="C93" s="299" t="s">
        <v>1101</v>
      </c>
      <c r="D93" s="299"/>
      <c r="E93" s="299"/>
      <c r="F93" s="320" t="s">
        <v>1066</v>
      </c>
      <c r="G93" s="319"/>
      <c r="H93" s="299" t="s">
        <v>1101</v>
      </c>
      <c r="I93" s="299" t="s">
        <v>1100</v>
      </c>
      <c r="J93" s="299"/>
      <c r="K93" s="312"/>
    </row>
    <row r="94" ht="15" customHeight="1">
      <c r="B94" s="321"/>
      <c r="C94" s="299" t="s">
        <v>39</v>
      </c>
      <c r="D94" s="299"/>
      <c r="E94" s="299"/>
      <c r="F94" s="320" t="s">
        <v>1066</v>
      </c>
      <c r="G94" s="319"/>
      <c r="H94" s="299" t="s">
        <v>1102</v>
      </c>
      <c r="I94" s="299" t="s">
        <v>1100</v>
      </c>
      <c r="J94" s="299"/>
      <c r="K94" s="312"/>
    </row>
    <row r="95" ht="15" customHeight="1">
      <c r="B95" s="321"/>
      <c r="C95" s="299" t="s">
        <v>49</v>
      </c>
      <c r="D95" s="299"/>
      <c r="E95" s="299"/>
      <c r="F95" s="320" t="s">
        <v>1066</v>
      </c>
      <c r="G95" s="319"/>
      <c r="H95" s="299" t="s">
        <v>1103</v>
      </c>
      <c r="I95" s="299" t="s">
        <v>1100</v>
      </c>
      <c r="J95" s="299"/>
      <c r="K95" s="312"/>
    </row>
    <row r="96" ht="15" customHeight="1">
      <c r="B96" s="324"/>
      <c r="C96" s="325"/>
      <c r="D96" s="325"/>
      <c r="E96" s="325"/>
      <c r="F96" s="325"/>
      <c r="G96" s="325"/>
      <c r="H96" s="325"/>
      <c r="I96" s="325"/>
      <c r="J96" s="325"/>
      <c r="K96" s="326"/>
    </row>
    <row r="97" ht="18.75" customHeight="1">
      <c r="B97" s="327"/>
      <c r="C97" s="328"/>
      <c r="D97" s="328"/>
      <c r="E97" s="328"/>
      <c r="F97" s="328"/>
      <c r="G97" s="328"/>
      <c r="H97" s="328"/>
      <c r="I97" s="328"/>
      <c r="J97" s="328"/>
      <c r="K97" s="327"/>
    </row>
    <row r="98" ht="18.75" customHeight="1">
      <c r="B98" s="306"/>
      <c r="C98" s="306"/>
      <c r="D98" s="306"/>
      <c r="E98" s="306"/>
      <c r="F98" s="306"/>
      <c r="G98" s="306"/>
      <c r="H98" s="306"/>
      <c r="I98" s="306"/>
      <c r="J98" s="306"/>
      <c r="K98" s="306"/>
    </row>
    <row r="99" ht="7.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9"/>
    </row>
    <row r="100" ht="45" customHeight="1">
      <c r="B100" s="310"/>
      <c r="C100" s="311" t="s">
        <v>1104</v>
      </c>
      <c r="D100" s="311"/>
      <c r="E100" s="311"/>
      <c r="F100" s="311"/>
      <c r="G100" s="311"/>
      <c r="H100" s="311"/>
      <c r="I100" s="311"/>
      <c r="J100" s="311"/>
      <c r="K100" s="312"/>
    </row>
    <row r="101" ht="17.25" customHeight="1">
      <c r="B101" s="310"/>
      <c r="C101" s="313" t="s">
        <v>1060</v>
      </c>
      <c r="D101" s="313"/>
      <c r="E101" s="313"/>
      <c r="F101" s="313" t="s">
        <v>1061</v>
      </c>
      <c r="G101" s="314"/>
      <c r="H101" s="313" t="s">
        <v>123</v>
      </c>
      <c r="I101" s="313" t="s">
        <v>58</v>
      </c>
      <c r="J101" s="313" t="s">
        <v>1062</v>
      </c>
      <c r="K101" s="312"/>
    </row>
    <row r="102" ht="17.25" customHeight="1">
      <c r="B102" s="310"/>
      <c r="C102" s="315" t="s">
        <v>1063</v>
      </c>
      <c r="D102" s="315"/>
      <c r="E102" s="315"/>
      <c r="F102" s="316" t="s">
        <v>1064</v>
      </c>
      <c r="G102" s="317"/>
      <c r="H102" s="315"/>
      <c r="I102" s="315"/>
      <c r="J102" s="315" t="s">
        <v>1065</v>
      </c>
      <c r="K102" s="312"/>
    </row>
    <row r="103" ht="5.25" customHeight="1">
      <c r="B103" s="310"/>
      <c r="C103" s="313"/>
      <c r="D103" s="313"/>
      <c r="E103" s="313"/>
      <c r="F103" s="313"/>
      <c r="G103" s="329"/>
      <c r="H103" s="313"/>
      <c r="I103" s="313"/>
      <c r="J103" s="313"/>
      <c r="K103" s="312"/>
    </row>
    <row r="104" ht="15" customHeight="1">
      <c r="B104" s="310"/>
      <c r="C104" s="299" t="s">
        <v>54</v>
      </c>
      <c r="D104" s="318"/>
      <c r="E104" s="318"/>
      <c r="F104" s="320" t="s">
        <v>1066</v>
      </c>
      <c r="G104" s="329"/>
      <c r="H104" s="299" t="s">
        <v>1105</v>
      </c>
      <c r="I104" s="299" t="s">
        <v>1068</v>
      </c>
      <c r="J104" s="299">
        <v>20</v>
      </c>
      <c r="K104" s="312"/>
    </row>
    <row r="105" ht="15" customHeight="1">
      <c r="B105" s="310"/>
      <c r="C105" s="299" t="s">
        <v>1069</v>
      </c>
      <c r="D105" s="299"/>
      <c r="E105" s="299"/>
      <c r="F105" s="320" t="s">
        <v>1066</v>
      </c>
      <c r="G105" s="299"/>
      <c r="H105" s="299" t="s">
        <v>1105</v>
      </c>
      <c r="I105" s="299" t="s">
        <v>1068</v>
      </c>
      <c r="J105" s="299">
        <v>120</v>
      </c>
      <c r="K105" s="312"/>
    </row>
    <row r="106" ht="15" customHeight="1">
      <c r="B106" s="321"/>
      <c r="C106" s="299" t="s">
        <v>1071</v>
      </c>
      <c r="D106" s="299"/>
      <c r="E106" s="299"/>
      <c r="F106" s="320" t="s">
        <v>1072</v>
      </c>
      <c r="G106" s="299"/>
      <c r="H106" s="299" t="s">
        <v>1105</v>
      </c>
      <c r="I106" s="299" t="s">
        <v>1068</v>
      </c>
      <c r="J106" s="299">
        <v>50</v>
      </c>
      <c r="K106" s="312"/>
    </row>
    <row r="107" ht="15" customHeight="1">
      <c r="B107" s="321"/>
      <c r="C107" s="299" t="s">
        <v>1074</v>
      </c>
      <c r="D107" s="299"/>
      <c r="E107" s="299"/>
      <c r="F107" s="320" t="s">
        <v>1066</v>
      </c>
      <c r="G107" s="299"/>
      <c r="H107" s="299" t="s">
        <v>1105</v>
      </c>
      <c r="I107" s="299" t="s">
        <v>1076</v>
      </c>
      <c r="J107" s="299"/>
      <c r="K107" s="312"/>
    </row>
    <row r="108" ht="15" customHeight="1">
      <c r="B108" s="321"/>
      <c r="C108" s="299" t="s">
        <v>1085</v>
      </c>
      <c r="D108" s="299"/>
      <c r="E108" s="299"/>
      <c r="F108" s="320" t="s">
        <v>1072</v>
      </c>
      <c r="G108" s="299"/>
      <c r="H108" s="299" t="s">
        <v>1105</v>
      </c>
      <c r="I108" s="299" t="s">
        <v>1068</v>
      </c>
      <c r="J108" s="299">
        <v>50</v>
      </c>
      <c r="K108" s="312"/>
    </row>
    <row r="109" ht="15" customHeight="1">
      <c r="B109" s="321"/>
      <c r="C109" s="299" t="s">
        <v>1093</v>
      </c>
      <c r="D109" s="299"/>
      <c r="E109" s="299"/>
      <c r="F109" s="320" t="s">
        <v>1072</v>
      </c>
      <c r="G109" s="299"/>
      <c r="H109" s="299" t="s">
        <v>1105</v>
      </c>
      <c r="I109" s="299" t="s">
        <v>1068</v>
      </c>
      <c r="J109" s="299">
        <v>50</v>
      </c>
      <c r="K109" s="312"/>
    </row>
    <row r="110" ht="15" customHeight="1">
      <c r="B110" s="321"/>
      <c r="C110" s="299" t="s">
        <v>1091</v>
      </c>
      <c r="D110" s="299"/>
      <c r="E110" s="299"/>
      <c r="F110" s="320" t="s">
        <v>1072</v>
      </c>
      <c r="G110" s="299"/>
      <c r="H110" s="299" t="s">
        <v>1105</v>
      </c>
      <c r="I110" s="299" t="s">
        <v>1068</v>
      </c>
      <c r="J110" s="299">
        <v>50</v>
      </c>
      <c r="K110" s="312"/>
    </row>
    <row r="111" ht="15" customHeight="1">
      <c r="B111" s="321"/>
      <c r="C111" s="299" t="s">
        <v>54</v>
      </c>
      <c r="D111" s="299"/>
      <c r="E111" s="299"/>
      <c r="F111" s="320" t="s">
        <v>1066</v>
      </c>
      <c r="G111" s="299"/>
      <c r="H111" s="299" t="s">
        <v>1106</v>
      </c>
      <c r="I111" s="299" t="s">
        <v>1068</v>
      </c>
      <c r="J111" s="299">
        <v>20</v>
      </c>
      <c r="K111" s="312"/>
    </row>
    <row r="112" ht="15" customHeight="1">
      <c r="B112" s="321"/>
      <c r="C112" s="299" t="s">
        <v>1107</v>
      </c>
      <c r="D112" s="299"/>
      <c r="E112" s="299"/>
      <c r="F112" s="320" t="s">
        <v>1066</v>
      </c>
      <c r="G112" s="299"/>
      <c r="H112" s="299" t="s">
        <v>1108</v>
      </c>
      <c r="I112" s="299" t="s">
        <v>1068</v>
      </c>
      <c r="J112" s="299">
        <v>120</v>
      </c>
      <c r="K112" s="312"/>
    </row>
    <row r="113" ht="15" customHeight="1">
      <c r="B113" s="321"/>
      <c r="C113" s="299" t="s">
        <v>39</v>
      </c>
      <c r="D113" s="299"/>
      <c r="E113" s="299"/>
      <c r="F113" s="320" t="s">
        <v>1066</v>
      </c>
      <c r="G113" s="299"/>
      <c r="H113" s="299" t="s">
        <v>1109</v>
      </c>
      <c r="I113" s="299" t="s">
        <v>1100</v>
      </c>
      <c r="J113" s="299"/>
      <c r="K113" s="312"/>
    </row>
    <row r="114" ht="15" customHeight="1">
      <c r="B114" s="321"/>
      <c r="C114" s="299" t="s">
        <v>49</v>
      </c>
      <c r="D114" s="299"/>
      <c r="E114" s="299"/>
      <c r="F114" s="320" t="s">
        <v>1066</v>
      </c>
      <c r="G114" s="299"/>
      <c r="H114" s="299" t="s">
        <v>1110</v>
      </c>
      <c r="I114" s="299" t="s">
        <v>1100</v>
      </c>
      <c r="J114" s="299"/>
      <c r="K114" s="312"/>
    </row>
    <row r="115" ht="15" customHeight="1">
      <c r="B115" s="321"/>
      <c r="C115" s="299" t="s">
        <v>58</v>
      </c>
      <c r="D115" s="299"/>
      <c r="E115" s="299"/>
      <c r="F115" s="320" t="s">
        <v>1066</v>
      </c>
      <c r="G115" s="299"/>
      <c r="H115" s="299" t="s">
        <v>1111</v>
      </c>
      <c r="I115" s="299" t="s">
        <v>1112</v>
      </c>
      <c r="J115" s="299"/>
      <c r="K115" s="312"/>
    </row>
    <row r="116" ht="15" customHeight="1">
      <c r="B116" s="324"/>
      <c r="C116" s="330"/>
      <c r="D116" s="330"/>
      <c r="E116" s="330"/>
      <c r="F116" s="330"/>
      <c r="G116" s="330"/>
      <c r="H116" s="330"/>
      <c r="I116" s="330"/>
      <c r="J116" s="330"/>
      <c r="K116" s="326"/>
    </row>
    <row r="117" ht="18.75" customHeight="1">
      <c r="B117" s="331"/>
      <c r="C117" s="295"/>
      <c r="D117" s="295"/>
      <c r="E117" s="295"/>
      <c r="F117" s="332"/>
      <c r="G117" s="295"/>
      <c r="H117" s="295"/>
      <c r="I117" s="295"/>
      <c r="J117" s="295"/>
      <c r="K117" s="331"/>
    </row>
    <row r="118" ht="18.75" customHeight="1">
      <c r="B118" s="306"/>
      <c r="C118" s="306"/>
      <c r="D118" s="306"/>
      <c r="E118" s="306"/>
      <c r="F118" s="306"/>
      <c r="G118" s="306"/>
      <c r="H118" s="306"/>
      <c r="I118" s="306"/>
      <c r="J118" s="306"/>
      <c r="K118" s="306"/>
    </row>
    <row r="119" ht="7.5" customHeight="1">
      <c r="B119" s="333"/>
      <c r="C119" s="334"/>
      <c r="D119" s="334"/>
      <c r="E119" s="334"/>
      <c r="F119" s="334"/>
      <c r="G119" s="334"/>
      <c r="H119" s="334"/>
      <c r="I119" s="334"/>
      <c r="J119" s="334"/>
      <c r="K119" s="335"/>
    </row>
    <row r="120" ht="45" customHeight="1">
      <c r="B120" s="336"/>
      <c r="C120" s="289" t="s">
        <v>1113</v>
      </c>
      <c r="D120" s="289"/>
      <c r="E120" s="289"/>
      <c r="F120" s="289"/>
      <c r="G120" s="289"/>
      <c r="H120" s="289"/>
      <c r="I120" s="289"/>
      <c r="J120" s="289"/>
      <c r="K120" s="337"/>
    </row>
    <row r="121" ht="17.25" customHeight="1">
      <c r="B121" s="338"/>
      <c r="C121" s="313" t="s">
        <v>1060</v>
      </c>
      <c r="D121" s="313"/>
      <c r="E121" s="313"/>
      <c r="F121" s="313" t="s">
        <v>1061</v>
      </c>
      <c r="G121" s="314"/>
      <c r="H121" s="313" t="s">
        <v>123</v>
      </c>
      <c r="I121" s="313" t="s">
        <v>58</v>
      </c>
      <c r="J121" s="313" t="s">
        <v>1062</v>
      </c>
      <c r="K121" s="339"/>
    </row>
    <row r="122" ht="17.25" customHeight="1">
      <c r="B122" s="338"/>
      <c r="C122" s="315" t="s">
        <v>1063</v>
      </c>
      <c r="D122" s="315"/>
      <c r="E122" s="315"/>
      <c r="F122" s="316" t="s">
        <v>1064</v>
      </c>
      <c r="G122" s="317"/>
      <c r="H122" s="315"/>
      <c r="I122" s="315"/>
      <c r="J122" s="315" t="s">
        <v>1065</v>
      </c>
      <c r="K122" s="339"/>
    </row>
    <row r="123" ht="5.25" customHeight="1">
      <c r="B123" s="340"/>
      <c r="C123" s="318"/>
      <c r="D123" s="318"/>
      <c r="E123" s="318"/>
      <c r="F123" s="318"/>
      <c r="G123" s="299"/>
      <c r="H123" s="318"/>
      <c r="I123" s="318"/>
      <c r="J123" s="318"/>
      <c r="K123" s="341"/>
    </row>
    <row r="124" ht="15" customHeight="1">
      <c r="B124" s="340"/>
      <c r="C124" s="299" t="s">
        <v>1069</v>
      </c>
      <c r="D124" s="318"/>
      <c r="E124" s="318"/>
      <c r="F124" s="320" t="s">
        <v>1066</v>
      </c>
      <c r="G124" s="299"/>
      <c r="H124" s="299" t="s">
        <v>1105</v>
      </c>
      <c r="I124" s="299" t="s">
        <v>1068</v>
      </c>
      <c r="J124" s="299">
        <v>120</v>
      </c>
      <c r="K124" s="342"/>
    </row>
    <row r="125" ht="15" customHeight="1">
      <c r="B125" s="340"/>
      <c r="C125" s="299" t="s">
        <v>1114</v>
      </c>
      <c r="D125" s="299"/>
      <c r="E125" s="299"/>
      <c r="F125" s="320" t="s">
        <v>1066</v>
      </c>
      <c r="G125" s="299"/>
      <c r="H125" s="299" t="s">
        <v>1115</v>
      </c>
      <c r="I125" s="299" t="s">
        <v>1068</v>
      </c>
      <c r="J125" s="299" t="s">
        <v>1116</v>
      </c>
      <c r="K125" s="342"/>
    </row>
    <row r="126" ht="15" customHeight="1">
      <c r="B126" s="340"/>
      <c r="C126" s="299" t="s">
        <v>1015</v>
      </c>
      <c r="D126" s="299"/>
      <c r="E126" s="299"/>
      <c r="F126" s="320" t="s">
        <v>1066</v>
      </c>
      <c r="G126" s="299"/>
      <c r="H126" s="299" t="s">
        <v>1117</v>
      </c>
      <c r="I126" s="299" t="s">
        <v>1068</v>
      </c>
      <c r="J126" s="299" t="s">
        <v>1116</v>
      </c>
      <c r="K126" s="342"/>
    </row>
    <row r="127" ht="15" customHeight="1">
      <c r="B127" s="340"/>
      <c r="C127" s="299" t="s">
        <v>1077</v>
      </c>
      <c r="D127" s="299"/>
      <c r="E127" s="299"/>
      <c r="F127" s="320" t="s">
        <v>1072</v>
      </c>
      <c r="G127" s="299"/>
      <c r="H127" s="299" t="s">
        <v>1078</v>
      </c>
      <c r="I127" s="299" t="s">
        <v>1068</v>
      </c>
      <c r="J127" s="299">
        <v>15</v>
      </c>
      <c r="K127" s="342"/>
    </row>
    <row r="128" ht="15" customHeight="1">
      <c r="B128" s="340"/>
      <c r="C128" s="322" t="s">
        <v>1079</v>
      </c>
      <c r="D128" s="322"/>
      <c r="E128" s="322"/>
      <c r="F128" s="323" t="s">
        <v>1072</v>
      </c>
      <c r="G128" s="322"/>
      <c r="H128" s="322" t="s">
        <v>1080</v>
      </c>
      <c r="I128" s="322" t="s">
        <v>1068</v>
      </c>
      <c r="J128" s="322">
        <v>15</v>
      </c>
      <c r="K128" s="342"/>
    </row>
    <row r="129" ht="15" customHeight="1">
      <c r="B129" s="340"/>
      <c r="C129" s="322" t="s">
        <v>1081</v>
      </c>
      <c r="D129" s="322"/>
      <c r="E129" s="322"/>
      <c r="F129" s="323" t="s">
        <v>1072</v>
      </c>
      <c r="G129" s="322"/>
      <c r="H129" s="322" t="s">
        <v>1082</v>
      </c>
      <c r="I129" s="322" t="s">
        <v>1068</v>
      </c>
      <c r="J129" s="322">
        <v>20</v>
      </c>
      <c r="K129" s="342"/>
    </row>
    <row r="130" ht="15" customHeight="1">
      <c r="B130" s="340"/>
      <c r="C130" s="322" t="s">
        <v>1083</v>
      </c>
      <c r="D130" s="322"/>
      <c r="E130" s="322"/>
      <c r="F130" s="323" t="s">
        <v>1072</v>
      </c>
      <c r="G130" s="322"/>
      <c r="H130" s="322" t="s">
        <v>1084</v>
      </c>
      <c r="I130" s="322" t="s">
        <v>1068</v>
      </c>
      <c r="J130" s="322">
        <v>20</v>
      </c>
      <c r="K130" s="342"/>
    </row>
    <row r="131" ht="15" customHeight="1">
      <c r="B131" s="340"/>
      <c r="C131" s="299" t="s">
        <v>1071</v>
      </c>
      <c r="D131" s="299"/>
      <c r="E131" s="299"/>
      <c r="F131" s="320" t="s">
        <v>1072</v>
      </c>
      <c r="G131" s="299"/>
      <c r="H131" s="299" t="s">
        <v>1105</v>
      </c>
      <c r="I131" s="299" t="s">
        <v>1068</v>
      </c>
      <c r="J131" s="299">
        <v>50</v>
      </c>
      <c r="K131" s="342"/>
    </row>
    <row r="132" ht="15" customHeight="1">
      <c r="B132" s="340"/>
      <c r="C132" s="299" t="s">
        <v>1085</v>
      </c>
      <c r="D132" s="299"/>
      <c r="E132" s="299"/>
      <c r="F132" s="320" t="s">
        <v>1072</v>
      </c>
      <c r="G132" s="299"/>
      <c r="H132" s="299" t="s">
        <v>1105</v>
      </c>
      <c r="I132" s="299" t="s">
        <v>1068</v>
      </c>
      <c r="J132" s="299">
        <v>50</v>
      </c>
      <c r="K132" s="342"/>
    </row>
    <row r="133" ht="15" customHeight="1">
      <c r="B133" s="340"/>
      <c r="C133" s="299" t="s">
        <v>1091</v>
      </c>
      <c r="D133" s="299"/>
      <c r="E133" s="299"/>
      <c r="F133" s="320" t="s">
        <v>1072</v>
      </c>
      <c r="G133" s="299"/>
      <c r="H133" s="299" t="s">
        <v>1105</v>
      </c>
      <c r="I133" s="299" t="s">
        <v>1068</v>
      </c>
      <c r="J133" s="299">
        <v>50</v>
      </c>
      <c r="K133" s="342"/>
    </row>
    <row r="134" ht="15" customHeight="1">
      <c r="B134" s="340"/>
      <c r="C134" s="299" t="s">
        <v>1093</v>
      </c>
      <c r="D134" s="299"/>
      <c r="E134" s="299"/>
      <c r="F134" s="320" t="s">
        <v>1072</v>
      </c>
      <c r="G134" s="299"/>
      <c r="H134" s="299" t="s">
        <v>1105</v>
      </c>
      <c r="I134" s="299" t="s">
        <v>1068</v>
      </c>
      <c r="J134" s="299">
        <v>50</v>
      </c>
      <c r="K134" s="342"/>
    </row>
    <row r="135" ht="15" customHeight="1">
      <c r="B135" s="340"/>
      <c r="C135" s="299" t="s">
        <v>128</v>
      </c>
      <c r="D135" s="299"/>
      <c r="E135" s="299"/>
      <c r="F135" s="320" t="s">
        <v>1072</v>
      </c>
      <c r="G135" s="299"/>
      <c r="H135" s="299" t="s">
        <v>1118</v>
      </c>
      <c r="I135" s="299" t="s">
        <v>1068</v>
      </c>
      <c r="J135" s="299">
        <v>255</v>
      </c>
      <c r="K135" s="342"/>
    </row>
    <row r="136" ht="15" customHeight="1">
      <c r="B136" s="340"/>
      <c r="C136" s="299" t="s">
        <v>1095</v>
      </c>
      <c r="D136" s="299"/>
      <c r="E136" s="299"/>
      <c r="F136" s="320" t="s">
        <v>1066</v>
      </c>
      <c r="G136" s="299"/>
      <c r="H136" s="299" t="s">
        <v>1119</v>
      </c>
      <c r="I136" s="299" t="s">
        <v>1097</v>
      </c>
      <c r="J136" s="299"/>
      <c r="K136" s="342"/>
    </row>
    <row r="137" ht="15" customHeight="1">
      <c r="B137" s="340"/>
      <c r="C137" s="299" t="s">
        <v>1098</v>
      </c>
      <c r="D137" s="299"/>
      <c r="E137" s="299"/>
      <c r="F137" s="320" t="s">
        <v>1066</v>
      </c>
      <c r="G137" s="299"/>
      <c r="H137" s="299" t="s">
        <v>1120</v>
      </c>
      <c r="I137" s="299" t="s">
        <v>1100</v>
      </c>
      <c r="J137" s="299"/>
      <c r="K137" s="342"/>
    </row>
    <row r="138" ht="15" customHeight="1">
      <c r="B138" s="340"/>
      <c r="C138" s="299" t="s">
        <v>1101</v>
      </c>
      <c r="D138" s="299"/>
      <c r="E138" s="299"/>
      <c r="F138" s="320" t="s">
        <v>1066</v>
      </c>
      <c r="G138" s="299"/>
      <c r="H138" s="299" t="s">
        <v>1101</v>
      </c>
      <c r="I138" s="299" t="s">
        <v>1100</v>
      </c>
      <c r="J138" s="299"/>
      <c r="K138" s="342"/>
    </row>
    <row r="139" ht="15" customHeight="1">
      <c r="B139" s="340"/>
      <c r="C139" s="299" t="s">
        <v>39</v>
      </c>
      <c r="D139" s="299"/>
      <c r="E139" s="299"/>
      <c r="F139" s="320" t="s">
        <v>1066</v>
      </c>
      <c r="G139" s="299"/>
      <c r="H139" s="299" t="s">
        <v>1121</v>
      </c>
      <c r="I139" s="299" t="s">
        <v>1100</v>
      </c>
      <c r="J139" s="299"/>
      <c r="K139" s="342"/>
    </row>
    <row r="140" ht="15" customHeight="1">
      <c r="B140" s="340"/>
      <c r="C140" s="299" t="s">
        <v>1122</v>
      </c>
      <c r="D140" s="299"/>
      <c r="E140" s="299"/>
      <c r="F140" s="320" t="s">
        <v>1066</v>
      </c>
      <c r="G140" s="299"/>
      <c r="H140" s="299" t="s">
        <v>1123</v>
      </c>
      <c r="I140" s="299" t="s">
        <v>1100</v>
      </c>
      <c r="J140" s="299"/>
      <c r="K140" s="342"/>
    </row>
    <row r="141" ht="15" customHeight="1">
      <c r="B141" s="343"/>
      <c r="C141" s="344"/>
      <c r="D141" s="344"/>
      <c r="E141" s="344"/>
      <c r="F141" s="344"/>
      <c r="G141" s="344"/>
      <c r="H141" s="344"/>
      <c r="I141" s="344"/>
      <c r="J141" s="344"/>
      <c r="K141" s="345"/>
    </row>
    <row r="142" ht="18.75" customHeight="1">
      <c r="B142" s="295"/>
      <c r="C142" s="295"/>
      <c r="D142" s="295"/>
      <c r="E142" s="295"/>
      <c r="F142" s="332"/>
      <c r="G142" s="295"/>
      <c r="H142" s="295"/>
      <c r="I142" s="295"/>
      <c r="J142" s="295"/>
      <c r="K142" s="295"/>
    </row>
    <row r="143" ht="18.75" customHeight="1">
      <c r="B143" s="306"/>
      <c r="C143" s="306"/>
      <c r="D143" s="306"/>
      <c r="E143" s="306"/>
      <c r="F143" s="306"/>
      <c r="G143" s="306"/>
      <c r="H143" s="306"/>
      <c r="I143" s="306"/>
      <c r="J143" s="306"/>
      <c r="K143" s="306"/>
    </row>
    <row r="144" ht="7.5" customHeight="1">
      <c r="B144" s="307"/>
      <c r="C144" s="308"/>
      <c r="D144" s="308"/>
      <c r="E144" s="308"/>
      <c r="F144" s="308"/>
      <c r="G144" s="308"/>
      <c r="H144" s="308"/>
      <c r="I144" s="308"/>
      <c r="J144" s="308"/>
      <c r="K144" s="309"/>
    </row>
    <row r="145" ht="45" customHeight="1">
      <c r="B145" s="310"/>
      <c r="C145" s="311" t="s">
        <v>1124</v>
      </c>
      <c r="D145" s="311"/>
      <c r="E145" s="311"/>
      <c r="F145" s="311"/>
      <c r="G145" s="311"/>
      <c r="H145" s="311"/>
      <c r="I145" s="311"/>
      <c r="J145" s="311"/>
      <c r="K145" s="312"/>
    </row>
    <row r="146" ht="17.25" customHeight="1">
      <c r="B146" s="310"/>
      <c r="C146" s="313" t="s">
        <v>1060</v>
      </c>
      <c r="D146" s="313"/>
      <c r="E146" s="313"/>
      <c r="F146" s="313" t="s">
        <v>1061</v>
      </c>
      <c r="G146" s="314"/>
      <c r="H146" s="313" t="s">
        <v>123</v>
      </c>
      <c r="I146" s="313" t="s">
        <v>58</v>
      </c>
      <c r="J146" s="313" t="s">
        <v>1062</v>
      </c>
      <c r="K146" s="312"/>
    </row>
    <row r="147" ht="17.25" customHeight="1">
      <c r="B147" s="310"/>
      <c r="C147" s="315" t="s">
        <v>1063</v>
      </c>
      <c r="D147" s="315"/>
      <c r="E147" s="315"/>
      <c r="F147" s="316" t="s">
        <v>1064</v>
      </c>
      <c r="G147" s="317"/>
      <c r="H147" s="315"/>
      <c r="I147" s="315"/>
      <c r="J147" s="315" t="s">
        <v>1065</v>
      </c>
      <c r="K147" s="312"/>
    </row>
    <row r="148" ht="5.25" customHeight="1">
      <c r="B148" s="321"/>
      <c r="C148" s="318"/>
      <c r="D148" s="318"/>
      <c r="E148" s="318"/>
      <c r="F148" s="318"/>
      <c r="G148" s="319"/>
      <c r="H148" s="318"/>
      <c r="I148" s="318"/>
      <c r="J148" s="318"/>
      <c r="K148" s="342"/>
    </row>
    <row r="149" ht="15" customHeight="1">
      <c r="B149" s="321"/>
      <c r="C149" s="346" t="s">
        <v>1069</v>
      </c>
      <c r="D149" s="299"/>
      <c r="E149" s="299"/>
      <c r="F149" s="347" t="s">
        <v>1066</v>
      </c>
      <c r="G149" s="299"/>
      <c r="H149" s="346" t="s">
        <v>1105</v>
      </c>
      <c r="I149" s="346" t="s">
        <v>1068</v>
      </c>
      <c r="J149" s="346">
        <v>120</v>
      </c>
      <c r="K149" s="342"/>
    </row>
    <row r="150" ht="15" customHeight="1">
      <c r="B150" s="321"/>
      <c r="C150" s="346" t="s">
        <v>1114</v>
      </c>
      <c r="D150" s="299"/>
      <c r="E150" s="299"/>
      <c r="F150" s="347" t="s">
        <v>1066</v>
      </c>
      <c r="G150" s="299"/>
      <c r="H150" s="346" t="s">
        <v>1125</v>
      </c>
      <c r="I150" s="346" t="s">
        <v>1068</v>
      </c>
      <c r="J150" s="346" t="s">
        <v>1116</v>
      </c>
      <c r="K150" s="342"/>
    </row>
    <row r="151" ht="15" customHeight="1">
      <c r="B151" s="321"/>
      <c r="C151" s="346" t="s">
        <v>1015</v>
      </c>
      <c r="D151" s="299"/>
      <c r="E151" s="299"/>
      <c r="F151" s="347" t="s">
        <v>1066</v>
      </c>
      <c r="G151" s="299"/>
      <c r="H151" s="346" t="s">
        <v>1126</v>
      </c>
      <c r="I151" s="346" t="s">
        <v>1068</v>
      </c>
      <c r="J151" s="346" t="s">
        <v>1116</v>
      </c>
      <c r="K151" s="342"/>
    </row>
    <row r="152" ht="15" customHeight="1">
      <c r="B152" s="321"/>
      <c r="C152" s="346" t="s">
        <v>1071</v>
      </c>
      <c r="D152" s="299"/>
      <c r="E152" s="299"/>
      <c r="F152" s="347" t="s">
        <v>1072</v>
      </c>
      <c r="G152" s="299"/>
      <c r="H152" s="346" t="s">
        <v>1105</v>
      </c>
      <c r="I152" s="346" t="s">
        <v>1068</v>
      </c>
      <c r="J152" s="346">
        <v>50</v>
      </c>
      <c r="K152" s="342"/>
    </row>
    <row r="153" ht="15" customHeight="1">
      <c r="B153" s="321"/>
      <c r="C153" s="346" t="s">
        <v>1074</v>
      </c>
      <c r="D153" s="299"/>
      <c r="E153" s="299"/>
      <c r="F153" s="347" t="s">
        <v>1066</v>
      </c>
      <c r="G153" s="299"/>
      <c r="H153" s="346" t="s">
        <v>1105</v>
      </c>
      <c r="I153" s="346" t="s">
        <v>1076</v>
      </c>
      <c r="J153" s="346"/>
      <c r="K153" s="342"/>
    </row>
    <row r="154" ht="15" customHeight="1">
      <c r="B154" s="321"/>
      <c r="C154" s="346" t="s">
        <v>1085</v>
      </c>
      <c r="D154" s="299"/>
      <c r="E154" s="299"/>
      <c r="F154" s="347" t="s">
        <v>1072</v>
      </c>
      <c r="G154" s="299"/>
      <c r="H154" s="346" t="s">
        <v>1105</v>
      </c>
      <c r="I154" s="346" t="s">
        <v>1068</v>
      </c>
      <c r="J154" s="346">
        <v>50</v>
      </c>
      <c r="K154" s="342"/>
    </row>
    <row r="155" ht="15" customHeight="1">
      <c r="B155" s="321"/>
      <c r="C155" s="346" t="s">
        <v>1093</v>
      </c>
      <c r="D155" s="299"/>
      <c r="E155" s="299"/>
      <c r="F155" s="347" t="s">
        <v>1072</v>
      </c>
      <c r="G155" s="299"/>
      <c r="H155" s="346" t="s">
        <v>1105</v>
      </c>
      <c r="I155" s="346" t="s">
        <v>1068</v>
      </c>
      <c r="J155" s="346">
        <v>50</v>
      </c>
      <c r="K155" s="342"/>
    </row>
    <row r="156" ht="15" customHeight="1">
      <c r="B156" s="321"/>
      <c r="C156" s="346" t="s">
        <v>1091</v>
      </c>
      <c r="D156" s="299"/>
      <c r="E156" s="299"/>
      <c r="F156" s="347" t="s">
        <v>1072</v>
      </c>
      <c r="G156" s="299"/>
      <c r="H156" s="346" t="s">
        <v>1105</v>
      </c>
      <c r="I156" s="346" t="s">
        <v>1068</v>
      </c>
      <c r="J156" s="346">
        <v>50</v>
      </c>
      <c r="K156" s="342"/>
    </row>
    <row r="157" ht="15" customHeight="1">
      <c r="B157" s="321"/>
      <c r="C157" s="346" t="s">
        <v>88</v>
      </c>
      <c r="D157" s="299"/>
      <c r="E157" s="299"/>
      <c r="F157" s="347" t="s">
        <v>1066</v>
      </c>
      <c r="G157" s="299"/>
      <c r="H157" s="346" t="s">
        <v>1127</v>
      </c>
      <c r="I157" s="346" t="s">
        <v>1068</v>
      </c>
      <c r="J157" s="346" t="s">
        <v>1128</v>
      </c>
      <c r="K157" s="342"/>
    </row>
    <row r="158" ht="15" customHeight="1">
      <c r="B158" s="321"/>
      <c r="C158" s="346" t="s">
        <v>1129</v>
      </c>
      <c r="D158" s="299"/>
      <c r="E158" s="299"/>
      <c r="F158" s="347" t="s">
        <v>1066</v>
      </c>
      <c r="G158" s="299"/>
      <c r="H158" s="346" t="s">
        <v>1130</v>
      </c>
      <c r="I158" s="346" t="s">
        <v>1100</v>
      </c>
      <c r="J158" s="346"/>
      <c r="K158" s="342"/>
    </row>
    <row r="159" ht="15" customHeight="1">
      <c r="B159" s="348"/>
      <c r="C159" s="330"/>
      <c r="D159" s="330"/>
      <c r="E159" s="330"/>
      <c r="F159" s="330"/>
      <c r="G159" s="330"/>
      <c r="H159" s="330"/>
      <c r="I159" s="330"/>
      <c r="J159" s="330"/>
      <c r="K159" s="349"/>
    </row>
    <row r="160" ht="18.75" customHeight="1">
      <c r="B160" s="295"/>
      <c r="C160" s="299"/>
      <c r="D160" s="299"/>
      <c r="E160" s="299"/>
      <c r="F160" s="320"/>
      <c r="G160" s="299"/>
      <c r="H160" s="299"/>
      <c r="I160" s="299"/>
      <c r="J160" s="299"/>
      <c r="K160" s="295"/>
    </row>
    <row r="161" ht="18.75" customHeight="1">
      <c r="B161" s="306"/>
      <c r="C161" s="306"/>
      <c r="D161" s="306"/>
      <c r="E161" s="306"/>
      <c r="F161" s="306"/>
      <c r="G161" s="306"/>
      <c r="H161" s="306"/>
      <c r="I161" s="306"/>
      <c r="J161" s="306"/>
      <c r="K161" s="306"/>
    </row>
    <row r="162" ht="7.5" customHeight="1">
      <c r="B162" s="285"/>
      <c r="C162" s="286"/>
      <c r="D162" s="286"/>
      <c r="E162" s="286"/>
      <c r="F162" s="286"/>
      <c r="G162" s="286"/>
      <c r="H162" s="286"/>
      <c r="I162" s="286"/>
      <c r="J162" s="286"/>
      <c r="K162" s="287"/>
    </row>
    <row r="163" ht="45" customHeight="1">
      <c r="B163" s="288"/>
      <c r="C163" s="289" t="s">
        <v>1131</v>
      </c>
      <c r="D163" s="289"/>
      <c r="E163" s="289"/>
      <c r="F163" s="289"/>
      <c r="G163" s="289"/>
      <c r="H163" s="289"/>
      <c r="I163" s="289"/>
      <c r="J163" s="289"/>
      <c r="K163" s="290"/>
    </row>
    <row r="164" ht="17.25" customHeight="1">
      <c r="B164" s="288"/>
      <c r="C164" s="313" t="s">
        <v>1060</v>
      </c>
      <c r="D164" s="313"/>
      <c r="E164" s="313"/>
      <c r="F164" s="313" t="s">
        <v>1061</v>
      </c>
      <c r="G164" s="350"/>
      <c r="H164" s="351" t="s">
        <v>123</v>
      </c>
      <c r="I164" s="351" t="s">
        <v>58</v>
      </c>
      <c r="J164" s="313" t="s">
        <v>1062</v>
      </c>
      <c r="K164" s="290"/>
    </row>
    <row r="165" ht="17.25" customHeight="1">
      <c r="B165" s="291"/>
      <c r="C165" s="315" t="s">
        <v>1063</v>
      </c>
      <c r="D165" s="315"/>
      <c r="E165" s="315"/>
      <c r="F165" s="316" t="s">
        <v>1064</v>
      </c>
      <c r="G165" s="352"/>
      <c r="H165" s="353"/>
      <c r="I165" s="353"/>
      <c r="J165" s="315" t="s">
        <v>1065</v>
      </c>
      <c r="K165" s="293"/>
    </row>
    <row r="166" ht="5.25" customHeight="1">
      <c r="B166" s="321"/>
      <c r="C166" s="318"/>
      <c r="D166" s="318"/>
      <c r="E166" s="318"/>
      <c r="F166" s="318"/>
      <c r="G166" s="319"/>
      <c r="H166" s="318"/>
      <c r="I166" s="318"/>
      <c r="J166" s="318"/>
      <c r="K166" s="342"/>
    </row>
    <row r="167" ht="15" customHeight="1">
      <c r="B167" s="321"/>
      <c r="C167" s="299" t="s">
        <v>1069</v>
      </c>
      <c r="D167" s="299"/>
      <c r="E167" s="299"/>
      <c r="F167" s="320" t="s">
        <v>1066</v>
      </c>
      <c r="G167" s="299"/>
      <c r="H167" s="299" t="s">
        <v>1105</v>
      </c>
      <c r="I167" s="299" t="s">
        <v>1068</v>
      </c>
      <c r="J167" s="299">
        <v>120</v>
      </c>
      <c r="K167" s="342"/>
    </row>
    <row r="168" ht="15" customHeight="1">
      <c r="B168" s="321"/>
      <c r="C168" s="299" t="s">
        <v>1114</v>
      </c>
      <c r="D168" s="299"/>
      <c r="E168" s="299"/>
      <c r="F168" s="320" t="s">
        <v>1066</v>
      </c>
      <c r="G168" s="299"/>
      <c r="H168" s="299" t="s">
        <v>1115</v>
      </c>
      <c r="I168" s="299" t="s">
        <v>1068</v>
      </c>
      <c r="J168" s="299" t="s">
        <v>1116</v>
      </c>
      <c r="K168" s="342"/>
    </row>
    <row r="169" ht="15" customHeight="1">
      <c r="B169" s="321"/>
      <c r="C169" s="299" t="s">
        <v>1015</v>
      </c>
      <c r="D169" s="299"/>
      <c r="E169" s="299"/>
      <c r="F169" s="320" t="s">
        <v>1066</v>
      </c>
      <c r="G169" s="299"/>
      <c r="H169" s="299" t="s">
        <v>1132</v>
      </c>
      <c r="I169" s="299" t="s">
        <v>1068</v>
      </c>
      <c r="J169" s="299" t="s">
        <v>1116</v>
      </c>
      <c r="K169" s="342"/>
    </row>
    <row r="170" ht="15" customHeight="1">
      <c r="B170" s="321"/>
      <c r="C170" s="299" t="s">
        <v>1071</v>
      </c>
      <c r="D170" s="299"/>
      <c r="E170" s="299"/>
      <c r="F170" s="320" t="s">
        <v>1072</v>
      </c>
      <c r="G170" s="299"/>
      <c r="H170" s="299" t="s">
        <v>1132</v>
      </c>
      <c r="I170" s="299" t="s">
        <v>1068</v>
      </c>
      <c r="J170" s="299">
        <v>50</v>
      </c>
      <c r="K170" s="342"/>
    </row>
    <row r="171" ht="15" customHeight="1">
      <c r="B171" s="321"/>
      <c r="C171" s="299" t="s">
        <v>1074</v>
      </c>
      <c r="D171" s="299"/>
      <c r="E171" s="299"/>
      <c r="F171" s="320" t="s">
        <v>1066</v>
      </c>
      <c r="G171" s="299"/>
      <c r="H171" s="299" t="s">
        <v>1132</v>
      </c>
      <c r="I171" s="299" t="s">
        <v>1076</v>
      </c>
      <c r="J171" s="299"/>
      <c r="K171" s="342"/>
    </row>
    <row r="172" ht="15" customHeight="1">
      <c r="B172" s="321"/>
      <c r="C172" s="299" t="s">
        <v>1085</v>
      </c>
      <c r="D172" s="299"/>
      <c r="E172" s="299"/>
      <c r="F172" s="320" t="s">
        <v>1072</v>
      </c>
      <c r="G172" s="299"/>
      <c r="H172" s="299" t="s">
        <v>1132</v>
      </c>
      <c r="I172" s="299" t="s">
        <v>1068</v>
      </c>
      <c r="J172" s="299">
        <v>50</v>
      </c>
      <c r="K172" s="342"/>
    </row>
    <row r="173" ht="15" customHeight="1">
      <c r="B173" s="321"/>
      <c r="C173" s="299" t="s">
        <v>1093</v>
      </c>
      <c r="D173" s="299"/>
      <c r="E173" s="299"/>
      <c r="F173" s="320" t="s">
        <v>1072</v>
      </c>
      <c r="G173" s="299"/>
      <c r="H173" s="299" t="s">
        <v>1132</v>
      </c>
      <c r="I173" s="299" t="s">
        <v>1068</v>
      </c>
      <c r="J173" s="299">
        <v>50</v>
      </c>
      <c r="K173" s="342"/>
    </row>
    <row r="174" ht="15" customHeight="1">
      <c r="B174" s="321"/>
      <c r="C174" s="299" t="s">
        <v>1091</v>
      </c>
      <c r="D174" s="299"/>
      <c r="E174" s="299"/>
      <c r="F174" s="320" t="s">
        <v>1072</v>
      </c>
      <c r="G174" s="299"/>
      <c r="H174" s="299" t="s">
        <v>1132</v>
      </c>
      <c r="I174" s="299" t="s">
        <v>1068</v>
      </c>
      <c r="J174" s="299">
        <v>50</v>
      </c>
      <c r="K174" s="342"/>
    </row>
    <row r="175" ht="15" customHeight="1">
      <c r="B175" s="321"/>
      <c r="C175" s="299" t="s">
        <v>122</v>
      </c>
      <c r="D175" s="299"/>
      <c r="E175" s="299"/>
      <c r="F175" s="320" t="s">
        <v>1066</v>
      </c>
      <c r="G175" s="299"/>
      <c r="H175" s="299" t="s">
        <v>1133</v>
      </c>
      <c r="I175" s="299" t="s">
        <v>1134</v>
      </c>
      <c r="J175" s="299"/>
      <c r="K175" s="342"/>
    </row>
    <row r="176" ht="15" customHeight="1">
      <c r="B176" s="321"/>
      <c r="C176" s="299" t="s">
        <v>58</v>
      </c>
      <c r="D176" s="299"/>
      <c r="E176" s="299"/>
      <c r="F176" s="320" t="s">
        <v>1066</v>
      </c>
      <c r="G176" s="299"/>
      <c r="H176" s="299" t="s">
        <v>1135</v>
      </c>
      <c r="I176" s="299" t="s">
        <v>1136</v>
      </c>
      <c r="J176" s="299">
        <v>1</v>
      </c>
      <c r="K176" s="342"/>
    </row>
    <row r="177" ht="15" customHeight="1">
      <c r="B177" s="321"/>
      <c r="C177" s="299" t="s">
        <v>54</v>
      </c>
      <c r="D177" s="299"/>
      <c r="E177" s="299"/>
      <c r="F177" s="320" t="s">
        <v>1066</v>
      </c>
      <c r="G177" s="299"/>
      <c r="H177" s="299" t="s">
        <v>1137</v>
      </c>
      <c r="I177" s="299" t="s">
        <v>1068</v>
      </c>
      <c r="J177" s="299">
        <v>20</v>
      </c>
      <c r="K177" s="342"/>
    </row>
    <row r="178" ht="15" customHeight="1">
      <c r="B178" s="321"/>
      <c r="C178" s="299" t="s">
        <v>123</v>
      </c>
      <c r="D178" s="299"/>
      <c r="E178" s="299"/>
      <c r="F178" s="320" t="s">
        <v>1066</v>
      </c>
      <c r="G178" s="299"/>
      <c r="H178" s="299" t="s">
        <v>1138</v>
      </c>
      <c r="I178" s="299" t="s">
        <v>1068</v>
      </c>
      <c r="J178" s="299">
        <v>255</v>
      </c>
      <c r="K178" s="342"/>
    </row>
    <row r="179" ht="15" customHeight="1">
      <c r="B179" s="321"/>
      <c r="C179" s="299" t="s">
        <v>124</v>
      </c>
      <c r="D179" s="299"/>
      <c r="E179" s="299"/>
      <c r="F179" s="320" t="s">
        <v>1066</v>
      </c>
      <c r="G179" s="299"/>
      <c r="H179" s="299" t="s">
        <v>1031</v>
      </c>
      <c r="I179" s="299" t="s">
        <v>1068</v>
      </c>
      <c r="J179" s="299">
        <v>10</v>
      </c>
      <c r="K179" s="342"/>
    </row>
    <row r="180" ht="15" customHeight="1">
      <c r="B180" s="321"/>
      <c r="C180" s="299" t="s">
        <v>125</v>
      </c>
      <c r="D180" s="299"/>
      <c r="E180" s="299"/>
      <c r="F180" s="320" t="s">
        <v>1066</v>
      </c>
      <c r="G180" s="299"/>
      <c r="H180" s="299" t="s">
        <v>1139</v>
      </c>
      <c r="I180" s="299" t="s">
        <v>1100</v>
      </c>
      <c r="J180" s="299"/>
      <c r="K180" s="342"/>
    </row>
    <row r="181" ht="15" customHeight="1">
      <c r="B181" s="321"/>
      <c r="C181" s="299" t="s">
        <v>1140</v>
      </c>
      <c r="D181" s="299"/>
      <c r="E181" s="299"/>
      <c r="F181" s="320" t="s">
        <v>1066</v>
      </c>
      <c r="G181" s="299"/>
      <c r="H181" s="299" t="s">
        <v>1141</v>
      </c>
      <c r="I181" s="299" t="s">
        <v>1100</v>
      </c>
      <c r="J181" s="299"/>
      <c r="K181" s="342"/>
    </row>
    <row r="182" ht="15" customHeight="1">
      <c r="B182" s="321"/>
      <c r="C182" s="299" t="s">
        <v>1129</v>
      </c>
      <c r="D182" s="299"/>
      <c r="E182" s="299"/>
      <c r="F182" s="320" t="s">
        <v>1066</v>
      </c>
      <c r="G182" s="299"/>
      <c r="H182" s="299" t="s">
        <v>1142</v>
      </c>
      <c r="I182" s="299" t="s">
        <v>1100</v>
      </c>
      <c r="J182" s="299"/>
      <c r="K182" s="342"/>
    </row>
    <row r="183" ht="15" customHeight="1">
      <c r="B183" s="321"/>
      <c r="C183" s="299" t="s">
        <v>127</v>
      </c>
      <c r="D183" s="299"/>
      <c r="E183" s="299"/>
      <c r="F183" s="320" t="s">
        <v>1072</v>
      </c>
      <c r="G183" s="299"/>
      <c r="H183" s="299" t="s">
        <v>1143</v>
      </c>
      <c r="I183" s="299" t="s">
        <v>1068</v>
      </c>
      <c r="J183" s="299">
        <v>50</v>
      </c>
      <c r="K183" s="342"/>
    </row>
    <row r="184" ht="15" customHeight="1">
      <c r="B184" s="321"/>
      <c r="C184" s="299" t="s">
        <v>1144</v>
      </c>
      <c r="D184" s="299"/>
      <c r="E184" s="299"/>
      <c r="F184" s="320" t="s">
        <v>1072</v>
      </c>
      <c r="G184" s="299"/>
      <c r="H184" s="299" t="s">
        <v>1145</v>
      </c>
      <c r="I184" s="299" t="s">
        <v>1146</v>
      </c>
      <c r="J184" s="299"/>
      <c r="K184" s="342"/>
    </row>
    <row r="185" ht="15" customHeight="1">
      <c r="B185" s="321"/>
      <c r="C185" s="299" t="s">
        <v>1147</v>
      </c>
      <c r="D185" s="299"/>
      <c r="E185" s="299"/>
      <c r="F185" s="320" t="s">
        <v>1072</v>
      </c>
      <c r="G185" s="299"/>
      <c r="H185" s="299" t="s">
        <v>1148</v>
      </c>
      <c r="I185" s="299" t="s">
        <v>1146</v>
      </c>
      <c r="J185" s="299"/>
      <c r="K185" s="342"/>
    </row>
    <row r="186" ht="15" customHeight="1">
      <c r="B186" s="321"/>
      <c r="C186" s="299" t="s">
        <v>1149</v>
      </c>
      <c r="D186" s="299"/>
      <c r="E186" s="299"/>
      <c r="F186" s="320" t="s">
        <v>1072</v>
      </c>
      <c r="G186" s="299"/>
      <c r="H186" s="299" t="s">
        <v>1150</v>
      </c>
      <c r="I186" s="299" t="s">
        <v>1146</v>
      </c>
      <c r="J186" s="299"/>
      <c r="K186" s="342"/>
    </row>
    <row r="187" ht="15" customHeight="1">
      <c r="B187" s="321"/>
      <c r="C187" s="354" t="s">
        <v>1151</v>
      </c>
      <c r="D187" s="299"/>
      <c r="E187" s="299"/>
      <c r="F187" s="320" t="s">
        <v>1072</v>
      </c>
      <c r="G187" s="299"/>
      <c r="H187" s="299" t="s">
        <v>1152</v>
      </c>
      <c r="I187" s="299" t="s">
        <v>1153</v>
      </c>
      <c r="J187" s="355" t="s">
        <v>1154</v>
      </c>
      <c r="K187" s="342"/>
    </row>
    <row r="188" ht="15" customHeight="1">
      <c r="B188" s="321"/>
      <c r="C188" s="305" t="s">
        <v>43</v>
      </c>
      <c r="D188" s="299"/>
      <c r="E188" s="299"/>
      <c r="F188" s="320" t="s">
        <v>1066</v>
      </c>
      <c r="G188" s="299"/>
      <c r="H188" s="295" t="s">
        <v>1155</v>
      </c>
      <c r="I188" s="299" t="s">
        <v>1156</v>
      </c>
      <c r="J188" s="299"/>
      <c r="K188" s="342"/>
    </row>
    <row r="189" ht="15" customHeight="1">
      <c r="B189" s="321"/>
      <c r="C189" s="305" t="s">
        <v>1157</v>
      </c>
      <c r="D189" s="299"/>
      <c r="E189" s="299"/>
      <c r="F189" s="320" t="s">
        <v>1066</v>
      </c>
      <c r="G189" s="299"/>
      <c r="H189" s="299" t="s">
        <v>1158</v>
      </c>
      <c r="I189" s="299" t="s">
        <v>1100</v>
      </c>
      <c r="J189" s="299"/>
      <c r="K189" s="342"/>
    </row>
    <row r="190" ht="15" customHeight="1">
      <c r="B190" s="321"/>
      <c r="C190" s="305" t="s">
        <v>1159</v>
      </c>
      <c r="D190" s="299"/>
      <c r="E190" s="299"/>
      <c r="F190" s="320" t="s">
        <v>1066</v>
      </c>
      <c r="G190" s="299"/>
      <c r="H190" s="299" t="s">
        <v>1160</v>
      </c>
      <c r="I190" s="299" t="s">
        <v>1100</v>
      </c>
      <c r="J190" s="299"/>
      <c r="K190" s="342"/>
    </row>
    <row r="191" ht="15" customHeight="1">
      <c r="B191" s="321"/>
      <c r="C191" s="305" t="s">
        <v>1161</v>
      </c>
      <c r="D191" s="299"/>
      <c r="E191" s="299"/>
      <c r="F191" s="320" t="s">
        <v>1072</v>
      </c>
      <c r="G191" s="299"/>
      <c r="H191" s="299" t="s">
        <v>1162</v>
      </c>
      <c r="I191" s="299" t="s">
        <v>1100</v>
      </c>
      <c r="J191" s="299"/>
      <c r="K191" s="342"/>
    </row>
    <row r="192" ht="15" customHeight="1">
      <c r="B192" s="348"/>
      <c r="C192" s="356"/>
      <c r="D192" s="330"/>
      <c r="E192" s="330"/>
      <c r="F192" s="330"/>
      <c r="G192" s="330"/>
      <c r="H192" s="330"/>
      <c r="I192" s="330"/>
      <c r="J192" s="330"/>
      <c r="K192" s="349"/>
    </row>
    <row r="193" ht="18.75" customHeight="1">
      <c r="B193" s="295"/>
      <c r="C193" s="299"/>
      <c r="D193" s="299"/>
      <c r="E193" s="299"/>
      <c r="F193" s="320"/>
      <c r="G193" s="299"/>
      <c r="H193" s="299"/>
      <c r="I193" s="299"/>
      <c r="J193" s="299"/>
      <c r="K193" s="295"/>
    </row>
    <row r="194" ht="18.75" customHeight="1">
      <c r="B194" s="295"/>
      <c r="C194" s="299"/>
      <c r="D194" s="299"/>
      <c r="E194" s="299"/>
      <c r="F194" s="320"/>
      <c r="G194" s="299"/>
      <c r="H194" s="299"/>
      <c r="I194" s="299"/>
      <c r="J194" s="299"/>
      <c r="K194" s="295"/>
    </row>
    <row r="195" ht="18.75" customHeight="1">
      <c r="B195" s="306"/>
      <c r="C195" s="306"/>
      <c r="D195" s="306"/>
      <c r="E195" s="306"/>
      <c r="F195" s="306"/>
      <c r="G195" s="306"/>
      <c r="H195" s="306"/>
      <c r="I195" s="306"/>
      <c r="J195" s="306"/>
      <c r="K195" s="306"/>
    </row>
    <row r="196" ht="13.5">
      <c r="B196" s="285"/>
      <c r="C196" s="286"/>
      <c r="D196" s="286"/>
      <c r="E196" s="286"/>
      <c r="F196" s="286"/>
      <c r="G196" s="286"/>
      <c r="H196" s="286"/>
      <c r="I196" s="286"/>
      <c r="J196" s="286"/>
      <c r="K196" s="287"/>
    </row>
    <row r="197" ht="21">
      <c r="B197" s="288"/>
      <c r="C197" s="289" t="s">
        <v>1163</v>
      </c>
      <c r="D197" s="289"/>
      <c r="E197" s="289"/>
      <c r="F197" s="289"/>
      <c r="G197" s="289"/>
      <c r="H197" s="289"/>
      <c r="I197" s="289"/>
      <c r="J197" s="289"/>
      <c r="K197" s="290"/>
    </row>
    <row r="198" ht="25.5" customHeight="1">
      <c r="B198" s="288"/>
      <c r="C198" s="357" t="s">
        <v>1164</v>
      </c>
      <c r="D198" s="357"/>
      <c r="E198" s="357"/>
      <c r="F198" s="357" t="s">
        <v>1165</v>
      </c>
      <c r="G198" s="358"/>
      <c r="H198" s="357" t="s">
        <v>1166</v>
      </c>
      <c r="I198" s="357"/>
      <c r="J198" s="357"/>
      <c r="K198" s="290"/>
    </row>
    <row r="199" ht="5.25" customHeight="1">
      <c r="B199" s="321"/>
      <c r="C199" s="318"/>
      <c r="D199" s="318"/>
      <c r="E199" s="318"/>
      <c r="F199" s="318"/>
      <c r="G199" s="299"/>
      <c r="H199" s="318"/>
      <c r="I199" s="318"/>
      <c r="J199" s="318"/>
      <c r="K199" s="342"/>
    </row>
    <row r="200" ht="15" customHeight="1">
      <c r="B200" s="321"/>
      <c r="C200" s="299" t="s">
        <v>1156</v>
      </c>
      <c r="D200" s="299"/>
      <c r="E200" s="299"/>
      <c r="F200" s="320" t="s">
        <v>44</v>
      </c>
      <c r="G200" s="299"/>
      <c r="H200" s="299" t="s">
        <v>1167</v>
      </c>
      <c r="I200" s="299"/>
      <c r="J200" s="299"/>
      <c r="K200" s="342"/>
    </row>
    <row r="201" ht="15" customHeight="1">
      <c r="B201" s="321"/>
      <c r="C201" s="327"/>
      <c r="D201" s="299"/>
      <c r="E201" s="299"/>
      <c r="F201" s="320" t="s">
        <v>45</v>
      </c>
      <c r="G201" s="299"/>
      <c r="H201" s="299" t="s">
        <v>1168</v>
      </c>
      <c r="I201" s="299"/>
      <c r="J201" s="299"/>
      <c r="K201" s="342"/>
    </row>
    <row r="202" ht="15" customHeight="1">
      <c r="B202" s="321"/>
      <c r="C202" s="327"/>
      <c r="D202" s="299"/>
      <c r="E202" s="299"/>
      <c r="F202" s="320" t="s">
        <v>48</v>
      </c>
      <c r="G202" s="299"/>
      <c r="H202" s="299" t="s">
        <v>1169</v>
      </c>
      <c r="I202" s="299"/>
      <c r="J202" s="299"/>
      <c r="K202" s="342"/>
    </row>
    <row r="203" ht="15" customHeight="1">
      <c r="B203" s="321"/>
      <c r="C203" s="299"/>
      <c r="D203" s="299"/>
      <c r="E203" s="299"/>
      <c r="F203" s="320" t="s">
        <v>46</v>
      </c>
      <c r="G203" s="299"/>
      <c r="H203" s="299" t="s">
        <v>1170</v>
      </c>
      <c r="I203" s="299"/>
      <c r="J203" s="299"/>
      <c r="K203" s="342"/>
    </row>
    <row r="204" ht="15" customHeight="1">
      <c r="B204" s="321"/>
      <c r="C204" s="299"/>
      <c r="D204" s="299"/>
      <c r="E204" s="299"/>
      <c r="F204" s="320" t="s">
        <v>47</v>
      </c>
      <c r="G204" s="299"/>
      <c r="H204" s="299" t="s">
        <v>1171</v>
      </c>
      <c r="I204" s="299"/>
      <c r="J204" s="299"/>
      <c r="K204" s="342"/>
    </row>
    <row r="205" ht="15" customHeight="1">
      <c r="B205" s="321"/>
      <c r="C205" s="299"/>
      <c r="D205" s="299"/>
      <c r="E205" s="299"/>
      <c r="F205" s="320"/>
      <c r="G205" s="299"/>
      <c r="H205" s="299"/>
      <c r="I205" s="299"/>
      <c r="J205" s="299"/>
      <c r="K205" s="342"/>
    </row>
    <row r="206" ht="15" customHeight="1">
      <c r="B206" s="321"/>
      <c r="C206" s="299" t="s">
        <v>1112</v>
      </c>
      <c r="D206" s="299"/>
      <c r="E206" s="299"/>
      <c r="F206" s="320" t="s">
        <v>77</v>
      </c>
      <c r="G206" s="299"/>
      <c r="H206" s="299" t="s">
        <v>1172</v>
      </c>
      <c r="I206" s="299"/>
      <c r="J206" s="299"/>
      <c r="K206" s="342"/>
    </row>
    <row r="207" ht="15" customHeight="1">
      <c r="B207" s="321"/>
      <c r="C207" s="327"/>
      <c r="D207" s="299"/>
      <c r="E207" s="299"/>
      <c r="F207" s="320" t="s">
        <v>1009</v>
      </c>
      <c r="G207" s="299"/>
      <c r="H207" s="299" t="s">
        <v>1010</v>
      </c>
      <c r="I207" s="299"/>
      <c r="J207" s="299"/>
      <c r="K207" s="342"/>
    </row>
    <row r="208" ht="15" customHeight="1">
      <c r="B208" s="321"/>
      <c r="C208" s="299"/>
      <c r="D208" s="299"/>
      <c r="E208" s="299"/>
      <c r="F208" s="320" t="s">
        <v>1007</v>
      </c>
      <c r="G208" s="299"/>
      <c r="H208" s="299" t="s">
        <v>1173</v>
      </c>
      <c r="I208" s="299"/>
      <c r="J208" s="299"/>
      <c r="K208" s="342"/>
    </row>
    <row r="209" ht="15" customHeight="1">
      <c r="B209" s="359"/>
      <c r="C209" s="327"/>
      <c r="D209" s="327"/>
      <c r="E209" s="327"/>
      <c r="F209" s="320" t="s">
        <v>1011</v>
      </c>
      <c r="G209" s="305"/>
      <c r="H209" s="346" t="s">
        <v>1012</v>
      </c>
      <c r="I209" s="346"/>
      <c r="J209" s="346"/>
      <c r="K209" s="360"/>
    </row>
    <row r="210" ht="15" customHeight="1">
      <c r="B210" s="359"/>
      <c r="C210" s="327"/>
      <c r="D210" s="327"/>
      <c r="E210" s="327"/>
      <c r="F210" s="320" t="s">
        <v>1013</v>
      </c>
      <c r="G210" s="305"/>
      <c r="H210" s="346" t="s">
        <v>1174</v>
      </c>
      <c r="I210" s="346"/>
      <c r="J210" s="346"/>
      <c r="K210" s="360"/>
    </row>
    <row r="211" ht="15" customHeight="1">
      <c r="B211" s="359"/>
      <c r="C211" s="327"/>
      <c r="D211" s="327"/>
      <c r="E211" s="327"/>
      <c r="F211" s="361"/>
      <c r="G211" s="305"/>
      <c r="H211" s="362"/>
      <c r="I211" s="362"/>
      <c r="J211" s="362"/>
      <c r="K211" s="360"/>
    </row>
    <row r="212" ht="15" customHeight="1">
      <c r="B212" s="359"/>
      <c r="C212" s="299" t="s">
        <v>1136</v>
      </c>
      <c r="D212" s="327"/>
      <c r="E212" s="327"/>
      <c r="F212" s="320">
        <v>1</v>
      </c>
      <c r="G212" s="305"/>
      <c r="H212" s="346" t="s">
        <v>1175</v>
      </c>
      <c r="I212" s="346"/>
      <c r="J212" s="346"/>
      <c r="K212" s="360"/>
    </row>
    <row r="213" ht="15" customHeight="1">
      <c r="B213" s="359"/>
      <c r="C213" s="327"/>
      <c r="D213" s="327"/>
      <c r="E213" s="327"/>
      <c r="F213" s="320">
        <v>2</v>
      </c>
      <c r="G213" s="305"/>
      <c r="H213" s="346" t="s">
        <v>1176</v>
      </c>
      <c r="I213" s="346"/>
      <c r="J213" s="346"/>
      <c r="K213" s="360"/>
    </row>
    <row r="214" ht="15" customHeight="1">
      <c r="B214" s="359"/>
      <c r="C214" s="327"/>
      <c r="D214" s="327"/>
      <c r="E214" s="327"/>
      <c r="F214" s="320">
        <v>3</v>
      </c>
      <c r="G214" s="305"/>
      <c r="H214" s="346" t="s">
        <v>1177</v>
      </c>
      <c r="I214" s="346"/>
      <c r="J214" s="346"/>
      <c r="K214" s="360"/>
    </row>
    <row r="215" ht="15" customHeight="1">
      <c r="B215" s="359"/>
      <c r="C215" s="327"/>
      <c r="D215" s="327"/>
      <c r="E215" s="327"/>
      <c r="F215" s="320">
        <v>4</v>
      </c>
      <c r="G215" s="305"/>
      <c r="H215" s="346" t="s">
        <v>1178</v>
      </c>
      <c r="I215" s="346"/>
      <c r="J215" s="346"/>
      <c r="K215" s="360"/>
    </row>
    <row r="216" ht="12.75" customHeight="1">
      <c r="B216" s="363"/>
      <c r="C216" s="364"/>
      <c r="D216" s="364"/>
      <c r="E216" s="364"/>
      <c r="F216" s="364"/>
      <c r="G216" s="364"/>
      <c r="H216" s="364"/>
      <c r="I216" s="364"/>
      <c r="J216" s="364"/>
      <c r="K216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pc-doma\Bedřich</dc:creator>
  <cp:lastModifiedBy>pc-doma\Bedřich</cp:lastModifiedBy>
  <dcterms:created xsi:type="dcterms:W3CDTF">2018-02-08T09:37:47Z</dcterms:created>
  <dcterms:modified xsi:type="dcterms:W3CDTF">2018-02-08T09:37:51Z</dcterms:modified>
</cp:coreProperties>
</file>