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IO-01 - IO 01 - Rekonstru..." sheetId="2" r:id="rId2"/>
    <sheet name="IO-02 - IO 02 - Gravitačn..." sheetId="3" r:id="rId3"/>
    <sheet name="IO-03 - IO 03 - Gravitačn..." sheetId="4" r:id="rId4"/>
    <sheet name="IO-04 - IO 04 - Příjezdov..." sheetId="5" r:id="rId5"/>
    <sheet name="PS-01 - PS 01 - ČOV - str..." sheetId="6" r:id="rId6"/>
    <sheet name="PS-02 - PS 02 - Rozvody t..." sheetId="7" r:id="rId7"/>
    <sheet name="PS-03 - PS 03 - Hromosvody" sheetId="8" r:id="rId8"/>
    <sheet name="PS-04 - PS 04 - ČOV - ZTI" sheetId="9" r:id="rId9"/>
    <sheet name="VRN - Vedlejší rozpočtové..." sheetId="10" r:id="rId10"/>
    <sheet name="Pokyny pro vyplnění" sheetId="11" r:id="rId11"/>
  </sheets>
  <definedNames>
    <definedName name="_xlnm.Print_Area" localSheetId="0">'Rekapitulace stavby'!$D$4:$AO$33,'Rekapitulace stavby'!$C$39:$AQ$61</definedName>
    <definedName name="_xlnm._FilterDatabase" localSheetId="1" hidden="1">'IO-01 - IO 01 - Rekonstru...'!$C$102:$K$965</definedName>
    <definedName name="_xlnm.Print_Area" localSheetId="1">'IO-01 - IO 01 - Rekonstru...'!$C$4:$J$36,'IO-01 - IO 01 - Rekonstru...'!$C$42:$J$84,'IO-01 - IO 01 - Rekonstru...'!$C$90:$K$965</definedName>
    <definedName name="_xlnm._FilterDatabase" localSheetId="2" hidden="1">'IO-02 - IO 02 - Gravitačn...'!$C$84:$K$576</definedName>
    <definedName name="_xlnm.Print_Area" localSheetId="2">'IO-02 - IO 02 - Gravitačn...'!$C$4:$J$36,'IO-02 - IO 02 - Gravitačn...'!$C$42:$J$66,'IO-02 - IO 02 - Gravitačn...'!$C$72:$K$576</definedName>
    <definedName name="_xlnm._FilterDatabase" localSheetId="3" hidden="1">'IO-03 - IO 03 - Gravitačn...'!$C$85:$K$700</definedName>
    <definedName name="_xlnm.Print_Area" localSheetId="3">'IO-03 - IO 03 - Gravitačn...'!$C$4:$J$36,'IO-03 - IO 03 - Gravitačn...'!$C$42:$J$67,'IO-03 - IO 03 - Gravitačn...'!$C$73:$K$700</definedName>
    <definedName name="_xlnm._FilterDatabase" localSheetId="4" hidden="1">'IO-04 - IO 04 - Příjezdov...'!$C$81:$K$180</definedName>
    <definedName name="_xlnm.Print_Area" localSheetId="4">'IO-04 - IO 04 - Příjezdov...'!$C$4:$J$36,'IO-04 - IO 04 - Příjezdov...'!$C$42:$J$63,'IO-04 - IO 04 - Příjezdov...'!$C$69:$K$180</definedName>
    <definedName name="_xlnm._FilterDatabase" localSheetId="5" hidden="1">'PS-01 - PS 01 - ČOV - str...'!$C$77:$K$91</definedName>
    <definedName name="_xlnm.Print_Area" localSheetId="5">'PS-01 - PS 01 - ČOV - str...'!$C$4:$J$36,'PS-01 - PS 01 - ČOV - str...'!$C$42:$J$59,'PS-01 - PS 01 - ČOV - str...'!$C$65:$K$91</definedName>
    <definedName name="_xlnm._FilterDatabase" localSheetId="6" hidden="1">'PS-02 - PS 02 - Rozvody t...'!$C$78:$K$145</definedName>
    <definedName name="_xlnm.Print_Area" localSheetId="6">'PS-02 - PS 02 - Rozvody t...'!$C$4:$J$36,'PS-02 - PS 02 - Rozvody t...'!$C$42:$J$60,'PS-02 - PS 02 - Rozvody t...'!$C$66:$K$145</definedName>
    <definedName name="_xlnm._FilterDatabase" localSheetId="7" hidden="1">'PS-03 - PS 03 - Hromosvody'!$C$77:$K$91</definedName>
    <definedName name="_xlnm.Print_Area" localSheetId="7">'PS-03 - PS 03 - Hromosvody'!$C$4:$J$36,'PS-03 - PS 03 - Hromosvody'!$C$42:$J$59,'PS-03 - PS 03 - Hromosvody'!$C$65:$K$91</definedName>
    <definedName name="_xlnm._FilterDatabase" localSheetId="8" hidden="1">'PS-04 - PS 04 - ČOV - ZTI'!$C$85:$K$207</definedName>
    <definedName name="_xlnm.Print_Area" localSheetId="8">'PS-04 - PS 04 - ČOV - ZTI'!$C$4:$J$36,'PS-04 - PS 04 - ČOV - ZTI'!$C$42:$J$67,'PS-04 - PS 04 - ČOV - ZTI'!$C$73:$K$207</definedName>
    <definedName name="_xlnm._FilterDatabase" localSheetId="9" hidden="1">'VRN - Vedlejší rozpočtové...'!$C$81:$K$102</definedName>
    <definedName name="_xlnm.Print_Area" localSheetId="9">'VRN - Vedlejší rozpočtové...'!$C$4:$J$36,'VRN - Vedlejší rozpočtové...'!$C$42:$J$63,'VRN - Vedlejší rozpočtové...'!$C$69:$K$102</definedName>
    <definedName name="_xlnm.Print_Area" localSheetId="10">'Pokyny pro vyplnění'!$B$2:$K$69,'Pokyny pro vyplnění'!$B$72:$K$116,'Pokyny pro vyplnění'!$B$119:$K$188,'Pokyny pro vyplnění'!$B$196:$K$216</definedName>
    <definedName name="_xlnm.Print_Titles" localSheetId="0">'Rekapitulace stavby'!$49:$49</definedName>
    <definedName name="_xlnm.Print_Titles" localSheetId="1">'IO-01 - IO 01 - Rekonstru...'!$102:$102</definedName>
    <definedName name="_xlnm.Print_Titles" localSheetId="2">'IO-02 - IO 02 - Gravitačn...'!$84:$84</definedName>
    <definedName name="_xlnm.Print_Titles" localSheetId="3">'IO-03 - IO 03 - Gravitačn...'!$85:$85</definedName>
    <definedName name="_xlnm.Print_Titles" localSheetId="4">'IO-04 - IO 04 - Příjezdov...'!$81:$81</definedName>
    <definedName name="_xlnm.Print_Titles" localSheetId="5">'PS-01 - PS 01 - ČOV - str...'!$77:$77</definedName>
    <definedName name="_xlnm.Print_Titles" localSheetId="6">'PS-02 - PS 02 - Rozvody t...'!$78:$78</definedName>
    <definedName name="_xlnm.Print_Titles" localSheetId="7">'PS-03 - PS 03 - Hromosvody'!$77:$77</definedName>
    <definedName name="_xlnm.Print_Titles" localSheetId="8">'PS-04 - PS 04 - ČOV - ZTI'!$85:$85</definedName>
    <definedName name="_xlnm.Print_Titles" localSheetId="9">'VRN - Vedlejší rozpočtové...'!$81:$81</definedName>
  </definedNames>
  <calcPr fullCalcOnLoad="1"/>
</workbook>
</file>

<file path=xl/sharedStrings.xml><?xml version="1.0" encoding="utf-8"?>
<sst xmlns="http://schemas.openxmlformats.org/spreadsheetml/2006/main" count="24948" uniqueCount="3836">
  <si>
    <t>Export VZ</t>
  </si>
  <si>
    <t>List obsahuje:</t>
  </si>
  <si>
    <t>1) Rekapitulace stavby</t>
  </si>
  <si>
    <t>2) Rekapitulace objektů stavby a soupisů prací</t>
  </si>
  <si>
    <t>3.0</t>
  </si>
  <si>
    <t>ZAMOK</t>
  </si>
  <si>
    <t>False</t>
  </si>
  <si>
    <t>{4e2a3a97-6e0a-41db-ae17-9918f822f1ed}</t>
  </si>
  <si>
    <t>0,01</t>
  </si>
  <si>
    <t>21</t>
  </si>
  <si>
    <t>15</t>
  </si>
  <si>
    <t>REKAPITULACE STAVBY</t>
  </si>
  <si>
    <t>v ---  níže se nacházejí doplnkové a pomocné údaje k sestavám  --- v</t>
  </si>
  <si>
    <t>Návod na vyplnění</t>
  </si>
  <si>
    <t>0,001</t>
  </si>
  <si>
    <t>Kód:</t>
  </si>
  <si>
    <t>Albertinum</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</si>
  <si>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</si>
  <si>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</si>
  <si>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Albertinum, odborný léčebný ústav Žamberk, Rekonstrukce a modernizace ČOV</t>
  </si>
  <si>
    <t>KSO:</t>
  </si>
  <si>
    <t/>
  </si>
  <si>
    <t>CC-CZ:</t>
  </si>
  <si>
    <t>12511, 2223</t>
  </si>
  <si>
    <t>Místo:</t>
  </si>
  <si>
    <t>k.ú. Žamberk</t>
  </si>
  <si>
    <t>Datum:</t>
  </si>
  <si>
    <t>17. 5. 2017</t>
  </si>
  <si>
    <t>CZ-CPV:</t>
  </si>
  <si>
    <t>90400000-1</t>
  </si>
  <si>
    <t>CZ-CPA:</t>
  </si>
  <si>
    <t>41.00.4, 42.21.1</t>
  </si>
  <si>
    <t>Zadavatel:</t>
  </si>
  <si>
    <t>IČ:</t>
  </si>
  <si>
    <t>Pardubický kraj, Komenského nám.125, Pardubice</t>
  </si>
  <si>
    <t>DIČ:</t>
  </si>
  <si>
    <t>Uchazeč:</t>
  </si>
  <si>
    <t>Vyplň údaj</t>
  </si>
  <si>
    <t>Projektant:</t>
  </si>
  <si>
    <t>IKKO Hradec Králové, s.r.o., Bří. Štefanů 238, HK</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</si>
  <si>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</si>
  <si>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</si>
  <si>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</si>
  <si>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</si>
  <si>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</si>
  <si>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</si>
  <si>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</si>
  <si>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</si>
  <si>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</si>
  <si>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</si>
  <si>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</si>
  <si>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</si>
  <si>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</si>
  <si>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</si>
  <si>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</si>
  <si>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</si>
  <si>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</si>
  <si>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</si>
  <si>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</si>
  <si>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</si>
  <si>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</si>
  <si>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</si>
  <si>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</si>
  <si>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</si>
  <si>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</si>
  <si>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</si>
  <si>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</si>
  <si>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</si>
  <si>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</si>
  <si>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</si>
  <si>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</si>
  <si>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</si>
  <si>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</si>
  <si>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</si>
  <si>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</si>
  <si>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</si>
  <si>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</si>
  <si>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</si>
  <si>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</si>
  <si>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</si>
  <si>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</si>
  <si>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IO-01</t>
  </si>
  <si>
    <t>IO 01 - Rekonstrukce a modernizace ČOV</t>
  </si>
  <si>
    <t>ING</t>
  </si>
  <si>
    <t>1</t>
  </si>
  <si>
    <t>{fc89aa64-ceab-4c5a-a4cb-1418c4f92a2f}</t>
  </si>
  <si>
    <t>2</t>
  </si>
  <si>
    <t>IO-02</t>
  </si>
  <si>
    <t>IO 02 - Gravitační kanalizace splašková</t>
  </si>
  <si>
    <t>{020049ca-fb2a-4689-9a55-b2b1bd59b698}</t>
  </si>
  <si>
    <t>IO-03</t>
  </si>
  <si>
    <t>IO 03 - Gravitační kanalizace srážková</t>
  </si>
  <si>
    <t>{5b0ad124-f594-48a8-b9c0-1dc5f6bf20e5}</t>
  </si>
  <si>
    <t>IO-04</t>
  </si>
  <si>
    <t>IO 04 - Příjezdová komunikace a oprava komunikace na ČOV</t>
  </si>
  <si>
    <t>{6a4457da-c134-4e41-9361-8b462e0cbb77}</t>
  </si>
  <si>
    <t>PS-01</t>
  </si>
  <si>
    <t>PS 01 - ČOV - strojní část</t>
  </si>
  <si>
    <t>PRO</t>
  </si>
  <si>
    <t>{6cbecee6-730a-455f-b42a-958427f67cb4}</t>
  </si>
  <si>
    <t>PS-02</t>
  </si>
  <si>
    <t>PS 02 - Rozvody technologické a stavební elektřiny</t>
  </si>
  <si>
    <t>{8f8d87ae-7131-4807-ac6c-9ac3b010642a}</t>
  </si>
  <si>
    <t>PS-03</t>
  </si>
  <si>
    <t>PS 03 - Hromosvody</t>
  </si>
  <si>
    <t>{2a367570-14e4-42ae-8fde-d33c84776563}</t>
  </si>
  <si>
    <t>PS-04</t>
  </si>
  <si>
    <t>PS 04 - ČOV - ZTI</t>
  </si>
  <si>
    <t>{c8bc8b0f-3d28-4bb3-8030-e22c17b866c9}</t>
  </si>
  <si>
    <t>VRN</t>
  </si>
  <si>
    <t>Vedlejší rozpočtové náklady</t>
  </si>
  <si>
    <t>VON</t>
  </si>
  <si>
    <t>{d978d5ba-5e6c-4011-9a3e-1cefdcb2867a}</t>
  </si>
  <si>
    <t>1) Krycí list soupisu</t>
  </si>
  <si>
    <t>2) Rekapitulace</t>
  </si>
  <si>
    <t>3) Soupis prací</t>
  </si>
  <si>
    <t>Zpět na list:</t>
  </si>
  <si>
    <t>Rekapitulace stavby</t>
  </si>
  <si>
    <t>a1</t>
  </si>
  <si>
    <t>27,095</t>
  </si>
  <si>
    <t>a10</t>
  </si>
  <si>
    <t>38,755</t>
  </si>
  <si>
    <t>KRYCÍ LIST SOUPISU</t>
  </si>
  <si>
    <t>a11</t>
  </si>
  <si>
    <t>15,18</t>
  </si>
  <si>
    <t>a12</t>
  </si>
  <si>
    <t>0,446</t>
  </si>
  <si>
    <t>a13</t>
  </si>
  <si>
    <t>0,56</t>
  </si>
  <si>
    <t>a14</t>
  </si>
  <si>
    <t>12,123</t>
  </si>
  <si>
    <t>Objekt:</t>
  </si>
  <si>
    <t>a15</t>
  </si>
  <si>
    <t>9,151</t>
  </si>
  <si>
    <t>IO-01 - IO 01 - Rekonstrukce a modernizace ČOV</t>
  </si>
  <si>
    <t>a16</t>
  </si>
  <si>
    <t>63,633</t>
  </si>
  <si>
    <t>a17</t>
  </si>
  <si>
    <t>10,725</t>
  </si>
  <si>
    <t>a18</t>
  </si>
  <si>
    <t>19,26</t>
  </si>
  <si>
    <t>a19</t>
  </si>
  <si>
    <t>127,631</t>
  </si>
  <si>
    <t>a2</t>
  </si>
  <si>
    <t>0,634</t>
  </si>
  <si>
    <t>a20</t>
  </si>
  <si>
    <t>27,795</t>
  </si>
  <si>
    <t>a21</t>
  </si>
  <si>
    <t>50,927</t>
  </si>
  <si>
    <t>a22</t>
  </si>
  <si>
    <t>11,65</t>
  </si>
  <si>
    <t>a23</t>
  </si>
  <si>
    <t>a24</t>
  </si>
  <si>
    <t>12,765</t>
  </si>
  <si>
    <t>a25</t>
  </si>
  <si>
    <t>17,276</t>
  </si>
  <si>
    <t>a26</t>
  </si>
  <si>
    <t>0,15</t>
  </si>
  <si>
    <t>a27</t>
  </si>
  <si>
    <t>2,7</t>
  </si>
  <si>
    <t>a28</t>
  </si>
  <si>
    <t>0,36</t>
  </si>
  <si>
    <t>a29</t>
  </si>
  <si>
    <t>10,877</t>
  </si>
  <si>
    <t>a3</t>
  </si>
  <si>
    <t>3,327</t>
  </si>
  <si>
    <t>a30</t>
  </si>
  <si>
    <t>3,22</t>
  </si>
  <si>
    <t>a31</t>
  </si>
  <si>
    <t>68,406</t>
  </si>
  <si>
    <t>a32</t>
  </si>
  <si>
    <t>20,53</t>
  </si>
  <si>
    <t>a33</t>
  </si>
  <si>
    <t>33,05</t>
  </si>
  <si>
    <t>a34</t>
  </si>
  <si>
    <t>4,3</t>
  </si>
  <si>
    <t>a35</t>
  </si>
  <si>
    <t>18,8</t>
  </si>
  <si>
    <t>a36</t>
  </si>
  <si>
    <t>2,4</t>
  </si>
  <si>
    <t>a37</t>
  </si>
  <si>
    <t>189,308</t>
  </si>
  <si>
    <t>a38</t>
  </si>
  <si>
    <t>68,39</t>
  </si>
  <si>
    <t>a39</t>
  </si>
  <si>
    <t>32,23</t>
  </si>
  <si>
    <t>a4</t>
  </si>
  <si>
    <t>7,284</t>
  </si>
  <si>
    <t>a40</t>
  </si>
  <si>
    <t>a41</t>
  </si>
  <si>
    <t>53</t>
  </si>
  <si>
    <t>a42</t>
  </si>
  <si>
    <t>6</t>
  </si>
  <si>
    <t>a44</t>
  </si>
  <si>
    <t>164,564</t>
  </si>
  <si>
    <t>a45</t>
  </si>
  <si>
    <t>11,303</t>
  </si>
  <si>
    <t>a46</t>
  </si>
  <si>
    <t>28,26</t>
  </si>
  <si>
    <t>REKAPITULACE ČLENĚNÍ SOUPISU PRACÍ</t>
  </si>
  <si>
    <t>a47</t>
  </si>
  <si>
    <t>2,064</t>
  </si>
  <si>
    <t>a48</t>
  </si>
  <si>
    <t>0,218</t>
  </si>
  <si>
    <t>a49</t>
  </si>
  <si>
    <t>0,203</t>
  </si>
  <si>
    <t>a5</t>
  </si>
  <si>
    <t>63,855</t>
  </si>
  <si>
    <t>a51</t>
  </si>
  <si>
    <t>221,249</t>
  </si>
  <si>
    <t>a52</t>
  </si>
  <si>
    <t>89,58</t>
  </si>
  <si>
    <t>a55</t>
  </si>
  <si>
    <t>0,998</t>
  </si>
  <si>
    <t>a6</t>
  </si>
  <si>
    <t>3,689</t>
  </si>
  <si>
    <t>a60</t>
  </si>
  <si>
    <t>2,85</t>
  </si>
  <si>
    <t>a61</t>
  </si>
  <si>
    <t>16,865</t>
  </si>
  <si>
    <t>a7</t>
  </si>
  <si>
    <t>89,495</t>
  </si>
  <si>
    <t>a8</t>
  </si>
  <si>
    <t>340,802</t>
  </si>
  <si>
    <t>Kód dílu - Popis</t>
  </si>
  <si>
    <t>Cena celkem [CZK]</t>
  </si>
  <si>
    <t>a9</t>
  </si>
  <si>
    <t>46,081</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</si>
  <si>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</si>
  <si>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</si>
  <si>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</si>
  <si>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</si>
  <si>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</si>
  <si>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</si>
  <si>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</si>
  <si>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</si>
  <si>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</si>
  <si>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</si>
  <si>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</si>
  <si>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</si>
  <si>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</si>
  <si>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751 - Vzduchotechnika</t>
  </si>
  <si>
    <t xml:space="preserve">      D1 - Zařízení č. 1</t>
  </si>
  <si>
    <t xml:space="preserve">      D2 - Izolace potrubí VZD</t>
  </si>
  <si>
    <t xml:space="preserve">      D3 - Ostatní k VZD</t>
  </si>
  <si>
    <t xml:space="preserve">    711 - Izolace proti vodě, vlhkosti a plynům</t>
  </si>
  <si>
    <t xml:space="preserve">    712 - Povlakové krytiny</t>
  </si>
  <si>
    <t xml:space="preserve">    713 - Izolace tepelné</t>
  </si>
  <si>
    <t xml:space="preserve">    762 - Konstrukce tesařské</t>
  </si>
  <si>
    <t xml:space="preserve">    764 - Konstrukce klempířské</t>
  </si>
  <si>
    <t xml:space="preserve">    766 - Konstrukce truhlářské</t>
  </si>
  <si>
    <t xml:space="preserve">    767 - Konstrukce zámečnické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</si>
  <si>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</si>
  <si>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</si>
  <si>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</si>
  <si>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</si>
  <si>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</si>
  <si>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</si>
  <si>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</si>
  <si>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</si>
  <si>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</si>
  <si>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</si>
  <si>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</si>
  <si>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</si>
  <si>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</si>
  <si>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</si>
  <si>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</si>
  <si>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</si>
  <si>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</si>
  <si>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</si>
  <si>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</si>
  <si>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</si>
  <si>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</si>
  <si>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</si>
  <si>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</si>
  <si>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</si>
  <si>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111211131</t>
  </si>
  <si>
    <t>Pálení větví stromů se snášením na hromady listnatých v rovině nebo ve svahu do 1:3, průměru kmene do 30 cm</t>
  </si>
  <si>
    <t>kus</t>
  </si>
  <si>
    <t>CS ÚRS 2017 01</t>
  </si>
  <si>
    <t>4</t>
  </si>
  <si>
    <t>-2037821870</t>
  </si>
  <si>
    <t>PSC</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</si>
  <si>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</si>
  <si>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112101101</t>
  </si>
  <si>
    <t>Kácení stromů s odřezáním kmene a s odvětvením listnatých, průměru kmene přes 100 do 300 mm</t>
  </si>
  <si>
    <t>1803947702</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</si>
  <si>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</si>
  <si>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3</t>
  </si>
  <si>
    <t>112201101</t>
  </si>
  <si>
    <t>Odstranění pařezů s jejich vykopáním, vytrháním nebo odstřelením, s přesekáním kořenů průměru přes 100 do 300 mm</t>
  </si>
  <si>
    <t>1653545422</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</si>
  <si>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</si>
  <si>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113106192</t>
  </si>
  <si>
    <t>Rozebrání dlažeb a dílců komunikací pro pěší, vozovek a ploch s přemístěním hmot na skládku na vzdálenost do 3 m nebo s naložením na dopravní prostředek vozovek a ploch, s jakoukoliv výplní spár v ploše jednotlivě do 50 m2 ze silničních dílců jakýchkoliv rozměrů, s ložem z kameniva nebo živice cementovou maltou se spárami zalitými</t>
  </si>
  <si>
    <t>m2</t>
  </si>
  <si>
    <t>1394360464</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</si>
  <si>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</si>
  <si>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5</t>
  </si>
  <si>
    <t>115101201</t>
  </si>
  <si>
    <t>Čerpání vody na dopravní výšku do 10 m s uvažovaným průměrným přítokem do 500 l/min</t>
  </si>
  <si>
    <t>hod</t>
  </si>
  <si>
    <t>-1982218012</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</si>
  <si>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</si>
  <si>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VV</t>
  </si>
  <si>
    <t>24*30</t>
  </si>
  <si>
    <t>115101301</t>
  </si>
  <si>
    <t>Pohotovost záložní čerpací soupravy pro dopravní výšku do 10 m s uvažovaným průměrným přítokem do 500 l/min</t>
  </si>
  <si>
    <t>den</t>
  </si>
  <si>
    <t>-1861986116</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</si>
  <si>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</si>
  <si>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7</t>
  </si>
  <si>
    <t>121101102</t>
  </si>
  <si>
    <t>Sejmutí ornice nebo lesní půdy s vodorovným přemístěním na hromady v místě upotřebení nebo na dočasné či trvalé skládky se složením, na vzdálenost přes 50 do 100 m</t>
  </si>
  <si>
    <t>m3</t>
  </si>
  <si>
    <t>506149417</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</si>
  <si>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</si>
  <si>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140*0,15</t>
  </si>
  <si>
    <t>8</t>
  </si>
  <si>
    <t>131201101</t>
  </si>
  <si>
    <t>Hloubení nezapažených jam a zářezů s urovnáním dna do předepsaného profilu a spádu v hornině tř. 3 do 100 m3</t>
  </si>
  <si>
    <t>-1889779957</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</si>
  <si>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</si>
  <si>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9</t>
  </si>
  <si>
    <t>131203101</t>
  </si>
  <si>
    <t>Hloubení zapažených i nezapažených jam ručním nebo pneumatickým nářadím s urovnáním dna do předepsaného profilu a spádu v horninách tř. 3 soudržných</t>
  </si>
  <si>
    <t>-1954811636</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</si>
  <si>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</si>
  <si>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"z biolog filtru a jeho základu"  60+55</t>
  </si>
  <si>
    <t>10</t>
  </si>
  <si>
    <t>133201101</t>
  </si>
  <si>
    <t>Hloubení zapažených i nezapažených šachet s případným nutným přemístěním výkopku ve výkopišti v hornině tř. 3 do 100 m3</t>
  </si>
  <si>
    <t>1879888410</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</si>
  <si>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</si>
  <si>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"brána"  0,6*0,6*1,2*2</t>
  </si>
  <si>
    <t>"branka"  0,4*0,4*1*2</t>
  </si>
  <si>
    <t>"pilíř el"  0,325*0,85*0,625</t>
  </si>
  <si>
    <t>"patky plotu"  3,14*0,125*0,125*0,9*16</t>
  </si>
  <si>
    <t>Součet</t>
  </si>
  <si>
    <t>11</t>
  </si>
  <si>
    <t>151711111</t>
  </si>
  <si>
    <t>Osazení ocelových zápor pro pažení hloubených vykopávek do předem provedených vrtů se zabetonováním spodního konce, s příp. nutným obsypem zápory pískem délky od 0 do 8 m</t>
  </si>
  <si>
    <t>m</t>
  </si>
  <si>
    <t>-576573885</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</si>
  <si>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</si>
  <si>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9*22</t>
  </si>
  <si>
    <t>12</t>
  </si>
  <si>
    <t>M</t>
  </si>
  <si>
    <t>130109760</t>
  </si>
  <si>
    <t>ocel profilová HE-B, v jakosti 11 375, h=160 mm</t>
  </si>
  <si>
    <t>t</t>
  </si>
  <si>
    <t>621979189</t>
  </si>
  <si>
    <t>P</t>
  </si>
  <si>
    <t>Poznámka k položce:
Hmotnost: 43,70 kg/m</t>
  </si>
  <si>
    <t>0,5*9*22*42,6*0,001</t>
  </si>
  <si>
    <t>13</t>
  </si>
  <si>
    <t>589329090</t>
  </si>
  <si>
    <t>směs pro beton třída C 20/25 X0, XC2 kamenivo do 16 mm</t>
  </si>
  <si>
    <t>1865009671</t>
  </si>
  <si>
    <t>3,14*0,125*0,125*9*22</t>
  </si>
  <si>
    <t>14</t>
  </si>
  <si>
    <t>151711131</t>
  </si>
  <si>
    <t>Vytažení ocelových zápor pro pažení délky od 0 do 8 m</t>
  </si>
  <si>
    <t>-794659151</t>
  </si>
  <si>
    <t>162301102</t>
  </si>
  <si>
    <t>Vodorovné přemístění výkopku nebo sypaniny po suchu na obvyklém dopravním prostředku, bez naložení výkopku, avšak se složením bez rozhrnutí z horniny tř. 1 až 4 na vzdálenost přes 500 do 1 000 m</t>
  </si>
  <si>
    <t>-154455954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</si>
  <si>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</si>
  <si>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95*0,5+60+55+a47</t>
  </si>
  <si>
    <t>16</t>
  </si>
  <si>
    <t>162601102</t>
  </si>
  <si>
    <t>Vodorovné přemístění výkopku nebo sypaniny po suchu na obvyklém dopravním prostředku, bez naložení výkopku, avšak se složením bez rozhrnutí z horniny tř. 1 až 4 na vzdálenost přes 4 000 do 5 000 m</t>
  </si>
  <si>
    <t>1386575143</t>
  </si>
  <si>
    <t>17</t>
  </si>
  <si>
    <t>167101102</t>
  </si>
  <si>
    <t>Nakládání, skládání a překládání neulehlého výkopku nebo sypaniny nakládání, množství přes 100 m3, z hornin tř. 1 až 4</t>
  </si>
  <si>
    <t>1506959126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</si>
  <si>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</si>
  <si>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t>
  </si>
  <si>
    <t>1711511x</t>
  </si>
  <si>
    <t>Úprava terénu před brankou do ČOV</t>
  </si>
  <si>
    <t>-469227025</t>
  </si>
  <si>
    <t>19</t>
  </si>
  <si>
    <t>171201201</t>
  </si>
  <si>
    <t>Uložení sypaniny na skládky</t>
  </si>
  <si>
    <t>1601339327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</si>
  <si>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</si>
  <si>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20</t>
  </si>
  <si>
    <t>171201211</t>
  </si>
  <si>
    <t>Uložení sypaniny poplatek za uložení sypaniny na skládce (skládkovné)</t>
  </si>
  <si>
    <t>621120280</t>
  </si>
  <si>
    <t>a44*1,8</t>
  </si>
  <si>
    <t>174101101</t>
  </si>
  <si>
    <t>Zásyp sypaninou z jakékoliv horniny s uložením výkopku ve vrstvách se zhutněním jam, šachet, rýh nebo kolem objektů v těchto vykopávkách</t>
  </si>
  <si>
    <t>2131184598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</si>
  <si>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</si>
  <si>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1,5*1,2*(2+9+1,7+4,5+7,2+5,9+4,8)+11*2*1,2</t>
  </si>
  <si>
    <t>22</t>
  </si>
  <si>
    <t>005005x</t>
  </si>
  <si>
    <t>nákup chybějícího materiálu vhodného pro zásyp</t>
  </si>
  <si>
    <t>-581118181</t>
  </si>
  <si>
    <t>a52-95*0,5</t>
  </si>
  <si>
    <t>23</t>
  </si>
  <si>
    <t>181301102</t>
  </si>
  <si>
    <t>Rozprostření a urovnání ornice v rovině nebo ve svahu sklonu do 1:5 při souvislé ploše do 500 m2, tl. vrstvy přes 100 do 150 mm</t>
  </si>
  <si>
    <t>232278659</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</si>
  <si>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</si>
  <si>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24</t>
  </si>
  <si>
    <t>181411131</t>
  </si>
  <si>
    <t>Založení trávníku na půdě předem připravené plochy do 1000 m2 výsevem včetně utažení parkového v rovině nebo na svahu do 1:5</t>
  </si>
  <si>
    <t>-1517627982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</si>
  <si>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</si>
  <si>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t>
  </si>
  <si>
    <t>005724100</t>
  </si>
  <si>
    <t>osivo směs travní parková</t>
  </si>
  <si>
    <t>kg</t>
  </si>
  <si>
    <t>-53933982</t>
  </si>
  <si>
    <t>140*0,05</t>
  </si>
  <si>
    <t>26</t>
  </si>
  <si>
    <t>181951102</t>
  </si>
  <si>
    <t>Úprava pláně vyrovnáním výškových rozdílů v hornině tř. 1 až 4 se zhutněním</t>
  </si>
  <si>
    <t>-223244886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</si>
  <si>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</si>
  <si>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a40+a41+a42</t>
  </si>
  <si>
    <t>27</t>
  </si>
  <si>
    <t>182101x</t>
  </si>
  <si>
    <t>Lokální úprava svahu s dosypáním a zhutněním</t>
  </si>
  <si>
    <t>1075230646</t>
  </si>
  <si>
    <t>Zakládání</t>
  </si>
  <si>
    <t>28</t>
  </si>
  <si>
    <t>212572111</t>
  </si>
  <si>
    <t>Lože pro trativody ze štěrkopísku tříděného</t>
  </si>
  <si>
    <t>-1061336294</t>
  </si>
  <si>
    <t xml:space="preserve">Poznámka k souboru cen:
1. V cenách jsou započteny i náklady na vyčištění dna rýh a na urovnání povrchu lože. 2. V ceně materiálu jsou započteny i náklady na prohození výkopku. </t>
  </si>
  <si>
    <t>"gabion"  0,6*0,3*13</t>
  </si>
  <si>
    <t>29</t>
  </si>
  <si>
    <t>212755214</t>
  </si>
  <si>
    <t>Trativody bez lože z drenážních trubek plastových flexibilních D 100 mm</t>
  </si>
  <si>
    <t>1101947892</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</si>
  <si>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</si>
  <si>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"gabion"  13</t>
  </si>
  <si>
    <t>"nádrž"  0,3</t>
  </si>
  <si>
    <t>30</t>
  </si>
  <si>
    <t>213141111</t>
  </si>
  <si>
    <t>Zřízení vrstvy z geotextilie filtrační, separační, odvodňovací, ochranné, výztužné nebo protierozní v rovině nebo ve sklonu do 1:5, šířky do 3 m</t>
  </si>
  <si>
    <t>1711180590</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</si>
  <si>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</si>
  <si>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0,6*4*13</t>
  </si>
  <si>
    <t>31</t>
  </si>
  <si>
    <t>693111460</t>
  </si>
  <si>
    <t>geotextilie netkaná PP 300 g/m2 do š 8,8 m</t>
  </si>
  <si>
    <t>-1914013323</t>
  </si>
  <si>
    <t>0,6*4*13*1,15</t>
  </si>
  <si>
    <t>32</t>
  </si>
  <si>
    <t>226111211</t>
  </si>
  <si>
    <t>Velkoprofilové vrty náběrovým vrtáním svislé nezapažené průměru přes 400 do 450 mm, v hl přes 5 m v hornině tř. I</t>
  </si>
  <si>
    <t>-356523292</t>
  </si>
  <si>
    <t>22*6</t>
  </si>
  <si>
    <t>33</t>
  </si>
  <si>
    <t>226111212</t>
  </si>
  <si>
    <t>Velkoprofilové vrty náběrovým vrtáním svislé nezapažené průměru přes 400 do 450 mm, v hl přes 5 m v hornině tř. II</t>
  </si>
  <si>
    <t>-1788077</t>
  </si>
  <si>
    <t>22*3</t>
  </si>
  <si>
    <t>34</t>
  </si>
  <si>
    <t>271532213</t>
  </si>
  <si>
    <t>Podsyp pod základové konstrukce se zhutněním a urovnáním povrchu z kameniva hrubého, frakce 8 - 16 mm</t>
  </si>
  <si>
    <t>124773743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</si>
  <si>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</si>
  <si>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"nádrž"  60</t>
  </si>
  <si>
    <t>35</t>
  </si>
  <si>
    <t>275313511</t>
  </si>
  <si>
    <t>Základy z betonu prostého patky a bloky z betonu kamenem neprokládaného tř. C 12/15</t>
  </si>
  <si>
    <t>-1310220533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</si>
  <si>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</si>
  <si>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"d-d"  3</t>
  </si>
  <si>
    <t>"c-c"  2</t>
  </si>
  <si>
    <t>36</t>
  </si>
  <si>
    <t>275321311</t>
  </si>
  <si>
    <t>Základy z betonu železového (bez výztuže) patky z betonu bez zvýšených nároků na prostředí tř. C 16/20</t>
  </si>
  <si>
    <t>-983699051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</si>
  <si>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</si>
  <si>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a47*1,035</t>
  </si>
  <si>
    <t>37</t>
  </si>
  <si>
    <t>275351215</t>
  </si>
  <si>
    <t>Bednění základových stěn patek svislé nebo šikmé (odkloněné), půdorysně přímé nebo zalomené ve volných nebo zapažených jámách, rýhách, šachtách, včetně případných vzpěr zřízení</t>
  </si>
  <si>
    <t>-1451513344</t>
  </si>
  <si>
    <t>(0,325*2+0,8)*0,15</t>
  </si>
  <si>
    <t>38</t>
  </si>
  <si>
    <t>275351216</t>
  </si>
  <si>
    <t>Bednění základových stěn patek svislé nebo šikmé (odkloněné), půdorysně přímé nebo zalomené ve volných nebo zapažených jámách, rýhách, šachtách, včetně případných vzpěr odstranění</t>
  </si>
  <si>
    <t>-1435762575</t>
  </si>
  <si>
    <t>39</t>
  </si>
  <si>
    <t>275361821</t>
  </si>
  <si>
    <t>Výztuž základů patek z betonářské oceli 10 505 (R)</t>
  </si>
  <si>
    <t>-1107512729</t>
  </si>
  <si>
    <t xml:space="preserve">Poznámka k souboru cen:
1. Ceny platí pro desky rovné, s náběhy, hřibové nebo upnuté do žeber včetně výztuže těchto žeber. </t>
  </si>
  <si>
    <t>a47*0,04</t>
  </si>
  <si>
    <t>Svislé a kompletní konstrukce</t>
  </si>
  <si>
    <t>40</t>
  </si>
  <si>
    <t>311238142</t>
  </si>
  <si>
    <t>Zdivo nosné jednovrstvé z cihel děrovaných vnitřní [POROTHERM] broušené, spojené na pero a drážku, lepené tenkovrstvou maltou, pevnost cihel P10, tl. zdiva 175 mm</t>
  </si>
  <si>
    <t>75699530</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</si>
  <si>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</si>
  <si>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"štít"  (3,5+3,9)*0,35+3,5*0,5*(1,605-0,35)+3,9*0,5*(1,605-0,45)</t>
  </si>
  <si>
    <t>-3,14*0,2*0,2*4</t>
  </si>
  <si>
    <t>41</t>
  </si>
  <si>
    <t>311238144</t>
  </si>
  <si>
    <t>Zdivo nosné jednovrstvé z cihel děrovaných vnitřní [POROTHERM] broušené, spojené na pero a drážku, lepené tenkovrstvou maltou, pevnost cihel P10, tl. zdiva 300 mm</t>
  </si>
  <si>
    <t>1399580646</t>
  </si>
  <si>
    <t>(5,7+5,59-0,3*2)*2*3,25-0,8*1,97*2-0,6*0,75-0,9*1,25*2</t>
  </si>
  <si>
    <t>(2,4+0,9)*3,25</t>
  </si>
  <si>
    <t>42</t>
  </si>
  <si>
    <t>317121101</t>
  </si>
  <si>
    <t>Montáž prefabrikovaných překladů pro světlost otvoru od 600 do 1050 mm</t>
  </si>
  <si>
    <t>-128310211</t>
  </si>
  <si>
    <t xml:space="preserve">Poznámka k souboru cen:
1. Ceny lze použít i pro ocenění montáže překladů osazovaných při provádění zděných konstrukcí na objektech montovaných. 2. V cenách nejsou započteny náklady na dodávku překladů, tato se ocení ve specifikaci. </t>
  </si>
  <si>
    <t>43</t>
  </si>
  <si>
    <t>593211560</t>
  </si>
  <si>
    <t>překlad železobetonový RZP vylehčený 119x14x24 cm</t>
  </si>
  <si>
    <t>201119933</t>
  </si>
  <si>
    <t>44</t>
  </si>
  <si>
    <t>59321171x</t>
  </si>
  <si>
    <t>překlad železobetonový příčkový RZP 119x7x24 cm</t>
  </si>
  <si>
    <t>250949154</t>
  </si>
  <si>
    <t>45</t>
  </si>
  <si>
    <t>5932113x</t>
  </si>
  <si>
    <t>překlad železobetonový 89x14x24 cm</t>
  </si>
  <si>
    <t>-2035836547</t>
  </si>
  <si>
    <t>46</t>
  </si>
  <si>
    <t>317121102</t>
  </si>
  <si>
    <t>Montáž prefabrikovaných překladů pro světlost otvoru přes 1050 do 1800 mm</t>
  </si>
  <si>
    <t>-587114511</t>
  </si>
  <si>
    <t>47</t>
  </si>
  <si>
    <t>593211570</t>
  </si>
  <si>
    <t>překlad železobetonový RZP vylehčený 149x14x24 cm</t>
  </si>
  <si>
    <t>-896634730</t>
  </si>
  <si>
    <t>48</t>
  </si>
  <si>
    <t>331271126</t>
  </si>
  <si>
    <t>Pilíře volně stojící z cihel nepálených čtyřhranné až osmihranné (průřezu čtverce, T nebo kříže) pravoúhlé pod omítku z cihel vápenopískových dl. 290 mm, na maltu MC-5 nebo MC-10</t>
  </si>
  <si>
    <t>-727552760</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</si>
  <si>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</si>
  <si>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0,3*0,6*0,92</t>
  </si>
  <si>
    <t>49</t>
  </si>
  <si>
    <t>334214521</t>
  </si>
  <si>
    <t>Zdivo nadzákladové opěrných zdí do drátěných gabionů z lomového kamene neupraveného výplňového na základ ze štěrkodrti na sucho</t>
  </si>
  <si>
    <t>-284048884</t>
  </si>
  <si>
    <t xml:space="preserve">Poznámka k souboru cen:
1. V cenách jsou započteny náklady na sestavení drátěných krabic gabionů do stupňovité zdi, výplň krabic kamenivem nakladačem nebo jeřábem s kontejnerem, lícové urovnání pohledové a horní plochy výplně gabionu, vyklínkování výplně na sucho a dodání sestavy drátěných krabic gabionů (5 m2 sítě/ 1 m3 kamene). 2. Soubor cen nelze použít pro ocenění rovnaniny za rubem opěr a křídel z lomového kamene, které se oceňují souborem cen 463 21-11 Rovnanina z lomového kamene neopracovaného tříděného. </t>
  </si>
  <si>
    <t>2*11,145*1</t>
  </si>
  <si>
    <t>50</t>
  </si>
  <si>
    <t>338171121</t>
  </si>
  <si>
    <t>Osazování sloupků a vzpěr plotových ocelových trubkových nebo profilovaných výšky do 2,60 m se zalitím cementovou maltou do vynechaných otvorů</t>
  </si>
  <si>
    <t>1413615651</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</si>
  <si>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</si>
  <si>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51</t>
  </si>
  <si>
    <t>553422640</t>
  </si>
  <si>
    <t>sloupek plotový koncový pozinkovaný a komaxitový 2750/48x1,5 mm</t>
  </si>
  <si>
    <t>1161108047</t>
  </si>
  <si>
    <t>52</t>
  </si>
  <si>
    <t>553422720</t>
  </si>
  <si>
    <t>vzpěra plotová 38x1,5 mm včetně krytky s uchem, 2000 mm</t>
  </si>
  <si>
    <t>1919155774</t>
  </si>
  <si>
    <t>342248140</t>
  </si>
  <si>
    <t>Příčky jednoduché z cihel děrovaných spojených na pero a drážku [POROTHERM] broušených, lepených tenkovrstvou maltou, pevnost cihel P8, P10, tl. příčky 80 mm</t>
  </si>
  <si>
    <t>444325437</t>
  </si>
  <si>
    <t xml:space="preserve">Poznámka k souboru cen:
1. Množství jednotek se určuje v m2 plochy konstrukce. </t>
  </si>
  <si>
    <t>(0,3+1,75+1,19)*3,25-0,7*1,97</t>
  </si>
  <si>
    <t>54</t>
  </si>
  <si>
    <t>342248142</t>
  </si>
  <si>
    <t>Příčky jednoduché z cihel děrovaných spojených na pero a drážku [POROTHERM] broušených, lepených tenkovrstvou maltou, pevnost cihel P8, P10, tl. příčky 140 mm</t>
  </si>
  <si>
    <t>1990016615</t>
  </si>
  <si>
    <t>55</t>
  </si>
  <si>
    <t>348101210</t>
  </si>
  <si>
    <t>Montáž vrat a vrátek k oplocení na sloupky ocelové, plochy jednotlivě do 2 m2</t>
  </si>
  <si>
    <t>-1479600921</t>
  </si>
  <si>
    <t xml:space="preserve">Poznámka k souboru cen:
1. V cenách nejsou započteny náklady na dodávku vrat a vrátek; tyto se oceňují ve specifikaci. </t>
  </si>
  <si>
    <t>"30"  1</t>
  </si>
  <si>
    <t>56</t>
  </si>
  <si>
    <t>5531802x</t>
  </si>
  <si>
    <t>branka ozn 30 vel. 1000x1800mm, 1kř, TR 40/3, 1/3 tabulkový plech, 2/3 tyč výplň 20mm, 1x ostnatý drát s bavolety, sloupek 108/4, základ, žár zink, nátěr, kování, zámek, zástrč</t>
  </si>
  <si>
    <t>-2017530024</t>
  </si>
  <si>
    <t>57</t>
  </si>
  <si>
    <t>348101240</t>
  </si>
  <si>
    <t>Montáž vrat a vrátek k oplocení na sloupky ocelové, plochy jednotlivě přes 6 do 8 m2</t>
  </si>
  <si>
    <t>-199961598</t>
  </si>
  <si>
    <t>"29"  1</t>
  </si>
  <si>
    <t>58</t>
  </si>
  <si>
    <t>5531801x</t>
  </si>
  <si>
    <t>vjezdová brána ozn 29 vel. 3500x1800mm, 2kř, TR 60/3, 1/3 tabulkový plech, 2/3 tyč výplň 20mm, 1x ostnatý drát s bavolety, sloupek 133/4, základ, žár zink, nátěr, kování, zámek, zástrč</t>
  </si>
  <si>
    <t>1368381325</t>
  </si>
  <si>
    <t>59</t>
  </si>
  <si>
    <t>34827394x</t>
  </si>
  <si>
    <t>Revizní nerezová dvířka 310x310 mm osazená na plotovou zeď</t>
  </si>
  <si>
    <t>-569843408</t>
  </si>
  <si>
    <t>60</t>
  </si>
  <si>
    <t>348401130</t>
  </si>
  <si>
    <t>Osazení oplocení ze strojového pletiva s napínacími dráty do 15 st. sklonu svahu, výšky přes 1,6 do 2,0 m</t>
  </si>
  <si>
    <t>-536923909</t>
  </si>
  <si>
    <t xml:space="preserve">Poznámka k souboru cen:
1. V cenách nejsou započteny náklady na dodávku pletiva a drátů, tyto se oceňují ve specifikaci. </t>
  </si>
  <si>
    <t>61</t>
  </si>
  <si>
    <t>31327503x</t>
  </si>
  <si>
    <t>pletivo drátěné plastifikované se čtvercovými oky 50 mm/2,2 mm, 175 cm</t>
  </si>
  <si>
    <t>249072845</t>
  </si>
  <si>
    <t>62</t>
  </si>
  <si>
    <t>348401350</t>
  </si>
  <si>
    <t>Osazení oplocení ze strojového pletiva rozvinutí, uchycení a napnutí drátu do 15 st. sklonu svahu napínacího</t>
  </si>
  <si>
    <t>616199046</t>
  </si>
  <si>
    <t>16*3</t>
  </si>
  <si>
    <t>63</t>
  </si>
  <si>
    <t>156191000</t>
  </si>
  <si>
    <t>drát poplastovaný kruhový napínací 2,5/3,5 mm bal. 78 m</t>
  </si>
  <si>
    <t>47077361</t>
  </si>
  <si>
    <t>64</t>
  </si>
  <si>
    <t>380326241</t>
  </si>
  <si>
    <t>Kompletní konstrukce čistíren odpadních vod, nádrží, vodojemů, kanálů z betonu železového bez výztuže a bednění pro prostředí s mrazovými cykly tř. C 30/37, tl. přes 80 do 150 mm</t>
  </si>
  <si>
    <t>551338214</t>
  </si>
  <si>
    <t xml:space="preserve">"přibetonávka"  </t>
  </si>
  <si>
    <t>(7,2*4,95+5,7*4,95)*0,15</t>
  </si>
  <si>
    <t>65</t>
  </si>
  <si>
    <t>380326243</t>
  </si>
  <si>
    <t>Kompletní konstrukce čistíren odpadních vod, nádrží, vodojemů, kanálů z betonu železového bez výztuže a bednění pro prostředí s mrazovými cykly tř. C 30/37, tl. přes 300 mm</t>
  </si>
  <si>
    <t>1780877972</t>
  </si>
  <si>
    <t>"dno"</t>
  </si>
  <si>
    <t>(3,3*3,55+1,54*3,05+0,655*0,45)*0,35</t>
  </si>
  <si>
    <t>1,85*1,85*0,35+1,1*0,35*0,35</t>
  </si>
  <si>
    <t>3,4*2,8*0,35+1*1*0,35</t>
  </si>
  <si>
    <t xml:space="preserve">"stěny" </t>
  </si>
  <si>
    <t>(5,645+3,25+2,25+1,19+0,35+0,8)*4,25*0,35</t>
  </si>
  <si>
    <t>2,75*0,3*0,25+2,1*0,3*0,25</t>
  </si>
  <si>
    <t>(2,9*2+2,8)*4,65*0,35-1,1*0,7*0,35</t>
  </si>
  <si>
    <t>(1,1*0,75+1*2*0,35+1,75*0,35)*0,85</t>
  </si>
  <si>
    <t>(4,8+3,1)*2*5,09*0,35+((3,1+0,25)*0,5*2,7*2)*0,35</t>
  </si>
  <si>
    <t>((4,1+0,25)*0,5*2,35*2)*0,35</t>
  </si>
  <si>
    <t>"strop"</t>
  </si>
  <si>
    <t>(0,655*0,35+4,99*2,95+1*3,45+1,7*2,8)*0,25</t>
  </si>
  <si>
    <t>1*1,65*0,25+(3*0,5+3,74*0,45)*0,25</t>
  </si>
  <si>
    <t>(2,8*1,05-0,6*0,6*2)*0,35</t>
  </si>
  <si>
    <t>66</t>
  </si>
  <si>
    <t>380356231</t>
  </si>
  <si>
    <t>Bednění kompletních konstrukcí čistíren odpadních vod, nádrží, vodojemů, kanálů konstrukcí neomítaných z betonu prostého nebo železového ploch rovinných zřízení</t>
  </si>
  <si>
    <t>826341309</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</si>
  <si>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</si>
  <si>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((4,29+3,25)*2-2,1)*4,25</t>
  </si>
  <si>
    <t>0,25*2*(2,75+2,1)</t>
  </si>
  <si>
    <t>(2,7*2+2,1)*4,65+(0,4+1)*2*0,85</t>
  </si>
  <si>
    <t>(2,45+0,65)*2*1,2+1,6*2*1,2</t>
  </si>
  <si>
    <t>(3,1+4,1)*2*6,96</t>
  </si>
  <si>
    <t>(5,645+3,6)*4,6+(3,8+4,8+4,1)*3,4</t>
  </si>
  <si>
    <t>4,85*(1,45+1,4)+1,05*(0,35+2,05+3,7+1,54+2,6)</t>
  </si>
  <si>
    <t>3*0,5+3,74*0,45+2,25*4,29+2,75*1+2,7*2,1+0,6*0,35*4*2</t>
  </si>
  <si>
    <t>0,65*1,9</t>
  </si>
  <si>
    <t>67</t>
  </si>
  <si>
    <t>380356232</t>
  </si>
  <si>
    <t>Bednění kompletních konstrukcí čistíren odpadních vod, nádrží, vodojemů, kanálů konstrukcí neomítaných z betonu prostého nebo železového ploch rovinných odstranění</t>
  </si>
  <si>
    <t>-798778012</t>
  </si>
  <si>
    <t>68</t>
  </si>
  <si>
    <t>380356241</t>
  </si>
  <si>
    <t>Bednění kompletních konstrukcí čistíren odpadních vod, nádrží, vodojemů, kanálů konstrukcí neomítaných z betonu prostého nebo železového ploch zaoblených zřízení</t>
  </si>
  <si>
    <t>2080983978</t>
  </si>
  <si>
    <t>7,2*4,95+5,7*4,95</t>
  </si>
  <si>
    <t>69</t>
  </si>
  <si>
    <t>380356242</t>
  </si>
  <si>
    <t>Bednění kompletních konstrukcí čistíren odpadních vod, nádrží, vodojemů, kanálů konstrukcí neomítaných z betonu prostého nebo železového ploch zaoblených odstranění</t>
  </si>
  <si>
    <t>1584890106</t>
  </si>
  <si>
    <t>70</t>
  </si>
  <si>
    <t>380361006</t>
  </si>
  <si>
    <t>Výztuž kompletních konstrukcí čistíren odpadních vod, nádrží, vodojemů, kanálů z oceli 10 505 (R) nebo BSt 500</t>
  </si>
  <si>
    <t>-2037994082</t>
  </si>
  <si>
    <t>"r8"  (7,2*4,95*4+5,7*4,95*4)*0,3*0,001*0,395</t>
  </si>
  <si>
    <t>71</t>
  </si>
  <si>
    <t>380361011</t>
  </si>
  <si>
    <t>Výztuž kompletních konstrukcí čistíren odpadních vod, nádrží, vodojemů, kanálů ze svařovaných sítí z drátů typu KARI</t>
  </si>
  <si>
    <t>1897512485</t>
  </si>
  <si>
    <t>(a5+0,75*7,2)*2*0,001*1,15*3,946</t>
  </si>
  <si>
    <t>a7*0,12</t>
  </si>
  <si>
    <t>72</t>
  </si>
  <si>
    <t>389361001</t>
  </si>
  <si>
    <t>Doplňující výztuž prefabrikovaných konstrukcí pro každý druh a stavební díl z betonářské oceli</t>
  </si>
  <si>
    <t>1316687636</t>
  </si>
  <si>
    <t>"r12"  (2,12*2+4*3,04)*0,001*0,89</t>
  </si>
  <si>
    <t>73</t>
  </si>
  <si>
    <t>389941023</t>
  </si>
  <si>
    <t>Montáž kovových doplňkových konstrukcí pro montáž prefabrikovaných dílců hmotnosti jednoho kusu přes 10 do 30 kg</t>
  </si>
  <si>
    <t>457293644</t>
  </si>
  <si>
    <t xml:space="preserve">Poznámka k souboru cen:
1. V cenách jsou započteny i náklady na osazení, přesné zaměření a zajištění konstrukce v předepsané poloze. 2. V cenách nejsou započteny náklady na dodávku konstrukce, které se oceňují ve specifikaci. 3. V cenách nejsou započteny náklady na přivaření, které se oceňuje cenami souboru cen 341 94-10 Nosné nebo spojovací svary. </t>
  </si>
  <si>
    <t>1,2*2*17,9</t>
  </si>
  <si>
    <t>74</t>
  </si>
  <si>
    <t>130107180</t>
  </si>
  <si>
    <t>ocel profilová IPN, v jakosti 11 375, h=160 mm</t>
  </si>
  <si>
    <t>167643842</t>
  </si>
  <si>
    <t>Poznámka k položce:
Hmotnost: 17,90 kg/m</t>
  </si>
  <si>
    <t>1,2*2*17,9*0,001</t>
  </si>
  <si>
    <t>Vodorovné konstrukce</t>
  </si>
  <si>
    <t>75</t>
  </si>
  <si>
    <t>411121221</t>
  </si>
  <si>
    <t>Montáž prefabrikovaných železobetonových stropů se zalitím spár, včetně podpěrné konstrukce, na cementovou maltu ze stropních desek, šířky do 600 mm a délky do 900 mm</t>
  </si>
  <si>
    <t>1590225308</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</si>
  <si>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</si>
  <si>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76</t>
  </si>
  <si>
    <t>5934120x</t>
  </si>
  <si>
    <t>deska stropní plná 60x15x6 cm</t>
  </si>
  <si>
    <t>863466438</t>
  </si>
  <si>
    <t>77</t>
  </si>
  <si>
    <t>411135001</t>
  </si>
  <si>
    <t>Montáž stropních panelů z předpjatého betonu bez závěsných háků, hmotnosti do 1,5 t</t>
  </si>
  <si>
    <t>-2109469203</t>
  </si>
  <si>
    <t>78</t>
  </si>
  <si>
    <t>593011x</t>
  </si>
  <si>
    <t>panel stropní předpjatý tl. 150mm ozn 1</t>
  </si>
  <si>
    <t>1791960186</t>
  </si>
  <si>
    <t>79</t>
  </si>
  <si>
    <t>593012x</t>
  </si>
  <si>
    <t>panel stropní předpjatý tl. 150mm ozn 2+3</t>
  </si>
  <si>
    <t>471840293</t>
  </si>
  <si>
    <t>80</t>
  </si>
  <si>
    <t>593013x</t>
  </si>
  <si>
    <t>panel stropní předpjatý tl. 150mm ozn 4</t>
  </si>
  <si>
    <t>353053027</t>
  </si>
  <si>
    <t>81</t>
  </si>
  <si>
    <t>593014x</t>
  </si>
  <si>
    <t>panel stropní předpjatý tl. 150mm ozn 5</t>
  </si>
  <si>
    <t>-1007663043</t>
  </si>
  <si>
    <t>82</t>
  </si>
  <si>
    <t>593015x</t>
  </si>
  <si>
    <t>panel stropní předpjatý tl. 150mm ozn 6+7</t>
  </si>
  <si>
    <t>1915593029</t>
  </si>
  <si>
    <t>83</t>
  </si>
  <si>
    <t>593016x</t>
  </si>
  <si>
    <t>panel stropní předpjatý tl. 150mm ozn 8</t>
  </si>
  <si>
    <t>-562571459</t>
  </si>
  <si>
    <t>84</t>
  </si>
  <si>
    <t>417321515</t>
  </si>
  <si>
    <t>Ztužující pásy a věnce z betonu železového (bez výztuže) tř. C 25/30</t>
  </si>
  <si>
    <t>-1274869194</t>
  </si>
  <si>
    <t>"v1"  (5,6+5,49)*2*0,18*0,15</t>
  </si>
  <si>
    <t>"v2"  0,06*0,15*3,9</t>
  </si>
  <si>
    <t>85</t>
  </si>
  <si>
    <t>417351115</t>
  </si>
  <si>
    <t>Bednění bočnic ztužujících pásů a věnců včetně vzpěr zřízení</t>
  </si>
  <si>
    <t>-1988329023</t>
  </si>
  <si>
    <t>"v1"  0,15*(5,6+5,49)*2</t>
  </si>
  <si>
    <t>86</t>
  </si>
  <si>
    <t>417351116</t>
  </si>
  <si>
    <t>Bednění bočnic ztužujících pásů a věnců včetně vzpěr odstranění</t>
  </si>
  <si>
    <t>391224989</t>
  </si>
  <si>
    <t>87</t>
  </si>
  <si>
    <t>417361821</t>
  </si>
  <si>
    <t>Výztuž ztužujících pásů a věnců z betonářské oceli 10 505 (R) nebo BSt 500</t>
  </si>
  <si>
    <t>238213493</t>
  </si>
  <si>
    <t>a2*0,06</t>
  </si>
  <si>
    <t>Komunikace pozemní</t>
  </si>
  <si>
    <t>88</t>
  </si>
  <si>
    <t>564211111</t>
  </si>
  <si>
    <t>Podklad nebo podsyp ze štěrkopísku ŠP s rozprostřením, vlhčením a zhutněním, po zhutnění tl. 50 mm</t>
  </si>
  <si>
    <t>-1888416027</t>
  </si>
  <si>
    <t>89</t>
  </si>
  <si>
    <t>564851114</t>
  </si>
  <si>
    <t>Podklad ze štěrkodrti ŠD s rozprostřením a zhutněním, po zhutnění tl. 180 mm</t>
  </si>
  <si>
    <t>1207783057</t>
  </si>
  <si>
    <t>"zámk dlažba 60"  2</t>
  </si>
  <si>
    <t>"zámk dlažba 80"  53</t>
  </si>
  <si>
    <t>"panel"  6</t>
  </si>
  <si>
    <t>90</t>
  </si>
  <si>
    <t>584121111</t>
  </si>
  <si>
    <t>Osazení silničních dílců ze železového betonu s podkladem z kameniva těženého do tl. 40 mm jakéhokoliv druhu a velikosti</t>
  </si>
  <si>
    <t>-1602366476</t>
  </si>
  <si>
    <t xml:space="preserve">Poznámka k souboru cen:
1. V ceně nejsou započteny náklady na: a) dodání dílců, které se oceňuje ve specifikaci; ztratné lze dohodnout ve výši 1%, b) výplň spár, které se oceňují cenami souboru cen 599 . 4-11 Vyplnění spár mezi silničními dílci jakékoliv tloušťky. 2. Počet měrných jednotek se určuje v m2 půdorysné plochy krytu z dílců včetně spár. </t>
  </si>
  <si>
    <t>91</t>
  </si>
  <si>
    <t>593813000</t>
  </si>
  <si>
    <t>panel silniční s úkosem 300x100x15 cm</t>
  </si>
  <si>
    <t>225729307</t>
  </si>
  <si>
    <t>92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</si>
  <si>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</si>
  <si>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</si>
  <si>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599467856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</si>
  <si>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</si>
  <si>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93</t>
  </si>
  <si>
    <t>59245308x</t>
  </si>
  <si>
    <t>dlažba skladebná betonová základní 20 x 10 x 6 cm přírodní</t>
  </si>
  <si>
    <t>1647727056</t>
  </si>
  <si>
    <t>a40*1,02</t>
  </si>
  <si>
    <t>94</t>
  </si>
  <si>
    <t>596212211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</si>
  <si>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</si>
  <si>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-1666613671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</si>
  <si>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</si>
  <si>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95</t>
  </si>
  <si>
    <t>5924531x</t>
  </si>
  <si>
    <t>dlažba skladebná betonová základní 20 x 10 x 8 cm přírodní</t>
  </si>
  <si>
    <t>-1406099222</t>
  </si>
  <si>
    <t>a41*1,02</t>
  </si>
  <si>
    <t>96</t>
  </si>
  <si>
    <t>59759112x</t>
  </si>
  <si>
    <t>Rigol vsakovací zemní  - vykopaná rýha 2,5x0,5x0,8m vysypaná štěrkem - dle PD</t>
  </si>
  <si>
    <t>-1891238819</t>
  </si>
  <si>
    <t>"gabion"  2,5</t>
  </si>
  <si>
    <t>Úpravy povrchů, podlahy a osazování výplní</t>
  </si>
  <si>
    <t>97</t>
  </si>
  <si>
    <t>611321141</t>
  </si>
  <si>
    <t>Omítka vápenocementová vnitřních ploch nanášená ručně dvouvrstvá, tloušťky jádrové omítky do 10 mm a tloušťky štuku do 3 mm štuková vodorovných konstrukcí stropů rovných</t>
  </si>
  <si>
    <t>1985568551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</si>
  <si>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</si>
  <si>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98</t>
  </si>
  <si>
    <t>612111121</t>
  </si>
  <si>
    <t>Vyspravení povrchu neomítaných vnitřních ploch monolitických betonových nebo železobetonových konstrukcí rozetřením vysprávky do ztracena maltou cementovou lokálně v rozsahu vyspravované plochy do 30 % z celkové plochy stěn</t>
  </si>
  <si>
    <t>1564192467</t>
  </si>
  <si>
    <t xml:space="preserve">Poznámka k souboru cen:
1. Ceny -1121 jsou určeny pro lokální vyspravení povrchu do 30% z celkové plochy povrchu (např. zahlazení spár po odbednění), plocha větší než 30% se oceňuje cenami pro celoplošné vyspravení povrchu -1111. 2. Pro ocenění betonových konstrukcí z prefabrikovaných dílců je rozhodující: a) u stropních a schodišťových konstrukcí šířka dílců; jsou-li na strop kladeny dílce různé šířky, určuje se pro všechny dílce jediná cena podle množství m2 převládajícího výskytu dílců téže šířky, b) u stěnových konstrukcí délka dílců; jsou-li dílce různé délky, určuje se pro všechny dílce v podlaží jediná cena podle množství m2 převládajícího výskytu dílců téže délky. 3. Ceny jsou určeny pod úpravu povrchu vyžadující rovinný podklad, jako konečná zednická úprava (např. pod tapetování, malbu či nátěr). 4. Ceny nelze použít, je-li předepsána omítka. 5. Měrná jednotka se určuje v m2 celkové plochy betonového povrchu vnitřních ploch. </t>
  </si>
  <si>
    <t>a38+a51</t>
  </si>
  <si>
    <t>99</t>
  </si>
  <si>
    <t>612321141</t>
  </si>
  <si>
    <t>Omítka vápenocementová vnitřních ploch nanášená ručně dvouvrstvá, tloušťky jádrové omítky do 10 mm a tloušťky štuku do 3 mm štuková svislých konstrukcí stěn</t>
  </si>
  <si>
    <t>-1737389057</t>
  </si>
  <si>
    <t>a14*2+a15*2+a16+a17*2</t>
  </si>
  <si>
    <t>100</t>
  </si>
  <si>
    <t>622131121</t>
  </si>
  <si>
    <t>Podkladní a spojovací vrstva vnějších omítaných ploch penetrace akrylát-silikonová nanášená ručně stěn</t>
  </si>
  <si>
    <t>37352860</t>
  </si>
  <si>
    <t>a26+a27+a29+a31</t>
  </si>
  <si>
    <t>101</t>
  </si>
  <si>
    <t>622211001</t>
  </si>
  <si>
    <t>Montáž kontaktního zateplení z polystyrenových desek nebo z kombinovaných desek na vnější stěny, tloušťky desek do 40 mm</t>
  </si>
  <si>
    <t>-599453404</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</si>
  <si>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</si>
  <si>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0,25*0,15*4</t>
  </si>
  <si>
    <t>(1,8*2+0,95)*2*0,15+(0,6+0,75*2)*0,15+(0,9+1,25*2)*0,15*2</t>
  </si>
  <si>
    <t>(0,6+0,9*2)*0,15</t>
  </si>
  <si>
    <t>102</t>
  </si>
  <si>
    <t>283759310</t>
  </si>
  <si>
    <t>deska fasádní polystyrénová EPS 70 F 1000 x 500 x 30 mm</t>
  </si>
  <si>
    <t>-701930207</t>
  </si>
  <si>
    <t>Poznámka k položce:
lambda=0,039 [W / m K]</t>
  </si>
  <si>
    <t>(a27+a28)*1,02</t>
  </si>
  <si>
    <t>103</t>
  </si>
  <si>
    <t>283764150</t>
  </si>
  <si>
    <t>deska z polystyrénu XPS, hrana polodrážková a hladký povrch tl 30 mm</t>
  </si>
  <si>
    <t>486383241</t>
  </si>
  <si>
    <t>Poznámka k položce:
Pro ploché střechy, obrácené střechy, zelené střechy, podlahy, vnější stěny ve styku se zeminou.</t>
  </si>
  <si>
    <t>a26*1,02</t>
  </si>
  <si>
    <t>104</t>
  </si>
  <si>
    <t>622211011</t>
  </si>
  <si>
    <t>Montáž kontaktního zateplení z polystyrenových desek nebo z kombinovaných desek na vnější stěny, tloušťky desek přes 40 do 80 mm</t>
  </si>
  <si>
    <t>1259058191</t>
  </si>
  <si>
    <t>(5,59+5,7)*2*0,4-0,95*0,5*2+5,59*0,5</t>
  </si>
  <si>
    <t>5,7*0,35+3,5*0,35</t>
  </si>
  <si>
    <t>Mezisoučet</t>
  </si>
  <si>
    <t>(5,59+5,7)*2*2,95+(3,9+3,5)*0,5+3,9*1,2*0,5</t>
  </si>
  <si>
    <t>3,5*1,05*0,5-0,8*1,8*2-0,6*0,75-0,9*1,25*2</t>
  </si>
  <si>
    <t>105</t>
  </si>
  <si>
    <t>283759330</t>
  </si>
  <si>
    <t>deska fasádní polystyrénová EPS 70 F 1000 x 500 x 50 mm</t>
  </si>
  <si>
    <t>-1945447441</t>
  </si>
  <si>
    <t>a31*1,02</t>
  </si>
  <si>
    <t>106</t>
  </si>
  <si>
    <t>283764170</t>
  </si>
  <si>
    <t>deska z polystyrénu XPS, hrana polodrážková a hladký povrch tl 50 mm</t>
  </si>
  <si>
    <t>1585910380</t>
  </si>
  <si>
    <t>(a29+a30)*1,02</t>
  </si>
  <si>
    <t>107</t>
  </si>
  <si>
    <t>622251101</t>
  </si>
  <si>
    <t>Montáž kontaktního zateplení Příplatek k cenám za zápustnou montáž kotev s použitím tepelněizolačních zátek na vnější stěny z polystyrenu</t>
  </si>
  <si>
    <t>-1222294798</t>
  </si>
  <si>
    <t>108</t>
  </si>
  <si>
    <t>622252001</t>
  </si>
  <si>
    <t>Montáž lišt kontaktního zateplení zakládacích soklových připevněných hmoždinkami</t>
  </si>
  <si>
    <t>2137416123</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</si>
  <si>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</si>
  <si>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(5,59+5,7)*2-2,05</t>
  </si>
  <si>
    <t>109</t>
  </si>
  <si>
    <t>590516280</t>
  </si>
  <si>
    <t>lišta zakládací pro telpelně izolační desky do roviny 53 mm tl 1,0 mm</t>
  </si>
  <si>
    <t>1225623742</t>
  </si>
  <si>
    <t>a32*1,05</t>
  </si>
  <si>
    <t>110</t>
  </si>
  <si>
    <t>622252002</t>
  </si>
  <si>
    <t>Montáž lišt kontaktního zateplení ostatních stěnových, dilatačních apod. lepených do tmelu</t>
  </si>
  <si>
    <t>-1878995653</t>
  </si>
  <si>
    <t>3,7*2+1,25*4+3,35+3,8*2+0,75*2+2,05*4</t>
  </si>
  <si>
    <t>0,95*2+0,6+0,9*2</t>
  </si>
  <si>
    <t>(0,95+2,05*2)*2+0,6+0,75*2+(0,9+1,2*2)*2</t>
  </si>
  <si>
    <t>0,6+0,9*2</t>
  </si>
  <si>
    <t>111</t>
  </si>
  <si>
    <t>590514800</t>
  </si>
  <si>
    <t>lišta rohová Al 10/10 cm s tkaninou bal. 2,5 m</t>
  </si>
  <si>
    <t>-1946635782</t>
  </si>
  <si>
    <t>a33*1,05</t>
  </si>
  <si>
    <t>112</t>
  </si>
  <si>
    <t>590515100</t>
  </si>
  <si>
    <t>profil okenní s nepřiznanou podomítkovou okapnicí PVC 2,0 m</t>
  </si>
  <si>
    <t>-1858188821</t>
  </si>
  <si>
    <t>a34*1,05</t>
  </si>
  <si>
    <t>113</t>
  </si>
  <si>
    <t>590514750</t>
  </si>
  <si>
    <t>profil okenní začišťovací se sklovláknitou armovací tkaninou 6 mm/2,4 m</t>
  </si>
  <si>
    <t>-109120755</t>
  </si>
  <si>
    <t>Poznámka k položce:
délka 2,4 m, přesah tkaniny 100 mm</t>
  </si>
  <si>
    <t>a35*1,05</t>
  </si>
  <si>
    <t>114</t>
  </si>
  <si>
    <t>590515120</t>
  </si>
  <si>
    <t>profil parapetní se sklovláknitou armovací tkaninou PVC 2 m</t>
  </si>
  <si>
    <t>1178679264</t>
  </si>
  <si>
    <t>a36*1,05</t>
  </si>
  <si>
    <t>115</t>
  </si>
  <si>
    <t>622511111</t>
  </si>
  <si>
    <t>Omítka tenkovrstvá akrylátová vnějších ploch probarvená, včetně penetrace podkladu mozaiková střednězrnná stěn</t>
  </si>
  <si>
    <t>-1466106213</t>
  </si>
  <si>
    <t>a26+a29</t>
  </si>
  <si>
    <t>116</t>
  </si>
  <si>
    <t>622521021</t>
  </si>
  <si>
    <t>Omítka tenkovrstvá silikátová vnějších ploch probarvená, včetně penetrace podkladu zrnitá, tloušťky 2,0 mm stěn</t>
  </si>
  <si>
    <t>-1973581326</t>
  </si>
  <si>
    <t>a27+a31</t>
  </si>
  <si>
    <t>117</t>
  </si>
  <si>
    <t>622631001</t>
  </si>
  <si>
    <t>Spárování vnějších ploch pohledového zdiva z cihel, spárovací maltou stěn</t>
  </si>
  <si>
    <t>1465318293</t>
  </si>
  <si>
    <t xml:space="preserve">Poznámka k souboru cen:
1. Ceny jsou určeny pro ocenění dodatečného povrchového spárování vnějších ploch pohledového zdiva spárovací maltou. </t>
  </si>
  <si>
    <t>"pilíř el"  (0,3*2+0,6)*0,92</t>
  </si>
  <si>
    <t>118</t>
  </si>
  <si>
    <t>624631224</t>
  </si>
  <si>
    <t>Úprava vnějších spar obvodového pláště z prefabrikovaných dílců tmelení spáry včetně penetračního nátěru tmelem silikonovým, šířky spáry přes 25 do 30 mm</t>
  </si>
  <si>
    <t>-1521612052</t>
  </si>
  <si>
    <t xml:space="preserve">Poznámka k souboru cen:
1. V cenách tmelení spáry jsou započteny i náklady na očištění podkladu, ochranu okolí hrany spáry papírovou páskou a na penetrační nátěr. 2. V cenách těsnění spáry jsou započteny i náklady na vyplnění spáry PUR pěnou a vložení pásky do silikonového tmelu. </t>
  </si>
  <si>
    <t>119</t>
  </si>
  <si>
    <t>624631412</t>
  </si>
  <si>
    <t>Úprava vnějších spar obvodového pláště z prefabrikovaných dílců vyplnění spáry těsnicím provazcem z pěnového polyetylénu, šířky přes 20 do 30 mm</t>
  </si>
  <si>
    <t>966076885</t>
  </si>
  <si>
    <t>"io 01.18"  4,95</t>
  </si>
  <si>
    <t>120</t>
  </si>
  <si>
    <t>631311115</t>
  </si>
  <si>
    <t>Mazanina z betonu prostého bez zvýšených nároků na prostředí tl. přes 50 do 80 mm tř. C 20/25</t>
  </si>
  <si>
    <t>-274452831</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</si>
  <si>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</si>
  <si>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"do spádu - osazovací nádrž"  4,29*2,25+2,75*0,6</t>
  </si>
  <si>
    <t>a45*0,075</t>
  </si>
  <si>
    <t>121</t>
  </si>
  <si>
    <t>631311125</t>
  </si>
  <si>
    <t>Mazanina z betonu prostého bez zvýšených nároků na prostředí tl. přes 80 do 120 mm tř. C 20/25</t>
  </si>
  <si>
    <t>-1589881649</t>
  </si>
  <si>
    <t>a23*0,085</t>
  </si>
  <si>
    <t>122</t>
  </si>
  <si>
    <t>631311133</t>
  </si>
  <si>
    <t>Mazanina z betonu prostého bez zvýšených nároků na prostředí tl. přes 120 do 240 mm tř. C 12/15</t>
  </si>
  <si>
    <t>1560015852</t>
  </si>
  <si>
    <t>"pod gabion"  11,145*1,15*0,1</t>
  </si>
  <si>
    <t>"ve spádu 150-180mm"  a46*0,165</t>
  </si>
  <si>
    <t>"pod nádrží"  (3,5*2,75-1,8*1,65)*0,15</t>
  </si>
  <si>
    <t>123</t>
  </si>
  <si>
    <t>631319171</t>
  </si>
  <si>
    <t>Příplatek k cenám mazanin za stržení povrchu spodní vrstvy mazaniny latí před vložením výztuže nebo pletiva pro tl. obou vrstev mazaniny přes 50 do 80 mm</t>
  </si>
  <si>
    <t>-1706170940</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</si>
  <si>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</si>
  <si>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124</t>
  </si>
  <si>
    <t>631319173</t>
  </si>
  <si>
    <t>Příplatek k cenám mazanin za stržení povrchu spodní vrstvy mazaniny latí před vložením výztuže nebo pletiva pro tl. obou vrstev mazaniny přes 80 do 120 mm</t>
  </si>
  <si>
    <t>-180274793</t>
  </si>
  <si>
    <t>125</t>
  </si>
  <si>
    <t>631319175</t>
  </si>
  <si>
    <t>Příplatek k cenám mazanin za stržení povrchu spodní vrstvy mazaniny latí před vložením výztuže nebo pletiva pro tl. obou vrstev mazaniny přes 120 do 240 mm</t>
  </si>
  <si>
    <t>-1305241368</t>
  </si>
  <si>
    <t>a46*0,165+a55</t>
  </si>
  <si>
    <t>126</t>
  </si>
  <si>
    <t>631351101</t>
  </si>
  <si>
    <t>Bednění v podlahách rýh a hran zřízení</t>
  </si>
  <si>
    <t>1175771983</t>
  </si>
  <si>
    <t>(11,145+1,15)*2*0,15</t>
  </si>
  <si>
    <t>127</t>
  </si>
  <si>
    <t>631351102</t>
  </si>
  <si>
    <t>Bednění v podlahách rýh a hran odstranění</t>
  </si>
  <si>
    <t>1065070495</t>
  </si>
  <si>
    <t>128</t>
  </si>
  <si>
    <t>631362021</t>
  </si>
  <si>
    <t>Výztuž mazanin ze svařovaných sítí z drátů typu KARI</t>
  </si>
  <si>
    <t>-1093919689</t>
  </si>
  <si>
    <t>a4*2*0,001*1,15*3,946</t>
  </si>
  <si>
    <t>a23*2*0,001*2,22*1,15*2</t>
  </si>
  <si>
    <t>a45*2*0,001*2,22*1,15*2</t>
  </si>
  <si>
    <t>a46*2*0,001*2,22*1,15*2</t>
  </si>
  <si>
    <t>(3,5*2,75-1,8*1,65)*0,001*2*2*2,22*1,15</t>
  </si>
  <si>
    <t>129</t>
  </si>
  <si>
    <t>632450122</t>
  </si>
  <si>
    <t>Potěr cementový vyrovnávací ze suchých směsí v pásu o průměrné (střední) tl. přes 20 do 30 mm</t>
  </si>
  <si>
    <t>1863658957</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</si>
  <si>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</si>
  <si>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130</t>
  </si>
  <si>
    <t>632451456</t>
  </si>
  <si>
    <t>Potěr pískocementový běžný tl. přes 40 do 50 mm tř. C 25</t>
  </si>
  <si>
    <t>-1843732894</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</si>
  <si>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</si>
  <si>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"pod strop panely"  ((5,6+5,49-0,6)*2+3,3)*0,3</t>
  </si>
  <si>
    <t>131</t>
  </si>
  <si>
    <t>632481213</t>
  </si>
  <si>
    <t>Separační vrstva k oddělení podlahových vrstev z polyetylénové fólie</t>
  </si>
  <si>
    <t>-1295861477</t>
  </si>
  <si>
    <t>132</t>
  </si>
  <si>
    <t>634111113</t>
  </si>
  <si>
    <t>Obvodová dilatace mezi stěnou a mazaninou pružnou těsnicí páskou výšky 80 mm</t>
  </si>
  <si>
    <t>834217569</t>
  </si>
  <si>
    <t>133</t>
  </si>
  <si>
    <t>637211122</t>
  </si>
  <si>
    <t>Okapový chodník z dlaždic betonových se zalitím spár cementovou maltou do písku, tl. dlaždic 60 mm</t>
  </si>
  <si>
    <t>325860723</t>
  </si>
  <si>
    <t>5,6+3,6+3,75+5,55+0,53+6+7,2</t>
  </si>
  <si>
    <t>a39*0,5+0,5*0,5*3</t>
  </si>
  <si>
    <t>134</t>
  </si>
  <si>
    <t>637211911</t>
  </si>
  <si>
    <t>Okapový chodník z dlaždic Příplatek k cenám za zalévání asfaltem při provádění okapového chodníčku z dlaždic nebo u betonové nové mazaniny podél budovy</t>
  </si>
  <si>
    <t>-886813516</t>
  </si>
  <si>
    <t>135</t>
  </si>
  <si>
    <t>642942611</t>
  </si>
  <si>
    <t>Osazování zárubní nebo rámů kovových dveřních lisovaných nebo z úhelníků bez dveřních křídel, na montážní pěnu, plochy otvoru do 2,5 m2</t>
  </si>
  <si>
    <t>1879626416</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</si>
  <si>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</si>
  <si>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"4"  1</t>
  </si>
  <si>
    <t>"7"  1</t>
  </si>
  <si>
    <t>"8"  1</t>
  </si>
  <si>
    <t>"9"  1</t>
  </si>
  <si>
    <t>"10"  1</t>
  </si>
  <si>
    <t>136</t>
  </si>
  <si>
    <t>553312130</t>
  </si>
  <si>
    <t>zárubeň ocelová pro běžné zdění hranatý profil s drážko 145 800 L/P</t>
  </si>
  <si>
    <t>-336213222</t>
  </si>
  <si>
    <t>137</t>
  </si>
  <si>
    <t>55331213x</t>
  </si>
  <si>
    <t>zárubeň ocelová s drážkou pro těsnění H 145 DV 800 L/P požární</t>
  </si>
  <si>
    <t>40497949</t>
  </si>
  <si>
    <t>138</t>
  </si>
  <si>
    <t>553312120</t>
  </si>
  <si>
    <t>zárubeň ocelová pro běžné zdění hranatý profil s drážko 145 700 L/P</t>
  </si>
  <si>
    <t>1406458786</t>
  </si>
  <si>
    <t>139</t>
  </si>
  <si>
    <t>644941112</t>
  </si>
  <si>
    <t>Montáž průvětrníků nebo mřížek odvětrávacích velikosti přes 150 x 200 do 300 x 300 mm</t>
  </si>
  <si>
    <t>814011351</t>
  </si>
  <si>
    <t xml:space="preserve">Poznámka k souboru cen:
1. V cenách nejsou započteny náklady na dodávku průvětrníku nebo mřížky, tyto se oceňují ve specifikaci. </t>
  </si>
  <si>
    <t>"15"  4</t>
  </si>
  <si>
    <t>"22"  1</t>
  </si>
  <si>
    <t>140</t>
  </si>
  <si>
    <t>5534141x</t>
  </si>
  <si>
    <t>větrací žaluzie pr 400mm, ozn 15, žár zink, síťka hmyz, rám, osazovací, úprava proti odkapu</t>
  </si>
  <si>
    <t>-1733126894</t>
  </si>
  <si>
    <t>141</t>
  </si>
  <si>
    <t>5624560x</t>
  </si>
  <si>
    <t>mřížka větrací plast ozn 22 vel. 300x300 B bílá se síťovinou, úprava proti odkapu</t>
  </si>
  <si>
    <t>-1984488332</t>
  </si>
  <si>
    <t>Ostatní konstrukce a práce, bourání</t>
  </si>
  <si>
    <t>142</t>
  </si>
  <si>
    <t>916231213</t>
  </si>
  <si>
    <t>Osazení chodníkového obrubníku betonového se zřízením lože, s vyplněním a zatřením spár cementovou maltou stojatého s boční opěrou z betonu prostého tř. C 12/15, do lože z betonu prostého téže značky</t>
  </si>
  <si>
    <t>-1699166111</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</si>
  <si>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</si>
  <si>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143</t>
  </si>
  <si>
    <t>59217509x</t>
  </si>
  <si>
    <t>obrubník betonový univerzální přírodní 50x8x25 cm</t>
  </si>
  <si>
    <t>-881741614</t>
  </si>
  <si>
    <t>144</t>
  </si>
  <si>
    <t>919726122</t>
  </si>
  <si>
    <t>Geotextilie netkaná pro ochranu, separaci nebo filtraci měrná hmotnost přes 200 do 300 g/m2</t>
  </si>
  <si>
    <t>715629886</t>
  </si>
  <si>
    <t xml:space="preserve">Poznámka k souboru cen:
1. V cenách jsou započteny i náklady na položení a dodání geotextilie včetně přesahů. </t>
  </si>
  <si>
    <t>"gabion"  2*11,145</t>
  </si>
  <si>
    <t>"bio nádrž"  3,14*3*3</t>
  </si>
  <si>
    <t>145</t>
  </si>
  <si>
    <t>9319911x</t>
  </si>
  <si>
    <t>Svislý dilatační profil vodotěsný ozn 24 dle PD</t>
  </si>
  <si>
    <t>-1047627367</t>
  </si>
  <si>
    <t>"24"  4</t>
  </si>
  <si>
    <t>146</t>
  </si>
  <si>
    <t>935111111</t>
  </si>
  <si>
    <t>Osazení betonového příkopového žlabu s vyplněním a zatřením spár cementovou maltou s ložem tl. 100 mm z kameniva těženého nebo štěrkopísku z betonových příkopových tvárnic šířky do 500 mm</t>
  </si>
  <si>
    <t>-1924838218</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</si>
  <si>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</si>
  <si>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"gabion"  12,5</t>
  </si>
  <si>
    <t>147</t>
  </si>
  <si>
    <t>592275220</t>
  </si>
  <si>
    <t>tvárnice betonová příkopová 25x21x8 cm</t>
  </si>
  <si>
    <t>-854731852</t>
  </si>
  <si>
    <t>12,5*4*1,01</t>
  </si>
  <si>
    <t>148</t>
  </si>
  <si>
    <t>93994111</t>
  </si>
  <si>
    <t>Zřízení těsnění pracovní spáry ocelovým plechem mezi dnem a stěnou</t>
  </si>
  <si>
    <t>963737360</t>
  </si>
  <si>
    <t>"io 01.18"  (8,4+8,79)*2+0,655+1,1+2,7+0,65+4,1</t>
  </si>
  <si>
    <t>149</t>
  </si>
  <si>
    <t>93994201</t>
  </si>
  <si>
    <t>Těsnění pracovní spáry a prostupů bobtnajícím těsnícím profilem</t>
  </si>
  <si>
    <t>397728529</t>
  </si>
  <si>
    <t>"io 01.18"  (8,4+5,34)*2+0,655+2,7+0,65+(1,75+1,1)*2</t>
  </si>
  <si>
    <t>150</t>
  </si>
  <si>
    <t>941111131</t>
  </si>
  <si>
    <t>Montáž lešení řadového trubkového lehkého pracovního s podlahami s provozním zatížením tř. 3 do 200 kg/m2 šířky tř. W12 přes 1,2 do 1,5 m, výšky do 10 m</t>
  </si>
  <si>
    <t>1497510635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</si>
  <si>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</si>
  <si>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(5,59+1,5*2)*7,25+3,6*7+2,1*3,3</t>
  </si>
  <si>
    <t>(5,59+5,7+1,5+1,5*2)*3,3+(3,5+3,9)*0,5</t>
  </si>
  <si>
    <t>3,9*0,5*1,2+3,5*1,05*0,5</t>
  </si>
  <si>
    <t>3,8*3,5+(3,5+1,2)*0,5*3,3+7,2*3,85*0,5</t>
  </si>
  <si>
    <t>151</t>
  </si>
  <si>
    <t>941111231</t>
  </si>
  <si>
    <t>Montáž lešení řadového trubkového lehkého pracovního s podlahami s provozním zatížením tř. 3 do 200 kg/m2 Příplatek za první a každý další den použití lešení k ceně -1131</t>
  </si>
  <si>
    <t>-363205824</t>
  </si>
  <si>
    <t>a37*30*3</t>
  </si>
  <si>
    <t>152</t>
  </si>
  <si>
    <t>941111831</t>
  </si>
  <si>
    <t>Demontáž lešení řadového trubkového lehkého pracovního s podlahami s provozním zatížením tř. 3 do 200 kg/m2 šířky tř. W12 přes 1,2 do 1,5 m, výšky do 10 m</t>
  </si>
  <si>
    <t>64990125</t>
  </si>
  <si>
    <t xml:space="preserve">Poznámka k souboru cen:
1. Demontáž lešení řadového trubkového lehkého výšky přes 25 m se oceňuje individuálně. </t>
  </si>
  <si>
    <t>153</t>
  </si>
  <si>
    <t>944611111</t>
  </si>
  <si>
    <t>Montáž ochranné plachty zavěšené na konstrukci lešení z textilie z umělých vláken</t>
  </si>
  <si>
    <t>-101701717</t>
  </si>
  <si>
    <t xml:space="preserve">Poznámka k souboru cen:
1. V cenách nejsou započteny náklady na lešení potřebné pro zavěšení plachty; toto lešení se oceňuje příslušnými cenami lešení. </t>
  </si>
  <si>
    <t>154</t>
  </si>
  <si>
    <t>944611211</t>
  </si>
  <si>
    <t>Montáž ochranné plachty Příplatek za první a každý další den použití plachty k ceně -1111</t>
  </si>
  <si>
    <t>2019983618</t>
  </si>
  <si>
    <t>155</t>
  </si>
  <si>
    <t>944611811</t>
  </si>
  <si>
    <t>Demontáž ochranné plachty zavěšené na konstrukci lešení z textilie z umělých vláken</t>
  </si>
  <si>
    <t>2062580650</t>
  </si>
  <si>
    <t>156</t>
  </si>
  <si>
    <t>952901221</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</si>
  <si>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</si>
  <si>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-2094923924</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</si>
  <si>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</si>
  <si>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157</t>
  </si>
  <si>
    <t>952903112</t>
  </si>
  <si>
    <t>Vyčištění objektů čistíren odpadních vod, nádrží, žlabů nebo kanálů světlé výšky prostoru do 3,5 m</t>
  </si>
  <si>
    <t>1881963058</t>
  </si>
  <si>
    <t xml:space="preserve">Poznámka k souboru cen:
1. Ceny jsou určeny za zametení prostorů, umytí keramických podlah, vyčištění oken, dveří, zábradlí, potrubí, armatur a jiných konstrukcí a předmětů před předáním stavby do užívání. 2. Množství měrných jednotek se určuje v m2 půdorysné plochy vnějšího obrysu objektu. </t>
  </si>
  <si>
    <t>4,1*3,1+4,29*2,25+2,75*1+2,7*2,1+0,3*1</t>
  </si>
  <si>
    <t>158</t>
  </si>
  <si>
    <t>953331121</t>
  </si>
  <si>
    <t>Vložky svislé do dilatačních spár z lepenky natavením, včetně dodání a osazení, v jakémkoliv zdivu, těžké asfaltové pásy</t>
  </si>
  <si>
    <t>-448564696</t>
  </si>
  <si>
    <t xml:space="preserve">Poznámka k souboru cen:
1. V cenách jsou započteny i náklady na jednostranné zajištění polohy vložek proti sesmeknutí (např. přibitím, maltovými terči). </t>
  </si>
  <si>
    <t>"pilíř el"  0,625*1,8</t>
  </si>
  <si>
    <t>159</t>
  </si>
  <si>
    <t>95373511x</t>
  </si>
  <si>
    <t>Drenáž trubka plast DN100 ozn 25, 2x prostup DN100, těsnění vodotěsné, síťka hmyz</t>
  </si>
  <si>
    <t>-867191681</t>
  </si>
  <si>
    <t>"25"  11</t>
  </si>
  <si>
    <t>160</t>
  </si>
  <si>
    <t>95373512x</t>
  </si>
  <si>
    <t xml:space="preserve">Odvodnění vodorovné plastovými troubami DN do 110 mm  </t>
  </si>
  <si>
    <t>696585413</t>
  </si>
  <si>
    <t>161</t>
  </si>
  <si>
    <t>9538451x</t>
  </si>
  <si>
    <t>Komín nerez ozn 11 pr 200mm, kotvení, těsnění prostupů, zateplení mezi střechou a stropem MW 50mm, opláštění poplast plechem</t>
  </si>
  <si>
    <t>1099474062</t>
  </si>
  <si>
    <t>162</t>
  </si>
  <si>
    <t>9539401x</t>
  </si>
  <si>
    <t>D+M PHP 6kg ozn 36</t>
  </si>
  <si>
    <t>-961088310</t>
  </si>
  <si>
    <t>163</t>
  </si>
  <si>
    <t>9539402x</t>
  </si>
  <si>
    <t>D+M výstražné a zákazové tabulky ozn 37, plast alt samolepící folie</t>
  </si>
  <si>
    <t>1289272351</t>
  </si>
  <si>
    <t>164</t>
  </si>
  <si>
    <t>9539403x</t>
  </si>
  <si>
    <t>D+M vypuštění a vyčištění všech stávajících nádrží (5 kusů - objem cca 100 m3) vč. odvozu vypuštěného obsahu na skládku do vzdálenosti 15 km, včetně poplatku za skládku</t>
  </si>
  <si>
    <t>kpl</t>
  </si>
  <si>
    <t>-1503395127</t>
  </si>
  <si>
    <t>165</t>
  </si>
  <si>
    <t>9539404x</t>
  </si>
  <si>
    <t>DmTŽ stáv technologie - dle skut</t>
  </si>
  <si>
    <t>hr</t>
  </si>
  <si>
    <t>-973538232</t>
  </si>
  <si>
    <t>Poznámka k položce:
- nerezová výstroj štěrbinové a dosazovací nádrže
- potrubí a armatury v technickém objektu
- OK přepravníku kalů vč kontejneru a sloupů
- OK technologie biologického filtru
- žebřík do nádrže</t>
  </si>
  <si>
    <t>166</t>
  </si>
  <si>
    <t>953941210</t>
  </si>
  <si>
    <t>Osazení drobných kovových výrobků bez jejich dodání s vysekáním kapes pro upevňovací prvky se zazděním, zabetonováním nebo zalitím kovových poklopů s rámy, plochy do 1 m2</t>
  </si>
  <si>
    <t>-1950181888</t>
  </si>
  <si>
    <t xml:space="preserve">Poznámka k souboru cen:
1. V cenách nejsou započteny náklady na dodání poklopů, rohoží, ventilací a drobných kovových výrobků, tyto se oceňují ve specifikaci. </t>
  </si>
  <si>
    <t>"2"  2</t>
  </si>
  <si>
    <t>167</t>
  </si>
  <si>
    <t>5524101x</t>
  </si>
  <si>
    <t>poklop třída B 125 ozn 2 do kalové nádrže vel. 600x600mm, žár zink, dešťujistý uzamykatelný</t>
  </si>
  <si>
    <t>578539313</t>
  </si>
  <si>
    <t>168</t>
  </si>
  <si>
    <t>953941211</t>
  </si>
  <si>
    <t>Osazování drobných kovových předmětů se zalitím maltou cementovou, do vysekaných kapes nebo připravených otvorů konzol nebo kotev, např. pro schodišťová madla do zdí, radiátorové konzoly apod.</t>
  </si>
  <si>
    <t>99899839</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</si>
  <si>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</si>
  <si>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"16" 6</t>
  </si>
  <si>
    <t>169</t>
  </si>
  <si>
    <t>55399011x</t>
  </si>
  <si>
    <t>lemování podlahy u vstupních dveří ozn 16, žár zink, L50/50/5, kotevní pracna 50/5 dl. 150mm</t>
  </si>
  <si>
    <t>330428683</t>
  </si>
  <si>
    <t>170</t>
  </si>
  <si>
    <t>953941516</t>
  </si>
  <si>
    <t>Osazování drobných kovových předmětů se zalitím maltou cementovou, do vysekaných kapes nebo připravených otvorů konzol nebo kotev, např. pro záclonové kryty, zavěšené skříňky, radiátorové držáky apod.</t>
  </si>
  <si>
    <t>1564837688</t>
  </si>
  <si>
    <t>"31"  4</t>
  </si>
  <si>
    <t>171</t>
  </si>
  <si>
    <t>55317011x</t>
  </si>
  <si>
    <t>žár zink úchyt pro žebřík ozn 31</t>
  </si>
  <si>
    <t>-453356022</t>
  </si>
  <si>
    <t>172</t>
  </si>
  <si>
    <t>5538801x</t>
  </si>
  <si>
    <t>výsuvný AL žebřík dl 5m ozn 31 s integrovanými háky</t>
  </si>
  <si>
    <t>-1009303179</t>
  </si>
  <si>
    <t>173</t>
  </si>
  <si>
    <t>953943124</t>
  </si>
  <si>
    <t>Osazování drobných kovových předmětů výrobků ostatních jinde neuvedených do betonu se zajištěním polohy k bednění či k výztuži před zabetonováním hmotnosti přes 15 do 30 kg/kus</t>
  </si>
  <si>
    <t>-1718693252</t>
  </si>
  <si>
    <t>"kotev desky sloupků"  4</t>
  </si>
  <si>
    <t>174</t>
  </si>
  <si>
    <t>553871x</t>
  </si>
  <si>
    <t>kotevní desky pro sloupky brány a branky, žár zink</t>
  </si>
  <si>
    <t>-1637593666</t>
  </si>
  <si>
    <t>4*0,4*1,58*4+4*0,4*0,859*4</t>
  </si>
  <si>
    <t>0,46*0,46*48*4+0,3*0,3*40*4</t>
  </si>
  <si>
    <t>175</t>
  </si>
  <si>
    <t>953961112</t>
  </si>
  <si>
    <t>Kotvy chemické s vyvrtáním otvoru do betonu, železobetonu nebo tvrdého kamene tmel, velikost M 10, hloubka 90 mm</t>
  </si>
  <si>
    <t>-1346492132</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</si>
  <si>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</si>
  <si>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"31"  8</t>
  </si>
  <si>
    <t>176</t>
  </si>
  <si>
    <t>953961113</t>
  </si>
  <si>
    <t>Kotvy chemické s vyvrtáním otvoru do betonu, železobetonu nebo tvrdého kamene tmel, velikost M 12, hloubka 110 mm</t>
  </si>
  <si>
    <t>-1043139309</t>
  </si>
  <si>
    <t>"1"  4</t>
  </si>
  <si>
    <t>"27"  14</t>
  </si>
  <si>
    <t>"28"  36</t>
  </si>
  <si>
    <t>177</t>
  </si>
  <si>
    <t>965043441</t>
  </si>
  <si>
    <t>Bourání mazanin betonových s potěrem nebo teracem tl. do 150 mm, plochy přes 4 m2</t>
  </si>
  <si>
    <t>-269607385</t>
  </si>
  <si>
    <t>19*0,15</t>
  </si>
  <si>
    <t>178</t>
  </si>
  <si>
    <t>965049112</t>
  </si>
  <si>
    <t>Bourání mazanin Příplatek k cenám za bourání mazanin betonových se svařovanou sítí, tl. přes 100 mm</t>
  </si>
  <si>
    <t>718797506</t>
  </si>
  <si>
    <t>179</t>
  </si>
  <si>
    <t>966071822</t>
  </si>
  <si>
    <t>Rozebrání oplocení z pletiva drátěného se čtvercovými oky, výšky přes 1,6 do 2,0 m</t>
  </si>
  <si>
    <t>-345616720</t>
  </si>
  <si>
    <t xml:space="preserve">Poznámka k souboru cen:
1. V cenách nejsou započteny náklady na demontáž sloupků. </t>
  </si>
  <si>
    <t>180</t>
  </si>
  <si>
    <t>977131110</t>
  </si>
  <si>
    <t>Vrty příklepovými vrtáky do cihelného zdiva nebo prostého betonu průměru do 16 mm</t>
  </si>
  <si>
    <t>-1911032857</t>
  </si>
  <si>
    <t xml:space="preserve">Poznámka k souboru cen:
1. V cenách jsou započteny i náklady na rozměření, vrtání vrtacím kladivem a opotřebení příklepových vrtáků. </t>
  </si>
  <si>
    <t xml:space="preserve">"pro spony přibetonávky"  </t>
  </si>
  <si>
    <t>7,2*4,95*4*0,15+5,7*4,95*4*0,15</t>
  </si>
  <si>
    <t>181</t>
  </si>
  <si>
    <t>977151118</t>
  </si>
  <si>
    <t>Jádrové vrty diamantovými korunkami do stavebních materiálů (železobetonu, betonu, cihel, obkladů, dlažeb, kamene) průměru přes 90 do 100 mm</t>
  </si>
  <si>
    <t>73849696</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</si>
  <si>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</si>
  <si>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0,25*4+0,35*2+0,35</t>
  </si>
  <si>
    <t>182</t>
  </si>
  <si>
    <t>977151123</t>
  </si>
  <si>
    <t>Jádrové vrty diamantovými korunkami do stavebních materiálů (železobetonu, betonu, cihel, obkladů, dlažeb, kamene) průměru přes 130 do 150 mm</t>
  </si>
  <si>
    <t>1661105088</t>
  </si>
  <si>
    <t>0,35*2+0,25+0,35*2+0,35+0,15</t>
  </si>
  <si>
    <t>183</t>
  </si>
  <si>
    <t>977151125</t>
  </si>
  <si>
    <t>Jádrové vrty diamantovými korunkami do stavebních materiálů (železobetonu, betonu, cihel, obkladů, dlažeb, kamene) průměru přes 180 do 200 mm</t>
  </si>
  <si>
    <t>1770358543</t>
  </si>
  <si>
    <t>184</t>
  </si>
  <si>
    <t>977151127</t>
  </si>
  <si>
    <t>Jádrové vrty diamantovými korunkami do stavebních materiálů (železobetonu, betonu, cihel, obkladů, dlažeb, kamene) průměru přes 225 do 250 mm</t>
  </si>
  <si>
    <t>1856478850</t>
  </si>
  <si>
    <t>0,35*2+0,15</t>
  </si>
  <si>
    <t>185</t>
  </si>
  <si>
    <t>977151128</t>
  </si>
  <si>
    <t>Jádrové vrty diamantovými korunkami do stavebních materiálů (železobetonu, betonu, cihel, obkladů, dlažeb, kamene) průměru přes 250 do 300 mm</t>
  </si>
  <si>
    <t>1214547758</t>
  </si>
  <si>
    <t>186</t>
  </si>
  <si>
    <t>981011314</t>
  </si>
  <si>
    <t>Demolice budov postupným rozebíráním z cihel, kamene, smíšeného nebo hrázděného zdiva, tvárnic na maltu vápennou nebo vápenocementovou s podílem konstrukcí přes 20 do 25 %</t>
  </si>
  <si>
    <t>1614297658</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</si>
  <si>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</si>
  <si>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5,9*3,45*3,635</t>
  </si>
  <si>
    <t>187</t>
  </si>
  <si>
    <t>981511114</t>
  </si>
  <si>
    <t>Demolice konstrukcí objektů postupným rozebíráním konstrukcí ze železobetonu</t>
  </si>
  <si>
    <t>86611741</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</si>
  <si>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</si>
  <si>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"filtr"  3,14*2,7*2,7*0,3+2*3,14*2,7*3,205*0,15</t>
  </si>
  <si>
    <t>2*3,14*2,7*0,45*0,35+2*3,14*2,7*0,2*0,15</t>
  </si>
  <si>
    <t>"šachta"  (0,9+0,6)*2*0,15*0,3</t>
  </si>
  <si>
    <t xml:space="preserve">"cklor jimka"  </t>
  </si>
  <si>
    <t>(0,65*0,65+0,5*0,3+3,9*0,35+2,6*0,3+5,9*0,25+5,1*0,3+1,6*0,4+4,2*0,4)*4,9</t>
  </si>
  <si>
    <t>4,8*5,9*0,25+5,9*1,35*0,3+(1,35+5,1)*2*0,25</t>
  </si>
  <si>
    <t>(0,4*2,6+1,94*0,35)*0,3</t>
  </si>
  <si>
    <t>"nádrž"  (3,1+3,3)*0,3*3,6+(2+4,4+1,3)*1,2*0,3</t>
  </si>
  <si>
    <t>4,8*3,8*0,1*2+1,7*1,2*0,1*2+0,7*1,2*0,1+0,8*0,9*1,2</t>
  </si>
  <si>
    <t>1,85*0,45*1,35+(0,9*0,45+(1,05+3,35)*0,35)*1,2</t>
  </si>
  <si>
    <t>188</t>
  </si>
  <si>
    <t>985131111</t>
  </si>
  <si>
    <t>Očištění ploch stěn, rubu kleneb a podlah tlakovou vodou</t>
  </si>
  <si>
    <t>348511598</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</si>
  <si>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</si>
  <si>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"filtr"  (7,2+5,7)*4,6+3,14*2,55*2,55*0,5</t>
  </si>
  <si>
    <t>"jímka"  5,1*2,9+(2,6+1,5)*4,6</t>
  </si>
  <si>
    <t>(3,8+0,6)*0,5*3,2*2+(4,8+0,6)*0,5*2,7*2</t>
  </si>
  <si>
    <t>(2,8+3,8)*1,7+(4,45+3,8+2)*4+(3,35+2,8+2,7)*4,2</t>
  </si>
  <si>
    <t>189</t>
  </si>
  <si>
    <t>985131211</t>
  </si>
  <si>
    <t>Očištění ploch stěn, rubu kleneb a podlah tryskání pískem sušeným</t>
  </si>
  <si>
    <t>-1339076458</t>
  </si>
  <si>
    <t>190</t>
  </si>
  <si>
    <t>985131411</t>
  </si>
  <si>
    <t>Očištění ploch stěn, rubu kleneb a podlah vysušení stlačeným vzduchem</t>
  </si>
  <si>
    <t>-269253685</t>
  </si>
  <si>
    <t>191</t>
  </si>
  <si>
    <t>985324111</t>
  </si>
  <si>
    <t>Ochranný nátěr betonu na bázi silanu impregnační dvojnásobný (OS-A)</t>
  </si>
  <si>
    <t>-860239244</t>
  </si>
  <si>
    <t>5,59*3,5+3,6*3,6+3,75*3,5+(3,5+0,2)*0,5*4,8</t>
  </si>
  <si>
    <t>7,2*3,85*0,5</t>
  </si>
  <si>
    <t>192</t>
  </si>
  <si>
    <t>989900101R</t>
  </si>
  <si>
    <t>Provizorní čištění OV v mobilní ČOV ( 4x plastová nádrž objemu 1 m3 + kontejner ČOV 50 EO), propojovací rozvody, provizorní čerpání OV - montáž a demontáž, doprava</t>
  </si>
  <si>
    <t>-2044753546</t>
  </si>
  <si>
    <t>997</t>
  </si>
  <si>
    <t>Přesun sutě</t>
  </si>
  <si>
    <t>193</t>
  </si>
  <si>
    <t>997013111</t>
  </si>
  <si>
    <t>Vnitrostaveništní doprava suti a vybouraných hmot vodorovně do 50 m svisle s použitím mechanizace pro budovy a haly výšky do 6 m</t>
  </si>
  <si>
    <t>-1252992676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</si>
  <si>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</si>
  <si>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194</t>
  </si>
  <si>
    <t>997013501</t>
  </si>
  <si>
    <t>Odvoz suti a vybouraných hmot na skládku nebo meziskládku se složením, na vzdálenost do 1 km</t>
  </si>
  <si>
    <t>1162981787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</si>
  <si>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</si>
  <si>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195</t>
  </si>
  <si>
    <t>997013509</t>
  </si>
  <si>
    <t>Odvoz suti a vybouraných hmot na skládku nebo meziskládku se složením, na vzdálenost Příplatek k ceně za každý další i započatý 1 km přes 1 km</t>
  </si>
  <si>
    <t>-853207557</t>
  </si>
  <si>
    <t>268,669*9 'Přepočtené koeficientem množství</t>
  </si>
  <si>
    <t>196</t>
  </si>
  <si>
    <t>997013831</t>
  </si>
  <si>
    <t>Poplatek za uložení stavebního odpadu na skládce (skládkovné) směsného</t>
  </si>
  <si>
    <t>1878612612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</si>
  <si>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</si>
  <si>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</si>
  <si>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</si>
  <si>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197</t>
  </si>
  <si>
    <t>998011001</t>
  </si>
  <si>
    <t>Přesun hmot pro budovy občanské výstavby, bydlení, výrobu a služby s nosnou svislou konstrukcí zděnou z cihel, tvárnic nebo kamene vodorovná dopravní vzdálenost do 100 m pro budovy výšky do 6 m</t>
  </si>
  <si>
    <t>-1064619829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</si>
  <si>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</si>
  <si>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</si>
  <si>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</si>
  <si>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751</t>
  </si>
  <si>
    <t>Vzduchotechnika</t>
  </si>
  <si>
    <t>D1</t>
  </si>
  <si>
    <t>Zařízení č. 1</t>
  </si>
  <si>
    <t>198</t>
  </si>
  <si>
    <t>751.R.001</t>
  </si>
  <si>
    <t>Montáž potrubního ventilátoru o 125</t>
  </si>
  <si>
    <t>ks</t>
  </si>
  <si>
    <t>-890893118</t>
  </si>
  <si>
    <t>199</t>
  </si>
  <si>
    <t>429.R.001</t>
  </si>
  <si>
    <t>Potrubní plastový semiradiální ventilátor o 125 (Vo=150m3/h,Apc=90Pa, Pel=0,03kW, 230V, 50Hz, krytí IP 44 ), vč.2 objímek o 125         , Poz.č 1.01</t>
  </si>
  <si>
    <t>653241880</t>
  </si>
  <si>
    <t>200</t>
  </si>
  <si>
    <t>751.R.002</t>
  </si>
  <si>
    <t>Montáž podtlakové klapky průměr 125</t>
  </si>
  <si>
    <t>389815947</t>
  </si>
  <si>
    <t>201</t>
  </si>
  <si>
    <t>429.R.002</t>
  </si>
  <si>
    <t>Podtlaková klapka průměr 125                                                                                                  Poz.č.1.02</t>
  </si>
  <si>
    <t>1480086561</t>
  </si>
  <si>
    <t>202</t>
  </si>
  <si>
    <t>751.R.003</t>
  </si>
  <si>
    <t>Montáž krycí odsávací mřížky průměr 125</t>
  </si>
  <si>
    <t>256634067</t>
  </si>
  <si>
    <t>203</t>
  </si>
  <si>
    <t>429.R.003</t>
  </si>
  <si>
    <t>Krycí odsávací mřížka průměr 125                                                                                                 Poz.č.1.03</t>
  </si>
  <si>
    <t>-333242221</t>
  </si>
  <si>
    <t>204</t>
  </si>
  <si>
    <t>751.R.004</t>
  </si>
  <si>
    <t>Montáž výfukové hlavice průměr 125</t>
  </si>
  <si>
    <t>-1833239026</t>
  </si>
  <si>
    <t>205</t>
  </si>
  <si>
    <t>429.R.004</t>
  </si>
  <si>
    <t>Výfuková hlavice průměr 125                                                                                                  Poz.č.1.04</t>
  </si>
  <si>
    <t>844456289</t>
  </si>
  <si>
    <t>206</t>
  </si>
  <si>
    <t>751.R.005</t>
  </si>
  <si>
    <t>Montáž nerezového potrubí</t>
  </si>
  <si>
    <t>1344223152</t>
  </si>
  <si>
    <t>207</t>
  </si>
  <si>
    <t>429.R.005</t>
  </si>
  <si>
    <t>Nerezové kruhové potrubí s odolností proti výparům chlóru včetně tvarovek a všeho potřebného materiálu pro provedení závěsů potrubí a utěsnění spojů                                                                                                                                                                                          Poz.č.1.05</t>
  </si>
  <si>
    <t>33214601</t>
  </si>
  <si>
    <t>208</t>
  </si>
  <si>
    <t>751.R.006</t>
  </si>
  <si>
    <t>Montáž odvodňovací zátky</t>
  </si>
  <si>
    <t>-183303680</t>
  </si>
  <si>
    <t>209</t>
  </si>
  <si>
    <t>429.R.006</t>
  </si>
  <si>
    <t>Odvodňovací zátka Js 20                                                                                                    , Poz.č.1.06</t>
  </si>
  <si>
    <t>-405548572</t>
  </si>
  <si>
    <t>D2</t>
  </si>
  <si>
    <t>Izolace potrubí VZD</t>
  </si>
  <si>
    <t>210</t>
  </si>
  <si>
    <t>751.R.007</t>
  </si>
  <si>
    <t>Tepelně-akustická izolace tl. 50mm s polepem Al fólií</t>
  </si>
  <si>
    <t>1944865396</t>
  </si>
  <si>
    <t>211</t>
  </si>
  <si>
    <t>751.R.008</t>
  </si>
  <si>
    <t>Protipožární ucpávka</t>
  </si>
  <si>
    <t>2045784909</t>
  </si>
  <si>
    <t>D3</t>
  </si>
  <si>
    <t>Ostatní k VZD</t>
  </si>
  <si>
    <t>212</t>
  </si>
  <si>
    <t>751.R.098</t>
  </si>
  <si>
    <t>Přesun hmot do 50m</t>
  </si>
  <si>
    <t>kč</t>
  </si>
  <si>
    <t>-237077241</t>
  </si>
  <si>
    <t>213</t>
  </si>
  <si>
    <t>751.R.099</t>
  </si>
  <si>
    <t>Vyregulování a komplexní zkoušky</t>
  </si>
  <si>
    <t>-1971862617</t>
  </si>
  <si>
    <t>711</t>
  </si>
  <si>
    <t>Izolace proti vodě, vlhkosti a plynům</t>
  </si>
  <si>
    <t>214</t>
  </si>
  <si>
    <t>711111001</t>
  </si>
  <si>
    <t>Provedení izolace proti zemní vlhkosti natěradly a tmely za studena na ploše vodorovné V nátěrem penetračním</t>
  </si>
  <si>
    <t>-2006065751</t>
  </si>
  <si>
    <t xml:space="preserve">Poznámka k souboru cen:
1. Izolace plochy jednotlivě do 10 m2 se oceňují skladebně cenou příslušné izolace a cenou 711 19-9095 Příplatek za plochu do 10 m2. </t>
  </si>
  <si>
    <t>a20+a46</t>
  </si>
  <si>
    <t>215</t>
  </si>
  <si>
    <t>711112001</t>
  </si>
  <si>
    <t>Provedení izolace proti zemní vlhkosti natěradly a tmely za studena na ploše svislé S nátěrem penetračním</t>
  </si>
  <si>
    <t>-1720728070</t>
  </si>
  <si>
    <t>(5,59+5,7)*2*0,75-0,95*0,5*2-5,7*0,35-3,5*0,35</t>
  </si>
  <si>
    <t>216</t>
  </si>
  <si>
    <t>111631500</t>
  </si>
  <si>
    <t>lak asfaltový penetrační (MJ t) bal 9 kg</t>
  </si>
  <si>
    <t>-1105410254</t>
  </si>
  <si>
    <t>Poznámka k položce:
Spotřeba 0,3-0,4kg/m2 dle povrchu, ředidlo technický benzín</t>
  </si>
  <si>
    <t>a20*0,0003+a24*0,00035+a46*0,0003</t>
  </si>
  <si>
    <t>217</t>
  </si>
  <si>
    <t>71113223x</t>
  </si>
  <si>
    <t>Izolace proti zemní vlhkosti na svislé ploše na sucho pásy nopové folie s ukončující lištou</t>
  </si>
  <si>
    <t>552494549</t>
  </si>
  <si>
    <t>a30+1,4*a39</t>
  </si>
  <si>
    <t>218</t>
  </si>
  <si>
    <t>711141559</t>
  </si>
  <si>
    <t>Provedení izolace proti zemní vlhkosti pásy přitavením NAIP na ploše vodorovné V</t>
  </si>
  <si>
    <t>646558887</t>
  </si>
  <si>
    <t xml:space="preserve">Poznámka k souboru cen:
1. Izolace plochy jednotlivě do 10 m2 se oceňují skladebně cenou příslušné izolace a cenou 711 19-9097 Příplatek za plochu do 10 m2. </t>
  </si>
  <si>
    <t>219</t>
  </si>
  <si>
    <t>711142559</t>
  </si>
  <si>
    <t>Provedení izolace proti zemní vlhkosti pásy přitavením NAIP na ploše svislé S</t>
  </si>
  <si>
    <t>1362876707</t>
  </si>
  <si>
    <t>220</t>
  </si>
  <si>
    <t>62852254x</t>
  </si>
  <si>
    <t>pásy s modifikovaným asfaltem tl. 4,0 mm vložka polyesterové rouno minerální jemnozrnný posyp</t>
  </si>
  <si>
    <t>1053787085</t>
  </si>
  <si>
    <t>a20*1,15+a24*1,2+a46*1,15</t>
  </si>
  <si>
    <t>221</t>
  </si>
  <si>
    <t>7111613x</t>
  </si>
  <si>
    <t>Folie proti prorůstání kořínků pod okap chodníčkem</t>
  </si>
  <si>
    <t>446930436</t>
  </si>
  <si>
    <t>222</t>
  </si>
  <si>
    <t>711193121</t>
  </si>
  <si>
    <t>Izolace proti zemní vlhkosti ostatní [SCHOMBURG] těsnicí kaší [AQUAFIN-2K] flexibilní minerální na ploše vodorovné V</t>
  </si>
  <si>
    <t>1361217588</t>
  </si>
  <si>
    <t>(4,28+1,67)*(1+0,2)</t>
  </si>
  <si>
    <t>"pilíř el"  0,325*0,625</t>
  </si>
  <si>
    <t>223</t>
  </si>
  <si>
    <t>7114931x</t>
  </si>
  <si>
    <t>Izolace proti podpovrchové a tlakové vodě - ostatní  [SCHOMBURG] na ploše svislé S těsnicí kaší [AQUAFIN-2K] flexibilní minerální</t>
  </si>
  <si>
    <t>1678943037</t>
  </si>
  <si>
    <t>(4,1+3,1)*2*5,09+(4,1+0,25)*0,5*2,35*2+(3,1+0,25)*0,5*2,7*2</t>
  </si>
  <si>
    <t>(4,29+2,25+3,7)*2*4,25+(3,7+2,1)*2*0,315</t>
  </si>
  <si>
    <t>(1+0,4)*2*0,85</t>
  </si>
  <si>
    <t>1*0,4++0,25*0,25+2,25*4,29+2,75*1+2,7*2,1</t>
  </si>
  <si>
    <t>224</t>
  </si>
  <si>
    <t>7117001x</t>
  </si>
  <si>
    <t>Utěsnění prostupů DN 250 komplex dle PD</t>
  </si>
  <si>
    <t>1638919266</t>
  </si>
  <si>
    <t>225</t>
  </si>
  <si>
    <t>7117002x</t>
  </si>
  <si>
    <t>Utěsnění prostupů DN 150 komplex dle PD</t>
  </si>
  <si>
    <t>338862457</t>
  </si>
  <si>
    <t>226</t>
  </si>
  <si>
    <t>998711101</t>
  </si>
  <si>
    <t>Přesun hmot pro izolace proti vodě, vlhkosti a plynům stanovený z hmotnosti přesunovaného materiálu vodorovná dopravní vzdálenost do 50 m v objektech výšky do 6 m</t>
  </si>
  <si>
    <t>237243006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</si>
  <si>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</si>
  <si>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</si>
  <si>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</si>
  <si>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227</t>
  </si>
  <si>
    <t>712311101</t>
  </si>
  <si>
    <t>Provedení povlakové krytiny střech plochých do 10 st. natěradly a tmely za studena nátěrem lakem penetračním nebo asfaltovým</t>
  </si>
  <si>
    <t>-1883537036</t>
  </si>
  <si>
    <t xml:space="preserve">Poznámka k souboru cen:
1. Povlakové krytiny střech jednotlivě do 10 m2 se oceňují skladebně cenou příslušné izolace a cenou 712 39-9095 Příplatek za plochu do 10 m2. </t>
  </si>
  <si>
    <t>3,9*5,7+1,59*3,5</t>
  </si>
  <si>
    <t>228</t>
  </si>
  <si>
    <t>1709231920</t>
  </si>
  <si>
    <t>a20*0,0003+a49*0,0003</t>
  </si>
  <si>
    <t>229</t>
  </si>
  <si>
    <t>712341559</t>
  </si>
  <si>
    <t>Provedení povlakové krytiny střech plochých do 10 st. pásy přitavením NAIP v plné ploše</t>
  </si>
  <si>
    <t>-1051200484</t>
  </si>
  <si>
    <t xml:space="preserve">Poznámka k souboru cen:
1. Povlakové krytiny střech jednotlivě do 10 m2 se oceňují skladebně cenou příslušné izolace a cenou 712 39-9097 Příplatek za plochu do 10 m2. </t>
  </si>
  <si>
    <t>a20+a49*2</t>
  </si>
  <si>
    <t>230</t>
  </si>
  <si>
    <t>6285226</t>
  </si>
  <si>
    <t>pásy s modifikovaným asfaltem vložka skelná tkanina minerální posyp</t>
  </si>
  <si>
    <t>1226292061</t>
  </si>
  <si>
    <t>a20*1,15+a49*1,15</t>
  </si>
  <si>
    <t>231</t>
  </si>
  <si>
    <t>712461701</t>
  </si>
  <si>
    <t>Provedení povlakové krytiny střech šikmých přes 10 st. do 30 st. fólií položenou volně s přilepením spojů</t>
  </si>
  <si>
    <t>-1634236473</t>
  </si>
  <si>
    <t xml:space="preserve">Poznámka k souboru cen:
1. Povlakové krytiny střech jednotlivě do 10 m2 se oceňují skladebně cenou příslušné izolace a cenou 712 49-9097 Příplatek za plochu do 10 m2. </t>
  </si>
  <si>
    <t>232</t>
  </si>
  <si>
    <t>2832932x</t>
  </si>
  <si>
    <t>fólie hydroizolační pojistná systémová mechanicky kotvená 0,6mm</t>
  </si>
  <si>
    <t>1396691545</t>
  </si>
  <si>
    <t>a9*1,15</t>
  </si>
  <si>
    <t>233</t>
  </si>
  <si>
    <t>998712101</t>
  </si>
  <si>
    <t>Přesun hmot pro povlakové krytiny stanovený z hmotnosti přesunovaného materiálu vodorovná dopravní vzdálenost do 50 m v objektech výšky do 6 m</t>
  </si>
  <si>
    <t>-927207457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</si>
  <si>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</si>
  <si>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</si>
  <si>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</si>
  <si>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234</t>
  </si>
  <si>
    <t>713111111</t>
  </si>
  <si>
    <t>Montáž tepelné izolace stropů rohožemi, pásy, dílci, deskami, bloky (izolační materiál ve specifikaci) vrchem bez překrytí lepenkou kladenými volně</t>
  </si>
  <si>
    <t>654415977</t>
  </si>
  <si>
    <t>a10*2</t>
  </si>
  <si>
    <t>235</t>
  </si>
  <si>
    <t>631481550</t>
  </si>
  <si>
    <t>deska izolační minerální pro suchou výstavbu univerzální λ-0.035 600x1200 mm tl. 120 mm</t>
  </si>
  <si>
    <t>739930826</t>
  </si>
  <si>
    <t>a10*2*1,02</t>
  </si>
  <si>
    <t>236</t>
  </si>
  <si>
    <t>713121111</t>
  </si>
  <si>
    <t>Montáž tepelné izolace podlah rohožemi, pásy, deskami, dílci, bloky (izolační materiál ve specifikaci) kladenými volně jednovrstvá</t>
  </si>
  <si>
    <t>-1902525877</t>
  </si>
  <si>
    <t xml:space="preserve">Poznámka k souboru cen:
1. Množství tepelné izolace podlah okrajovými pásky k ceně -1211 se určuje v m projektované délky obložení (bez přesahů) na obvodu podlahy. </t>
  </si>
  <si>
    <t>a23*2</t>
  </si>
  <si>
    <t>237</t>
  </si>
  <si>
    <t>283758830</t>
  </si>
  <si>
    <t>deska z pěnového polystyrenu pro vysoce zatížené konstrukce 1000 x 500 x 80 mm</t>
  </si>
  <si>
    <t>425378493</t>
  </si>
  <si>
    <t>Poznámka k položce:
lambda=0,037 [W / m K]</t>
  </si>
  <si>
    <t>a23*1,02</t>
  </si>
  <si>
    <t>238</t>
  </si>
  <si>
    <t>283758810</t>
  </si>
  <si>
    <t>deska z pěnového polystyrenu pro vysoce zatížené konstrukce 1000 x 500 x 60 mm</t>
  </si>
  <si>
    <t>694873881</t>
  </si>
  <si>
    <t>239</t>
  </si>
  <si>
    <t>713471211</t>
  </si>
  <si>
    <t>Montáž izolace tepelné potrubí, ohybů, přírub, armatur nebo tvarovek snímatelnými pouzdry s vrstvenou izolací s upevněním na suchý zip (izolační materiál ve specifikaci) potrubí</t>
  </si>
  <si>
    <t>390465946</t>
  </si>
  <si>
    <t xml:space="preserve">Poznámka k souboru cen:
1. Cenami -1111 až -1115 nelze oceňovat pouzdra z hliníkového plechu. </t>
  </si>
  <si>
    <t>240</t>
  </si>
  <si>
    <t>2837708x</t>
  </si>
  <si>
    <t>izolace potrubí izolačním pouzdrem xps 50mm</t>
  </si>
  <si>
    <t>-2064043326</t>
  </si>
  <si>
    <t>241</t>
  </si>
  <si>
    <t>998713101</t>
  </si>
  <si>
    <t>Přesun hmot pro izolace tepelné stanovený z hmotnosti přesunovaného materiálu vodorovná dopravní vzdálenost do 50 m v objektech výšky do 6 m</t>
  </si>
  <si>
    <t>-1818430973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</si>
  <si>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</si>
  <si>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</si>
  <si>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</si>
  <si>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242</t>
  </si>
  <si>
    <t>7620101x</t>
  </si>
  <si>
    <t>D+M ddřevěných příhradových vazníků, zavětrování, kotvení, doprava, impregnace, sušené hoblované řezivo</t>
  </si>
  <si>
    <t>-1274974553</t>
  </si>
  <si>
    <t>5*6,5+4,5*1,39</t>
  </si>
  <si>
    <t>243</t>
  </si>
  <si>
    <t>762083111</t>
  </si>
  <si>
    <t>Práce společné pro tesařské konstrukce impregnace řeziva máčením proti dřevokaznému hmyzu a houbám, třída ohrožení 1 a 2 (dřevo v interiéru)</t>
  </si>
  <si>
    <t>1744330661</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</si>
  <si>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</si>
  <si>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a13+a25*0,019</t>
  </si>
  <si>
    <t>244</t>
  </si>
  <si>
    <t>762332131</t>
  </si>
  <si>
    <t>Montáž vázaných konstrukcí krovů střech pultových, sedlových, valbových, stanových čtvercového nebo obdélníkového půdorysu, z řeziva hraněného průřezové plochy do 120 cm2</t>
  </si>
  <si>
    <t>499484189</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</si>
  <si>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</si>
  <si>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"150/50"  (5,7+5,59)*2-3,5-3,9</t>
  </si>
  <si>
    <t>245</t>
  </si>
  <si>
    <t>605111300</t>
  </si>
  <si>
    <t>řezivo stavební fošny prismované (středové) šířky 160 - 220 mm délky 2 - 5 m</t>
  </si>
  <si>
    <t>851915238</t>
  </si>
  <si>
    <t>a11*0,15*0,05*1,1</t>
  </si>
  <si>
    <t>246</t>
  </si>
  <si>
    <t>762342214</t>
  </si>
  <si>
    <t>Bednění a laťování montáž laťování střech jednoduchých sklonu do 60 st. při osové vzdálenosti latí přes 150 do 360 mm</t>
  </si>
  <si>
    <t>-383608841</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</si>
  <si>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</si>
  <si>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247</t>
  </si>
  <si>
    <t>762342441</t>
  </si>
  <si>
    <t>Bednění a laťování montáž lišt trojúhelníkových nebo kontralatí</t>
  </si>
  <si>
    <t>2015409916</t>
  </si>
  <si>
    <t>248</t>
  </si>
  <si>
    <t>605141110</t>
  </si>
  <si>
    <t>řezivo jehličnaté,střešní latě surové dl 2 - 3,5 m</t>
  </si>
  <si>
    <t>535066683</t>
  </si>
  <si>
    <t>0,04*0,06*((a9/0,33)+a9)</t>
  </si>
  <si>
    <t>a12*1,1</t>
  </si>
  <si>
    <t>249</t>
  </si>
  <si>
    <t>762395000</t>
  </si>
  <si>
    <t>Spojovací prostředky krovů, bednění a laťování, nadstřešních konstrukcí svory, prkna, hřebíky, pásová ocel, vruty</t>
  </si>
  <si>
    <t>-1575073063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</si>
  <si>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</si>
  <si>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a12+a11*0,15*0,05</t>
  </si>
  <si>
    <t>250</t>
  </si>
  <si>
    <t>762841310</t>
  </si>
  <si>
    <t>Montáž podbíjení stropů a střech vodorovných z hoblovaných prken z palubek</t>
  </si>
  <si>
    <t>-1321431963</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</si>
  <si>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</si>
  <si>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((5,59+5,7)*2-3,9-3,5)*0,7+12*0,5+(0,2+0,45)*0,5*0,5*4</t>
  </si>
  <si>
    <t>251</t>
  </si>
  <si>
    <t>6119115x</t>
  </si>
  <si>
    <t>palubky obkladové SM profil klasický 19 x 116 mm A/B</t>
  </si>
  <si>
    <t>-215656730</t>
  </si>
  <si>
    <t>a25*1,1</t>
  </si>
  <si>
    <t>252</t>
  </si>
  <si>
    <t>762895000</t>
  </si>
  <si>
    <t>Spojovací prostředky záklopu stropů, stropnic, podbíjení hřebíky, svory</t>
  </si>
  <si>
    <t>-1187914590</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</si>
  <si>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</si>
  <si>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a25*0,019</t>
  </si>
  <si>
    <t>253</t>
  </si>
  <si>
    <t>998762101</t>
  </si>
  <si>
    <t>Přesun hmot pro konstrukce tesařské stanovený z hmotnosti přesunovaného materiálu vodorovná dopravní vzdálenost do 50 m v objektech výšky do 6 m</t>
  </si>
  <si>
    <t>1970262109</t>
  </si>
  <si>
    <t>764</t>
  </si>
  <si>
    <t>Konstrukce klempířské</t>
  </si>
  <si>
    <t>254</t>
  </si>
  <si>
    <t>764111653</t>
  </si>
  <si>
    <t>Krytina ze svitků nebo z taškových tabulí z pozinkovaného plechu s povrchovou úpravou s úpravou u okapů, prostupů a výčnělků střechy rovné z taškových tabulí, sklon střechy přes 30 do 60 st.</t>
  </si>
  <si>
    <t>-1340036650</t>
  </si>
  <si>
    <t>(4,25+6,5)*0,5*2,95+(4,25+2)*0,5*2,95</t>
  </si>
  <si>
    <t>(1,39+3,89)*0,5*2,7+(3,89+6,39)*0,5*2,7</t>
  </si>
  <si>
    <t>255</t>
  </si>
  <si>
    <t>764211613</t>
  </si>
  <si>
    <t>Oplechování střešních prvků z pozinkovaného plechu s povrchovou úpravou hřebene větraného s použitím hřebenového plechu s těsněním a perforovaným plechem rš 250 mm</t>
  </si>
  <si>
    <t>-1081760135</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</si>
  <si>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</si>
  <si>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256</t>
  </si>
  <si>
    <t>764211655</t>
  </si>
  <si>
    <t>Oplechování střešních prvků z pozinkovaného plechu s povrchovou úpravou nároží větraného, včetně větracího pásu rš 400 mm</t>
  </si>
  <si>
    <t>413128170</t>
  </si>
  <si>
    <t>257</t>
  </si>
  <si>
    <t>764212606</t>
  </si>
  <si>
    <t>Oplechování střešních prvků z pozinkovaného plechu s povrchovou úpravou úžlabí rš 500 mm</t>
  </si>
  <si>
    <t>755588117</t>
  </si>
  <si>
    <t>258</t>
  </si>
  <si>
    <t>764212633</t>
  </si>
  <si>
    <t>Oplechování střešních prvků z pozinkovaného plechu s povrchovou úpravou štítu závětrnou lištou rš 250 mm</t>
  </si>
  <si>
    <t>-1491447723</t>
  </si>
  <si>
    <t>259</t>
  </si>
  <si>
    <t>764212663</t>
  </si>
  <si>
    <t>Oplechování střešních prvků z pozinkovaného plechu s povrchovou úpravou okapu okapovým plechem střechy rovné rš 250 mm</t>
  </si>
  <si>
    <t>543048197</t>
  </si>
  <si>
    <t>260</t>
  </si>
  <si>
    <t>764216644</t>
  </si>
  <si>
    <t>Oplechování parapetů z pozinkovaného plechu s povrchovou úpravou rovných celoplošně lepené, bez rohů rš 330 mm</t>
  </si>
  <si>
    <t>-785240547</t>
  </si>
  <si>
    <t>0,65+0,95*2</t>
  </si>
  <si>
    <t>261</t>
  </si>
  <si>
    <t>764306142</t>
  </si>
  <si>
    <t>Montáž ventilační turbíny na střeše s krytinou skládanou mimo prejzovou nebo z plechu</t>
  </si>
  <si>
    <t>2100913399</t>
  </si>
  <si>
    <t>"12"  1</t>
  </si>
  <si>
    <t>262</t>
  </si>
  <si>
    <t>5538101x</t>
  </si>
  <si>
    <t>turbína ventilační hliníková kompletní hlavice, stavitelný krk a základna, průměr 305 mm</t>
  </si>
  <si>
    <t>-293130806</t>
  </si>
  <si>
    <t>263</t>
  </si>
  <si>
    <t>764311616</t>
  </si>
  <si>
    <t>Lemování zdí z pozinkovaného plechu s povrchovou úpravou boční nebo horní rovné, střech s krytinou skládanou mimo prejzovou rš 500 mm</t>
  </si>
  <si>
    <t>1492674464</t>
  </si>
  <si>
    <t>264</t>
  </si>
  <si>
    <t>764315623</t>
  </si>
  <si>
    <t>Lemování trub, konzol, držáků a ostatních kusových prvků z pozinkovaného plechu s povrchovou úpravou střech s krytinou skládanou mimo prejzovou nebo z plechu, průměr přes 100 do 150 mm</t>
  </si>
  <si>
    <t>653936613</t>
  </si>
  <si>
    <t>265</t>
  </si>
  <si>
    <t>764315625</t>
  </si>
  <si>
    <t>Lemování trub, konzol, držáků a ostatních kusových prvků z pozinkovaného plechu s povrchovou úpravou střech s krytinou skládanou mimo prejzovou nebo z plechu, průměr přes 200 do 300 mm</t>
  </si>
  <si>
    <t>-836064826</t>
  </si>
  <si>
    <t>266</t>
  </si>
  <si>
    <t>764511602</t>
  </si>
  <si>
    <t>Žlab podokapní z pozinkovaného plechu s povrchovou úpravou včetně háků a čel půlkruhový rš 330 mm</t>
  </si>
  <si>
    <t>1108042192</t>
  </si>
  <si>
    <t>267</t>
  </si>
  <si>
    <t>764511642</t>
  </si>
  <si>
    <t>Žlab podokapní z pozinkovaného plechu s povrchovou úpravou včetně háků a čel kotlík oválný (trychtýřový), rš žlabu/průměr svodu 330/100 mm</t>
  </si>
  <si>
    <t>728583414</t>
  </si>
  <si>
    <t>268</t>
  </si>
  <si>
    <t>764518622</t>
  </si>
  <si>
    <t>Svod z pozinkovaného plechu s upraveným povrchem včetně objímek, kolen a odskoků kruhový, průměru 100 mm</t>
  </si>
  <si>
    <t>1322127528</t>
  </si>
  <si>
    <t>269</t>
  </si>
  <si>
    <t>998764101</t>
  </si>
  <si>
    <t>Přesun hmot pro konstrukce klempířské stanovený z hmotnosti přesunovaného materiálu vodorovná dopravní vzdálenost do 50 m v objektech výšky do 6 m</t>
  </si>
  <si>
    <t>-1398090773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</si>
  <si>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</si>
  <si>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</si>
  <si>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</si>
  <si>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270</t>
  </si>
  <si>
    <t>766231113</t>
  </si>
  <si>
    <t>Montáž sklápěcich schodů na půdu s vyřezáním otvoru a kompletizací</t>
  </si>
  <si>
    <t>-1413882714</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</si>
  <si>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</si>
  <si>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"11"  1</t>
  </si>
  <si>
    <t>271</t>
  </si>
  <si>
    <t>6123310x</t>
  </si>
  <si>
    <t>Revizní výlez do podstřešního prostoru ozn 11 vel. 600x600mm, žár zink, EW 15 DP3, U=1,1, zajištění při otevření,  výška místnosti 280 cm</t>
  </si>
  <si>
    <t>-1400328078</t>
  </si>
  <si>
    <t>272</t>
  </si>
  <si>
    <t>766622131</t>
  </si>
  <si>
    <t>Montáž oken plastových včetně montáže rámu na polyuretanovou pěnu plochy přes 1 m2 otevíravých nebo sklápěcích do zdiva, výšky do 1,5 m</t>
  </si>
  <si>
    <t>665334695</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</si>
  <si>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</si>
  <si>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"6a"  0,9*1,25</t>
  </si>
  <si>
    <t>"6b"  0,9*1,25</t>
  </si>
  <si>
    <t>273</t>
  </si>
  <si>
    <t>6114001x</t>
  </si>
  <si>
    <t>okno plastové jednokřídlé ozn 6a,b vel. 90 x 125 cm, O+S, barva venek hnědá, vnitřek bílá, U=1,1, olištování, těsnění připojovací spáry</t>
  </si>
  <si>
    <t>301987009</t>
  </si>
  <si>
    <t>274</t>
  </si>
  <si>
    <t>766622216</t>
  </si>
  <si>
    <t>Montáž oken plastových plochy do 1 m2 včetně montáže rámu na polyuretanovou pěnu otevíravých nebo sklápěcích do zdiva</t>
  </si>
  <si>
    <t>-1208086045</t>
  </si>
  <si>
    <t>"5"  1</t>
  </si>
  <si>
    <t>275</t>
  </si>
  <si>
    <t>61140001x</t>
  </si>
  <si>
    <t>okno plastové jednokřídlé  ozn 5 vel. 60 x 75 cm, O+S, barva venek hnědá, vnitřek bílá, U=1,1, olištování, těsnění připojovací spáry</t>
  </si>
  <si>
    <t>626557926</t>
  </si>
  <si>
    <t>276</t>
  </si>
  <si>
    <t>766660001</t>
  </si>
  <si>
    <t>Montáž dveřních křídel dřevěných nebo plastových otevíravých do ocelové zárubně povrchově upravených jednokřídlových, šířky do 800 mm</t>
  </si>
  <si>
    <t>1238195314</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</si>
  <si>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</si>
  <si>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277</t>
  </si>
  <si>
    <t>6116270x</t>
  </si>
  <si>
    <t>dveře vnitřní hladké ozn 9 CPL folie   plné 1křídlové 80x197 cm, odolné proti poškození, kování, zámek, tř bezpečnosti BT1, 5x klíč</t>
  </si>
  <si>
    <t>-939757382</t>
  </si>
  <si>
    <t>278</t>
  </si>
  <si>
    <t>6116271x</t>
  </si>
  <si>
    <t>dveře vnitřní hladké ozn 10 CPL folie   plné 1křídlové 70x197 cm, odolné proti poškození, kování, zámek WC</t>
  </si>
  <si>
    <t>-94127138</t>
  </si>
  <si>
    <t>279</t>
  </si>
  <si>
    <t>766660411</t>
  </si>
  <si>
    <t>Montáž dveřních křídel dřevěných nebo plastových vchodových dveří včetně rámu do zdiva jednokřídlových bez nadsvětlíku</t>
  </si>
  <si>
    <t>292719966</t>
  </si>
  <si>
    <t>280</t>
  </si>
  <si>
    <t>6114416x</t>
  </si>
  <si>
    <t>dveře plastové vchodové ozn 4 1křídlové otevíravé do otvoru 1050x2050mm, křídlo 80x197 cm, rám, barva venek hnědá, vnitřek bílá, U=1,1, kování, zámek, tř bezpečnosti BT2, 5x klíč, stavěč, odolnost proti prokopnutí</t>
  </si>
  <si>
    <t>-1013483436</t>
  </si>
  <si>
    <t>281</t>
  </si>
  <si>
    <t>766660718</t>
  </si>
  <si>
    <t>Montáž dveřních křídel dřevěných nebo plastových ostatní práce stavěče křídla</t>
  </si>
  <si>
    <t>-40812572</t>
  </si>
  <si>
    <t>282</t>
  </si>
  <si>
    <t>766694111</t>
  </si>
  <si>
    <t>Montáž ostatních truhlářských konstrukcí parapetních desek dřevěných nebo plastových šířky do 300 mm, délky do 1000 mm</t>
  </si>
  <si>
    <t>1089299259</t>
  </si>
  <si>
    <t xml:space="preserve">Poznámka k souboru cen:
1. Cenami -8111 a -8112 se oceňuje montáž vrat oboru JKPOV 611. 2. Cenami -97 . . nelze oceňovat venkovní krycí lišty balkónových dveří; tato montáž se oceňuje cenou -1610. </t>
  </si>
  <si>
    <t>283</t>
  </si>
  <si>
    <t>6114440x</t>
  </si>
  <si>
    <t>parapet plastový vnitřní - komůrkový 20 x 2 x 100 cm</t>
  </si>
  <si>
    <t>1506713318</t>
  </si>
  <si>
    <t>284</t>
  </si>
  <si>
    <t>766695212</t>
  </si>
  <si>
    <t>Montáž ostatních truhlářských konstrukcí prahů dveří jednokřídlových, šířky do 100 mm</t>
  </si>
  <si>
    <t>152269702</t>
  </si>
  <si>
    <t>285</t>
  </si>
  <si>
    <t>611871560</t>
  </si>
  <si>
    <t>prah dveřní dřevěný dubový tl 2 cm dl.82 cm š 10 cm</t>
  </si>
  <si>
    <t>-1940495987</t>
  </si>
  <si>
    <t>286</t>
  </si>
  <si>
    <t>7668901x</t>
  </si>
  <si>
    <t>D+M vest skříně vel 950x300x3000mm, ozn 35, policová s dveřmi, lamino</t>
  </si>
  <si>
    <t>587671444</t>
  </si>
  <si>
    <t>287</t>
  </si>
  <si>
    <t>998766101</t>
  </si>
  <si>
    <t>Přesun hmot pro konstrukce truhlářské stanovený z hmotnosti přesunovaného materiálu vodorovná dopravní vzdálenost do 50 m v objektech výšky do 6 m</t>
  </si>
  <si>
    <t>-918951513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</si>
  <si>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</si>
  <si>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</si>
  <si>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</si>
  <si>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288</t>
  </si>
  <si>
    <t>767161211</t>
  </si>
  <si>
    <t>Montáž zábradlí rovného z profilové oceli do zdiva, hmotnosti 1 m zábradlí do 20 kg</t>
  </si>
  <si>
    <t>1501313874</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</si>
  <si>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</si>
  <si>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"27"  6,25</t>
  </si>
  <si>
    <t>"28"  16</t>
  </si>
  <si>
    <t>289</t>
  </si>
  <si>
    <t>5531601x</t>
  </si>
  <si>
    <t xml:space="preserve">Zábradlí na kruhové nádrži ozn 27 v 1000mm, profil Ja 50/50/3, kotevní plech, žár zink </t>
  </si>
  <si>
    <t>-1072619085</t>
  </si>
  <si>
    <t>290</t>
  </si>
  <si>
    <t>5531602x</t>
  </si>
  <si>
    <t xml:space="preserve">Zábradlí kolem štěrbinové nádrže ozn 28 v 1000mm, profil Ja 50/50/3, kotevní plech, žár zink </t>
  </si>
  <si>
    <t>340561359</t>
  </si>
  <si>
    <t>291</t>
  </si>
  <si>
    <t>767161813</t>
  </si>
  <si>
    <t>Demontáž zábradlí rovného nerozebíratelný spoj hmotnosti 1 m zábradlí do 20 kg</t>
  </si>
  <si>
    <t>-2098447767</t>
  </si>
  <si>
    <t>292</t>
  </si>
  <si>
    <t>767510111</t>
  </si>
  <si>
    <t>Montáž kanálových krytů osazení</t>
  </si>
  <si>
    <t>-118991752</t>
  </si>
  <si>
    <t xml:space="preserve">Poznámka k souboru cen:
1. Cenu -0191 lze použít i v případech větších rozměrů než je uvedeno v popisu; množství měrných jednotek otvorů větších rozměrů se v tomto případě určuje v kusech jako projektovaný: a) obvod dělený 160 mm, b) průměr dělený 50 mm. </t>
  </si>
  <si>
    <t>"23"  12,5</t>
  </si>
  <si>
    <t>293</t>
  </si>
  <si>
    <t>5539801x</t>
  </si>
  <si>
    <t>Zakrytí části nádrže pro česla ozn 23, lemování L50/50/5+40/40/5, rýh plech, žár zink, kotvení</t>
  </si>
  <si>
    <t>-1301541210</t>
  </si>
  <si>
    <t>294</t>
  </si>
  <si>
    <t>767531111</t>
  </si>
  <si>
    <t>Montáž vstupních čistících zón z rohoží kovových nebo plastových</t>
  </si>
  <si>
    <t>-2062031004</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</si>
  <si>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</si>
  <si>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"32"  0,9*0,6*2</t>
  </si>
  <si>
    <t>"33"  0,9*0,9*2</t>
  </si>
  <si>
    <t>295</t>
  </si>
  <si>
    <t>6975200x</t>
  </si>
  <si>
    <t>rohož vstupní provedení hliník extra 27 mm</t>
  </si>
  <si>
    <t>1628924135</t>
  </si>
  <si>
    <t>0,9*0,6*2</t>
  </si>
  <si>
    <t>296</t>
  </si>
  <si>
    <t>6975211x</t>
  </si>
  <si>
    <t>rohož textilní provedení PA, hustý povrch, jemné dočištění</t>
  </si>
  <si>
    <t>-1549335723</t>
  </si>
  <si>
    <t>0,9*0,9*2</t>
  </si>
  <si>
    <t>297</t>
  </si>
  <si>
    <t>76759083x</t>
  </si>
  <si>
    <t xml:space="preserve">Demontáž podlahových konstrukcí </t>
  </si>
  <si>
    <t>756934742</t>
  </si>
  <si>
    <t>2,5*1,5+2,8*0,9</t>
  </si>
  <si>
    <t>298</t>
  </si>
  <si>
    <t>767646510</t>
  </si>
  <si>
    <t>Montáž dveří ocelových protipožárních uzávěrů jednokřídlových</t>
  </si>
  <si>
    <t>193778102</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</si>
  <si>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</si>
  <si>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299</t>
  </si>
  <si>
    <t>5534122x</t>
  </si>
  <si>
    <t>dveře ocel vstupní ozn 7 do otvoru 1050x2050mm, vel dveří 80x197cm, venek hnědý, vnitřek bílý, U=1,35, zateplení MW, kování, zámek, rám požární DP1, 5x klíč, tř bezpečnosti BT2, odolnost proti prokopnutí</t>
  </si>
  <si>
    <t>1459444911</t>
  </si>
  <si>
    <t>300</t>
  </si>
  <si>
    <t>5534120x</t>
  </si>
  <si>
    <t>dveře ocel ozn 8 , vel dveří 80x197cm,  kování, zámek,  požární DP1, 5x klíč, tř bezpečnosti BT1, odolnost proti prokopnutí</t>
  </si>
  <si>
    <t>-1575471803</t>
  </si>
  <si>
    <t>301</t>
  </si>
  <si>
    <t>767662120</t>
  </si>
  <si>
    <t>Montáž mříží pevných, připevněných svařováním</t>
  </si>
  <si>
    <t>-2035768676</t>
  </si>
  <si>
    <t xml:space="preserve">Poznámka k souboru cen:
1. Cenami lze oceňovat pouze montáž mříží dodaných vcelku. 2. Montáž mříží z jednotlivých tyčových prvků se oceňuje cenami 767 99- . . Montáž ostatních atypických zámečnických konstrukcí. 3. V cenách není započtena montáž dokončení okování mříží otvíravých; tyto práce se oceňují cenami souboru cen 767 64- . . Montáž dveří. </t>
  </si>
  <si>
    <t>"34"  0,8*0,95</t>
  </si>
  <si>
    <t>302</t>
  </si>
  <si>
    <t>553011x</t>
  </si>
  <si>
    <t>Okenní mříž ozn 34  oko 10x10cm, prut 10x10mm, žár zink</t>
  </si>
  <si>
    <t>-560839469</t>
  </si>
  <si>
    <t>303</t>
  </si>
  <si>
    <t>7678901x</t>
  </si>
  <si>
    <t>D+M ozn 1 nerez úchytu (3kg) pro žebřík do kalové nádrže a odnímatelná výstupní tyč (dl min 2m)</t>
  </si>
  <si>
    <t>354142892</t>
  </si>
  <si>
    <t>304</t>
  </si>
  <si>
    <t>7678902x</t>
  </si>
  <si>
    <t>D+M ozn 3 kovový kontejner pro shromažďování shrabků vel. 1360x1001x1430mm, min objem 1100l, žár zink, kolečka s brzdou</t>
  </si>
  <si>
    <t>-1737713369</t>
  </si>
  <si>
    <t>305</t>
  </si>
  <si>
    <t>998767101</t>
  </si>
  <si>
    <t>Přesun hmot pro zámečnické konstrukce stanovený z hmotnosti přesunovaného materiálu vodorovná dopravní vzdálenost do 50 m v objektech výšky do 6 m</t>
  </si>
  <si>
    <t>1748131272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</si>
  <si>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</si>
  <si>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</si>
  <si>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</si>
  <si>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306</t>
  </si>
  <si>
    <t>771474114</t>
  </si>
  <si>
    <t>Montáž soklíků z dlaždic keramických lepených flexibilním lepidlem rovných výšky přes 120 do 150 mm</t>
  </si>
  <si>
    <t>1601951390</t>
  </si>
  <si>
    <t>"101"  0,95+1,1</t>
  </si>
  <si>
    <t>"104"  (2,85+2,8+0,3)*2-0,7-0,8*2</t>
  </si>
  <si>
    <t>307</t>
  </si>
  <si>
    <t>771574131</t>
  </si>
  <si>
    <t>Montáž podlah z dlaždic keramických lepených flexibilním lepidlem režných nebo glazovaných protiskluzných nebo reliefovaných do 50 ks/ m2</t>
  </si>
  <si>
    <t>-1905282831</t>
  </si>
  <si>
    <t>308</t>
  </si>
  <si>
    <t>5976113x</t>
  </si>
  <si>
    <t>dlaždice keramické - (barevné) 30 x 30 x 0,8 cm I. j.</t>
  </si>
  <si>
    <t>14558640</t>
  </si>
  <si>
    <t>(a23+a22*0,15)*1,1</t>
  </si>
  <si>
    <t>309</t>
  </si>
  <si>
    <t>771591111</t>
  </si>
  <si>
    <t>Podlahy - ostatní práce penetrace podkladu</t>
  </si>
  <si>
    <t>-1372141871</t>
  </si>
  <si>
    <t xml:space="preserve">Poznámka k souboru cen:
1. Množství měrných jednotek u ceny -1185 se stanoví podle počtu řezaných dlaždic, nezávisle na jejich velikosti. 2. Položkou -1185 lze ocenit provádění více řezů na jednom kusu dlažby. </t>
  </si>
  <si>
    <t>310</t>
  </si>
  <si>
    <t>771990111</t>
  </si>
  <si>
    <t>Vyrovnání podkladní vrstvy samonivelační stěrkou tl. 4 mm, min. pevnosti 15 MPa</t>
  </si>
  <si>
    <t>927424211</t>
  </si>
  <si>
    <t xml:space="preserve">Poznámka k souboru cen:
1. V cenách souboru cen 771 99-01 jsou započteny i náklady na dodání samonivelační stěrky. </t>
  </si>
  <si>
    <t>311</t>
  </si>
  <si>
    <t>998771101</t>
  </si>
  <si>
    <t>Přesun hmot pro podlahy z dlaždic stanovený z hmotnosti přesunovaného materiálu vodorovná dopravní vzdálenost do 50 m v objektech výšky do 6 m</t>
  </si>
  <si>
    <t>-1968936130</t>
  </si>
  <si>
    <t>781</t>
  </si>
  <si>
    <t>Dokončovací práce - obklady</t>
  </si>
  <si>
    <t>312</t>
  </si>
  <si>
    <t>781474115</t>
  </si>
  <si>
    <t>Montáž obkladů vnitřních stěn z dlaždic keramických lepených flexibilním lepidlem režných nebo glazovaných hladkých přes 22 do 25 ks/m2</t>
  </si>
  <si>
    <t>-1866764891</t>
  </si>
  <si>
    <t>"101"  (0,2+0,95*2+0,9)*2,1</t>
  </si>
  <si>
    <t>"102"  (2,25+1,9)*2*2,1-0,8*1,97</t>
  </si>
  <si>
    <t>"103"  (2,05+2,8)*2*2,1-0,8*1,97+(0,9+1,1*2)*0,15-0,9*1,1</t>
  </si>
  <si>
    <t>"105"  (1,19+1,65)*2*2,1-0,7*1,97-0,6*0,75+(0,6+0,75)*2*0,15</t>
  </si>
  <si>
    <t>313</t>
  </si>
  <si>
    <t>5976107x</t>
  </si>
  <si>
    <t>obkládačky keramické (barevné) 19,8 x 39,8 x 0,7 cm I. j.</t>
  </si>
  <si>
    <t>1068485653</t>
  </si>
  <si>
    <t>a21*1,1</t>
  </si>
  <si>
    <t>314</t>
  </si>
  <si>
    <t>781495111</t>
  </si>
  <si>
    <t>Ostatní prvky ostatní práce penetrace podkladu</t>
  </si>
  <si>
    <t>-569663047</t>
  </si>
  <si>
    <t xml:space="preserve">Poznámka k souboru cen:
1. Množství měrných jednotek u ceny -5185 se stanoví podle počtu řezaných obkladaček, nezávisle na jejich velikosti. 2. Položkou -5185 lze ocenit provádění více řezů na jednom kusu obkladu. </t>
  </si>
  <si>
    <t>315</t>
  </si>
  <si>
    <t>998781101</t>
  </si>
  <si>
    <t>Přesun hmot pro obklady keramické stanovený z hmotnosti přesunovaného materiálu vodorovná dopravní vzdálenost do 50 m v objektech výšky do 6 m</t>
  </si>
  <si>
    <t>1959173932</t>
  </si>
  <si>
    <t>783</t>
  </si>
  <si>
    <t>Dokončovací práce - nátěry</t>
  </si>
  <si>
    <t>316</t>
  </si>
  <si>
    <t>783213101</t>
  </si>
  <si>
    <t>Napouštěcí nátěr tesařských konstrukcí zabudovaných do konstrukce jednonásobný syntetický</t>
  </si>
  <si>
    <t>1696290489</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</si>
  <si>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</si>
  <si>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317</t>
  </si>
  <si>
    <t>783214101</t>
  </si>
  <si>
    <t>Základní nátěr tesařských konstrukcí jednonásobný syntetický</t>
  </si>
  <si>
    <t>1515603989</t>
  </si>
  <si>
    <t>318</t>
  </si>
  <si>
    <t>783218111</t>
  </si>
  <si>
    <t>Lazurovací nátěr tesařských konstrukcí dvojnásobný syntetický</t>
  </si>
  <si>
    <t>1426044895</t>
  </si>
  <si>
    <t>319</t>
  </si>
  <si>
    <t>783314201</t>
  </si>
  <si>
    <t>Základní antikorozní nátěr zámečnických konstrukcí jednonásobný syntetický standardní</t>
  </si>
  <si>
    <t>-1192121591</t>
  </si>
  <si>
    <t>"7"  1,05*2,05*2</t>
  </si>
  <si>
    <t>"8"  0,8*1,97*2+(0,8+2*1,97)*(0,11+0,15)</t>
  </si>
  <si>
    <t>"9"  (0,8+2*1,97)*(0,11+0,15)</t>
  </si>
  <si>
    <t>"10"  (0,7+2*1,97)*(0,11+0,1)</t>
  </si>
  <si>
    <t>"29"  3,5*1,8*2</t>
  </si>
  <si>
    <t>"30"  1*1,8*2</t>
  </si>
  <si>
    <t>320</t>
  </si>
  <si>
    <t>783315101</t>
  </si>
  <si>
    <t>Mezinátěr zámečnických konstrukcí jednonásobný syntetický standardní</t>
  </si>
  <si>
    <t>976648201</t>
  </si>
  <si>
    <t>321</t>
  </si>
  <si>
    <t>783317101</t>
  </si>
  <si>
    <t>Krycí nátěr (email) zámečnických konstrukcí jednonásobný syntetický standardní</t>
  </si>
  <si>
    <t>-1692648009</t>
  </si>
  <si>
    <t>784</t>
  </si>
  <si>
    <t>Dokončovací práce - malby a tapety</t>
  </si>
  <si>
    <t>322</t>
  </si>
  <si>
    <t>784221101</t>
  </si>
  <si>
    <t>Malby z malířských směsí otěruvzdorných za sucha dvojnásobné, bílé za sucha otěruvzdorné dobře v místnostech výšky do 3,80 m</t>
  </si>
  <si>
    <t>-605403882</t>
  </si>
  <si>
    <t>a18+a19*1,1</t>
  </si>
  <si>
    <t>789</t>
  </si>
  <si>
    <t>Povrchové úpravy ocelových konstrukcí a technologických zařízení</t>
  </si>
  <si>
    <t>323</t>
  </si>
  <si>
    <t>789421211</t>
  </si>
  <si>
    <t>Provedení žárového stříkání ocelových konstrukcí zinkem, tloušťky 50 μm, třídy I (0,925 kg Zn/m2)</t>
  </si>
  <si>
    <t>1755157183</t>
  </si>
  <si>
    <t>"2"  0,6*0,6*2*2</t>
  </si>
  <si>
    <t>"11"  0,6*0,6*2</t>
  </si>
  <si>
    <t>"15"  0,25*4</t>
  </si>
  <si>
    <t>"16"  0,05*4*2,2</t>
  </si>
  <si>
    <t>"23"  0,05*4*2,2+0,4*0,3*2</t>
  </si>
  <si>
    <t>"34"  0,8*0,95*2</t>
  </si>
  <si>
    <t>IO-02 - IO 02 - Gravitační kanalizace splašková</t>
  </si>
  <si>
    <t xml:space="preserve">    5 - Komunikace</t>
  </si>
  <si>
    <t xml:space="preserve">    8 - Trubní vedení</t>
  </si>
  <si>
    <t xml:space="preserve">    9 - Ostatní konstrukce a práce-bourání</t>
  </si>
  <si>
    <t>111201101</t>
  </si>
  <si>
    <t>Odstranění křovin a stromů s odstraněním kořenů průměru kmene do 100 mm do sklonu terénu 1 : 5, při celkové ploše do 1 000 m2</t>
  </si>
  <si>
    <t>1510695208</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</si>
  <si>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</si>
  <si>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50,0*2,5 "odstranění náletových dřevin</t>
  </si>
  <si>
    <t>111201401</t>
  </si>
  <si>
    <t>Spálení odstraněných křovin a stromů na hromadách průměru kmene do 100 mm pro jakoukoliv plochu</t>
  </si>
  <si>
    <t>2111907551</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</si>
  <si>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</si>
  <si>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111211121</t>
  </si>
  <si>
    <t>Pálení větví stromů se snášením na hromady jehličnatých v rovině nebo ve svahu přes 1:3, průměru kmene do 30 cm</t>
  </si>
  <si>
    <t>-342800543</t>
  </si>
  <si>
    <t>112101121</t>
  </si>
  <si>
    <t>Kácení stromů s odřezáním kmene a s odvětvením jehličnatých bez odkornění, kmene průměru přes 100 do 300 mm</t>
  </si>
  <si>
    <t>718931595</t>
  </si>
  <si>
    <t>-1182361988</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</si>
  <si>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</si>
  <si>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</si>
  <si>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46413427</t>
  </si>
  <si>
    <t>Poznámka k položce:
dlažba bude očištěna a zpětně využita</t>
  </si>
  <si>
    <t>(6*1,7) "stoka 1</t>
  </si>
  <si>
    <t>(4*1,7) "stoka 1-1</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</si>
  <si>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</si>
  <si>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</si>
  <si>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-886350430</t>
  </si>
  <si>
    <t>(7*1,7) "stoka 4-1inf</t>
  </si>
  <si>
    <t xml:space="preserve">Součet </t>
  </si>
  <si>
    <t>113107222</t>
  </si>
  <si>
    <t>Odstranění podkladů nebo krytů s přemístěním hmot na skládku na vzdálenost do 20 m nebo s naložením na dopravní prostředek v ploše jednotlivě přes 200 m2 z kameniva hrubého drceného, o tl. vrstvy přes 100 do 200 mm</t>
  </si>
  <si>
    <t>-1120568848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</si>
  <si>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</si>
  <si>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(67*1,2)+3*(2*2) "stoka 2</t>
  </si>
  <si>
    <t>(140*1,2)+7*(2*2) "stoka 4inf</t>
  </si>
  <si>
    <t>Mezisoučet - podklad živ. komunikací</t>
  </si>
  <si>
    <t>(18*1,2)+(2*2) "stoka 1-1</t>
  </si>
  <si>
    <t>Mezisoučet - kryt štěrkových ploch</t>
  </si>
  <si>
    <t>113107231</t>
  </si>
  <si>
    <t>Odstranění podkladů nebo krytů s přemístěním hmot na skládku na vzdálenost do 20 m nebo s naložením na dopravní prostředek v ploše jednotlivě přes 200 m2 z betonu prostého, o tl. vrstvy přes 100 do 150 mm</t>
  </si>
  <si>
    <t>-1931726640</t>
  </si>
  <si>
    <t>113154233</t>
  </si>
  <si>
    <t>Frézování živičného podkladu nebo krytu s naložením na dopravní prostředek plochy přes 500 do 1 000 m2 bez překážek v trase pruhu šířky přes 1 m do 2 m, tloušťky vrstvy 50 mm</t>
  </si>
  <si>
    <t>-602589544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</si>
  <si>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</si>
  <si>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(67*2,0)+3*(2,5*2,5) "stoka 2</t>
  </si>
  <si>
    <t>(140*2,0)+7*(2,5*2,5) "stoka 4inf</t>
  </si>
  <si>
    <t>Mezisoučet - kryt živ. komunikací</t>
  </si>
  <si>
    <t>113201111</t>
  </si>
  <si>
    <t>Vytrhání obrub s vybouráním lože, s přemístěním hmot na skládku na vzdálenost do 3 m nebo s naložením na dopravní prostředek chodníkových ležatých</t>
  </si>
  <si>
    <t>1726944161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</si>
  <si>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</si>
  <si>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2*2,0 "stoka 1</t>
  </si>
  <si>
    <t>4*2,0 "stoka 1-1</t>
  </si>
  <si>
    <t>4*2,0 "stoka 4-1inf</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</si>
  <si>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</si>
  <si>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</si>
  <si>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-64406312</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</si>
  <si>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</si>
  <si>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(2+1+1)*1,2 "křížení stáv.vedení kyslíku, vodovodu a plynovodu</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</si>
  <si>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</si>
  <si>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</si>
  <si>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-1326888828</t>
  </si>
  <si>
    <t>11*1,2 "křížení stáv.kanalizace</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</si>
  <si>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</si>
  <si>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</si>
  <si>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1027491425</t>
  </si>
  <si>
    <t>11*1,2 "křížení stáv.kabel.vedení elektro, VO nebo spojů</t>
  </si>
  <si>
    <t>120001101</t>
  </si>
  <si>
    <t>Příplatek k cenám vykopávek za ztížení vykopávky v blízkosti podzemního vedení nebo výbušnin v horninách jakékoliv třídy</t>
  </si>
  <si>
    <t>-744084349</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</si>
  <si>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</si>
  <si>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0,3*(271,60+1331,610) "uvažováno 30% celkového objemu hloubených vykopávek</t>
  </si>
  <si>
    <t>131201202</t>
  </si>
  <si>
    <t>Hloubení zapažených jam a zářezů s urovnáním dna do předepsaného profilu a spádu v hornině tř. 3 přes 100 do 1 000 m3</t>
  </si>
  <si>
    <t>-652091693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</si>
  <si>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</si>
  <si>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podíl zastoupení tř. zeminy 3 - 80%</t>
  </si>
  <si>
    <t>0,8*(3*(2*2*1,3)) "odtok z ČOV</t>
  </si>
  <si>
    <t>0,8*(3*(2*2*1,7)) "stoka 1</t>
  </si>
  <si>
    <t>0,8*(2*2*2,05) "stoka 1-1</t>
  </si>
  <si>
    <t>0,8*(3*(2*2*1,75)) "stoka 2</t>
  </si>
  <si>
    <t>0,8*(2*2*1,65) "stoka 3</t>
  </si>
  <si>
    <t>0,8*(5*(2*2*1,5)+2*(2*2*1,95)) "stoka 4inf</t>
  </si>
  <si>
    <t>0,8*(2*2*1,2) "stoka 4-1inf</t>
  </si>
  <si>
    <t>Mezisoučet - hloubení jam do hl. 2,5 m</t>
  </si>
  <si>
    <t>0,8*(2*2*3,35) "stoka 1</t>
  </si>
  <si>
    <t>0,8*(2*(2*2*3,45)+(2*2*3,3)) "stoka 1-1</t>
  </si>
  <si>
    <t>0,8*(2*(2*2*3,05)) "stoka 3</t>
  </si>
  <si>
    <t>0,8*(2*(2*2*2,55)) "stoka 4inf</t>
  </si>
  <si>
    <t>Mezisoučet - hloubení jam do hl. 4,0 m</t>
  </si>
  <si>
    <t>0,8*(3*(2*2*4,2)) "stoka 1-1</t>
  </si>
  <si>
    <t>Mezisoučet - hloubení jam do hl. 6,0 m</t>
  </si>
  <si>
    <t>131201209</t>
  </si>
  <si>
    <t>Hloubení zapažených jam a zářezů s urovnáním dna do předepsaného profilu a spádu Příplatek k cenám za lepivost horniny tř. 3</t>
  </si>
  <si>
    <t>1971758230</t>
  </si>
  <si>
    <t>0,5*217,280</t>
  </si>
  <si>
    <t>131301201</t>
  </si>
  <si>
    <t>Hloubení zapažených jam a zářezů s urovnáním dna do předepsaného profilu a spádu v hornině tř. 4 do 100 m3</t>
  </si>
  <si>
    <t>-913630757</t>
  </si>
  <si>
    <t>podíl zastoupení tř. zeminy 4 - 20%</t>
  </si>
  <si>
    <t>0,2*(3*(2*2*1,3)) "odtok z ČOV</t>
  </si>
  <si>
    <t>0,2*(3*(2*2*1,7)) "stoka 1</t>
  </si>
  <si>
    <t>0,2*(2*2*2,05) "stoka 1-1</t>
  </si>
  <si>
    <t>0,2*(3*(2*2*1,75)) "stoka 2</t>
  </si>
  <si>
    <t>0,2*(2*2*1,65) "stoka 3</t>
  </si>
  <si>
    <t>0,2*(5*(2*2*1,5)+2*(2*2*1,95)) "stoka 4inf</t>
  </si>
  <si>
    <t>0,2*(2*2*1,2) "stoka 4-1inf</t>
  </si>
  <si>
    <t>0,2*(2*2*3,35) "stoka 1</t>
  </si>
  <si>
    <t>0,2*(2*(2*2*3,45)+(2*2*3,3)) "stoka 1-1</t>
  </si>
  <si>
    <t>0,2*(2*(2*2*3,05)) "stoka 3</t>
  </si>
  <si>
    <t>0,2*(2*(2*2*2,55)) "stoka 4inf</t>
  </si>
  <si>
    <t>0,2*(3*(2*2*4,2)) "stoka 1-1</t>
  </si>
  <si>
    <t>131301209</t>
  </si>
  <si>
    <t>Hloubení zapažených jam a zářezů s urovnáním dna do předepsaného profilu a spádu Příplatek k cenám za lepivost horniny tř. 4</t>
  </si>
  <si>
    <t>720597890</t>
  </si>
  <si>
    <t>0,5*54,320</t>
  </si>
  <si>
    <t>132201203</t>
  </si>
  <si>
    <t>Hloubení zapažených i nezapažených rýh šířky přes 600 do 2 000 mm s urovnáním dna do předepsaného profilu a spádu v hornině tř. 3 přes 1 000 do 5 000 m3</t>
  </si>
  <si>
    <t>-1630686619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</si>
  <si>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</si>
  <si>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0,8*((4,5*1,2*1,0)+(4,5*1,2*1,3)) "odtok z ČOV</t>
  </si>
  <si>
    <t>0,8*((5*1,2*1,55)+(25*1,2*1,65)) "stoka 1</t>
  </si>
  <si>
    <t>0,8*((10*1,2*1,8)+(4*1,2*1,85)+(19*1,2*1,95))-44,46 "stoka 1-1</t>
  </si>
  <si>
    <t>0,8*(67*1,2*1,5)-10,8 "stoka 2</t>
  </si>
  <si>
    <t>0,8*(10*1,2*2,0) "stoka 3</t>
  </si>
  <si>
    <t>0,8*((111*1,2*1,4)+(41*1,2*1,85))-40,32 "stoka 4inf</t>
  </si>
  <si>
    <t>0,8*((7*1,2*1,5)+(65*1,2*1,6)) "stoka 4-1inf</t>
  </si>
  <si>
    <t>Mezisoučet - hloubení rýh do hl. 2,5 m</t>
  </si>
  <si>
    <t>0,8*((1*1,2*2,75)+(4*1,2*2,85)) "stoka 1</t>
  </si>
  <si>
    <t>0,8*((8*1,2*3,2)+(68,5*1,2*3,35))-39,78 "stoka 1-1</t>
  </si>
  <si>
    <t>0,8*(15*1,2*2,8) "stoka 3</t>
  </si>
  <si>
    <t>0,8*(29*1,2*2,25) "stoka 4inf</t>
  </si>
  <si>
    <t>Mezisoučet - hloubení rýh do hl. 4,0 m</t>
  </si>
  <si>
    <t>0,8*((4*1,2*4)+(31,5*1,2*4,1)) "stoka 1-1</t>
  </si>
  <si>
    <t>Mezisoučet - hloubení rýh do hl. 6,0 m</t>
  </si>
  <si>
    <t>132201209</t>
  </si>
  <si>
    <t>Hloubení zapažených i nezapažených rýh šířky přes 600 do 2 000 mm s urovnáním dna do předepsaného profilu a spádu v hornině tř. 3 Příplatek k cenám za lepivost horniny tř. 3</t>
  </si>
  <si>
    <t>1896260340</t>
  </si>
  <si>
    <t>0,5*929,928</t>
  </si>
  <si>
    <t>132212101</t>
  </si>
  <si>
    <t>Hloubení zapažených i nezapažených rýh šířky do 600 mm ručním nebo pneumatickým nářadím s urovnáním dna do předepsaného profilu a spádu v horninách tř. 3 soudržných</t>
  </si>
  <si>
    <t>-1833682699</t>
  </si>
  <si>
    <t>19*1,2*1,95 "stoka 1-1</t>
  </si>
  <si>
    <t>6*1,2*1,5 "stoka 2</t>
  </si>
  <si>
    <t>24*1,2*1,4 "stoka 4inf</t>
  </si>
  <si>
    <t>17*1,2*1,95 "stoka 4inf</t>
  </si>
  <si>
    <t>Součet - hloubení rýh v blízkosti kořenového systému stáv.stromů</t>
  </si>
  <si>
    <t>132212109</t>
  </si>
  <si>
    <t>Hloubení zapažených i nezapažených rýh šířky do 600 mm ručním nebo pneumatickým nářadím s urovnáním dna do předepsaného profilu a spádu v horninách tř. 3 Příplatek k cenám za lepivost horniny tř. 3</t>
  </si>
  <si>
    <t>-65085561</t>
  </si>
  <si>
    <t>0,5*135,360</t>
  </si>
  <si>
    <t>132301202</t>
  </si>
  <si>
    <t>Hloubení zapažených i nezapažených rýh šířky přes 600 do 2 000 mm s urovnáním dna do předepsaného profilu a spádu v hornině tř. 4 přes 100 do 1 000 m3</t>
  </si>
  <si>
    <t>1637707562</t>
  </si>
  <si>
    <t>0,2*((4,5*1,2*1,0)+(4,5*1,2*1,3)) "odtok z ČOV</t>
  </si>
  <si>
    <t>0,2*((5*1,2*1,55)+(25*1,2*1,65)) "stoka 1</t>
  </si>
  <si>
    <t>0,2*((10*1,2*1,8)+(4*1,2*1,85)+(19*1,2*1,95)) "stoka 1-1</t>
  </si>
  <si>
    <t>0,2*(67*1,2*1,5) "stoka 2</t>
  </si>
  <si>
    <t>0,2*(10*1,2*2,0) "stoka 3</t>
  </si>
  <si>
    <t>0,2*((111*1,2*1,4)+(41*1,2*1,85)) "stoka 4inf</t>
  </si>
  <si>
    <t>0,2*((7*1,2*1,5)+(65*1,2*1,6)) "stoka 4-1inf</t>
  </si>
  <si>
    <t>0,2*((1*1,2*2,75)+(4*1,2*2,85)) "stoka 1</t>
  </si>
  <si>
    <t>0,2*((8*1,2*3,2)+(68,5*1,2*3,35)) "stoka 1-1</t>
  </si>
  <si>
    <t>0,2*(15*1,2*2,8) "stoka 3</t>
  </si>
  <si>
    <t>0,2*(29*1,2*2,25) "stoka 4inf</t>
  </si>
  <si>
    <t>0,2*((4*1,2*4)+(31,5*1,2*4,1)) "stoka 1-1</t>
  </si>
  <si>
    <t>132301209</t>
  </si>
  <si>
    <t>Hloubení zapažených i nezapažených rýh šířky přes 600 do 2 000 mm s urovnáním dna do předepsaného profilu a spádu v hornině tř. 4 Příplatek k cenám za lepivost horniny tř. 4</t>
  </si>
  <si>
    <t>1870655620</t>
  </si>
  <si>
    <t>0,5*266,322</t>
  </si>
  <si>
    <t>151101101</t>
  </si>
  <si>
    <t>Zřízení pažení a rozepření stěn rýh pro podzemní vedení pro všechny šířky rýhy příložné pro jakoukoliv mezerovitost, hloubky do 2 m</t>
  </si>
  <si>
    <t>1803539539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</si>
  <si>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</si>
  <si>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(2*9,0*1,20) "odtok z ČOV</t>
  </si>
  <si>
    <t>(2*30*1,65) "stoka 1</t>
  </si>
  <si>
    <t>(2*33*1,95) "stoka 1-1</t>
  </si>
  <si>
    <t>(2*67*1,95) "stoka 2</t>
  </si>
  <si>
    <t>(2*10*2,0) "stoka 3</t>
  </si>
  <si>
    <t>(2*152*1,85) "stoka 4inf</t>
  </si>
  <si>
    <t>(2*72*1,6) "stoka 4-1inf</t>
  </si>
  <si>
    <t>151101102</t>
  </si>
  <si>
    <t>Zřízení pažení a rozepření stěn rýh pro podzemní vedení pro všechny šířky rýhy příložné pro jakoukoliv mezerovitost, hloubky do 4 m</t>
  </si>
  <si>
    <t>-135135538</t>
  </si>
  <si>
    <t>(2*5*2,85) "stoka 1</t>
  </si>
  <si>
    <t>(2*76,5*3,35) "stoka 1-1</t>
  </si>
  <si>
    <t>(2*15*2,8) "stoka 3</t>
  </si>
  <si>
    <t>(2*29*2,75) "stoka 4inf</t>
  </si>
  <si>
    <t>151101103</t>
  </si>
  <si>
    <t>Zřízení pažení a rozepření stěn rýh pro podzemní vedení pro všechny šířky rýhy příložné pro jakoukoliv mezerovitost, hloubky do 8 m</t>
  </si>
  <si>
    <t>-429238896</t>
  </si>
  <si>
    <t>(2*35,5*4,1) "stoka 1-1</t>
  </si>
  <si>
    <t>151101111</t>
  </si>
  <si>
    <t>Odstranění pažení a rozepření stěn rýh pro podzemní vedení s uložením materiálu na vzdálenost do 3 m od kraje výkopu příložné, hloubky do 2 m</t>
  </si>
  <si>
    <t>725743074</t>
  </si>
  <si>
    <t>151101112</t>
  </si>
  <si>
    <t>Odstranění pažení a rozepření stěn rýh pro podzemní vedení s uložením materiálu na vzdálenost do 3 m od kraje výkopu příložné, hloubky přes 2 do 4 m</t>
  </si>
  <si>
    <t>438182461</t>
  </si>
  <si>
    <t>151101113</t>
  </si>
  <si>
    <t>Odstranění pažení a rozepření stěn rýh pro podzemní vedení s uložením materiálu na vzdálenost do 3 m od kraje výkopu příložné, hloubky přes 4 do 8 m</t>
  </si>
  <si>
    <t>-771598036</t>
  </si>
  <si>
    <t>151101201</t>
  </si>
  <si>
    <t>Zřízení pažení stěn výkopu bez rozepření nebo vzepření příložné, hloubky do 4 m</t>
  </si>
  <si>
    <t>-337361393</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</si>
  <si>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</si>
  <si>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3*(2*2*1,3) "odtok z ČOV</t>
  </si>
  <si>
    <t>3*(2*2*1,7)+(2*2*3,35) "stoka 1</t>
  </si>
  <si>
    <t>(2*2*2,05)+3*(2*2*3,45) "stoka 1-1</t>
  </si>
  <si>
    <t>3*(2*2*2,2) "stoka 2</t>
  </si>
  <si>
    <t>(2*2*1,65)+2*(2*2,0*3,05) "stoka 3</t>
  </si>
  <si>
    <t>7*(2*2*1,95)+2*(2*2*3,0) "stoka 4inf</t>
  </si>
  <si>
    <t>(2*2*1,2) "stoka 4-1inf</t>
  </si>
  <si>
    <t>151101202</t>
  </si>
  <si>
    <t>Zřízení pažení stěn výkopu bez rozepření nebo vzepření příložné, hloubky do 8 m</t>
  </si>
  <si>
    <t>1931311224</t>
  </si>
  <si>
    <t>3*(2*2*4,2) "stoka 1-1</t>
  </si>
  <si>
    <t>151101211</t>
  </si>
  <si>
    <t>Odstranění pažení stěn výkopu s uložením pažin na vzdálenost do 3 m od okraje výkopu příložné, hloubky do 4 m</t>
  </si>
  <si>
    <t>-1988915639</t>
  </si>
  <si>
    <t>151101212</t>
  </si>
  <si>
    <t>Odstranění pažení stěn výkopu s uložením pažin na vzdálenost do 3 m od okraje výkopu příložné, hloubky do 8 m</t>
  </si>
  <si>
    <t>-522965697</t>
  </si>
  <si>
    <t>151101301</t>
  </si>
  <si>
    <t>Zřízení rozepření zapažených stěn výkopů s potřebným přepažováním při roubení příložném, hloubky do 4 m</t>
  </si>
  <si>
    <t>1407086355</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</si>
  <si>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</si>
  <si>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122,20+99,0 "celkový objem hloubených vykopávek jam</t>
  </si>
  <si>
    <t>151101302</t>
  </si>
  <si>
    <t>Zřízení rozepření zapažených stěn výkopů s potřebným přepažováním při roubení příložném, hloubky do 8 m</t>
  </si>
  <si>
    <t>104702970</t>
  </si>
  <si>
    <t>50,40 "celkový objem hloubených vykopávek jam</t>
  </si>
  <si>
    <t>151101311</t>
  </si>
  <si>
    <t>Odstranění rozepření stěn výkopů s uložením materiálu na vzdálenost do 3 m od okraje výkopu roubení příložného, hloubky do 4 m</t>
  </si>
  <si>
    <t>-61771840</t>
  </si>
  <si>
    <t>151101312</t>
  </si>
  <si>
    <t>Odstranění rozepření stěn výkopů s uložením materiálu na vzdálenost do 3 m od okraje výkopu roubení příložného, hloubky do 8 m</t>
  </si>
  <si>
    <t>-850588327</t>
  </si>
  <si>
    <t>161101101</t>
  </si>
  <si>
    <t>Svislé přemístění výkopku bez naložení do dopravní nádoby avšak s vyprázdněním dopravní nádoby na hromadu nebo do dopravního prostředku z horniny tř. 1 až 4, při hloubce výkopu přes 1 do 2,5 m</t>
  </si>
  <si>
    <t>-1025794843</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</si>
  <si>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</si>
  <si>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0,08*122,20 "8% z (součet hloubených vykopávek jam do 2,5 m)</t>
  </si>
  <si>
    <t>0,5*705,660 "50% z (součet hloubených vykopávek rýh do 2,5 m)</t>
  </si>
  <si>
    <t>161101102</t>
  </si>
  <si>
    <t>Svislé přemístění výkopku bez naložení do dopravní nádoby avšak s vyprázdněním dopravní nádoby na hromadu nebo do dopravního prostředku z horniny tř. 1 až 4, při hloubce výkopu přes 2,5 do 4 m</t>
  </si>
  <si>
    <t>2001797294</t>
  </si>
  <si>
    <t>99,0 "100% z (součet hloubených vykopávek jam do 4,0 m)</t>
  </si>
  <si>
    <t>0,55*451,770 "55% z (součet hloubených vykopávek rýh do 4,0 m)</t>
  </si>
  <si>
    <t>161101103</t>
  </si>
  <si>
    <t>Svislé přemístění výkopku bez naložení do dopravní nádoby avšak s vyprázdněním dopravní nádoby na hromadu nebo do dopravního prostředku z horniny tř. 1 až 4, při hloubce výkopu přes 4 do 6 m</t>
  </si>
  <si>
    <t>1507124270</t>
  </si>
  <si>
    <t>50,40 "100% z (součet hloubených vykopávek jam do 6,0 m)</t>
  </si>
  <si>
    <t>0,60*174,180 "60% z (součet hloubených vykopávek rýh do 6,0 m)</t>
  </si>
  <si>
    <t>507476557</t>
  </si>
  <si>
    <t>Poznámka k položce:
- deponie, meziskládka v areálu
- provoz vozidel do 15 t</t>
  </si>
  <si>
    <t>1107,990-273,700 "objem výkopku využitého pro zásyp, odvoz na meziskládku</t>
  </si>
  <si>
    <t>-1531341535</t>
  </si>
  <si>
    <t>70,92+328,32+25,65+70,33</t>
  </si>
  <si>
    <t>Mezisoučet - přebytečný výkopek (lože+obsyp potrubí+objem potrubí a objektů)</t>
  </si>
  <si>
    <t>(67*1,2*0,85)+14,63 "stoka 2</t>
  </si>
  <si>
    <t>(111*1,2*0,75)+(29*1,2*1,6)+35,15 "stoka 4inf</t>
  </si>
  <si>
    <t>Mezisoučet - 100% výměna zeminy pro zásyp v komunikacích s živ. povrchem</t>
  </si>
  <si>
    <t>273,70 "odvoz zeminy nevhodné pro zásyp</t>
  </si>
  <si>
    <t>-1142691930</t>
  </si>
  <si>
    <t>834,290 "nakládání výkopku využitého pro zásyp z meziskládky</t>
  </si>
  <si>
    <t>273,700 "nakládání zeminy pro výměnu zásypu</t>
  </si>
  <si>
    <t>64266024</t>
  </si>
  <si>
    <t>495,220 "přebytečný výkopek</t>
  </si>
  <si>
    <t>273,70 "zemina nevhodná pro zásyp</t>
  </si>
  <si>
    <t>198990363</t>
  </si>
  <si>
    <t>768,92*1,8 'Přepočtené koeficientem množství</t>
  </si>
  <si>
    <t>2131812584</t>
  </si>
  <si>
    <t>271,60+1331,610</t>
  </si>
  <si>
    <t>Mezisoučet - objem všech hloubených vykopávek</t>
  </si>
  <si>
    <t>-(70,92+328,32+25,65+70,33) "přebytečný výkopek</t>
  </si>
  <si>
    <t>583373440</t>
  </si>
  <si>
    <t>štěrkopísek frakce 0-32</t>
  </si>
  <si>
    <t>-551032070</t>
  </si>
  <si>
    <t>Mezisoučet - 100% výměna zeminy pro zásyp v komunikacích</t>
  </si>
  <si>
    <t>273,7*1,9 'Přepočtené koeficientem množství</t>
  </si>
  <si>
    <t>175151101</t>
  </si>
  <si>
    <t>Obsypání potrubí strojně sypaninou z vhodných hornin tř. 1 až 4 nebo materiálem připraveným podél výkopu ve vzdálenosti do 3 m od jeho kraje, pro jakoukoliv hloubku výkopu a míru zhutnění bez prohození sypaniny</t>
  </si>
  <si>
    <t>-1149634030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</si>
  <si>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</si>
  <si>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(9*1,2*0,5)-0,28 "odtok z ČOV</t>
  </si>
  <si>
    <t>(35*1,2*0,55)-1,72 "stoka 1</t>
  </si>
  <si>
    <t>(141*1,2*0,55)+(4*1,2*0,5)-7,05 "stoka 1-1</t>
  </si>
  <si>
    <t>(67*1,2*0,55)-3,29 "stoka 2</t>
  </si>
  <si>
    <t>(25*1,2*0,55)-1,23 "stoka 3</t>
  </si>
  <si>
    <t>(149,5*1,2*0,55)+(38,5*1,2*0,5)-8,55 "stoka 4inf</t>
  </si>
  <si>
    <t>(72*1,2*0,55)-3,53 "stoka 4-1inf</t>
  </si>
  <si>
    <t>583313450</t>
  </si>
  <si>
    <t>kamenivo těžené drobné tříděné frakce 0-4</t>
  </si>
  <si>
    <t>-1432282335</t>
  </si>
  <si>
    <t>Poznámka k položce:
- pouze pro obsyp gravitačního potrubí PVC</t>
  </si>
  <si>
    <t>328,32*2 'Přepočtené koeficientem množství</t>
  </si>
  <si>
    <t>181111111</t>
  </si>
  <si>
    <t>Plošná úprava terénu v zemině tř. 1 až 4 s urovnáním povrchu bez doplnění ornice souvislé plochy do 500 m2 při nerovnostech terénu přes 50 do 100 mm v rovině nebo na svahu do 1:5</t>
  </si>
  <si>
    <t>1979957630</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</si>
  <si>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</si>
  <si>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(29*1,2)+4*(2*2) "stoka 1</t>
  </si>
  <si>
    <t>(119*1,2)+6*(2*2) "stoka 1-1</t>
  </si>
  <si>
    <t>(25*1,2)+3*(2*2) "stoka 3</t>
  </si>
  <si>
    <t>(41*1,2)+2*(2*2) "stoka 4inf</t>
  </si>
  <si>
    <t>(65*1,2)+(2*2) "stoka 4-1inf</t>
  </si>
  <si>
    <t>(4,5*1,2)+3*(2*2) "odtok z ČOV</t>
  </si>
  <si>
    <t>1153912858</t>
  </si>
  <si>
    <t>420046713</t>
  </si>
  <si>
    <t>416,2*0,015 'Přepočtené koeficientem množství</t>
  </si>
  <si>
    <t>183101115</t>
  </si>
  <si>
    <t>Hloubení jamek pro vysazování rostlin v zemině tř.1 až 4 bez výměny půdy v rovině nebo na svahu do 1:5, objemu přes 0,125 do 0,40 m3</t>
  </si>
  <si>
    <t>1443405449</t>
  </si>
  <si>
    <t>Poznámka k položce:
- přesazovaný strom, na stoce 1-1 v úseku mezi šachtami ŠS-9 a ŠS-10</t>
  </si>
  <si>
    <t>184102114</t>
  </si>
  <si>
    <t>Výsadba dřeviny s balem do předem vyhloubené jamky se zalitím v rovině nebo na svahu do 1:5, při průměru balu přes 400 do 500 mm</t>
  </si>
  <si>
    <t>-563489405</t>
  </si>
  <si>
    <t>184401111</t>
  </si>
  <si>
    <t>Příprava dřeviny k přesazení v rovině nebo na svahu do 1:5 s balem, při průměru balu přes 0,6 do 0,8 m</t>
  </si>
  <si>
    <t>-2132276835</t>
  </si>
  <si>
    <t>184502112</t>
  </si>
  <si>
    <t>Vyzvednutí dřeviny k přesazení s balem v rovině nebo na svahu do 1:5, při průměru balu přes 400 do 500 mm</t>
  </si>
  <si>
    <t>-1654884526</t>
  </si>
  <si>
    <t>184801150R</t>
  </si>
  <si>
    <t>Ošetření kořenů stromů narušených při provádění hloubených vykopávek</t>
  </si>
  <si>
    <t>1718388302</t>
  </si>
  <si>
    <t>359901211</t>
  </si>
  <si>
    <t>Monitoring stok (kamerový systém) jakékoli výšky nová kanalizace</t>
  </si>
  <si>
    <t>-1939543166</t>
  </si>
  <si>
    <t xml:space="preserve">Poznámka k souboru cen:
1. V ceně jsou započteny náklady na zhotovení záznamu o prohlídce a protokolu prohlídky. </t>
  </si>
  <si>
    <t>9,0 "odtok z ČOV</t>
  </si>
  <si>
    <t>35,0 "stoka 1</t>
  </si>
  <si>
    <t>4,0+115,5+25,5 "stoka 1-1</t>
  </si>
  <si>
    <t>67,0 "stoka 2</t>
  </si>
  <si>
    <t>25,0 "stoka 3</t>
  </si>
  <si>
    <t>38,5+130,0+19,5 "stoka 4</t>
  </si>
  <si>
    <t>72,0 "stoka 4-1inf</t>
  </si>
  <si>
    <t>359901212</t>
  </si>
  <si>
    <t>Monitoring stok (kamerový systém) jakékoli výšky stávající kanalizace</t>
  </si>
  <si>
    <t>-1920526857</t>
  </si>
  <si>
    <t>451595111</t>
  </si>
  <si>
    <t>Lože pod potrubí, stoky a drobné objekty v otevřeném výkopu z prohozeného výkopku</t>
  </si>
  <si>
    <t>763039315</t>
  </si>
  <si>
    <t xml:space="preserve">Poznámka k souboru cen:
1. Ceny -1111 a -1192 lze použít i pro zřízení sběrných vrstev nad drenážními trubkami. 2. V cenách -5111 a -1192 jsou započteny i náklady na prohození výkopku získaného při zemních pracích. </t>
  </si>
  <si>
    <t>(9*1,2*0,1)+3*(2*2*0,05) "odtok z ČOV</t>
  </si>
  <si>
    <t>(35*1,2*0,1)+4*(2*2*0,05) "stoka 1</t>
  </si>
  <si>
    <t>(145*1,2*0,1)+7*(2*2*0,05) "stoka 1-1</t>
  </si>
  <si>
    <t>(67*1,2*0,1)+3*(2*2*0,05) "stoka 2</t>
  </si>
  <si>
    <t>(25*1,2*0,1)+3*(2*2*0,05) "stoka 3</t>
  </si>
  <si>
    <t>(188*1,2*0,1)+9*(2*2*0,05) "stoka 4inf</t>
  </si>
  <si>
    <t>(72*1,2*0,1)+(2*2*0,05) "stoka 4-1inf</t>
  </si>
  <si>
    <t>452112111</t>
  </si>
  <si>
    <t>Osazení betonových dílců prstenců nebo rámů pod poklopy a mříže, výšky do 100 mm</t>
  </si>
  <si>
    <t>383873993</t>
  </si>
  <si>
    <t xml:space="preserve">Poznámka k souboru cen:
1. V cenách nejsou započteny náklady na dodávku betonových výrobků; tyto se oceňují ve specifikaci. </t>
  </si>
  <si>
    <t>592243190</t>
  </si>
  <si>
    <t>prstenec šachetní betonový vyrovnávací 62,5x12x4 cm</t>
  </si>
  <si>
    <t>-1721764361</t>
  </si>
  <si>
    <t>592243200</t>
  </si>
  <si>
    <t>prstenec šachetní betonový vyrovnávací 62,5x12x6 cm</t>
  </si>
  <si>
    <t>-619754284</t>
  </si>
  <si>
    <t>592243210</t>
  </si>
  <si>
    <t>prstenec šachetní betonový vyrovnávací 62,5x12x8 cm</t>
  </si>
  <si>
    <t>1769708726</t>
  </si>
  <si>
    <t>592243230</t>
  </si>
  <si>
    <t>prstenec šachetní betonový vyrovnávací 62,5x12x10 cm</t>
  </si>
  <si>
    <t>-249322762</t>
  </si>
  <si>
    <t>452112121</t>
  </si>
  <si>
    <t>Osazení betonových dílců prstenců nebo rámů pod poklopy a mříže, výšky přes 100 do 200 mm</t>
  </si>
  <si>
    <t>1095673929</t>
  </si>
  <si>
    <t>592243240</t>
  </si>
  <si>
    <t>prstenec šachetní betonový vyrovnávací 62,5x12x12 cm</t>
  </si>
  <si>
    <t>-937127958</t>
  </si>
  <si>
    <t>452313131</t>
  </si>
  <si>
    <t>Podkladní a zajišťovací konstrukce z betonu prostého v otevřeném výkopu bloky pro potrubí z betonu tř. C 12/15</t>
  </si>
  <si>
    <t>1017763535</t>
  </si>
  <si>
    <t>4*(0,5*0,5*0,5) "splašková stoka 1</t>
  </si>
  <si>
    <t>4*(0,5*0,5*0,5) "stoka infekční 4</t>
  </si>
  <si>
    <t>452353101</t>
  </si>
  <si>
    <t>Bednění podkladních a zajišťovacích konstrukcí v otevřeném výkopu bloků pro potrubí</t>
  </si>
  <si>
    <t>769148278</t>
  </si>
  <si>
    <t>4*(4*0,5*0,5) "splašková stoka 1</t>
  </si>
  <si>
    <t>4*(4*0,5*0,5) "stoka infekční 4</t>
  </si>
  <si>
    <t>Komunikace</t>
  </si>
  <si>
    <t>566901233</t>
  </si>
  <si>
    <t>Vyspravení podkladu po překopech inženýrských sítí plochy přes 15 m2 s rozprostřením a zhutněním štěrkodrtí tl. 200 mm</t>
  </si>
  <si>
    <t>553128007</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</si>
  <si>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</si>
  <si>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25,60 "stoka 1-1</t>
  </si>
  <si>
    <t>Mezisoučet - kryt štěrk.ploch - chodníky</t>
  </si>
  <si>
    <t>92,40 "stoka 2</t>
  </si>
  <si>
    <t>196,0 "stoka 4inf</t>
  </si>
  <si>
    <t>Mezisoučet - podkladní vrstva živ.komunikace</t>
  </si>
  <si>
    <t>566901272</t>
  </si>
  <si>
    <t>Vyspravení podkladu po překopech inženýrských sítí plochy přes 15 m2 s rozprostřením a zhutněním směsí zpevněnou cementem SC C 20/25 (PB I) tl. 150 mm</t>
  </si>
  <si>
    <t>-1475190608</t>
  </si>
  <si>
    <t>Součet - podkladní vrstva živ.komunikace</t>
  </si>
  <si>
    <t>572341111R</t>
  </si>
  <si>
    <t>Vyspravení krytu nebo podkladu komunikací po překopech inženýrských sítí plochy přes 15 m2 asfaltovým betonem ACO (AB), po zhutnění tl. přes 30 do 50 mm</t>
  </si>
  <si>
    <t>636674216</t>
  </si>
  <si>
    <t>Součet - podkladní živ.vrstva</t>
  </si>
  <si>
    <t>573231111</t>
  </si>
  <si>
    <t>Postřik spojovací PS bez posypu kamenivem ze silniční emulze, v množství 0,70 kg/m2</t>
  </si>
  <si>
    <t>413384747</t>
  </si>
  <si>
    <t>577144131</t>
  </si>
  <si>
    <t>Asfaltový beton vrstva obrusná ACO 11 (ABS) s rozprostřením a se zhutněním z modifikovaného asfaltu v pruhu šířky do 3 m, po zhutnění tl. 50 mm</t>
  </si>
  <si>
    <t>209702740</t>
  </si>
  <si>
    <t xml:space="preserve">Poznámka k souboru cen:
1. ČSN EN 13108-1 připouští pro ACO 11 pouze tl. 35 až 50 mm. </t>
  </si>
  <si>
    <t>152,750 "stoka 2</t>
  </si>
  <si>
    <t>323,750 "stoka 4inf</t>
  </si>
  <si>
    <t>Součet - krycí živ.vrstva</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</si>
  <si>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</si>
  <si>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</si>
  <si>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1750481838</t>
  </si>
  <si>
    <t>Poznámka k položce:
- bude použita stávající odstraňovaná a očištěná dlažba</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</si>
  <si>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</si>
  <si>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</si>
  <si>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1248838830</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</si>
  <si>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</si>
  <si>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Trubní vedení</t>
  </si>
  <si>
    <t>871350410</t>
  </si>
  <si>
    <t>Montáž kanalizačního potrubí z plastů z polypropylenu PP korugovaného SN 10 DN 200</t>
  </si>
  <si>
    <t>-1731114631</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</si>
  <si>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</si>
  <si>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4,0 "stoka 1-1</t>
  </si>
  <si>
    <t>38,5 "stoka 4inf</t>
  </si>
  <si>
    <t>286152100</t>
  </si>
  <si>
    <t>trubka kanalizační  SN10 UR-2 DN 200 mm/ 5 m</t>
  </si>
  <si>
    <t>-1645418293</t>
  </si>
  <si>
    <t>Poznámka k položce:
WAVIN, kód výrobku: UP643500W</t>
  </si>
  <si>
    <t>1,015*51,5/5</t>
  </si>
  <si>
    <t>871360330R</t>
  </si>
  <si>
    <t>Montáž kanalizačního potrubí z plastů z polypropylenu PP hladkého plnostěnného SN 16 DN 250</t>
  </si>
  <si>
    <t>-758327152</t>
  </si>
  <si>
    <t>25,5 "stoka 1-1</t>
  </si>
  <si>
    <t>19,5 "stoka 4inf</t>
  </si>
  <si>
    <t>286171790R</t>
  </si>
  <si>
    <t>trubka kanalizační silnostěnná DN 250 mm z PP SN 16, dl.6m, potrubí De 250 x 11,4 mm dle ČSN EN 1852</t>
  </si>
  <si>
    <t>-671613068</t>
  </si>
  <si>
    <t>1,015*80/6</t>
  </si>
  <si>
    <t>871360410</t>
  </si>
  <si>
    <t>Montáž kanalizačního potrubí z plastů z polypropylenu PP korugovaného SN 10 DN 250</t>
  </si>
  <si>
    <t>-346562702</t>
  </si>
  <si>
    <t>115,5 "stoka 1-1</t>
  </si>
  <si>
    <t>130,0 "stoka 4inf</t>
  </si>
  <si>
    <t>286152160</t>
  </si>
  <si>
    <t>trubka kanalizační  SN10 UR-2 DN 250 mm/ 5 m</t>
  </si>
  <si>
    <t>-1216308512</t>
  </si>
  <si>
    <t>Poznámka k položce:
WAVIN, kód výrobku: UP644500W</t>
  </si>
  <si>
    <t>1,015*409,5/5</t>
  </si>
  <si>
    <t>892000012R</t>
  </si>
  <si>
    <t>Zaměření trasy potrubí</t>
  </si>
  <si>
    <t>5205281</t>
  </si>
  <si>
    <t>4,0+25,5+115,5 "stoka 1-1</t>
  </si>
  <si>
    <t>38,5+19,5+130,0 "stoka 4inf</t>
  </si>
  <si>
    <t>892351111</t>
  </si>
  <si>
    <t>Tlakové zkoušky vodou na potrubí DN 150 nebo 200</t>
  </si>
  <si>
    <t>-1775634572</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</si>
  <si>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</si>
  <si>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892381111</t>
  </si>
  <si>
    <t>Tlakové zkoušky vodou na potrubí DN 250, 300 nebo 350</t>
  </si>
  <si>
    <t>-1167480889</t>
  </si>
  <si>
    <t>25,5+115,5 "stoka 1-1</t>
  </si>
  <si>
    <t>19,5+130,0 "stoka 4inf</t>
  </si>
  <si>
    <t>894411311</t>
  </si>
  <si>
    <t>Osazení železobetonových dílců pro šachty skruží rovných</t>
  </si>
  <si>
    <t>-960865757</t>
  </si>
  <si>
    <t xml:space="preserve">Poznámka k souboru cen:
1. V cenách nejsou započteny náklady na dodání železobetonových dílců; dodání těchto dílců se oceňuje ve specifikaci. </t>
  </si>
  <si>
    <t>592241600</t>
  </si>
  <si>
    <t>skruž kanalizační s ocelovými stupadly 100 x 25 x 12 cm</t>
  </si>
  <si>
    <t>-1662626717</t>
  </si>
  <si>
    <t>592241610</t>
  </si>
  <si>
    <t>skruž kanalizační s ocelovými stupadly 100 x 50 x 12 cm</t>
  </si>
  <si>
    <t>642339437</t>
  </si>
  <si>
    <t>592241620</t>
  </si>
  <si>
    <t>skruž kanalizační s ocelovými stupadly 100 x 100 x 12 cm</t>
  </si>
  <si>
    <t>-1359846321</t>
  </si>
  <si>
    <t>894412411</t>
  </si>
  <si>
    <t>Osazení železobetonových dílců pro šachty skruží přechodových</t>
  </si>
  <si>
    <t>-1038172082</t>
  </si>
  <si>
    <t>592243120</t>
  </si>
  <si>
    <t>konus šachetní betonový kapsové plastové stupadlo 100x62,5x58 cm</t>
  </si>
  <si>
    <t>-459974637</t>
  </si>
  <si>
    <t>894414111</t>
  </si>
  <si>
    <t>Osazení železobetonových dílců pro šachty skruží základových (dno)</t>
  </si>
  <si>
    <t>-434979462</t>
  </si>
  <si>
    <t>592243370</t>
  </si>
  <si>
    <t>dno betonové šachty kanalizační přímé 100x60x40 cm</t>
  </si>
  <si>
    <t>-1821778866</t>
  </si>
  <si>
    <t>592243480</t>
  </si>
  <si>
    <t>těsnění elastomerové pro spojení šachetních dílů DN 1000</t>
  </si>
  <si>
    <t>-705271309</t>
  </si>
  <si>
    <t>894414211</t>
  </si>
  <si>
    <t>Osazení železobetonových dílců pro šachty desek zákrytových</t>
  </si>
  <si>
    <t>-2068485595</t>
  </si>
  <si>
    <t>592243150</t>
  </si>
  <si>
    <t>deska betonová zákrytová pro čtvercové šachty 100/62,5 x 16,5 cm</t>
  </si>
  <si>
    <t>-1357466765</t>
  </si>
  <si>
    <t>899102111</t>
  </si>
  <si>
    <t>Osazení poklopů litinových a ocelových včetně rámů hmotnosti jednotlivě přes 50 do 100 kg</t>
  </si>
  <si>
    <t>-1938073372</t>
  </si>
  <si>
    <t xml:space="preserve">Poznámka k souboru cen:
1. Cena -1111 lze použít i pro osazení rektifikačních kroužků nebo rámečků. 2. V cenách nejsou započteny náklady na dodání poklopů včetně rámů; tyto náklady se oceňují ve specifikaci. </t>
  </si>
  <si>
    <t>30 "revizní šachty, nové stoky</t>
  </si>
  <si>
    <t>3 "výměna poklopu</t>
  </si>
  <si>
    <t>552410140</t>
  </si>
  <si>
    <t>poklop šachtový třída D 400, kruhový rám 785, vstup 600 mm, bez ventilace</t>
  </si>
  <si>
    <t>292209721</t>
  </si>
  <si>
    <t>899104211</t>
  </si>
  <si>
    <t>Demontáž poklopů litinových a ocelových včetně rámů, hmotnosti jednotlivě přes 150 Kg</t>
  </si>
  <si>
    <t>-946489972</t>
  </si>
  <si>
    <t>6 "rušená kanalizace</t>
  </si>
  <si>
    <t>89990008R</t>
  </si>
  <si>
    <t>Napojení na stávající kanalizaci, přerušení potrubí a úprava pro osazení nové revizní šachty</t>
  </si>
  <si>
    <t>-1294303405</t>
  </si>
  <si>
    <t>89990010R</t>
  </si>
  <si>
    <t>Podchycení stávající kanalizace ve stávající šachtě, včetně úpravy stávajícího dna</t>
  </si>
  <si>
    <t>-399056819</t>
  </si>
  <si>
    <t>89990012R</t>
  </si>
  <si>
    <t>Podchycení potrubí stávající kanalizace, osazení spojky a přechodvé tvarovky</t>
  </si>
  <si>
    <t>1817798634</t>
  </si>
  <si>
    <t>Ostatní konstrukce a práce-bourání</t>
  </si>
  <si>
    <t>916231113</t>
  </si>
  <si>
    <t>Osazení chodníkového obrubníku betonového se zřízením lože, s vyplněním a zatřením spár cementovou maltou ležatého s boční opěrou z betonu prostého tř. C 12/15, do lože z betonu prostého téže značky</t>
  </si>
  <si>
    <t>-493107816</t>
  </si>
  <si>
    <t>Poznámka k položce:
- budou použity stávající odstraňované a očištěné obrubníky</t>
  </si>
  <si>
    <t>919731121</t>
  </si>
  <si>
    <t>Zarovnání styčné plochy podkladu nebo krytu podél vybourané části komunikace nebo zpevněné plochy živičné tl. do 50 mm</t>
  </si>
  <si>
    <t>-1752075693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</si>
  <si>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</si>
  <si>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919735111</t>
  </si>
  <si>
    <t>Řezání stávajícího živičného krytu nebo podkladu hloubky do 50 mm</t>
  </si>
  <si>
    <t>923035159</t>
  </si>
  <si>
    <t xml:space="preserve">Poznámka k souboru cen:
1. V cenách jsou započteny i náklady na spotřebu vody. </t>
  </si>
  <si>
    <t>2*(67+2,0)+3*(2*2,5) "stoka 2</t>
  </si>
  <si>
    <t>2*(140+2,0)+7*(2*2,5) "stoka 4inf</t>
  </si>
  <si>
    <t>2*(67+1,2)+3*(2*2) "stoka 2</t>
  </si>
  <si>
    <t>2*(140+1,2)+7*(2*2) "stoka 4inf</t>
  </si>
  <si>
    <t>97001025R</t>
  </si>
  <si>
    <t>Zrušení stávajícího kanalizačního potrubí kameninového DN 200 - 250 mm dl. cca 46,0 m vč. kcí 3 ks stávajících šachet - odstraněním ze země</t>
  </si>
  <si>
    <t>-467227967</t>
  </si>
  <si>
    <t>97001026R</t>
  </si>
  <si>
    <t>Zrušení stávajícího kanalizačního potrubí DN 200 - 250 mm dl. cca 255,0 m vč. 3 ks stáv.šachet - zalití cementopopílkovou směsí</t>
  </si>
  <si>
    <t>-884257070</t>
  </si>
  <si>
    <t>979024442</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</si>
  <si>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</si>
  <si>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-1670784625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</si>
  <si>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</si>
  <si>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</si>
  <si>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</si>
  <si>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1646955198</t>
  </si>
  <si>
    <t>979054451</t>
  </si>
  <si>
    <t>Očištění vybouraných prvků komunikací od spojovacího materiálu s odklizením a uložením očištěných hmot a spojovacího materiálu na skládku na vzdálenost do 10 m zámkových dlaždic s vyplněním spár kamenivem</t>
  </si>
  <si>
    <t>708336681</t>
  </si>
  <si>
    <t>997221571</t>
  </si>
  <si>
    <t>Vodorovná doprava vybouraných hmot bez naložení, ale se složením a s hrubým urovnáním na vzdálenost do 1 km</t>
  </si>
  <si>
    <t>2054998034</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</si>
  <si>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</si>
  <si>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</si>
  <si>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</si>
  <si>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236500977</t>
  </si>
  <si>
    <t>Poznámka k položce:
- na skládku nebudou přemisťovány vybourané obrubníky a dlažba a demontované poklopy</t>
  </si>
  <si>
    <t>4*(304,334-(4,335+4,862+4,6+1,8)) "příplatek za 4 km</t>
  </si>
  <si>
    <t>997221815</t>
  </si>
  <si>
    <t>Poplatek za uložení stavebního odpadu na skládce (skládkovné) betonového</t>
  </si>
  <si>
    <t>-1733047435</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</si>
  <si>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</si>
  <si>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93,730 "odstraňované kce komunikací a zp.ploch</t>
  </si>
  <si>
    <t>6,040 "odstraňovaná kanalizace</t>
  </si>
  <si>
    <t>997221845</t>
  </si>
  <si>
    <t>Poplatek za uložení stavebního odpadu na skládce (skládkovné) z asfaltových povrchů</t>
  </si>
  <si>
    <t>-355530113</t>
  </si>
  <si>
    <t>97,907 "odstraňované kce komunikací a zp.ploch</t>
  </si>
  <si>
    <t>997221855</t>
  </si>
  <si>
    <t>Poplatek za uložení stavebního odpadu na skládce (skládkovné) z kameniva</t>
  </si>
  <si>
    <t>-47627788</t>
  </si>
  <si>
    <t>91,060 "odstraňované kce komunikací a zp.ploch</t>
  </si>
  <si>
    <t>998276101</t>
  </si>
  <si>
    <t>Přesun hmot pro trubní vedení hloubené z trub z plastických hmot nebo sklolaminátových pro vodovody nebo kanalizace v otevřeném výkopu dopravní vzdálenost do 15 m</t>
  </si>
  <si>
    <t>126691844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</si>
  <si>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</si>
  <si>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IO-03 - IO 03 - Gravitační kanalizace srážková</t>
  </si>
  <si>
    <t>-450714400</t>
  </si>
  <si>
    <t>55,0*2,5 "odstranění náletových dřevin</t>
  </si>
  <si>
    <t>-2133021638</t>
  </si>
  <si>
    <t>1703263463</t>
  </si>
  <si>
    <t>2036954662</t>
  </si>
  <si>
    <t>-1960482025</t>
  </si>
  <si>
    <t>171730555</t>
  </si>
  <si>
    <t>(18*1,7)+(33*1,5)+(2*2) "stoka A</t>
  </si>
  <si>
    <t>1910305057</t>
  </si>
  <si>
    <t>(8*1,7)+(4*1,5) "stoka A</t>
  </si>
  <si>
    <t>(24,5*1,7)+(2*1,5)+(2*2) "stoka A2</t>
  </si>
  <si>
    <t>(18*1,7) "stoka C</t>
  </si>
  <si>
    <t>-1846371554</t>
  </si>
  <si>
    <t>(2*1,0)+3*(2*2)+2*(2*2) "stoka A2</t>
  </si>
  <si>
    <t>12*(2*2) "stoka B</t>
  </si>
  <si>
    <t>2*(2*2) "stoka B1</t>
  </si>
  <si>
    <t>(115*1,2)+6*(2*2) "stoka C</t>
  </si>
  <si>
    <t>(22*1,2) "stoka C1</t>
  </si>
  <si>
    <t>(4*1,2) "stoka A</t>
  </si>
  <si>
    <t>Mezisoučet - podklad živ.chodníku</t>
  </si>
  <si>
    <t>(15*1,0)+2*(2*2) "stoka A</t>
  </si>
  <si>
    <t>(2*1,2) "stoka A1</t>
  </si>
  <si>
    <t>(8,5*1,2) "stoka A2</t>
  </si>
  <si>
    <t>(1,5*1,2) "stoka B</t>
  </si>
  <si>
    <t>817055661</t>
  </si>
  <si>
    <t>2081665053</t>
  </si>
  <si>
    <t>(2*2,0)+3*(2,5*2,0)+2*(2,5*2,5) "stoka A2</t>
  </si>
  <si>
    <t>(2,5*2,5)+11*(2,5*2) "stoka B</t>
  </si>
  <si>
    <t>2*(2,5*2) "stoka B1</t>
  </si>
  <si>
    <t>(115*2,0)+(2,5*2)+5*(2,5*2,5) "stoka C</t>
  </si>
  <si>
    <t>(22*2,0) "stoka C1</t>
  </si>
  <si>
    <t>Mezisoučet - kryt živ.chodníku</t>
  </si>
  <si>
    <t>1353214873</t>
  </si>
  <si>
    <t>12*2,0 "stoka A</t>
  </si>
  <si>
    <t>3*2,0 "stoka A2</t>
  </si>
  <si>
    <t>4*2,0 "stoka C</t>
  </si>
  <si>
    <t>465598085</t>
  </si>
  <si>
    <t>(7+5+3)*1,2 "křížení stáv.vedení kyslíku, vodovodu a plynovodu</t>
  </si>
  <si>
    <t>807073479</t>
  </si>
  <si>
    <t>(5+1)*1,2 "křížení stáv.kanalizace a teplovodu</t>
  </si>
  <si>
    <t>-1378622389</t>
  </si>
  <si>
    <t>31*1,2 "křížení stáv.kabel.vedení elektro, VO nebo spojů</t>
  </si>
  <si>
    <t>2117097760</t>
  </si>
  <si>
    <t>0,3*(310,2+1486,59) "uvažováno 30% celkového objemu hloubených vykopávek</t>
  </si>
  <si>
    <t>131201103</t>
  </si>
  <si>
    <t>Hloubení nezapažených jam a zářezů s urovnáním dna do předepsaného profilu a spádu v hornině tř. 3 přes 1 000 do 5 000 m3</t>
  </si>
  <si>
    <t>-846579816</t>
  </si>
  <si>
    <t>0,8*(4,5*15,5*2,45) "vsakovací galerie C</t>
  </si>
  <si>
    <t>0,8*((17,5*9*4,0)+(9*6*4,0)) "vsakovací galerie A</t>
  </si>
  <si>
    <t>0,8*(9,5*14,5*3,45) "vsakovací galerie B</t>
  </si>
  <si>
    <t>131201109</t>
  </si>
  <si>
    <t>Hloubení nezapažených jam a zářezů s urovnáním dna do předepsaného profilu a spádu Příplatek k cenám za lepivost horniny tř. 3</t>
  </si>
  <si>
    <t>-2032538267</t>
  </si>
  <si>
    <t>0,5*1193,70</t>
  </si>
  <si>
    <t>-1157319905</t>
  </si>
  <si>
    <t>0,8*(9*(2*2*1,95)+(2*2*1,45)+2*(2*2*1,4)) "stoka A</t>
  </si>
  <si>
    <t>0,8*((2*2*1,5)+(2*2*1,6)+3*(2*2*1,1)) "stoka A2</t>
  </si>
  <si>
    <t>0,8*(8*(2*2*2)+11*(2*2*1,1)+(2*2*2,5)+(2*2*1,7)) "stoka B</t>
  </si>
  <si>
    <t>0,8*((2*2*2,5)+2*(2*2*1,1)) "stoka B1</t>
  </si>
  <si>
    <t>0,8*(5*(2*2*1,65)+(2*2*1,1)) "stoka C</t>
  </si>
  <si>
    <t>0,8*(2*2*3,0) "stoka A1</t>
  </si>
  <si>
    <t>1502058818</t>
  </si>
  <si>
    <t>0,5*248,160</t>
  </si>
  <si>
    <t>131301102</t>
  </si>
  <si>
    <t>Hloubení nezapažených jam a zářezů s urovnáním dna do předepsaného profilu a spádu v hornině tř. 4 přes 100 do 1 000 m3</t>
  </si>
  <si>
    <t>1809513213</t>
  </si>
  <si>
    <t>0,2*(4,5*15,5*2,45) "vsakovací galerie C</t>
  </si>
  <si>
    <t>0,2*((17,5*9*4,0)+(9*6*4,0)) "vsakovací galerie A</t>
  </si>
  <si>
    <t>0,2*(9,5*14,5*3,45) "vsakovací galerie B</t>
  </si>
  <si>
    <t>131301109</t>
  </si>
  <si>
    <t>Hloubení nezapažených jam a zářezů s urovnáním dna do předepsaného profilu a spádu Příplatek k cenám za lepivost horniny tř. 4</t>
  </si>
  <si>
    <t>1169399742</t>
  </si>
  <si>
    <t>0,5*298,426</t>
  </si>
  <si>
    <t>-1576510048</t>
  </si>
  <si>
    <t>0,2*(9*(2*2*1,95)+(2*2*1,45)+2*(2*2*1,4)) "stoka A</t>
  </si>
  <si>
    <t>0,2*((2*2*1,5)+(2*2*1,6)+3*(2*2*1,1)) "stoka A2</t>
  </si>
  <si>
    <t>0,2*(8*(2*2*2)+11*(2*2*1,1)+(2*2*2,5)+(2*2*1,7)) "stoka B</t>
  </si>
  <si>
    <t>0,2*((2*2*2,5)+2*(2*2*1,1)) "stoka B1</t>
  </si>
  <si>
    <t>0,2*(5*(2*2*1,65)+(2*2*1,1)) "stoka C</t>
  </si>
  <si>
    <t>0,2*(2*2*3,0) "stoka A1</t>
  </si>
  <si>
    <t>1819580234</t>
  </si>
  <si>
    <t>0,5*62,040</t>
  </si>
  <si>
    <t>563132111</t>
  </si>
  <si>
    <t>0,8*((26*1,2*1,55)+(4*1,2*1,4)+(220*1,2*1,65)+(37*1*1,25)+(15*1*1,2)+(56*1*1,35))-47,52 "stoka A</t>
  </si>
  <si>
    <t>0,8*(13,5*1,2*2,1) "stoka A1</t>
  </si>
  <si>
    <t>0,8*((24,5*1,2*1,55)+(8,5*1,2*1,5)+(16,5*1,2*1,65)+(2*1*1,25)+(2*1*0,9)+(9*1*1,35)) "stoka A2</t>
  </si>
  <si>
    <t>0,8*((1,5*1,2*1,7)+(165,5*1,2*1,85))-53,28 "stoka B</t>
  </si>
  <si>
    <t>0,8*(11*1,2*2,15) "stoka B1</t>
  </si>
  <si>
    <t>0,8*((115*1,2*1,35)+(14*1,2*1,8)+(18*1,2*1,5)+(8*1,2*1,3)) "stoka C</t>
  </si>
  <si>
    <t>0,8*(22*1,2*1,3) "stoka C1</t>
  </si>
  <si>
    <t>0,8*((2*1,2*2,55)+(3,5*1,2*2,7)) "stoka A1</t>
  </si>
  <si>
    <t>-2114828351</t>
  </si>
  <si>
    <t>0,5*1088,472</t>
  </si>
  <si>
    <t>-435186581</t>
  </si>
  <si>
    <t>24*1,2*1,65 "stoka A</t>
  </si>
  <si>
    <t>24*1,2*1,85 "stoka B</t>
  </si>
  <si>
    <t>1039617363</t>
  </si>
  <si>
    <t>0,5*100,80</t>
  </si>
  <si>
    <t>-1140134101</t>
  </si>
  <si>
    <t>0,2*((26*1,2*1,55)+(4*1,2*1,4)+(220*1,2*1,65)+(37*1*1,25)+(15*1*1,2)+(56*1*1,35)) "stoka A</t>
  </si>
  <si>
    <t>0,2*(13,5*1,2*2,1) "stoka A1</t>
  </si>
  <si>
    <t>0,2*((24,5*1,2*1,55)+(8,5*1,2*1,5)+(16,5*1,2*1,65)+(2*1*1,25)+(2*1*0,9)+(9*1*1,35)) "stoka A2</t>
  </si>
  <si>
    <t>0,2*((1,5*1,2*1,7)+(165,5*1,2*1,85)) "stoka B</t>
  </si>
  <si>
    <t>0,2*(11*1,2*2,15) "stoka B1</t>
  </si>
  <si>
    <t>0,2*((115*1,2*1,35)+(14*1,2*1,8)+(18*1,2*1,5)+(8*1,2*1,3)) "stoka C</t>
  </si>
  <si>
    <t>0,2*(22*1,2*1,3) "stoka C1</t>
  </si>
  <si>
    <t>0,2*((2*1,2*2,55)+(3,5*1,2*2,7)) "stoka A1</t>
  </si>
  <si>
    <t>-749954231</t>
  </si>
  <si>
    <t>0,5*297,318</t>
  </si>
  <si>
    <t>-1864501455</t>
  </si>
  <si>
    <t>(2*250*1,65)+(2*108*1,35) "stoka A</t>
  </si>
  <si>
    <t>(2*49,5*1,65)+(2*13*1,35) "stoka A2</t>
  </si>
  <si>
    <t>(2*167*1,85) "stoka B</t>
  </si>
  <si>
    <t>(2*129*1,8)+(2*18*1,6)+(2*8*1,3) "stoka C</t>
  </si>
  <si>
    <t>(2*22*1,75) "stoka C1</t>
  </si>
  <si>
    <t>-1404747047</t>
  </si>
  <si>
    <t>(2*13,5*2,1)+(2*5,5*2,7) "stoka A1</t>
  </si>
  <si>
    <t>(2*11*2,15) "stoka B1</t>
  </si>
  <si>
    <t>1171593296</t>
  </si>
  <si>
    <t>1063408594</t>
  </si>
  <si>
    <t>1499167443</t>
  </si>
  <si>
    <t>9*(2*2*1,95)+3*(2*2*1,55) "stoka A</t>
  </si>
  <si>
    <t>(2*2*3,0) "stoka A1</t>
  </si>
  <si>
    <t>2*(2*2*1,6)+3*(2*2*1,55) "stoka A2</t>
  </si>
  <si>
    <t>8*(2*2*2)+11*(2*2*1,55)+(2*2*2,5)+(2*2*2,15) "stoka B</t>
  </si>
  <si>
    <t>(2*2*2,5)+2*(2*2*1,55) "stoka B1</t>
  </si>
  <si>
    <t>5*(2*2*2,1)+(2*2*1,55) "stoka C</t>
  </si>
  <si>
    <t>744019698</t>
  </si>
  <si>
    <t>-1810820771</t>
  </si>
  <si>
    <t>298,20+12,0 "celkový objem hloubených vykopávek jam</t>
  </si>
  <si>
    <t>-1729227104</t>
  </si>
  <si>
    <t>-1796698525</t>
  </si>
  <si>
    <t>0,08*(298,20+170,888) "8% z (součet hloubených vykopávek jam do 2,5 m)</t>
  </si>
  <si>
    <t>0,5*1469,130 "50% z (součet hloubených vykopávek rýh do 2,5 m)</t>
  </si>
  <si>
    <t>2129700174</t>
  </si>
  <si>
    <t>0,16*(12,0+1321,238) "16% z (součet hloubených vykopávek jam do 4,0 m)</t>
  </si>
  <si>
    <t>17,460 "100% z (součet hloubených vykopávek rýh do 4,0 m)</t>
  </si>
  <si>
    <t>-776287649</t>
  </si>
  <si>
    <t>1831,103-192,960 "objem výkopku využitého pro zásyp, odvoz na meziskládku</t>
  </si>
  <si>
    <t>776349760</t>
  </si>
  <si>
    <t>100,88+125,7+7,68+461,17+358,213+(34,9+287,8+52+23,19+6,28)</t>
  </si>
  <si>
    <t>Mezisoučet - přebytečný výkopek (lože+podkl.desky+obsyp potrubí a objektů+objem potrubí a objektů)</t>
  </si>
  <si>
    <t>(2*1,0*0,35)+7,54 "stoka A2</t>
  </si>
  <si>
    <t>27,64+4,61 "stoka B</t>
  </si>
  <si>
    <t>5,03 "stoka B1</t>
  </si>
  <si>
    <t>(115*1,2*0,75)+22,95+2,51 "stoka C</t>
  </si>
  <si>
    <t>(22*1,2*0,7) "stoka C1</t>
  </si>
  <si>
    <t>192,960 "odvoz zeminy nevhodné pro zásyp</t>
  </si>
  <si>
    <t>599814667</t>
  </si>
  <si>
    <t>1638,143 "nakládání výkopku využitého pro zásyp z meziskládky</t>
  </si>
  <si>
    <t>192,960 "nakládání zeminy pro zásyp</t>
  </si>
  <si>
    <t>125884059</t>
  </si>
  <si>
    <t>1457,813 "přebytečný výkopek</t>
  </si>
  <si>
    <t>192,960 "zemina nevhodná pro zásyp</t>
  </si>
  <si>
    <t>-708537799</t>
  </si>
  <si>
    <t>1650,773*1,8 'Přepočtené koeficientem množství</t>
  </si>
  <si>
    <t>-1924761864</t>
  </si>
  <si>
    <t>310,2+1492,126+1486,59</t>
  </si>
  <si>
    <t>-(100,88+125,7+7,68+461,17+358,213+(34,9+287,8+52+23,19+6,28)) "přebytečný výkopek</t>
  </si>
  <si>
    <t>12416783</t>
  </si>
  <si>
    <t>192,96*1,9 'Přepočtené koeficientem množství</t>
  </si>
  <si>
    <t>175101201</t>
  </si>
  <si>
    <t>Obsypání objektů nad přilehlým původním terénem sypaninou z vhodných hornin 1 až 4 nebo materiálem uloženým ve vzdálenosti do 3 m od vnějšího kraje objektu pro jakoukoliv míru zhutnění bez prohození sypaniny</t>
  </si>
  <si>
    <t>-2030057462</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</si>
  <si>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</si>
  <si>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(17,5*9*1,65)+(9*6*1,65)-152,20 "vsakovací galerie A</t>
  </si>
  <si>
    <t>(9,5*14,5*1,65)-114,05 "vsakovací galerie B</t>
  </si>
  <si>
    <t>(4,5*15,5*1,0)-21,55 "vsakovací galerie C</t>
  </si>
  <si>
    <t>583439350</t>
  </si>
  <si>
    <t>kamenivo drcené hrubé frakce 16-32</t>
  </si>
  <si>
    <t>-871582793</t>
  </si>
  <si>
    <t>358,213*2 'Přepočtené koeficientem množství</t>
  </si>
  <si>
    <t>-1248435593</t>
  </si>
  <si>
    <t>(79*1,2*0,6)+(171*1,2*0,55)+(37*1*0,5)+(71*1*0,45)-16,57 "stoka A</t>
  </si>
  <si>
    <t>(19*1,2*0,6)-1,34 "stoka A1</t>
  </si>
  <si>
    <t>(49,5*1,2*0,55)+(13*1*0,45)-2,69 "stoka A2</t>
  </si>
  <si>
    <t>(167*1,2*0,55)-8,20 "stoka B</t>
  </si>
  <si>
    <t>(11*1,2*0,55)-0,54 "stoka B1</t>
  </si>
  <si>
    <t>(155*1,2*0,5)-4,87 "stoka C</t>
  </si>
  <si>
    <t>(22*1,2*0,5)-0,69 "stoka C1</t>
  </si>
  <si>
    <t>-1225057548</t>
  </si>
  <si>
    <t>461,17*2 'Přepočtené koeficientem množství</t>
  </si>
  <si>
    <t>181151311</t>
  </si>
  <si>
    <t>Plošná úprava terénu v zemině tř. 1 až 4 s urovnáním povrchu bez doplnění ornice souvislé plochy přes 500 m2 při nerovnostech terénu přes 50 do 100 mm v rovině nebo na svahu do 1:5</t>
  </si>
  <si>
    <t>942971729</t>
  </si>
  <si>
    <t>(220*1,2)+(56*1)+9*(2*2) "stoka A</t>
  </si>
  <si>
    <t>(17*1,2)+(2*2) "stoka A1</t>
  </si>
  <si>
    <t>(16,5*1,2)+(9*1)+(2*2) "stoka A2</t>
  </si>
  <si>
    <t>(165,5*1,2)+9*(2*2) "stoka B</t>
  </si>
  <si>
    <t>(11*1,2)+(2*2) "stoka B1</t>
  </si>
  <si>
    <t>(22*1,2) "stoka C</t>
  </si>
  <si>
    <t>-336844854</t>
  </si>
  <si>
    <t>1225105778</t>
  </si>
  <si>
    <t>691,4*0,015 'Přepočtené koeficientem množství</t>
  </si>
  <si>
    <t>-1761729842</t>
  </si>
  <si>
    <t>211531111</t>
  </si>
  <si>
    <t>Výplň kamenivem do rýh odvodňovacích žeber nebo trativodů bez zhutnění, s úpravou povrchu výplně kamenivem hrubým drceným frakce 16 až 63 mm</t>
  </si>
  <si>
    <t>-543380038</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</si>
  <si>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</si>
  <si>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2*2*0,5 "dno vsakovací šachty</t>
  </si>
  <si>
    <t>211971122</t>
  </si>
  <si>
    <t>Zřízení opláštění výplně z geotextilie odvodňovacích žeber nebo trativodů v rýze nebo zářezu se stěnami svislými nebo šikmými o sklonu přes 1:2 při rozvinuté šířce opláštění přes 2,5 m</t>
  </si>
  <si>
    <t>-670026073</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</si>
  <si>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</si>
  <si>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12,0 "dno vsakovací šachty</t>
  </si>
  <si>
    <t>2045392621</t>
  </si>
  <si>
    <t>12*1,2 'Přepočtené koeficientem množství</t>
  </si>
  <si>
    <t>1165020467</t>
  </si>
  <si>
    <t>71,0+37,0+171,0+79,0 "stoka A</t>
  </si>
  <si>
    <t>19,0 "stoka A1</t>
  </si>
  <si>
    <t>13,0+49,5 "stoka A2</t>
  </si>
  <si>
    <t>167,0 "stoka B</t>
  </si>
  <si>
    <t>11,0 "stoka B1</t>
  </si>
  <si>
    <t>155,0 "stoka C</t>
  </si>
  <si>
    <t>22,0 "stoka C1</t>
  </si>
  <si>
    <t>451541111</t>
  </si>
  <si>
    <t>Lože pod potrubí, stoky a drobné objekty v otevřeném výkopu ze štěrkodrtě 0-63 mm</t>
  </si>
  <si>
    <t>-291621701</t>
  </si>
  <si>
    <t>Poznámka k položce:
- bude použita štěrkodrť fr. 16/32 mm</t>
  </si>
  <si>
    <t>(17,5*9*0,3)+(9*6*0,3) "vsakovací galerie A</t>
  </si>
  <si>
    <t>(9,5*14,5*0,3) "vsakovací galerie B</t>
  </si>
  <si>
    <t>(4,5*15,5*0,3) "vsakovací galerie C</t>
  </si>
  <si>
    <t>298386919</t>
  </si>
  <si>
    <t>(250*1,2*0,1)+(108*1*0,1)+9*(2*2*0,05)+3*(1,6*1,6*0,05) "stoka A</t>
  </si>
  <si>
    <t>(19*1,2*0,1)+(2*2*0,05) "stoka A1</t>
  </si>
  <si>
    <t>(49,5*1,2*0,1)+(13*1*0,1)+2*(2*2*0,05)+3*(1,6*1,6*0,05) "stoka A2</t>
  </si>
  <si>
    <t>(167*1,2*0,1)+8*(2*2*0,05)+11*(1,6*1,6*0,05)+(2*2*0,05) "stoka B</t>
  </si>
  <si>
    <t>(11*1,2*0,1)+(2*2*0,05)+2*(1,6*1,6*0,05) "stoka B1</t>
  </si>
  <si>
    <t>(155*1,2*0,1)+5*(2*2*0,05)+(1,6*1,6*0,05) "stoka C</t>
  </si>
  <si>
    <t>(22*1,2*0,1) "stoka C1</t>
  </si>
  <si>
    <t>70081138</t>
  </si>
  <si>
    <t>51 "revizní šachty</t>
  </si>
  <si>
    <t>-348835594</t>
  </si>
  <si>
    <t>764781862</t>
  </si>
  <si>
    <t>-1280348793</t>
  </si>
  <si>
    <t>-518861139</t>
  </si>
  <si>
    <t>-2053066237</t>
  </si>
  <si>
    <t>2 "revizní šachty</t>
  </si>
  <si>
    <t xml:space="preserve">2 "vsak.šachta </t>
  </si>
  <si>
    <t>1072099633</t>
  </si>
  <si>
    <t>452311131</t>
  </si>
  <si>
    <t>Podkladní a zajišťovací konstrukce z betonu prostého v otevřeném výkopu desky pod potrubí, stoky a drobné objekty z betonu tř. C 12/15</t>
  </si>
  <si>
    <t>933945070</t>
  </si>
  <si>
    <t xml:space="preserve">Poznámka k souboru cen:
1. Ceny -1121 až -1181 a -1192 lze použít i pro ochrannou vrstvu pod železobetonové konstrukce. 2. Ceny -2121 až -2181 a -2192 jsou určeny pro jakékoliv úkosy sedel. </t>
  </si>
  <si>
    <t>Poznámka k položce:
- uložení sorpčních vpustí</t>
  </si>
  <si>
    <t>3*(1,6*1,6*0,15) "stoka A</t>
  </si>
  <si>
    <t>3*(1,6*1,6*0,15) "stoka A2</t>
  </si>
  <si>
    <t>11*(1,6*1,6*0,15) "stoka B</t>
  </si>
  <si>
    <t>2*(1,6*1,6*0,15) "stoka B1</t>
  </si>
  <si>
    <t>(1,6*1,6*0,15) "stoka C</t>
  </si>
  <si>
    <t>452351101</t>
  </si>
  <si>
    <t>Bednění podkladních a zajišťovacích konstrukcí v otevřeném výkopu desek nebo sedlových loží pod potrubí, stoky a drobné objekty</t>
  </si>
  <si>
    <t>1119433836</t>
  </si>
  <si>
    <t>3*(4*1,6*0,15) "stoka A</t>
  </si>
  <si>
    <t>3*(4*1,6*0,15) "stoka A2</t>
  </si>
  <si>
    <t>11*(4*1,6*0,15) "stoka B</t>
  </si>
  <si>
    <t>2*(4*1,6*0,15) "stoka B1</t>
  </si>
  <si>
    <t>(4*1,6*0,15) "stoka C</t>
  </si>
  <si>
    <t>143614146</t>
  </si>
  <si>
    <t>22,0 "stoka A2</t>
  </si>
  <si>
    <t>48,0 "stoka B</t>
  </si>
  <si>
    <t>8,0 "stoka B1</t>
  </si>
  <si>
    <t>162,0 "stoka C</t>
  </si>
  <si>
    <t>26,4 "stoka C1</t>
  </si>
  <si>
    <t>4,80 "stoka A</t>
  </si>
  <si>
    <t>23,0 "stoka A</t>
  </si>
  <si>
    <t>2,40 "stoka A1</t>
  </si>
  <si>
    <t>10,20 "stoka A2</t>
  </si>
  <si>
    <t>1,80 "stoka B</t>
  </si>
  <si>
    <t>1931915800</t>
  </si>
  <si>
    <t>26,40 "stoka C1</t>
  </si>
  <si>
    <t>1495336490</t>
  </si>
  <si>
    <t>-873311260</t>
  </si>
  <si>
    <t>-1769623390</t>
  </si>
  <si>
    <t>-467712660</t>
  </si>
  <si>
    <t>-500025643</t>
  </si>
  <si>
    <t>871340410</t>
  </si>
  <si>
    <t>Montáž kanalizačního potrubí z plastů z polypropylenu PP korugovaného SN 10 DN 150</t>
  </si>
  <si>
    <t>2005427777</t>
  </si>
  <si>
    <t>71,0 "stoka A</t>
  </si>
  <si>
    <t>13,0 "stoka A2</t>
  </si>
  <si>
    <t>286152020</t>
  </si>
  <si>
    <t>trubka kanalizační  SN10 UR-2 DN 150 mm/ 3 m</t>
  </si>
  <si>
    <t>-968473277</t>
  </si>
  <si>
    <t>Poznámka k položce:
WAVIN, kód výrobku: UP642300W</t>
  </si>
  <si>
    <t>1,015*84/3</t>
  </si>
  <si>
    <t>452888100</t>
  </si>
  <si>
    <t>37,0 "stoka A</t>
  </si>
  <si>
    <t>1349228532</t>
  </si>
  <si>
    <t>1,015*214/5</t>
  </si>
  <si>
    <t>1699702190</t>
  </si>
  <si>
    <t>171,0 "stoka A</t>
  </si>
  <si>
    <t>49,5 "stoka A2</t>
  </si>
  <si>
    <t>1614081089</t>
  </si>
  <si>
    <t>1,015*398,5/5</t>
  </si>
  <si>
    <t>871370410</t>
  </si>
  <si>
    <t>Montáž kanalizačního potrubí z plastů z polypropylenu PP korugovaného SN 10 DN 300</t>
  </si>
  <si>
    <t>735708388</t>
  </si>
  <si>
    <t>79,0 "stoka A</t>
  </si>
  <si>
    <t>286152220</t>
  </si>
  <si>
    <t>trubka kanalizační  SN10 UR-2 DN 300 mm/ 5 m</t>
  </si>
  <si>
    <t>-561252720</t>
  </si>
  <si>
    <t>Poznámka k položce:
WAVIN, kód výrobku: UP645500W</t>
  </si>
  <si>
    <t>1,015*98/5</t>
  </si>
  <si>
    <t>-1405156195</t>
  </si>
  <si>
    <t>388814899</t>
  </si>
  <si>
    <t>37,0+71,0 "stoka A</t>
  </si>
  <si>
    <t>-448740496</t>
  </si>
  <si>
    <t>171,0+79,0 "stoka A</t>
  </si>
  <si>
    <t>894411121</t>
  </si>
  <si>
    <t>Zřízení šachet kanalizačních z betonových dílců výšky vstupu do 1,50 m s obložením dna betonem tř. C 25/30, na potrubí DN přes 200 do 300</t>
  </si>
  <si>
    <t>1911756139</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</si>
  <si>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</si>
  <si>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Poznámka k položce:
- šachta - měrný objekt</t>
  </si>
  <si>
    <t>285053944</t>
  </si>
  <si>
    <t>24 "revizní šachty</t>
  </si>
  <si>
    <t>4 "vsak.šachta a měrný objekt</t>
  </si>
  <si>
    <t>422479712</t>
  </si>
  <si>
    <t>14 "revizní šachty</t>
  </si>
  <si>
    <t>1 "měrný objekt</t>
  </si>
  <si>
    <t>-327941049</t>
  </si>
  <si>
    <t>9 "revizní šachty</t>
  </si>
  <si>
    <t>2 "vsak.šachta a měrný objekt</t>
  </si>
  <si>
    <t>288761042</t>
  </si>
  <si>
    <t>1 "revizní šachty</t>
  </si>
  <si>
    <t>1 "vsak.šachta</t>
  </si>
  <si>
    <t>1810569717</t>
  </si>
  <si>
    <t>1452256001</t>
  </si>
  <si>
    <t>-1757393173</t>
  </si>
  <si>
    <t>26 "revizní šachty</t>
  </si>
  <si>
    <t>44570662</t>
  </si>
  <si>
    <t>-1070222567</t>
  </si>
  <si>
    <t>50 "revizní šachty</t>
  </si>
  <si>
    <t>2 "měrný objekt</t>
  </si>
  <si>
    <t>-1270507880</t>
  </si>
  <si>
    <t>1271889573</t>
  </si>
  <si>
    <t>89595010R</t>
  </si>
  <si>
    <t xml:space="preserve">Sorpční vpust kanalizační Q = 3 l/s. , prefabrikovaná DN 1000 / v.1250 mm, včetně zákrytové desky, mříže, poklopu, fibroilové náplně, tř. zatížení D400  </t>
  </si>
  <si>
    <t>kpl.</t>
  </si>
  <si>
    <t>1256071404</t>
  </si>
  <si>
    <t>3 "stoka A</t>
  </si>
  <si>
    <t>3 "stoka A2</t>
  </si>
  <si>
    <t>12 "stoka B</t>
  </si>
  <si>
    <t>2 "stoka B1</t>
  </si>
  <si>
    <t>1 "stoka C</t>
  </si>
  <si>
    <t>89595120R</t>
  </si>
  <si>
    <t>Vpust dvorní 250x250 mm/v. 350 mm, polymerbetonová s krycím roštem z pozinkované oceli, nátrubek DN 100 mm, koš plastový, vyjímatelný protizápachový uzávěr - dodávka a montáž</t>
  </si>
  <si>
    <t>226500859</t>
  </si>
  <si>
    <t>12 "stoka A</t>
  </si>
  <si>
    <t>2 "stoka A2</t>
  </si>
  <si>
    <t>2 "stoka C</t>
  </si>
  <si>
    <t>2 "stoka C1</t>
  </si>
  <si>
    <t>15 "ostatní svody</t>
  </si>
  <si>
    <t>-1980754948</t>
  </si>
  <si>
    <t>26 "revizní šachty, nové stoky</t>
  </si>
  <si>
    <t>4 "výměna poklopu</t>
  </si>
  <si>
    <t>1360015677</t>
  </si>
  <si>
    <t>-561126822</t>
  </si>
  <si>
    <t>899203211</t>
  </si>
  <si>
    <t>Demontáž mříží litinových včetně rámů, hmotnosti jednotlivě přes 100 do 150 Kg</t>
  </si>
  <si>
    <t>-1256414170</t>
  </si>
  <si>
    <t>899303100R</t>
  </si>
  <si>
    <t xml:space="preserve">Zřízení vsakovacích galerií </t>
  </si>
  <si>
    <t>komplet</t>
  </si>
  <si>
    <t>-17209089</t>
  </si>
  <si>
    <t>pc.8021212</t>
  </si>
  <si>
    <t>vsakovací bloky akumulační 800x660x800 mm plastové z PP s inspekčním kanálem, pro zatížení SLW 60, koeficient akumulace 95% - celkem (360 + 270 + 51) ks</t>
  </si>
  <si>
    <t>152199576</t>
  </si>
  <si>
    <t>(0,8*0,66*0,8)*360 "vsakovací galerie A</t>
  </si>
  <si>
    <t>(0,8*0,66*0,8)*270 "vsakovací galerie B</t>
  </si>
  <si>
    <t>(0,8*0,66*0,8)*51 "vsakovací galerie C</t>
  </si>
  <si>
    <t>pc.8021225</t>
  </si>
  <si>
    <t>systémová šachta ( typ C3 Rausikko Rehau ) plastová s usazovacím prostorem + poklop s odvětráním tř. D400</t>
  </si>
  <si>
    <t>-820642096</t>
  </si>
  <si>
    <t>5 "vsakovací galerie A</t>
  </si>
  <si>
    <t>1 "vsakovací galerie B</t>
  </si>
  <si>
    <t>1 "vsakovací galerie C</t>
  </si>
  <si>
    <t>pc.8021216</t>
  </si>
  <si>
    <t>potrubí hladké PVC hladké DN 200 - 250 mm SN8 - propojovací potrubí</t>
  </si>
  <si>
    <t>2077423499</t>
  </si>
  <si>
    <t>30,0 "vsakovací galerie A</t>
  </si>
  <si>
    <t>23,0 "vsakovací galerie B</t>
  </si>
  <si>
    <t>5,0 "vsakovací galerie C</t>
  </si>
  <si>
    <t>pc.8021230</t>
  </si>
  <si>
    <t xml:space="preserve">geotextilie filtrační z PP </t>
  </si>
  <si>
    <t>732004616</t>
  </si>
  <si>
    <t>390,0 "vsakovací galerie A</t>
  </si>
  <si>
    <t>250,0 "vsakovací galerie B</t>
  </si>
  <si>
    <t>98,0 "vsakovací galerie C</t>
  </si>
  <si>
    <t>-243952637</t>
  </si>
  <si>
    <t>-1117031479</t>
  </si>
  <si>
    <t>Přepojení nově osazené sorpční vpusti na stávající kanalizační potrubí - D+ MTZ potřebného materiálu (dle skutečnosti)</t>
  </si>
  <si>
    <t>-1936731293</t>
  </si>
  <si>
    <t>89991001R</t>
  </si>
  <si>
    <t>Zaslepení potrubí stávajícího bezpečnostního přepadu betonem prostým - D+ MTZ potřebného materiálu</t>
  </si>
  <si>
    <t>1597236377</t>
  </si>
  <si>
    <t>899950110R</t>
  </si>
  <si>
    <t>Měrné zařízení - dodávka a montáž Thomsonova přelivu z ocelového plechu do monolitického dna šachty, včetně kotvení</t>
  </si>
  <si>
    <t>-335281487</t>
  </si>
  <si>
    <t>899960010R</t>
  </si>
  <si>
    <t>Vystrojení nádrže stáv.vodárny - kal.ponorné čerpadlo (Q=4,1 l/s,H=10 m,P=1 kW) s instal.sadou, vodící tyče,nerez.potrubí 2" dl.6,5 m,uzav.armatura G2" s přip.šroubením,bajonetová koncovka C52 s přírubovým připojením, kotvení potrubí ke stáv.kci nádrže</t>
  </si>
  <si>
    <t>129643860</t>
  </si>
  <si>
    <t>899960012R</t>
  </si>
  <si>
    <t>Žebřík ocelový nerez š. 500mm/dl.5,5 m  - dodávka a montáž včetně kotvení stáv.kci stěny nádrže</t>
  </si>
  <si>
    <t>-594305314</t>
  </si>
  <si>
    <t>-1766604958</t>
  </si>
  <si>
    <t>1315461759</t>
  </si>
  <si>
    <t>325911847</t>
  </si>
  <si>
    <t>2*(2+2,0)+3*(2*2,0)+2*(2*2,5) "stoka A2</t>
  </si>
  <si>
    <t>(2*2,5)+11*(2*2) "stoka B</t>
  </si>
  <si>
    <t>2*(115+2,0)+(2*2)+5*(2*2,5) "stoka C</t>
  </si>
  <si>
    <t>2*(22+2,0) "stoka C1</t>
  </si>
  <si>
    <t>2*(2+1,0)+3*(2*2)+2*(2*2) "stoka A2</t>
  </si>
  <si>
    <t>2*(115+1,2)+6*(2*2) "stoka C</t>
  </si>
  <si>
    <t>2*(22+1,2) "stoka C1</t>
  </si>
  <si>
    <t>2*4 "stoka A</t>
  </si>
  <si>
    <t>97001027R</t>
  </si>
  <si>
    <t>Zrušení stávajícího kanalizačního potrubí DN 200 - 250 mm dl. cca 98,5 m - zalití cementopopílkovou směsí</t>
  </si>
  <si>
    <t>-194874528</t>
  </si>
  <si>
    <t>97002021R</t>
  </si>
  <si>
    <t>Demontáž a odstranění stávajících uličních vpustí ze země</t>
  </si>
  <si>
    <t>-651370349</t>
  </si>
  <si>
    <t>-1036749730</t>
  </si>
  <si>
    <t>1962590945</t>
  </si>
  <si>
    <t>-1890164363</t>
  </si>
  <si>
    <t>97990010R</t>
  </si>
  <si>
    <t>Demontáž stávajícího technologického vybavení vodárny (čerpadla a trubní rozvody včetně armatur)</t>
  </si>
  <si>
    <t>-1237196925</t>
  </si>
  <si>
    <t>-660147973</t>
  </si>
  <si>
    <t>-1865243679</t>
  </si>
  <si>
    <t>Poznámka k položce:
- na skládku nebudou přemisťovány vybourané obrubníky a dlažba a demontované poklopy a mříže</t>
  </si>
  <si>
    <t>4*(333,988-(21,446+25,701+8,74+0,8+3,15)) "příplatek za 4 km</t>
  </si>
  <si>
    <t>-1661970485</t>
  </si>
  <si>
    <t>86,580 "odstraňované kce komunikací a zp.ploch</t>
  </si>
  <si>
    <t>10,50 "odstraňované stáv.uliční vpusti</t>
  </si>
  <si>
    <t>511521319</t>
  </si>
  <si>
    <t>87,578 "odstraňované kce komunikací a zp.ploch</t>
  </si>
  <si>
    <t>-1130421359</t>
  </si>
  <si>
    <t>89,494 "odstraňované kce komunikací a zp.ploch</t>
  </si>
  <si>
    <t>-263851318</t>
  </si>
  <si>
    <t>IO-04 - IO 04 - Příjezdová komunikace a oprava komunikace na ČOV</t>
  </si>
  <si>
    <t>113106240R</t>
  </si>
  <si>
    <t>Rozebrání dlažeb a dílců komunikací pro pěší, vozovek a ploch s přemístěním hmot na skládku na vzdálenost do 3 m nebo s naložením na dopravní prostředek vozovek a ploch, s jakoukoliv výplní spár v ploše jednotlivě přes 200 m2 ze silničních dílců jakýchkoliv rozměrů, s ložem z kameniva nebo živice živicí se spárami zalitými</t>
  </si>
  <si>
    <t>1851585621</t>
  </si>
  <si>
    <t>Poznámka k položce:
- rozebrání dočasné příjezdové komunikace k ČOV po skončení stavebních prací</t>
  </si>
  <si>
    <t>(77,0*3,0)+4*(2,0*3,0) "odstranění panelů příjezdové komunikace k ČOV, dočasné</t>
  </si>
  <si>
    <t>121101101</t>
  </si>
  <si>
    <t>Sejmutí ornice nebo lesní půdy s vodorovným přemístěním na hromady v místě upotřebení nebo na dočasné či trvalé skládky se složením, na vzdálenost do 50 m</t>
  </si>
  <si>
    <t>1915896859</t>
  </si>
  <si>
    <t>0,2*(55,0*4,0) "oprava komunikace</t>
  </si>
  <si>
    <t>0,2*((77,0*4,0)+4*(2,0*3,0)) "příjezdová komunikace k ČOV, dočasná</t>
  </si>
  <si>
    <t>122202202</t>
  </si>
  <si>
    <t>Odkopávky a prokopávky nezapažené pro silnice s přemístěním výkopku v příčných profilech na vzdálenost do 15 m nebo s naložením na dopravní prostředek v hornině tř. 3 přes 100 do 1 000 m3</t>
  </si>
  <si>
    <t>663962824</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</si>
  <si>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</si>
  <si>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(55,0*3,0*0,3) "oprava komunikace</t>
  </si>
  <si>
    <t>(77,0*3,0*0,3)+4*(2,0*3,0*0,3) "příjezdová komunikace k ČOV, dočasná</t>
  </si>
  <si>
    <t>1857252883</t>
  </si>
  <si>
    <t>126,0 "100% z celk.objemu odkopávek</t>
  </si>
  <si>
    <t>162301101</t>
  </si>
  <si>
    <t>Vodorovné přemístění výkopku nebo sypaniny po suchu na obvyklém dopravním prostředku, bez naložení výkopku, avšak se složením bez rozhrnutí z horniny tř. 1 až 4 na vzdálenost přes 50 do 500 m</t>
  </si>
  <si>
    <t>744193040</t>
  </si>
  <si>
    <t>110,40 "objem ornice</t>
  </si>
  <si>
    <t>162701105</t>
  </si>
  <si>
    <t>Vodorovné přemístění výkopku nebo sypaniny po suchu na obvyklém dopravním prostředku, bez naložení výkopku, avšak se složením bez rozhrnutí z horniny tř. 1 až 4 na vzdálenost přes 9 000 do 10 000 m</t>
  </si>
  <si>
    <t>-26758699</t>
  </si>
  <si>
    <t>0,2*(55,0*3,0)+0,05*((77,0*3,0)+4*(2,0*3,0)) "přebytečný objem ornice</t>
  </si>
  <si>
    <t>126,0 "celkový objem hloubených odkopávek</t>
  </si>
  <si>
    <t>167101101</t>
  </si>
  <si>
    <t>Nakládání, skládání a překládání neulehlého výkopku nebo sypaniny nakládání, množství do 100 m3, z hornin tř. 1 až 4</t>
  </si>
  <si>
    <t>-1236847715</t>
  </si>
  <si>
    <t>(220,0-(55,0*3,0))*0,2 "oprava komunikace</t>
  </si>
  <si>
    <t>(332,0-((77,0*3,0)+4*(2,0*3,0)))*0,2 "příjezdová komunikace k ČOV, dočasná</t>
  </si>
  <si>
    <t>Mezisoučet - využití ornice pro úpravu kolem komunikací</t>
  </si>
  <si>
    <t>((77,0*3,0)+4*(2,0*3,0))*0,15 "využití ornice pro úpravu po odstranění panelů dočasné příjezdové komunikace k ČOV</t>
  </si>
  <si>
    <t>1408022376</t>
  </si>
  <si>
    <t>1532678166</t>
  </si>
  <si>
    <t>171,75*1,8 'Přepočtené koeficientem množství</t>
  </si>
  <si>
    <t>181102302</t>
  </si>
  <si>
    <t>Úprava pláně na stavbách dálnic v zářezech mimo skalních se zhutněním</t>
  </si>
  <si>
    <t>-1804880742</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</si>
  <si>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</si>
  <si>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(55,0*3,0) "oprava komunikace</t>
  </si>
  <si>
    <t>(77,0*3,0)+4*(2,0*3,0) "příjezdová komunikace k ČOV</t>
  </si>
  <si>
    <t>181301113</t>
  </si>
  <si>
    <t>Rozprostření a urovnání ornice v rovině nebo ve svahu sklonu do 1:5 při souvislé ploše přes 500 m2, tl. vrstvy přes 150 do 200 mm</t>
  </si>
  <si>
    <t>-1067704509</t>
  </si>
  <si>
    <t>220,0-(55,0*3,0) "oprava komunikace</t>
  </si>
  <si>
    <t>Mezisoučet - oprava stávající komunikace</t>
  </si>
  <si>
    <t>332,0-((77,0*3,0)+4*(2,0*3,0)) "příjezdová komunikace k ČOV</t>
  </si>
  <si>
    <t>(77,0*3,0)+4*(2,0*3,0) "po odstranění panelů dočasné příjezdové komunikace k ČOV</t>
  </si>
  <si>
    <t>Mezisoučet - příjezdová komunikace k ČOV, dočasná</t>
  </si>
  <si>
    <t>586565975</t>
  </si>
  <si>
    <t>-77021749</t>
  </si>
  <si>
    <t>387*0,015 'Přepočtené koeficientem množství</t>
  </si>
  <si>
    <t>564871116</t>
  </si>
  <si>
    <t>Podklad ze štěrkodrti ŠD s rozprostřením a zhutněním, po zhutnění tl. 300 mm</t>
  </si>
  <si>
    <t>1009850811</t>
  </si>
  <si>
    <t>(77,0*3,0)+4*(2,0*3,0) "příjezdová komunikace k ČOV, dočasná</t>
  </si>
  <si>
    <t>-1516740086</t>
  </si>
  <si>
    <t>593811330</t>
  </si>
  <si>
    <t>panel silniční 300x200x15 cm</t>
  </si>
  <si>
    <t>-1266091595</t>
  </si>
  <si>
    <t>(55,0*3,0)/(2,0*3,0) "oprava komunikace</t>
  </si>
  <si>
    <t>27,5*1,01 'Přepočtené koeficientem množství</t>
  </si>
  <si>
    <t>593811332R</t>
  </si>
  <si>
    <t>panel silniční 300x200x15 cm - pronájem pref.dílce</t>
  </si>
  <si>
    <t>467009033</t>
  </si>
  <si>
    <t>((77,0*3,0)+4*(2,0*3,0))/(2,0*3,0) "příjezdová komunikace k ČOV, dočasná</t>
  </si>
  <si>
    <t>42,5*1,01 'Přepočtené koeficientem množství</t>
  </si>
  <si>
    <t>599441111</t>
  </si>
  <si>
    <t>Vyplnění spár mezi silničními dílci jakékoliv tloušťky kamenivem těženým</t>
  </si>
  <si>
    <t>-62926777</t>
  </si>
  <si>
    <t xml:space="preserve">Poznámka k souboru cen:
1. Ceny lze použít i pro vyplnění spár podkladu z betonu prostého, který se oceňuje cenami souboru cen 567 1 . - . . Podklad z prostého betonu. 2. V ceně 14-1111 jsou započteny i náklady na vyčištění spár. </t>
  </si>
  <si>
    <t>30*3,0 "oprava komunikace</t>
  </si>
  <si>
    <t>(45*3,0)+2,0 "příjezdová komunikace k ČOV</t>
  </si>
  <si>
    <t>938909411</t>
  </si>
  <si>
    <t>Čištění vozovek odkopem ručně ulehlého nánosu z povrchu podkladu nebo krytu s odklizením na hromady na vzdálenost do 20 m nebo naložením na dopravní prostředek tloušťky vrstvy do 5 cm</t>
  </si>
  <si>
    <t>470776546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</si>
  <si>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</si>
  <si>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52,0*3,0 "stávající panelová komunikace</t>
  </si>
  <si>
    <t>997221551</t>
  </si>
  <si>
    <t>Vodorovná doprava suti bez naložení, ale se složením a s hrubým urovnáním ze sypkých materiálů, na vzdálenost do 1 km</t>
  </si>
  <si>
    <t>-987736144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</si>
  <si>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</si>
  <si>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7,80 "odvoz nánosu</t>
  </si>
  <si>
    <t>997221569</t>
  </si>
  <si>
    <t>Vodorovná doprava suti bez naložení, ale se složením a s hrubým urovnáním Příplatek k ceně za každý další i započatý 1 km přes 1 km</t>
  </si>
  <si>
    <t>-1666177890</t>
  </si>
  <si>
    <t>4*7,80 "odvoz nánosu</t>
  </si>
  <si>
    <t>-214195500</t>
  </si>
  <si>
    <t>104,040 "odstraňované panely, rušená dočasná příjezdová komunikace k ČOV</t>
  </si>
  <si>
    <t>1305664507</t>
  </si>
  <si>
    <t>4*104,040 "odstraňované panely, rušená dočasná příjezdová komunikace k ČOV</t>
  </si>
  <si>
    <t>679039008</t>
  </si>
  <si>
    <t>Poznámka k položce:
nános z čištění stáv.komunikace</t>
  </si>
  <si>
    <t>7,80 "nános z čištění stáv.komunikace</t>
  </si>
  <si>
    <t>998225111</t>
  </si>
  <si>
    <t>Přesun hmot pro komunikace s krytem z kameniva, monolitickým betonovým nebo živičným dopravní vzdálenost do 200 m jakékoliv délky objektu</t>
  </si>
  <si>
    <t>-1263980234</t>
  </si>
  <si>
    <t xml:space="preserve">Poznámka k souboru cen:
1. Ceny lze použít i pro plochy letišť s krytem monolitickým betonovým nebo živičným. </t>
  </si>
  <si>
    <t>PS-01 - PS 01 - ČOV - strojní část</t>
  </si>
  <si>
    <t>M - Práce a dodávky M</t>
  </si>
  <si>
    <t xml:space="preserve">    35-M - Montáž čerpadel, kompr.a vodoh.zař.</t>
  </si>
  <si>
    <t>Práce a dodávky M</t>
  </si>
  <si>
    <t>35-M</t>
  </si>
  <si>
    <t>Montáž čerpadel, kompr.a vodoh.zař.</t>
  </si>
  <si>
    <t>35-10001R</t>
  </si>
  <si>
    <t>Strojně stírané česle zakrytované, vyhřívané, se štěrbinovým sítem a šnekovým bezhřídelovým dopravníkem shrabků, materiálové provedení: nerez.ocel 1.4301/plast - dodávka a montáž</t>
  </si>
  <si>
    <t>2020204667</t>
  </si>
  <si>
    <t xml:space="preserve">Poznámka k položce:
Jsou sestaveny z rámu se štěrbinovým sítem umístěným na odtokové straně česlí. Síto, které zachycuje plovoucí a unášené shrabky, je stíráno vozíky s kartáči. Vozíky jsou upevněny do hnacích řetězů, které jsou poháněny převodovkou Nord přes ozubená kola. 
Zachycené shrabky jsou vyhrnuty do výsypky česlí a dále do dopravníku. Rám česlí je usazen na dno kanálu a upevněn do hlavy kanálu kotevními šrouby.
Česle jsou vybaveny vyhříváním, jsou zakrytované. Kanál před a za česlemi je nutné zakrýt, aby teplo z odpadní vody neunikalo. 
Česle nepotřebují pro svou správnou funkci ostřik tlakovou vodou ani vyklápění či jinou manipulaci během servisu.
Materiálové provedení:    rám česlí a síto – nerez ocel 1.4301+nátěr; pohyblivé prvky a kryty – nerezová ocel
    1.4301; vodící kladky a kartáče plastové.
Parametry: průtok Qmax= 2,53 l/s, výška výsypky nad úrovní kanálu V0=  850 mm – výpad shrabků do šnekového dopravníku, průlina e= 3 mm, sklon a= 75°, příkon pohonu (NORD) 0,18 kW/400 V/50 Hz, příkon vyhřívání 0,525 kW/230 V/50 Hz.
Šnekový bezhřídelový dopravník shrabků. Dopravník je zhotoven jako otevřený žlab tvaru „U“ vyložený kluzným vedením. 
Mimo násypný otvor je žlab dopravníku zakryt odnímatelnými kryty. Žlab je opatřen násypkou (navazuje na výsypku česlí), pevnou podpěrou a odkalovacím hrdlem DN 80. Výpad shrabků výsypkou. 
Shrabky jsou otáčivým pohybem šnekovnice dopravovány do sběrné nádoby. Pohon dopravníku zajišťuje elektropřevodovka, která je umístěna straně výsypu shrabků.
Dopravník je vybaven vyhříváním. 
Materiálové provedení:  žlab a kryty vyrobené z nerezové oceli 1.4301 žlab z estetických důvodů opatřen nátěrem,
  šnekovnice z oceli St 52.3 uložena na plastovém vedení. 
Kapacita dopravníku 1,5 m3/hod, průměr šnekovnice D= 250 mm, délka dopravníku L= 5500 mm, sklon dopravníku a = 20°, příkon pohonu 1,5 kW/400 V/50 Hz, příkon vyhřívání 0,84 kW/230 V/50 Hz.
</t>
  </si>
  <si>
    <t>35-10002R</t>
  </si>
  <si>
    <t>Kontejner s výsypkou pro hygienizaci shrabků a desinfekci  - dodávka a montáž</t>
  </si>
  <si>
    <t>-1742077234</t>
  </si>
  <si>
    <t>35-10003R</t>
  </si>
  <si>
    <t>Propojovací potrubí PVC DN 200 mm, včetně tvarovek, instalace - dodávka a montáž</t>
  </si>
  <si>
    <t>1366479522</t>
  </si>
  <si>
    <t>35-10004R</t>
  </si>
  <si>
    <t>Vystrojení štěrbinové nádrže - dle dispozic zhotovitele, materiálové provedení AISI 304 v kombinaci s PP s UV stabilizací, montážní vstup, odvětrání, čerpadlo primárního kalu vč. armatur, Q= 3 l/s ,H= 8 m.v.sl, P = 2,8 kW/400 V - dodávka a montáž</t>
  </si>
  <si>
    <t>1645199538</t>
  </si>
  <si>
    <t>35-10005R</t>
  </si>
  <si>
    <t>Potrubí výtlaku primárního kalu, DN 100 mm, AISI 304, včetně tvarovek a kotvení - dodávka a montáž</t>
  </si>
  <si>
    <t>1452809495</t>
  </si>
  <si>
    <t>35-10006R</t>
  </si>
  <si>
    <t>Zařízení pro dávkování plynného chloru, dle podkladů zhotovitele  - dodávka a montáž</t>
  </si>
  <si>
    <t>-221968769</t>
  </si>
  <si>
    <t>35-10007R</t>
  </si>
  <si>
    <t>Podtlakový rozvod chloru 
- podtlaková trubička PE 8x11mm/dl. 85 m + chránička pro trubičku PVC DN 20 mm/dl. 28 m, DN 32 mm/dl. 25 m - dodávka a montáž</t>
  </si>
  <si>
    <t>300013715</t>
  </si>
  <si>
    <t>35-10008R</t>
  </si>
  <si>
    <t>Revizní zpráva zapojení chlorace</t>
  </si>
  <si>
    <t>-895030953</t>
  </si>
  <si>
    <t>35-10009R</t>
  </si>
  <si>
    <t>Pachový filtr - vnitřní instalace, pro Q vzduchu 800 m3/hod, průměr 800 mm, materiálové provedení PP s náplní dle výrobce, se zkrápěním, včetně ventilátoru a rozvaděče elektro - dodávka a montáž</t>
  </si>
  <si>
    <t>1724602475</t>
  </si>
  <si>
    <t>35-20001R</t>
  </si>
  <si>
    <t xml:space="preserve">Ochranná celoobličejová maska + 2 ks filtru B2 </t>
  </si>
  <si>
    <t>sada</t>
  </si>
  <si>
    <t>2026879562</t>
  </si>
  <si>
    <t>PS-02 - PS 02 - Rozvody technologické a stavební elektřiny</t>
  </si>
  <si>
    <t xml:space="preserve">    21-M.01 - Dodávky</t>
  </si>
  <si>
    <t xml:space="preserve">    21-M.02 - Elektromontáže</t>
  </si>
  <si>
    <t>21-M.01</t>
  </si>
  <si>
    <t>Dodávky</t>
  </si>
  <si>
    <t>21010001R</t>
  </si>
  <si>
    <t>Rozvaděč R-ČOV</t>
  </si>
  <si>
    <t>641306807</t>
  </si>
  <si>
    <t>21010002R</t>
  </si>
  <si>
    <t>Hlavní vypínání ČOV - SP1</t>
  </si>
  <si>
    <t>2120259188</t>
  </si>
  <si>
    <t>21010003R</t>
  </si>
  <si>
    <t>Skříň přípojková SP100/NVP1P</t>
  </si>
  <si>
    <t>-845318813</t>
  </si>
  <si>
    <t>21010004R</t>
  </si>
  <si>
    <t>Hlavní ochranná přípojnice HOP</t>
  </si>
  <si>
    <t>-95284105</t>
  </si>
  <si>
    <t>21-M.02</t>
  </si>
  <si>
    <t>Elektromontáže</t>
  </si>
  <si>
    <t>21020001R</t>
  </si>
  <si>
    <t>AS1 - GSM ovladač a hlásič (2×digitální výstup, 4×digitální vstup)</t>
  </si>
  <si>
    <t>2043442484</t>
  </si>
  <si>
    <t>21020002R</t>
  </si>
  <si>
    <t>BP12 - Zálohovací modul pro GSM ovladač a hlásič</t>
  </si>
  <si>
    <t>-1925891399</t>
  </si>
  <si>
    <t>21020003R</t>
  </si>
  <si>
    <t>EH1 - Sálavý stropní panel, 600W, IP44, I.třída rozměr 620×60×1125</t>
  </si>
  <si>
    <t>-1869111855</t>
  </si>
  <si>
    <t>21020004R</t>
  </si>
  <si>
    <t>EH2 - Elektrický přímotopný konvektor  1000W, IP24, II.třída</t>
  </si>
  <si>
    <t>-2021100800</t>
  </si>
  <si>
    <t>21020005R</t>
  </si>
  <si>
    <t>EH3 - Elektrický přímotopný konvektor 500W, IP24, II.třída</t>
  </si>
  <si>
    <t>-1126416669</t>
  </si>
  <si>
    <t>21020006R</t>
  </si>
  <si>
    <t>ST1 - Regulátor teploty prostorový s rozsahem 0-40°C</t>
  </si>
  <si>
    <t>294400174</t>
  </si>
  <si>
    <t>21020007R</t>
  </si>
  <si>
    <t>SB1,SB2,SB3 - Skříňka se dvěma prosvětlenými tlačítky (zelená - zapnout, červená - vypnout)</t>
  </si>
  <si>
    <t>1132424907</t>
  </si>
  <si>
    <t>21020008R</t>
  </si>
  <si>
    <t>A - žárovkové svítidlo 60W, IP54</t>
  </si>
  <si>
    <t>-681743972</t>
  </si>
  <si>
    <t>21020009R</t>
  </si>
  <si>
    <t>B - žárovkové svítidlo 60W, IP54</t>
  </si>
  <si>
    <t>-312940993</t>
  </si>
  <si>
    <t>21020010R</t>
  </si>
  <si>
    <t>C - zářivkové svítidlo, 2×36W,IP65, přisazené</t>
  </si>
  <si>
    <t>1237842947</t>
  </si>
  <si>
    <t>21020011R</t>
  </si>
  <si>
    <t>N1 - únikové svítidlo, 8W, IP65, vč.zdroje</t>
  </si>
  <si>
    <t>-846253509</t>
  </si>
  <si>
    <t>21020012R</t>
  </si>
  <si>
    <t>Žárovka čirá patice E27, 230V - 60W</t>
  </si>
  <si>
    <t>1255989644</t>
  </si>
  <si>
    <t>21020013R</t>
  </si>
  <si>
    <t>Žárovka čirá patice E27, 230V - LT 36W T8 NARVA T8</t>
  </si>
  <si>
    <t>1422093056</t>
  </si>
  <si>
    <t>21020014R</t>
  </si>
  <si>
    <t>3558A-06940 B Přepínač střídavý IP 44 kompletní, zapuštěná montáž; řazení 6 (1); b. bílá</t>
  </si>
  <si>
    <t>-1827719302</t>
  </si>
  <si>
    <t>21020015R</t>
  </si>
  <si>
    <t>5518A-2989 B Zásuvka NN jednonásobná IP 44 kompletní, s ochranným kolíkem, s víčkem; b. bílá</t>
  </si>
  <si>
    <t>1476452811</t>
  </si>
  <si>
    <t>21020016R</t>
  </si>
  <si>
    <t>Svorkovnice pětipólová s krytem 3938A-A106 B - napojení přímotopů</t>
  </si>
  <si>
    <t>1786247874</t>
  </si>
  <si>
    <t>21020017R</t>
  </si>
  <si>
    <t>Domovní strážce (venkovní snímač pohybu) 68-0-2321, IP55</t>
  </si>
  <si>
    <t>-1678928270</t>
  </si>
  <si>
    <t>21020018R</t>
  </si>
  <si>
    <t>Zásuvka nástěnná 400V/16A/5p+230V/16A např.BALS</t>
  </si>
  <si>
    <t>886881835</t>
  </si>
  <si>
    <t>21020019R</t>
  </si>
  <si>
    <t>KP 67X67 Krabice přístrojová</t>
  </si>
  <si>
    <t>186642146</t>
  </si>
  <si>
    <t>21020020R</t>
  </si>
  <si>
    <t>KU 68-1902 Krabice odbočná</t>
  </si>
  <si>
    <t>-760063479</t>
  </si>
  <si>
    <t>21020021R</t>
  </si>
  <si>
    <t>KR 97/5 Krabice rozvodná</t>
  </si>
  <si>
    <t>593351155</t>
  </si>
  <si>
    <t>21020022R</t>
  </si>
  <si>
    <t>KT 250 Skříň rozvodná (umístění zálohovacího modulu)</t>
  </si>
  <si>
    <t>1705390978</t>
  </si>
  <si>
    <t>21020023R</t>
  </si>
  <si>
    <t>Krabicová rozv. z termoplastu, 4x vývodka G49 (d 7-14 mm) IP43, 6456-12 šedá do 4 mm2, svork.6303-13</t>
  </si>
  <si>
    <t>-1421173295</t>
  </si>
  <si>
    <t>21020024R</t>
  </si>
  <si>
    <t>KF 09050 TRUBKA KOPOFLEX 50</t>
  </si>
  <si>
    <t>-990022281</t>
  </si>
  <si>
    <t>21020025R</t>
  </si>
  <si>
    <t>Svorkovnice krabicová 273-112 2x1-2,5mm2</t>
  </si>
  <si>
    <t>-528819659</t>
  </si>
  <si>
    <t>21020026R</t>
  </si>
  <si>
    <t>Svorkovnice krabicová 273-104 3x1-2,5mm2</t>
  </si>
  <si>
    <t>-445845285</t>
  </si>
  <si>
    <t>21020027R</t>
  </si>
  <si>
    <t>Svorkovnice krabicová 273-102 4x1-2,5mm2</t>
  </si>
  <si>
    <t>1436568035</t>
  </si>
  <si>
    <t>21020028R</t>
  </si>
  <si>
    <t>Svorkovnice krabicová 273-105 5x1-2,5mm2</t>
  </si>
  <si>
    <t>-971114844</t>
  </si>
  <si>
    <t>21020029R</t>
  </si>
  <si>
    <t>Vodič jednožilový, izolace PVC, CY 6 mm2, zž, pevně</t>
  </si>
  <si>
    <t>-134313633</t>
  </si>
  <si>
    <t>21020030R</t>
  </si>
  <si>
    <t>Vodič jednožilový, izolace PVC, CY 10 mm2 , pevně</t>
  </si>
  <si>
    <t>2045584262</t>
  </si>
  <si>
    <t>21020031R</t>
  </si>
  <si>
    <t>Vodič jednožilový, izolace PVC, CY 16 mm2,zž, pevně</t>
  </si>
  <si>
    <t>916463767</t>
  </si>
  <si>
    <t>21020032R</t>
  </si>
  <si>
    <t>Kabel silový, izolace PVC, CYKY-J 3×1.5 mm2, pevně</t>
  </si>
  <si>
    <t>-501169901</t>
  </si>
  <si>
    <t>21020033R</t>
  </si>
  <si>
    <t>Kabel silový, izolace PVC, CYKY-J 3×2.5 mm2, pevně</t>
  </si>
  <si>
    <t>-2050541947</t>
  </si>
  <si>
    <t>21020034R</t>
  </si>
  <si>
    <t>Kabel silový, izolace PVC, CYKY-J 5×1.5 mm2, pevně</t>
  </si>
  <si>
    <t>-920850412</t>
  </si>
  <si>
    <t>21020035R</t>
  </si>
  <si>
    <t>Kabel silový, izolace PVC, CYKY-J 5×2.5 mm2, pevně</t>
  </si>
  <si>
    <t>-1630028582</t>
  </si>
  <si>
    <t>21020036R</t>
  </si>
  <si>
    <t>Kabel silový, izolace PVC, CYKY-J 4×10 , pevně</t>
  </si>
  <si>
    <t>1495432036</t>
  </si>
  <si>
    <t>21020037R</t>
  </si>
  <si>
    <t>Kabel silový, izolace PVC, CYKY-J 4×16 , volně</t>
  </si>
  <si>
    <t>1943462682</t>
  </si>
  <si>
    <t>21020038R</t>
  </si>
  <si>
    <t>Kabel návěštní JYTY 4×1 mm, pevně</t>
  </si>
  <si>
    <t>1891007701</t>
  </si>
  <si>
    <t>21020039R</t>
  </si>
  <si>
    <t>ZS16 uzem.na potrubí</t>
  </si>
  <si>
    <t>-640107280</t>
  </si>
  <si>
    <t>21020040R</t>
  </si>
  <si>
    <t>Cu pás. ZS16 20x500x0,5mm</t>
  </si>
  <si>
    <t>-158021037</t>
  </si>
  <si>
    <t>21020041R</t>
  </si>
  <si>
    <t>Ukončení vodičů v rozvaděčích do 2,5 mm2</t>
  </si>
  <si>
    <t>201306885</t>
  </si>
  <si>
    <t>21020042R</t>
  </si>
  <si>
    <t>Ukončení vodičů v rozvaděčích do 16 mm2</t>
  </si>
  <si>
    <t>-1308995207</t>
  </si>
  <si>
    <t>21020043R</t>
  </si>
  <si>
    <t>Ukončení vodičů na svorkovnici do 16 mm2</t>
  </si>
  <si>
    <t>-1558820061</t>
  </si>
  <si>
    <t>21020044R</t>
  </si>
  <si>
    <t>HM 8 HMOŽDINKA 8</t>
  </si>
  <si>
    <t>-613793354</t>
  </si>
  <si>
    <t>21020045R</t>
  </si>
  <si>
    <t>Podružný materiál</t>
  </si>
  <si>
    <t>1042622747</t>
  </si>
  <si>
    <t>21020046R</t>
  </si>
  <si>
    <t>HZS - Demontáž stávajícího zařízení</t>
  </si>
  <si>
    <t>262144</t>
  </si>
  <si>
    <t>-624312400</t>
  </si>
  <si>
    <t>21020047R</t>
  </si>
  <si>
    <t>HZS - Drážkování, sekání a průrazy</t>
  </si>
  <si>
    <t>606602620</t>
  </si>
  <si>
    <t>21020048R</t>
  </si>
  <si>
    <t>HZS - Vyhledání připojovacího místa</t>
  </si>
  <si>
    <t>1086812735</t>
  </si>
  <si>
    <t>21020049R</t>
  </si>
  <si>
    <t>HZS - Zapojení odtahového ventilátoru</t>
  </si>
  <si>
    <t>2055699436</t>
  </si>
  <si>
    <t>21020050R</t>
  </si>
  <si>
    <t>HZS - Propojení GSM hlásiče s detektorem úniku CL a rozvaděčem R-ČOV</t>
  </si>
  <si>
    <t>205780098</t>
  </si>
  <si>
    <t>21020051R</t>
  </si>
  <si>
    <t>HZS - Úprava stáv. přívodního vedení (CYKY-J 4x16), která spočívá v jeho obnažení a znovu zatažení do skříně SP1</t>
  </si>
  <si>
    <t>-1871942370</t>
  </si>
  <si>
    <t>21020052R</t>
  </si>
  <si>
    <t>HZS - Úprava stáv. přívodního vedení pro gartáže (CYKY-J 4×10),která spočívá v jeho obnažení a zatažení do skříně SP100</t>
  </si>
  <si>
    <t>1716473156</t>
  </si>
  <si>
    <t>21020053R</t>
  </si>
  <si>
    <t>HZS - Napojení na stávající zařizení</t>
  </si>
  <si>
    <t>297629884</t>
  </si>
  <si>
    <t>21020054R</t>
  </si>
  <si>
    <t>HZS - Příprava ke komplexní zkoušce</t>
  </si>
  <si>
    <t>2070190857</t>
  </si>
  <si>
    <t>21020055R</t>
  </si>
  <si>
    <t>HZS - Zkušební provoz</t>
  </si>
  <si>
    <t>2094265693</t>
  </si>
  <si>
    <t>21020056R</t>
  </si>
  <si>
    <t>HZS - Zaučení obsluhy</t>
  </si>
  <si>
    <t>-487222049</t>
  </si>
  <si>
    <t>21020057R</t>
  </si>
  <si>
    <t>Koordinace postupu prací při zapojování a zkouškách</t>
  </si>
  <si>
    <t>-1969669755</t>
  </si>
  <si>
    <t>21020058R</t>
  </si>
  <si>
    <t>Koordinace postupu prací s ostatnimi profesemi</t>
  </si>
  <si>
    <t>-1126702896</t>
  </si>
  <si>
    <t>21020059R</t>
  </si>
  <si>
    <t>Provedení revizních zkoušek dle ČSN 33 1500 - revizní technik</t>
  </si>
  <si>
    <t>2040625692</t>
  </si>
  <si>
    <t>PS-03 - PS 03 - Hromosvody</t>
  </si>
  <si>
    <t xml:space="preserve">    21-M.03 - Hromosvod a uzemění</t>
  </si>
  <si>
    <t>21-M.03</t>
  </si>
  <si>
    <t>Hromosvod a uzemění</t>
  </si>
  <si>
    <t>21030001R</t>
  </si>
  <si>
    <t>Vodič Cu s vysokonapěťovou izolací v podpůrné trubce s jímačem + příslušenství (délka vodiče je max.11,25m)</t>
  </si>
  <si>
    <t>-1018772046</t>
  </si>
  <si>
    <t>21030002R</t>
  </si>
  <si>
    <t>Podpěra vedení na stěnu</t>
  </si>
  <si>
    <t>1511014272</t>
  </si>
  <si>
    <t>21030003R</t>
  </si>
  <si>
    <t>Ukotvení podpůrné trubky ke krovu</t>
  </si>
  <si>
    <t>1563358916</t>
  </si>
  <si>
    <t>21030004R</t>
  </si>
  <si>
    <t>Svorka dvojkovová Cu/FeZn</t>
  </si>
  <si>
    <t>-1578518508</t>
  </si>
  <si>
    <t>21030005R</t>
  </si>
  <si>
    <t>Křížová svorka drát-drát / drát - pásek / pásek- pásek</t>
  </si>
  <si>
    <t>-1016901180</t>
  </si>
  <si>
    <t>21030006R</t>
  </si>
  <si>
    <t>Ocelový drát pozinkovaný s izolací FeZn/PVC-D10/13 (0,695kg/m), pevně (od SZ k zemniči)</t>
  </si>
  <si>
    <t>1889518766</t>
  </si>
  <si>
    <t>21030007R</t>
  </si>
  <si>
    <t>Svorka hromosvodní, uzemňovací - SP připojovací</t>
  </si>
  <si>
    <t>-1834109000</t>
  </si>
  <si>
    <t>21030008R</t>
  </si>
  <si>
    <t>Zemniče FeZn - ZT1,5s tyč se svorkou 1500x26mm</t>
  </si>
  <si>
    <t>690296339</t>
  </si>
  <si>
    <t>21030009R</t>
  </si>
  <si>
    <t>Antikorozní páska PETROLAT 50mm - 10m (zaizolování křížových svorek)</t>
  </si>
  <si>
    <t>-1587841843</t>
  </si>
  <si>
    <t>21030010R</t>
  </si>
  <si>
    <t>-279618556</t>
  </si>
  <si>
    <t>21030011R</t>
  </si>
  <si>
    <t>Provedení revizních zkoušek dle ČSN 33 1500 - revizni technik</t>
  </si>
  <si>
    <t>-1358986533</t>
  </si>
  <si>
    <t>PS-04 - PS 04 - ČOV - ZTI</t>
  </si>
  <si>
    <t xml:space="preserve">    721 - Zdravotechnika - vnitřní kanalizace</t>
  </si>
  <si>
    <t xml:space="preserve">    722 - Zdravotechnika - vnitřní vodovod</t>
  </si>
  <si>
    <t xml:space="preserve">    725 - Zdravotechnika - zařizovací předměty</t>
  </si>
  <si>
    <t>310321111</t>
  </si>
  <si>
    <t>Zabetonování otvorů ve zdivu nadzákladovém včetně bednění, odbednění a výztuže (materiál v ceně) plochy do 1 m2</t>
  </si>
  <si>
    <t>-786267832</t>
  </si>
  <si>
    <t>1*(PI*0,03*0,03*0,3)</t>
  </si>
  <si>
    <t>610321100R</t>
  </si>
  <si>
    <t>Zabetonování otvoru do pl 1 m2 ve zdivu nadzákladovém včetně bednění</t>
  </si>
  <si>
    <t>2025228620</t>
  </si>
  <si>
    <t>612135101</t>
  </si>
  <si>
    <t>Hrubá výplň rýh maltou jakékoli šířky rýhy ve stěnách</t>
  </si>
  <si>
    <t>-2085165247</t>
  </si>
  <si>
    <t xml:space="preserve">Poznámka k souboru cen:
1. V cenách nejsou započteny náklady na omítku rýh, tyto se ocení příšlušnými cenami tohoto katalogu. </t>
  </si>
  <si>
    <t>21*0,07</t>
  </si>
  <si>
    <t>631312141</t>
  </si>
  <si>
    <t>Doplnění dosavadních mazanin prostým betonem s dodáním hmot, bez potěru, plochy jednotlivě rýh v dosavadních mazaninách</t>
  </si>
  <si>
    <t>-43701181</t>
  </si>
  <si>
    <t>1*0,07*0,07</t>
  </si>
  <si>
    <t>971033141</t>
  </si>
  <si>
    <t>Vybourání otvorů ve zdivu základovém nebo nadzákladovém z cihel, tvárnic, příčkovek z cihel pálených na maltu vápennou nebo vápenocementovou průměru profilu do 60 mm, tl. do 300 mm</t>
  </si>
  <si>
    <t>873542811</t>
  </si>
  <si>
    <t>974032142</t>
  </si>
  <si>
    <t>Vysekání rýh ve stěnách nebo příčkách z dutých cihel, tvárnic, desek z dutých cihel nebo tvárnic do hl. 70 mm a šířky do 70 mm</t>
  </si>
  <si>
    <t>290059683</t>
  </si>
  <si>
    <t>974042542</t>
  </si>
  <si>
    <t>Vysekání rýh v betonové nebo jiné monolitické dlažbě s betonovým podkladem do hl.70 mm a šířky do 70 mm</t>
  </si>
  <si>
    <t>-526482335</t>
  </si>
  <si>
    <t>977151119</t>
  </si>
  <si>
    <t>Jádrové vrty diamantovými korunkami do stavebních materiálů (železobetonu, betonu, cihel, obkladů, dlažeb, kamene) průměru přes 100 do 110 mm</t>
  </si>
  <si>
    <t>1879583799</t>
  </si>
  <si>
    <t>3*0,5</t>
  </si>
  <si>
    <t>177927399</t>
  </si>
  <si>
    <t>2*0,5</t>
  </si>
  <si>
    <t>997013211</t>
  </si>
  <si>
    <t>Vnitrostaveništní doprava suti a vybouraných hmot vodorovně do 50 m svisle ručně (nošením po schodech) pro budovy a haly výšky do 6 m</t>
  </si>
  <si>
    <t>11509929</t>
  </si>
  <si>
    <t>-1321500405</t>
  </si>
  <si>
    <t>1785291331</t>
  </si>
  <si>
    <t>4*0,286</t>
  </si>
  <si>
    <t>997013801</t>
  </si>
  <si>
    <t>-2092397020</t>
  </si>
  <si>
    <t>997013803</t>
  </si>
  <si>
    <t>Poplatek za uložení stavebního odpadu na skládce (skládkovné) z keramických materiálů</t>
  </si>
  <si>
    <t>1911179185</t>
  </si>
  <si>
    <t>713463121</t>
  </si>
  <si>
    <t>Montáž izolace tepelné potrubí a ohybů tvarovkami nebo deskami potrubními pouzdry bez povrchové úpravy (izolační materiál ve specifikaci) uchycenými sponami potrubí jednovrstvá</t>
  </si>
  <si>
    <t>614219914</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</si>
  <si>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</si>
  <si>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283771030R</t>
  </si>
  <si>
    <t>izolace potrubí pouzdro z lehčeného PE 22 x 9 mm</t>
  </si>
  <si>
    <t>-2031163262</t>
  </si>
  <si>
    <t>1,03*10</t>
  </si>
  <si>
    <t>283771110R</t>
  </si>
  <si>
    <t>izolace potrubí Mirelon Pro 28 x 9 mm</t>
  </si>
  <si>
    <t>2013445352</t>
  </si>
  <si>
    <t>283770511R</t>
  </si>
  <si>
    <t>izolace tepelná potrubí z pěnového polyetylenu 32 x 9 mm</t>
  </si>
  <si>
    <t>-1891719417</t>
  </si>
  <si>
    <t>1,03*2</t>
  </si>
  <si>
    <t>283771350R</t>
  </si>
  <si>
    <t>páska samolepící po 20 m</t>
  </si>
  <si>
    <t>848227589</t>
  </si>
  <si>
    <t>713463211</t>
  </si>
  <si>
    <t>Montáž izolace tepelné potrubí a ohybů tvarovkami nebo deskami potrubními pouzdry s povrchovou úpravou hliníkovou fólií (izolační materiál ve specifikaci) přelepenými samolepící hliníkovou páskou potrubí D do 50 mm jednovrstvá</t>
  </si>
  <si>
    <t>1179625563</t>
  </si>
  <si>
    <t>283770512R</t>
  </si>
  <si>
    <t>izolace potrubí pouzdro z lehčeného PE 22 x 9 mm s AL pláštěm</t>
  </si>
  <si>
    <t>-363982871</t>
  </si>
  <si>
    <t>1,03*1</t>
  </si>
  <si>
    <t>283770510R</t>
  </si>
  <si>
    <t>izolace potrubí pouzdro z lehčeného PE 32 x 9 mm s AL pláštěm</t>
  </si>
  <si>
    <t>296275710</t>
  </si>
  <si>
    <t>608327800</t>
  </si>
  <si>
    <t>721</t>
  </si>
  <si>
    <t>Zdravotechnika - vnitřní kanalizace</t>
  </si>
  <si>
    <t>721174025</t>
  </si>
  <si>
    <t>Potrubí z plastových trub polypropylenové [HT systém] odpadní (svislé) DN 100</t>
  </si>
  <si>
    <t>-1277321276</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</si>
  <si>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</si>
  <si>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721174042</t>
  </si>
  <si>
    <t>Potrubí z plastových trub polypropylenové [HT systém] připojovací DN 40</t>
  </si>
  <si>
    <t>-399191941</t>
  </si>
  <si>
    <t>Poznámka k položce:
- dopojení odpadů nerez aut. umyvadel</t>
  </si>
  <si>
    <t>721174043</t>
  </si>
  <si>
    <t>Potrubí z plastových trub polypropylenové [HT systém] připojovací DN 50</t>
  </si>
  <si>
    <t>480609378</t>
  </si>
  <si>
    <t>721194104</t>
  </si>
  <si>
    <t>Vyměření přípojek na potrubí vyvedení a upevnění odpadních výpustek DN 40</t>
  </si>
  <si>
    <t>1700301829</t>
  </si>
  <si>
    <t xml:space="preserve">Poznámka k souboru cen:
1. Cenami lze oceňovat i vyvedení a upevnění odpadních výpustek ke strojům a zařízením. 2. Potrubí odpadních výpustek se oceňují cenami souboru cen 721 17- . . Potrubí z plastových trub, části A 01. </t>
  </si>
  <si>
    <t>Poznámka k položce:
- pro nerez aut. umyvadla</t>
  </si>
  <si>
    <t>721194109</t>
  </si>
  <si>
    <t>Vyměření přípojek na potrubí vyvedení a upevnění odpadních výpustek DN 100</t>
  </si>
  <si>
    <t>-402492377</t>
  </si>
  <si>
    <t>721274123</t>
  </si>
  <si>
    <t>Ventily přivzdušňovací odpadních potrubí vnitřní DN 100</t>
  </si>
  <si>
    <t>712745363</t>
  </si>
  <si>
    <t>721290111</t>
  </si>
  <si>
    <t>Zkouška těsnosti kanalizace v objektech vodou do DN 125</t>
  </si>
  <si>
    <t>-2094014473</t>
  </si>
  <si>
    <t xml:space="preserve">Poznámka k souboru cen:
1. V ceně -0123 není započteno dodání média; jeho dodávka se oceňuje ve specifikaci. </t>
  </si>
  <si>
    <t>6+10</t>
  </si>
  <si>
    <t>286156030</t>
  </si>
  <si>
    <t>čistící tvarovka HTRE, DN 100</t>
  </si>
  <si>
    <t>-683742837</t>
  </si>
  <si>
    <t>998721101</t>
  </si>
  <si>
    <t>Přesun hmot pro vnitřní kanalizace stanovený z hmotnosti přesunovaného materiálu vodorovná dopravní vzdálenost do 50 m v objektech výšky do 6 m</t>
  </si>
  <si>
    <t>1701798746</t>
  </si>
  <si>
    <t>722</t>
  </si>
  <si>
    <t>Zdravotechnika - vnitřní vodovod</t>
  </si>
  <si>
    <t>722170000R</t>
  </si>
  <si>
    <t>Napojení na stávající vodovodní potrubí G 1</t>
  </si>
  <si>
    <t>-1239906497</t>
  </si>
  <si>
    <t>722174022</t>
  </si>
  <si>
    <t>Potrubí z plastových trubek z polypropylenu (PPR) svařovaných polyfuzně PN 20 (SDR 6) D 20 x 3,4</t>
  </si>
  <si>
    <t>-69355021</t>
  </si>
  <si>
    <t xml:space="preserve">Poznámka k souboru cen:
1. V cenách -4001 až -4088 jsou započteny náklady na montáž a dodávku potrubí a tvarovek. </t>
  </si>
  <si>
    <t>722174023</t>
  </si>
  <si>
    <t>Potrubí z plastových trubek z polypropylenu (PPR) svařovaných polyfuzně PN 20 (SDR 6) D 25 x 4,2</t>
  </si>
  <si>
    <t>-620671711</t>
  </si>
  <si>
    <t>722174024</t>
  </si>
  <si>
    <t>Potrubí z plastových trubek z polypropylenu (PPR) svařovaných polyfuzně PN 20 (SDR 6) D 32 x 5,4</t>
  </si>
  <si>
    <t>919890387</t>
  </si>
  <si>
    <t>722220152</t>
  </si>
  <si>
    <t>Armatury s jedním závitem plastové (PPR) PN 20 (SDR 6) DN 20 x G 1/2</t>
  </si>
  <si>
    <t>232246566</t>
  </si>
  <si>
    <t xml:space="preserve">Poznámka k souboru cen:
1. Cenami -9101 až -9106 nelze oceňovat montáž nástěnek. 2. V cenách –0111 až -0122 je započteno i vyvedení a upevnění výpustek. </t>
  </si>
  <si>
    <t>722220161</t>
  </si>
  <si>
    <t>Armatury s jedním závitem plastové (PPR) PN 20 (SDR 6) DN 20 x G 1/2 (nástěnný komplet)</t>
  </si>
  <si>
    <t>soubor</t>
  </si>
  <si>
    <t>-535132101</t>
  </si>
  <si>
    <t>722232045</t>
  </si>
  <si>
    <t>Armatury se dvěma závity kulové kohouty PN 42 do 185  st.C přímé vnitřní závit [R 250 D Giacomini] G 1</t>
  </si>
  <si>
    <t>1208189335</t>
  </si>
  <si>
    <t>722232063</t>
  </si>
  <si>
    <t>Armatury se dvěma závity kulové kohouty PN 42 do 185  st.C přímé vnitřní závit s vypouštěním [R 250 DS Giacomini] G 1</t>
  </si>
  <si>
    <t>749722805</t>
  </si>
  <si>
    <t>722262213</t>
  </si>
  <si>
    <t>Vodoměry pro vodu do 40 st.C závitové horizontální jednovtokové suchoběžné G 3/4 x 130 mm Qn 1,5</t>
  </si>
  <si>
    <t>-1464275472</t>
  </si>
  <si>
    <t xml:space="preserve">Poznámka k souboru cen:
1. Cenami nelze oceňovat montáže vodoměrů při zřizování vodovodních přípojek; tyto práce se oceňují cenami souboru cen 722 26- . 9 Oprava vodoměrů, části C 02. </t>
  </si>
  <si>
    <t>722290226</t>
  </si>
  <si>
    <t>Zkoušky, proplach a desinfekce vodovodního potrubí zkoušky těsnosti vodovodního potrubí závitového do DN 50</t>
  </si>
  <si>
    <t>2026670612</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</si>
  <si>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</si>
  <si>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11+13</t>
  </si>
  <si>
    <t>998722101</t>
  </si>
  <si>
    <t>Přesun hmot pro vnitřní vodovod stanovený z hmotnosti přesunovaného materiálu vodorovná dopravní vzdálenost do 50 m v objektech výšky do 6 m</t>
  </si>
  <si>
    <t>-1426296632</t>
  </si>
  <si>
    <t>725</t>
  </si>
  <si>
    <t>Zdravotechnika - zařizovací předměty</t>
  </si>
  <si>
    <t>725112171</t>
  </si>
  <si>
    <t>Zařízení záchodů kombi klozety s hlubokým splachováním odpad vodorovný</t>
  </si>
  <si>
    <t>1374807732</t>
  </si>
  <si>
    <t xml:space="preserve">Poznámka k souboru cen:
1. V cenách -1351, -1361, -3124 není započten napájecí zdroj. 2. V cenách jsou započtená klozetová sedátka. </t>
  </si>
  <si>
    <t>55167382R</t>
  </si>
  <si>
    <t xml:space="preserve">sedátko klozetové duroplastové s poklopem, ocelové úchyty </t>
  </si>
  <si>
    <t>-2111784252</t>
  </si>
  <si>
    <t>725211622</t>
  </si>
  <si>
    <t>Umyvadla keramická bez výtokových armatur se zápachovou uzávěrkou připevněná na stěnu šrouby bílá se sloupem 550 mm</t>
  </si>
  <si>
    <t>-161878717</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</si>
  <si>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</si>
  <si>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725211701</t>
  </si>
  <si>
    <t>Umyvadla umývátka keramická se zápachovou uzávěrkou stěnová 400 mm</t>
  </si>
  <si>
    <t>-830571310</t>
  </si>
  <si>
    <t>725539201</t>
  </si>
  <si>
    <t>Elektrické ohřívače zásobníkové montáž tlakových ohřívačů závěsných (svislých nebo vodorovných) do 15 l</t>
  </si>
  <si>
    <t>-1500938141</t>
  </si>
  <si>
    <t xml:space="preserve">Poznámka k souboru cen:
1. V cenách -1101 až -2220 a -9201 až -9206 je započteno upevnění zásobníků na příčky tl. 15 cm, na zdi a na nosné konstrukce. Osazení nosné konstrukce se oceňuje cenami katalogu 800-767 Konstrukce zámečnické. </t>
  </si>
  <si>
    <t>541322860</t>
  </si>
  <si>
    <t>ohřívač vody elektrický tlakový, 5l 2kW pod umyvadlo</t>
  </si>
  <si>
    <t>-1179173188</t>
  </si>
  <si>
    <t>551666060</t>
  </si>
  <si>
    <t>armatura bezpečnostní pro elektrické tlakové ohřívače vody 0,7 MPa</t>
  </si>
  <si>
    <t>85676944</t>
  </si>
  <si>
    <t>Poznámka k položce:
obj.číslo: 000757</t>
  </si>
  <si>
    <t>725819401</t>
  </si>
  <si>
    <t>Ventily montáž ventilů ostatních typů rohových s připojovací trubičkou G 1/2</t>
  </si>
  <si>
    <t>425912490</t>
  </si>
  <si>
    <t>551456330</t>
  </si>
  <si>
    <t>materiály ostatní: ventil rohový mosazný T 66A 1/2"</t>
  </si>
  <si>
    <t>CS ÚRS 2015 01</t>
  </si>
  <si>
    <t>1908724976</t>
  </si>
  <si>
    <t>725822611</t>
  </si>
  <si>
    <t>Baterie umyvadlové stojánkové pákové bez výpusti</t>
  </si>
  <si>
    <t>-1778683818</t>
  </si>
  <si>
    <t xml:space="preserve">Poznámka k souboru cen:
1. V cenách –2654, 56, -9101-9202 není započten napájecí zdroj. </t>
  </si>
  <si>
    <t>725822613</t>
  </si>
  <si>
    <t>Baterie umyvadlové stojánkové pákové bez výpusti pro studenou vodu</t>
  </si>
  <si>
    <t>1555992241</t>
  </si>
  <si>
    <t>725841341R</t>
  </si>
  <si>
    <t>Kompaktní oční sprcha s nerezovou miskou, na zeď</t>
  </si>
  <si>
    <t>395530586</t>
  </si>
  <si>
    <t>725851325</t>
  </si>
  <si>
    <t>Ventily odpadní pro zařizovací předměty umyvadlové bez přepadu G 5/4 [HL 15.1]</t>
  </si>
  <si>
    <t>-2106810538</t>
  </si>
  <si>
    <t>725869203</t>
  </si>
  <si>
    <t>Zápachové uzávěrky zařizovacích předmětů montáž zápachových uzávěrek dřezových jednodílných DN 40</t>
  </si>
  <si>
    <t>1165659259</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</si>
  <si>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</si>
  <si>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551611150</t>
  </si>
  <si>
    <t>uzávěrka zápachová dřezová DN 40</t>
  </si>
  <si>
    <t>151779034</t>
  </si>
  <si>
    <t>998725101</t>
  </si>
  <si>
    <t>Přesun hmot pro zařizovací předměty stanovený z hmotnosti přesunovaného materiálu vodorovná dopravní vzdálenost do 50 m v objektech výšky do 6 m</t>
  </si>
  <si>
    <t>312093890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</si>
  <si>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</si>
  <si>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R-8999010</t>
  </si>
  <si>
    <t>Segmentové těsnění prostupu pro potrubí D 50 mm</t>
  </si>
  <si>
    <t>1935811859</t>
  </si>
  <si>
    <t>R-8999030</t>
  </si>
  <si>
    <t>Zřízení prostupu pro potrubí D 160 mm - vyvrtání otvoru + segmentové těsnění</t>
  </si>
  <si>
    <t>-1968550638</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</si>
  <si>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</si>
  <si>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</si>
  <si>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</si>
  <si>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</si>
  <si>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</si>
  <si>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</si>
  <si>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</si>
  <si>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</si>
  <si>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011002000R</t>
  </si>
  <si>
    <t>Hlavní tituly průvodních činností a nákladů průzkumné, geodetické a projektové práce průzkumné práce</t>
  </si>
  <si>
    <t>…</t>
  </si>
  <si>
    <t>1024</t>
  </si>
  <si>
    <t>2128907189</t>
  </si>
  <si>
    <t>011470000R</t>
  </si>
  <si>
    <t>Pasportizace stávajících objektů - Zjištění a zdokumentavání stávajícího stavu zástavby a objektů, které mohou být dotčeny stavbou a zdokumentování stavu silnice na objízdných trasách - 3x fotografická dokumentace, 3x videozáznam</t>
  </si>
  <si>
    <t>1018919893</t>
  </si>
  <si>
    <t>011480000R</t>
  </si>
  <si>
    <t>Fotodokumentace během výstavby - 1x měsíčně sada barevných fotografií v tištěné i elektronické formě, 3x závěrečná fotodokumentace v albu s popisem v tištěné i elektronické podobě</t>
  </si>
  <si>
    <t>-446490168</t>
  </si>
  <si>
    <t>012103001R</t>
  </si>
  <si>
    <t>Geodetické práce před výstavbou a během stavby - zaměření a vytýčení stáv. podzemních vedení oprávněnou osobou, vytyčení stavby oprávněným geodetem před zahájením stavby  (3x tištěná forma  3x CD) a vytyčení stavby v průběhu výstavby</t>
  </si>
  <si>
    <t>484894480</t>
  </si>
  <si>
    <t>012303001R</t>
  </si>
  <si>
    <t>Geodetické práce po výstavbě - zaměření skutečného provedení stavby (3x tištěná forma  3x CD), zpracování geometrického oddělovacího plánu pro majetkové vypořádání vlastnických vztahů, ověření příslušného KÚ</t>
  </si>
  <si>
    <t>1296719327</t>
  </si>
  <si>
    <t>013002001R</t>
  </si>
  <si>
    <t>Projektové práce - vypracování dokumentace skutečného provedení stavby DSPS  (4x tištěná forma 4x CD)</t>
  </si>
  <si>
    <t>1595222008</t>
  </si>
  <si>
    <t>VRN3</t>
  </si>
  <si>
    <t>Zařízení staveniště</t>
  </si>
  <si>
    <t>030001001R</t>
  </si>
  <si>
    <t>Zařízení staveniště - vybavení a zabezpečení staveniště, zajištění výkopů a ZS mobilním oplocením, zrušení zařízení staveniště</t>
  </si>
  <si>
    <t>659278129</t>
  </si>
  <si>
    <t>VRN4</t>
  </si>
  <si>
    <t>Inženýrská činnost</t>
  </si>
  <si>
    <t>040001000</t>
  </si>
  <si>
    <t>Základní rozdělení průvodních činností a nákladů inženýrská činnost</t>
  </si>
  <si>
    <t>2096074598</t>
  </si>
  <si>
    <t>043002001R</t>
  </si>
  <si>
    <t>Zkoušky a ostatní měření - provedení zkoušek nad rámec smluvních KZP (zajištění všech testů pro zjištění kvality kcí), vč. dalších zkoušek požadovaných objednatelem, hutnící zkoušky v komunikacích, zkoušky činnosti technologických zařízení</t>
  </si>
  <si>
    <t>-282090621</t>
  </si>
  <si>
    <t>VRN6</t>
  </si>
  <si>
    <t>Územní vlivy</t>
  </si>
  <si>
    <t>062002000</t>
  </si>
  <si>
    <t>Hlavní tituly průvodních činností a nákladů územní vlivy ztížené dopravní podmínky</t>
  </si>
  <si>
    <t>-1427749867</t>
  </si>
  <si>
    <t>068002000R</t>
  </si>
  <si>
    <t>Průběžný uklid a čištění vnitroareálových a veřejných komunikací po dobu stavby</t>
  </si>
  <si>
    <t>-752221280</t>
  </si>
  <si>
    <t>VRN7</t>
  </si>
  <si>
    <t>Provozní vlivy</t>
  </si>
  <si>
    <t>072002001R</t>
  </si>
  <si>
    <t>Silniční provoz - zpracování DIO (dopravně inženýrské opatření - zřízení, údržba, přemístění a odstranění dočasného dopr.značení po dobu výstavby), projednání dopr.značení k dopravním omezením s pověřenými organizacemi, zřízení provizorních lávek a přejez</t>
  </si>
  <si>
    <t>-294243165</t>
  </si>
  <si>
    <t>Poznámka k položce:
Úhrnná částka musí obsahovat veškeré náklady na dočasné úpravy a regulaci dopravy (i pěší) na staveništi i mimo něj a nezbytné značení a opatření vyplívající z požadavků BOZP na staveništi.</t>
  </si>
  <si>
    <t>078103000R</t>
  </si>
  <si>
    <t>Náklady na přeložky stávajících sítí</t>
  </si>
  <si>
    <t>2079847541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</si>
  <si>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</si>
  <si>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</si>
  <si>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</si>
  <si>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</si>
  <si>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</si>
  <si>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</si>
  <si>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</si>
  <si>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</si>
  <si>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</si>
  <si>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</si>
  <si>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t>
  </si>
  <si>
    <t>Stavební objekt pozemní</t>
  </si>
  <si>
    <t>Stavební objekt inženýrský</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</si>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</sst>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3" fillId="0" borderId="0" xfId="0" applyFont="1" applyAlignment="1">
      <alignment horizontal="left" vertical="center" wrapText="1"/>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5" xfId="0" applyNumberFormat="1" applyFont="1" applyBorder="1" applyAlignment="1" applyProtection="1">
      <alignment/>
      <protection/>
    </xf>
    <xf numFmtId="166" fontId="35" fillId="0" borderId="16"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38" fillId="0" borderId="0" xfId="0" applyFont="1" applyAlignment="1" applyProtection="1">
      <alignment vertical="top" wrapText="1"/>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spans="2:71"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spans="2:71" ht="29.25" customHeight="1">
      <c r="B9" s="28"/>
      <c r="C9" s="29"/>
      <c r="D9" s="34" t="s">
        <v>28</v>
      </c>
      <c r="E9" s="29"/>
      <c r="F9" s="29"/>
      <c r="G9" s="29"/>
      <c r="H9" s="29"/>
      <c r="I9" s="29"/>
      <c r="J9" s="29"/>
      <c r="K9" s="42"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42" t="s">
        <v>31</v>
      </c>
      <c r="AO9" s="29"/>
      <c r="AP9" s="29"/>
      <c r="AQ9" s="31"/>
      <c r="BE9" s="39"/>
      <c r="BS9" s="24" t="s">
        <v>8</v>
      </c>
    </row>
    <row r="10" spans="2:71"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21</v>
      </c>
      <c r="AO10" s="29"/>
      <c r="AP10" s="29"/>
      <c r="AQ10" s="31"/>
      <c r="BE10" s="39"/>
      <c r="BS10" s="24" t="s">
        <v>8</v>
      </c>
    </row>
    <row r="11" spans="2:71" ht="18.45" customHeight="1">
      <c r="B11" s="28"/>
      <c r="C11" s="29"/>
      <c r="D11" s="29"/>
      <c r="E11" s="35" t="s">
        <v>34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35</v>
      </c>
      <c r="AL11" s="29"/>
      <c r="AM11" s="29"/>
      <c r="AN11" s="35" t="s">
        <v>21</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3" t="s">
        <v>37</v>
      </c>
      <c r="AO13" s="29"/>
      <c r="AP13" s="29"/>
      <c r="AQ13" s="31"/>
      <c r="BE13" s="39"/>
      <c r="BS13" s="24" t="s">
        <v>8</v>
      </c>
    </row>
    <row r="14" spans="2:71" ht="13.5">
      <c r="B14" s="28"/>
      <c r="C14" s="29"/>
      <c r="D14" s="29"/>
      <c r="E14" s="43" t="s">
        <v>37</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0" t="s">
        <v>35</v>
      </c>
      <c r="AL14" s="29"/>
      <c r="AM14" s="29"/>
      <c r="AN14" s="43" t="s">
        <v>37</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38</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21</v>
      </c>
      <c r="AO16" s="29"/>
      <c r="AP16" s="29"/>
      <c r="AQ16" s="31"/>
      <c r="BE16" s="39"/>
      <c r="BS16" s="24" t="s">
        <v>6</v>
      </c>
    </row>
    <row r="17" spans="2:71" ht="18.45" customHeight="1">
      <c r="B17" s="28"/>
      <c r="C17" s="29"/>
      <c r="D17" s="29"/>
      <c r="E17" s="35" t="s">
        <v>39</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35</v>
      </c>
      <c r="AL17" s="29"/>
      <c r="AM17" s="29"/>
      <c r="AN17" s="35" t="s">
        <v>21</v>
      </c>
      <c r="AO17" s="29"/>
      <c r="AP17" s="29"/>
      <c r="AQ17" s="31"/>
      <c r="BE17" s="39"/>
      <c r="BS17" s="24" t="s">
        <v>40</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41</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16.5" customHeight="1">
      <c r="B20" s="28"/>
      <c r="C20" s="29"/>
      <c r="D20" s="29"/>
      <c r="E20" s="45" t="s">
        <v>21</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29"/>
      <c r="AQ22" s="31"/>
      <c r="BE22" s="39"/>
    </row>
    <row r="23" spans="2:57" s="1" customFormat="1" ht="25.9" customHeight="1">
      <c r="B23" s="47"/>
      <c r="C23" s="48"/>
      <c r="D23" s="49" t="s">
        <v>42</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39"/>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39"/>
    </row>
    <row r="25" spans="2:57" s="1" customFormat="1" ht="13.5">
      <c r="B25" s="47"/>
      <c r="C25" s="48"/>
      <c r="D25" s="48"/>
      <c r="E25" s="48"/>
      <c r="F25" s="48"/>
      <c r="G25" s="48"/>
      <c r="H25" s="48"/>
      <c r="I25" s="48"/>
      <c r="J25" s="48"/>
      <c r="K25" s="48"/>
      <c r="L25" s="53" t="s">
        <v>43</v>
      </c>
      <c r="M25" s="53"/>
      <c r="N25" s="53"/>
      <c r="O25" s="53"/>
      <c r="P25" s="48"/>
      <c r="Q25" s="48"/>
      <c r="R25" s="48"/>
      <c r="S25" s="48"/>
      <c r="T25" s="48"/>
      <c r="U25" s="48"/>
      <c r="V25" s="48"/>
      <c r="W25" s="53" t="s">
        <v>44</v>
      </c>
      <c r="X25" s="53"/>
      <c r="Y25" s="53"/>
      <c r="Z25" s="53"/>
      <c r="AA25" s="53"/>
      <c r="AB25" s="53"/>
      <c r="AC25" s="53"/>
      <c r="AD25" s="53"/>
      <c r="AE25" s="53"/>
      <c r="AF25" s="48"/>
      <c r="AG25" s="48"/>
      <c r="AH25" s="48"/>
      <c r="AI25" s="48"/>
      <c r="AJ25" s="48"/>
      <c r="AK25" s="53" t="s">
        <v>45</v>
      </c>
      <c r="AL25" s="53"/>
      <c r="AM25" s="53"/>
      <c r="AN25" s="53"/>
      <c r="AO25" s="53"/>
      <c r="AP25" s="48"/>
      <c r="AQ25" s="52"/>
      <c r="BE25" s="39"/>
    </row>
    <row r="26" spans="2:57" s="2" customFormat="1" ht="14.4" customHeight="1">
      <c r="B26" s="54"/>
      <c r="C26" s="55"/>
      <c r="D26" s="56" t="s">
        <v>46</v>
      </c>
      <c r="E26" s="55"/>
      <c r="F26" s="56" t="s">
        <v>47</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39"/>
    </row>
    <row r="27" spans="2:57" s="2" customFormat="1" ht="14.4" customHeight="1">
      <c r="B27" s="54"/>
      <c r="C27" s="55"/>
      <c r="D27" s="55"/>
      <c r="E27" s="55"/>
      <c r="F27" s="56" t="s">
        <v>48</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39"/>
    </row>
    <row r="28" spans="2:57" s="2" customFormat="1" ht="14.4" customHeight="1" hidden="1">
      <c r="B28" s="54"/>
      <c r="C28" s="55"/>
      <c r="D28" s="55"/>
      <c r="E28" s="55"/>
      <c r="F28" s="56" t="s">
        <v>49</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39"/>
    </row>
    <row r="29" spans="2:57" s="2" customFormat="1" ht="14.4" customHeight="1" hidden="1">
      <c r="B29" s="54"/>
      <c r="C29" s="55"/>
      <c r="D29" s="55"/>
      <c r="E29" s="55"/>
      <c r="F29" s="56" t="s">
        <v>50</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39"/>
    </row>
    <row r="30" spans="2:57" s="2" customFormat="1" ht="14.4" customHeight="1" hidden="1">
      <c r="B30" s="54"/>
      <c r="C30" s="55"/>
      <c r="D30" s="55"/>
      <c r="E30" s="55"/>
      <c r="F30" s="56" t="s">
        <v>51</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39"/>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39"/>
    </row>
    <row r="32" spans="2:57" s="1" customFormat="1" ht="25.9" customHeight="1">
      <c r="B32" s="47"/>
      <c r="C32" s="60"/>
      <c r="D32" s="61" t="s">
        <v>52</v>
      </c>
      <c r="E32" s="62"/>
      <c r="F32" s="62"/>
      <c r="G32" s="62"/>
      <c r="H32" s="62"/>
      <c r="I32" s="62"/>
      <c r="J32" s="62"/>
      <c r="K32" s="62"/>
      <c r="L32" s="62"/>
      <c r="M32" s="62"/>
      <c r="N32" s="62"/>
      <c r="O32" s="62"/>
      <c r="P32" s="62"/>
      <c r="Q32" s="62"/>
      <c r="R32" s="62"/>
      <c r="S32" s="62"/>
      <c r="T32" s="63" t="s">
        <v>53</v>
      </c>
      <c r="U32" s="62"/>
      <c r="V32" s="62"/>
      <c r="W32" s="62"/>
      <c r="X32" s="64" t="s">
        <v>54</v>
      </c>
      <c r="Y32" s="62"/>
      <c r="Z32" s="62"/>
      <c r="AA32" s="62"/>
      <c r="AB32" s="62"/>
      <c r="AC32" s="62"/>
      <c r="AD32" s="62"/>
      <c r="AE32" s="62"/>
      <c r="AF32" s="62"/>
      <c r="AG32" s="62"/>
      <c r="AH32" s="62"/>
      <c r="AI32" s="62"/>
      <c r="AJ32" s="62"/>
      <c r="AK32" s="65">
        <f>SUM(AK23:AK30)</f>
        <v>0</v>
      </c>
      <c r="AL32" s="62"/>
      <c r="AM32" s="62"/>
      <c r="AN32" s="62"/>
      <c r="AO32" s="66"/>
      <c r="AP32" s="60"/>
      <c r="AQ32" s="67"/>
      <c r="BE32" s="39"/>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55</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Albertinum</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Albertinum, odborný léčebný ústav Žamberk, Rekonstrukce a modernizace ČOV</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24</v>
      </c>
      <c r="D44" s="75"/>
      <c r="E44" s="75"/>
      <c r="F44" s="75"/>
      <c r="G44" s="75"/>
      <c r="H44" s="75"/>
      <c r="I44" s="75"/>
      <c r="J44" s="75"/>
      <c r="K44" s="75"/>
      <c r="L44" s="85" t="str">
        <f>IF(K8="","",K8)</f>
        <v>k.ú. Žamberk</v>
      </c>
      <c r="M44" s="75"/>
      <c r="N44" s="75"/>
      <c r="O44" s="75"/>
      <c r="P44" s="75"/>
      <c r="Q44" s="75"/>
      <c r="R44" s="75"/>
      <c r="S44" s="75"/>
      <c r="T44" s="75"/>
      <c r="U44" s="75"/>
      <c r="V44" s="75"/>
      <c r="W44" s="75"/>
      <c r="X44" s="75"/>
      <c r="Y44" s="75"/>
      <c r="Z44" s="75"/>
      <c r="AA44" s="75"/>
      <c r="AB44" s="75"/>
      <c r="AC44" s="75"/>
      <c r="AD44" s="75"/>
      <c r="AE44" s="75"/>
      <c r="AF44" s="75"/>
      <c r="AG44" s="75"/>
      <c r="AH44" s="75"/>
      <c r="AI44" s="77" t="s">
        <v>26</v>
      </c>
      <c r="AJ44" s="75"/>
      <c r="AK44" s="75"/>
      <c r="AL44" s="75"/>
      <c r="AM44" s="86" t="str">
        <f>IF(AN8="","",AN8)</f>
        <v>17. 5. 2017</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32</v>
      </c>
      <c r="D46" s="75"/>
      <c r="E46" s="75"/>
      <c r="F46" s="75"/>
      <c r="G46" s="75"/>
      <c r="H46" s="75"/>
      <c r="I46" s="75"/>
      <c r="J46" s="75"/>
      <c r="K46" s="75"/>
      <c r="L46" s="78" t="str">
        <f>IF(E11="","",E11)</f>
        <v>Pardubický kraj, Komenského nám.125, Pardubice</v>
      </c>
      <c r="M46" s="75"/>
      <c r="N46" s="75"/>
      <c r="O46" s="75"/>
      <c r="P46" s="75"/>
      <c r="Q46" s="75"/>
      <c r="R46" s="75"/>
      <c r="S46" s="75"/>
      <c r="T46" s="75"/>
      <c r="U46" s="75"/>
      <c r="V46" s="75"/>
      <c r="W46" s="75"/>
      <c r="X46" s="75"/>
      <c r="Y46" s="75"/>
      <c r="Z46" s="75"/>
      <c r="AA46" s="75"/>
      <c r="AB46" s="75"/>
      <c r="AC46" s="75"/>
      <c r="AD46" s="75"/>
      <c r="AE46" s="75"/>
      <c r="AF46" s="75"/>
      <c r="AG46" s="75"/>
      <c r="AH46" s="75"/>
      <c r="AI46" s="77" t="s">
        <v>38</v>
      </c>
      <c r="AJ46" s="75"/>
      <c r="AK46" s="75"/>
      <c r="AL46" s="75"/>
      <c r="AM46" s="78" t="str">
        <f>IF(E17="","",E17)</f>
        <v>IKKO Hradec Králové, s.r.o., Bří. Štefanů 238, HK</v>
      </c>
      <c r="AN46" s="78"/>
      <c r="AO46" s="78"/>
      <c r="AP46" s="78"/>
      <c r="AQ46" s="75"/>
      <c r="AR46" s="73"/>
      <c r="AS46" s="87" t="s">
        <v>56</v>
      </c>
      <c r="AT46" s="88"/>
      <c r="AU46" s="89"/>
      <c r="AV46" s="89"/>
      <c r="AW46" s="89"/>
      <c r="AX46" s="89"/>
      <c r="AY46" s="89"/>
      <c r="AZ46" s="89"/>
      <c r="BA46" s="89"/>
      <c r="BB46" s="89"/>
      <c r="BC46" s="89"/>
      <c r="BD46" s="90"/>
    </row>
    <row r="47" spans="2:56" s="1" customFormat="1" ht="13.5">
      <c r="B47" s="47"/>
      <c r="C47" s="77" t="s">
        <v>36</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57</v>
      </c>
      <c r="D49" s="98"/>
      <c r="E49" s="98"/>
      <c r="F49" s="98"/>
      <c r="G49" s="98"/>
      <c r="H49" s="99"/>
      <c r="I49" s="100" t="s">
        <v>58</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59</v>
      </c>
      <c r="AH49" s="98"/>
      <c r="AI49" s="98"/>
      <c r="AJ49" s="98"/>
      <c r="AK49" s="98"/>
      <c r="AL49" s="98"/>
      <c r="AM49" s="98"/>
      <c r="AN49" s="100" t="s">
        <v>60</v>
      </c>
      <c r="AO49" s="98"/>
      <c r="AP49" s="98"/>
      <c r="AQ49" s="102" t="s">
        <v>61</v>
      </c>
      <c r="AR49" s="73"/>
      <c r="AS49" s="103" t="s">
        <v>62</v>
      </c>
      <c r="AT49" s="104" t="s">
        <v>63</v>
      </c>
      <c r="AU49" s="104" t="s">
        <v>64</v>
      </c>
      <c r="AV49" s="104" t="s">
        <v>65</v>
      </c>
      <c r="AW49" s="104" t="s">
        <v>66</v>
      </c>
      <c r="AX49" s="104" t="s">
        <v>67</v>
      </c>
      <c r="AY49" s="104" t="s">
        <v>68</v>
      </c>
      <c r="AZ49" s="104" t="s">
        <v>69</v>
      </c>
      <c r="BA49" s="104" t="s">
        <v>70</v>
      </c>
      <c r="BB49" s="104" t="s">
        <v>71</v>
      </c>
      <c r="BC49" s="104" t="s">
        <v>72</v>
      </c>
      <c r="BD49" s="105" t="s">
        <v>73</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74</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ROUND(SUM(AG52:AG60),2)</f>
        <v>0</v>
      </c>
      <c r="AH51" s="111"/>
      <c r="AI51" s="111"/>
      <c r="AJ51" s="111"/>
      <c r="AK51" s="111"/>
      <c r="AL51" s="111"/>
      <c r="AM51" s="111"/>
      <c r="AN51" s="112">
        <f>SUM(AG51,AT51)</f>
        <v>0</v>
      </c>
      <c r="AO51" s="112"/>
      <c r="AP51" s="112"/>
      <c r="AQ51" s="113" t="s">
        <v>21</v>
      </c>
      <c r="AR51" s="84"/>
      <c r="AS51" s="114">
        <f>ROUND(SUM(AS52:AS60),2)</f>
        <v>0</v>
      </c>
      <c r="AT51" s="115">
        <f>ROUND(SUM(AV51:AW51),2)</f>
        <v>0</v>
      </c>
      <c r="AU51" s="116">
        <f>ROUND(SUM(AU52:AU60),5)</f>
        <v>0</v>
      </c>
      <c r="AV51" s="115">
        <f>ROUND(AZ51*L26,2)</f>
        <v>0</v>
      </c>
      <c r="AW51" s="115">
        <f>ROUND(BA51*L27,2)</f>
        <v>0</v>
      </c>
      <c r="AX51" s="115">
        <f>ROUND(BB51*L26,2)</f>
        <v>0</v>
      </c>
      <c r="AY51" s="115">
        <f>ROUND(BC51*L27,2)</f>
        <v>0</v>
      </c>
      <c r="AZ51" s="115">
        <f>ROUND(SUM(AZ52:AZ60),2)</f>
        <v>0</v>
      </c>
      <c r="BA51" s="115">
        <f>ROUND(SUM(BA52:BA60),2)</f>
        <v>0</v>
      </c>
      <c r="BB51" s="115">
        <f>ROUND(SUM(BB52:BB60),2)</f>
        <v>0</v>
      </c>
      <c r="BC51" s="115">
        <f>ROUND(SUM(BC52:BC60),2)</f>
        <v>0</v>
      </c>
      <c r="BD51" s="117">
        <f>ROUND(SUM(BD52:BD60),2)</f>
        <v>0</v>
      </c>
      <c r="BS51" s="118" t="s">
        <v>75</v>
      </c>
      <c r="BT51" s="118" t="s">
        <v>76</v>
      </c>
      <c r="BU51" s="119" t="s">
        <v>77</v>
      </c>
      <c r="BV51" s="118" t="s">
        <v>78</v>
      </c>
      <c r="BW51" s="118" t="s">
        <v>7</v>
      </c>
      <c r="BX51" s="118" t="s">
        <v>79</v>
      </c>
      <c r="CL51" s="118" t="s">
        <v>21</v>
      </c>
    </row>
    <row r="52" spans="1:91" s="5" customFormat="1" ht="31.5" customHeight="1">
      <c r="A52" s="120" t="s">
        <v>80</v>
      </c>
      <c r="B52" s="121"/>
      <c r="C52" s="122"/>
      <c r="D52" s="123" t="s">
        <v>81</v>
      </c>
      <c r="E52" s="123"/>
      <c r="F52" s="123"/>
      <c r="G52" s="123"/>
      <c r="H52" s="123"/>
      <c r="I52" s="124"/>
      <c r="J52" s="123" t="s">
        <v>82</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'IO-01 - IO 01 - Rekonstru...'!J27</f>
        <v>0</v>
      </c>
      <c r="AH52" s="124"/>
      <c r="AI52" s="124"/>
      <c r="AJ52" s="124"/>
      <c r="AK52" s="124"/>
      <c r="AL52" s="124"/>
      <c r="AM52" s="124"/>
      <c r="AN52" s="125">
        <f>SUM(AG52,AT52)</f>
        <v>0</v>
      </c>
      <c r="AO52" s="124"/>
      <c r="AP52" s="124"/>
      <c r="AQ52" s="126" t="s">
        <v>83</v>
      </c>
      <c r="AR52" s="127"/>
      <c r="AS52" s="128">
        <v>0</v>
      </c>
      <c r="AT52" s="129">
        <f>ROUND(SUM(AV52:AW52),2)</f>
        <v>0</v>
      </c>
      <c r="AU52" s="130">
        <f>'IO-01 - IO 01 - Rekonstru...'!P103</f>
        <v>0</v>
      </c>
      <c r="AV52" s="129">
        <f>'IO-01 - IO 01 - Rekonstru...'!J30</f>
        <v>0</v>
      </c>
      <c r="AW52" s="129">
        <f>'IO-01 - IO 01 - Rekonstru...'!J31</f>
        <v>0</v>
      </c>
      <c r="AX52" s="129">
        <f>'IO-01 - IO 01 - Rekonstru...'!J32</f>
        <v>0</v>
      </c>
      <c r="AY52" s="129">
        <f>'IO-01 - IO 01 - Rekonstru...'!J33</f>
        <v>0</v>
      </c>
      <c r="AZ52" s="129">
        <f>'IO-01 - IO 01 - Rekonstru...'!F30</f>
        <v>0</v>
      </c>
      <c r="BA52" s="129">
        <f>'IO-01 - IO 01 - Rekonstru...'!F31</f>
        <v>0</v>
      </c>
      <c r="BB52" s="129">
        <f>'IO-01 - IO 01 - Rekonstru...'!F32</f>
        <v>0</v>
      </c>
      <c r="BC52" s="129">
        <f>'IO-01 - IO 01 - Rekonstru...'!F33</f>
        <v>0</v>
      </c>
      <c r="BD52" s="131">
        <f>'IO-01 - IO 01 - Rekonstru...'!F34</f>
        <v>0</v>
      </c>
      <c r="BT52" s="132" t="s">
        <v>84</v>
      </c>
      <c r="BV52" s="132" t="s">
        <v>78</v>
      </c>
      <c r="BW52" s="132" t="s">
        <v>85</v>
      </c>
      <c r="BX52" s="132" t="s">
        <v>7</v>
      </c>
      <c r="CL52" s="132" t="s">
        <v>21</v>
      </c>
      <c r="CM52" s="132" t="s">
        <v>86</v>
      </c>
    </row>
    <row r="53" spans="1:91" s="5" customFormat="1" ht="31.5" customHeight="1">
      <c r="A53" s="120" t="s">
        <v>80</v>
      </c>
      <c r="B53" s="121"/>
      <c r="C53" s="122"/>
      <c r="D53" s="123" t="s">
        <v>87</v>
      </c>
      <c r="E53" s="123"/>
      <c r="F53" s="123"/>
      <c r="G53" s="123"/>
      <c r="H53" s="123"/>
      <c r="I53" s="124"/>
      <c r="J53" s="123" t="s">
        <v>88</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'IO-02 - IO 02 - Gravitačn...'!J27</f>
        <v>0</v>
      </c>
      <c r="AH53" s="124"/>
      <c r="AI53" s="124"/>
      <c r="AJ53" s="124"/>
      <c r="AK53" s="124"/>
      <c r="AL53" s="124"/>
      <c r="AM53" s="124"/>
      <c r="AN53" s="125">
        <f>SUM(AG53,AT53)</f>
        <v>0</v>
      </c>
      <c r="AO53" s="124"/>
      <c r="AP53" s="124"/>
      <c r="AQ53" s="126" t="s">
        <v>83</v>
      </c>
      <c r="AR53" s="127"/>
      <c r="AS53" s="128">
        <v>0</v>
      </c>
      <c r="AT53" s="129">
        <f>ROUND(SUM(AV53:AW53),2)</f>
        <v>0</v>
      </c>
      <c r="AU53" s="130">
        <f>'IO-02 - IO 02 - Gravitačn...'!P85</f>
        <v>0</v>
      </c>
      <c r="AV53" s="129">
        <f>'IO-02 - IO 02 - Gravitačn...'!J30</f>
        <v>0</v>
      </c>
      <c r="AW53" s="129">
        <f>'IO-02 - IO 02 - Gravitačn...'!J31</f>
        <v>0</v>
      </c>
      <c r="AX53" s="129">
        <f>'IO-02 - IO 02 - Gravitačn...'!J32</f>
        <v>0</v>
      </c>
      <c r="AY53" s="129">
        <f>'IO-02 - IO 02 - Gravitačn...'!J33</f>
        <v>0</v>
      </c>
      <c r="AZ53" s="129">
        <f>'IO-02 - IO 02 - Gravitačn...'!F30</f>
        <v>0</v>
      </c>
      <c r="BA53" s="129">
        <f>'IO-02 - IO 02 - Gravitačn...'!F31</f>
        <v>0</v>
      </c>
      <c r="BB53" s="129">
        <f>'IO-02 - IO 02 - Gravitačn...'!F32</f>
        <v>0</v>
      </c>
      <c r="BC53" s="129">
        <f>'IO-02 - IO 02 - Gravitačn...'!F33</f>
        <v>0</v>
      </c>
      <c r="BD53" s="131">
        <f>'IO-02 - IO 02 - Gravitačn...'!F34</f>
        <v>0</v>
      </c>
      <c r="BT53" s="132" t="s">
        <v>84</v>
      </c>
      <c r="BV53" s="132" t="s">
        <v>78</v>
      </c>
      <c r="BW53" s="132" t="s">
        <v>89</v>
      </c>
      <c r="BX53" s="132" t="s">
        <v>7</v>
      </c>
      <c r="CL53" s="132" t="s">
        <v>21</v>
      </c>
      <c r="CM53" s="132" t="s">
        <v>86</v>
      </c>
    </row>
    <row r="54" spans="1:91" s="5" customFormat="1" ht="31.5" customHeight="1">
      <c r="A54" s="120" t="s">
        <v>80</v>
      </c>
      <c r="B54" s="121"/>
      <c r="C54" s="122"/>
      <c r="D54" s="123" t="s">
        <v>90</v>
      </c>
      <c r="E54" s="123"/>
      <c r="F54" s="123"/>
      <c r="G54" s="123"/>
      <c r="H54" s="123"/>
      <c r="I54" s="124"/>
      <c r="J54" s="123" t="s">
        <v>91</v>
      </c>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5">
        <f>'IO-03 - IO 03 - Gravitačn...'!J27</f>
        <v>0</v>
      </c>
      <c r="AH54" s="124"/>
      <c r="AI54" s="124"/>
      <c r="AJ54" s="124"/>
      <c r="AK54" s="124"/>
      <c r="AL54" s="124"/>
      <c r="AM54" s="124"/>
      <c r="AN54" s="125">
        <f>SUM(AG54,AT54)</f>
        <v>0</v>
      </c>
      <c r="AO54" s="124"/>
      <c r="AP54" s="124"/>
      <c r="AQ54" s="126" t="s">
        <v>83</v>
      </c>
      <c r="AR54" s="127"/>
      <c r="AS54" s="128">
        <v>0</v>
      </c>
      <c r="AT54" s="129">
        <f>ROUND(SUM(AV54:AW54),2)</f>
        <v>0</v>
      </c>
      <c r="AU54" s="130">
        <f>'IO-03 - IO 03 - Gravitačn...'!P86</f>
        <v>0</v>
      </c>
      <c r="AV54" s="129">
        <f>'IO-03 - IO 03 - Gravitačn...'!J30</f>
        <v>0</v>
      </c>
      <c r="AW54" s="129">
        <f>'IO-03 - IO 03 - Gravitačn...'!J31</f>
        <v>0</v>
      </c>
      <c r="AX54" s="129">
        <f>'IO-03 - IO 03 - Gravitačn...'!J32</f>
        <v>0</v>
      </c>
      <c r="AY54" s="129">
        <f>'IO-03 - IO 03 - Gravitačn...'!J33</f>
        <v>0</v>
      </c>
      <c r="AZ54" s="129">
        <f>'IO-03 - IO 03 - Gravitačn...'!F30</f>
        <v>0</v>
      </c>
      <c r="BA54" s="129">
        <f>'IO-03 - IO 03 - Gravitačn...'!F31</f>
        <v>0</v>
      </c>
      <c r="BB54" s="129">
        <f>'IO-03 - IO 03 - Gravitačn...'!F32</f>
        <v>0</v>
      </c>
      <c r="BC54" s="129">
        <f>'IO-03 - IO 03 - Gravitačn...'!F33</f>
        <v>0</v>
      </c>
      <c r="BD54" s="131">
        <f>'IO-03 - IO 03 - Gravitačn...'!F34</f>
        <v>0</v>
      </c>
      <c r="BT54" s="132" t="s">
        <v>84</v>
      </c>
      <c r="BV54" s="132" t="s">
        <v>78</v>
      </c>
      <c r="BW54" s="132" t="s">
        <v>92</v>
      </c>
      <c r="BX54" s="132" t="s">
        <v>7</v>
      </c>
      <c r="CL54" s="132" t="s">
        <v>21</v>
      </c>
      <c r="CM54" s="132" t="s">
        <v>86</v>
      </c>
    </row>
    <row r="55" spans="1:91" s="5" customFormat="1" ht="31.5" customHeight="1">
      <c r="A55" s="120" t="s">
        <v>80</v>
      </c>
      <c r="B55" s="121"/>
      <c r="C55" s="122"/>
      <c r="D55" s="123" t="s">
        <v>93</v>
      </c>
      <c r="E55" s="123"/>
      <c r="F55" s="123"/>
      <c r="G55" s="123"/>
      <c r="H55" s="123"/>
      <c r="I55" s="124"/>
      <c r="J55" s="123" t="s">
        <v>94</v>
      </c>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5">
        <f>'IO-04 - IO 04 - Příjezdov...'!J27</f>
        <v>0</v>
      </c>
      <c r="AH55" s="124"/>
      <c r="AI55" s="124"/>
      <c r="AJ55" s="124"/>
      <c r="AK55" s="124"/>
      <c r="AL55" s="124"/>
      <c r="AM55" s="124"/>
      <c r="AN55" s="125">
        <f>SUM(AG55,AT55)</f>
        <v>0</v>
      </c>
      <c r="AO55" s="124"/>
      <c r="AP55" s="124"/>
      <c r="AQ55" s="126" t="s">
        <v>83</v>
      </c>
      <c r="AR55" s="127"/>
      <c r="AS55" s="128">
        <v>0</v>
      </c>
      <c r="AT55" s="129">
        <f>ROUND(SUM(AV55:AW55),2)</f>
        <v>0</v>
      </c>
      <c r="AU55" s="130">
        <f>'IO-04 - IO 04 - Příjezdov...'!P82</f>
        <v>0</v>
      </c>
      <c r="AV55" s="129">
        <f>'IO-04 - IO 04 - Příjezdov...'!J30</f>
        <v>0</v>
      </c>
      <c r="AW55" s="129">
        <f>'IO-04 - IO 04 - Příjezdov...'!J31</f>
        <v>0</v>
      </c>
      <c r="AX55" s="129">
        <f>'IO-04 - IO 04 - Příjezdov...'!J32</f>
        <v>0</v>
      </c>
      <c r="AY55" s="129">
        <f>'IO-04 - IO 04 - Příjezdov...'!J33</f>
        <v>0</v>
      </c>
      <c r="AZ55" s="129">
        <f>'IO-04 - IO 04 - Příjezdov...'!F30</f>
        <v>0</v>
      </c>
      <c r="BA55" s="129">
        <f>'IO-04 - IO 04 - Příjezdov...'!F31</f>
        <v>0</v>
      </c>
      <c r="BB55" s="129">
        <f>'IO-04 - IO 04 - Příjezdov...'!F32</f>
        <v>0</v>
      </c>
      <c r="BC55" s="129">
        <f>'IO-04 - IO 04 - Příjezdov...'!F33</f>
        <v>0</v>
      </c>
      <c r="BD55" s="131">
        <f>'IO-04 - IO 04 - Příjezdov...'!F34</f>
        <v>0</v>
      </c>
      <c r="BT55" s="132" t="s">
        <v>84</v>
      </c>
      <c r="BV55" s="132" t="s">
        <v>78</v>
      </c>
      <c r="BW55" s="132" t="s">
        <v>95</v>
      </c>
      <c r="BX55" s="132" t="s">
        <v>7</v>
      </c>
      <c r="CL55" s="132" t="s">
        <v>21</v>
      </c>
      <c r="CM55" s="132" t="s">
        <v>86</v>
      </c>
    </row>
    <row r="56" spans="1:91" s="5" customFormat="1" ht="16.5" customHeight="1">
      <c r="A56" s="120" t="s">
        <v>80</v>
      </c>
      <c r="B56" s="121"/>
      <c r="C56" s="122"/>
      <c r="D56" s="123" t="s">
        <v>96</v>
      </c>
      <c r="E56" s="123"/>
      <c r="F56" s="123"/>
      <c r="G56" s="123"/>
      <c r="H56" s="123"/>
      <c r="I56" s="124"/>
      <c r="J56" s="123" t="s">
        <v>97</v>
      </c>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5">
        <f>'PS-01 - PS 01 - ČOV - str...'!J27</f>
        <v>0</v>
      </c>
      <c r="AH56" s="124"/>
      <c r="AI56" s="124"/>
      <c r="AJ56" s="124"/>
      <c r="AK56" s="124"/>
      <c r="AL56" s="124"/>
      <c r="AM56" s="124"/>
      <c r="AN56" s="125">
        <f>SUM(AG56,AT56)</f>
        <v>0</v>
      </c>
      <c r="AO56" s="124"/>
      <c r="AP56" s="124"/>
      <c r="AQ56" s="126" t="s">
        <v>98</v>
      </c>
      <c r="AR56" s="127"/>
      <c r="AS56" s="128">
        <v>0</v>
      </c>
      <c r="AT56" s="129">
        <f>ROUND(SUM(AV56:AW56),2)</f>
        <v>0</v>
      </c>
      <c r="AU56" s="130">
        <f>'PS-01 - PS 01 - ČOV - str...'!P78</f>
        <v>0</v>
      </c>
      <c r="AV56" s="129">
        <f>'PS-01 - PS 01 - ČOV - str...'!J30</f>
        <v>0</v>
      </c>
      <c r="AW56" s="129">
        <f>'PS-01 - PS 01 - ČOV - str...'!J31</f>
        <v>0</v>
      </c>
      <c r="AX56" s="129">
        <f>'PS-01 - PS 01 - ČOV - str...'!J32</f>
        <v>0</v>
      </c>
      <c r="AY56" s="129">
        <f>'PS-01 - PS 01 - ČOV - str...'!J33</f>
        <v>0</v>
      </c>
      <c r="AZ56" s="129">
        <f>'PS-01 - PS 01 - ČOV - str...'!F30</f>
        <v>0</v>
      </c>
      <c r="BA56" s="129">
        <f>'PS-01 - PS 01 - ČOV - str...'!F31</f>
        <v>0</v>
      </c>
      <c r="BB56" s="129">
        <f>'PS-01 - PS 01 - ČOV - str...'!F32</f>
        <v>0</v>
      </c>
      <c r="BC56" s="129">
        <f>'PS-01 - PS 01 - ČOV - str...'!F33</f>
        <v>0</v>
      </c>
      <c r="BD56" s="131">
        <f>'PS-01 - PS 01 - ČOV - str...'!F34</f>
        <v>0</v>
      </c>
      <c r="BT56" s="132" t="s">
        <v>84</v>
      </c>
      <c r="BV56" s="132" t="s">
        <v>78</v>
      </c>
      <c r="BW56" s="132" t="s">
        <v>99</v>
      </c>
      <c r="BX56" s="132" t="s">
        <v>7</v>
      </c>
      <c r="CL56" s="132" t="s">
        <v>21</v>
      </c>
      <c r="CM56" s="132" t="s">
        <v>86</v>
      </c>
    </row>
    <row r="57" spans="1:91" s="5" customFormat="1" ht="31.5" customHeight="1">
      <c r="A57" s="120" t="s">
        <v>80</v>
      </c>
      <c r="B57" s="121"/>
      <c r="C57" s="122"/>
      <c r="D57" s="123" t="s">
        <v>100</v>
      </c>
      <c r="E57" s="123"/>
      <c r="F57" s="123"/>
      <c r="G57" s="123"/>
      <c r="H57" s="123"/>
      <c r="I57" s="124"/>
      <c r="J57" s="123" t="s">
        <v>101</v>
      </c>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5">
        <f>'PS-02 - PS 02 - Rozvody t...'!J27</f>
        <v>0</v>
      </c>
      <c r="AH57" s="124"/>
      <c r="AI57" s="124"/>
      <c r="AJ57" s="124"/>
      <c r="AK57" s="124"/>
      <c r="AL57" s="124"/>
      <c r="AM57" s="124"/>
      <c r="AN57" s="125">
        <f>SUM(AG57,AT57)</f>
        <v>0</v>
      </c>
      <c r="AO57" s="124"/>
      <c r="AP57" s="124"/>
      <c r="AQ57" s="126" t="s">
        <v>98</v>
      </c>
      <c r="AR57" s="127"/>
      <c r="AS57" s="128">
        <v>0</v>
      </c>
      <c r="AT57" s="129">
        <f>ROUND(SUM(AV57:AW57),2)</f>
        <v>0</v>
      </c>
      <c r="AU57" s="130">
        <f>'PS-02 - PS 02 - Rozvody t...'!P79</f>
        <v>0</v>
      </c>
      <c r="AV57" s="129">
        <f>'PS-02 - PS 02 - Rozvody t...'!J30</f>
        <v>0</v>
      </c>
      <c r="AW57" s="129">
        <f>'PS-02 - PS 02 - Rozvody t...'!J31</f>
        <v>0</v>
      </c>
      <c r="AX57" s="129">
        <f>'PS-02 - PS 02 - Rozvody t...'!J32</f>
        <v>0</v>
      </c>
      <c r="AY57" s="129">
        <f>'PS-02 - PS 02 - Rozvody t...'!J33</f>
        <v>0</v>
      </c>
      <c r="AZ57" s="129">
        <f>'PS-02 - PS 02 - Rozvody t...'!F30</f>
        <v>0</v>
      </c>
      <c r="BA57" s="129">
        <f>'PS-02 - PS 02 - Rozvody t...'!F31</f>
        <v>0</v>
      </c>
      <c r="BB57" s="129">
        <f>'PS-02 - PS 02 - Rozvody t...'!F32</f>
        <v>0</v>
      </c>
      <c r="BC57" s="129">
        <f>'PS-02 - PS 02 - Rozvody t...'!F33</f>
        <v>0</v>
      </c>
      <c r="BD57" s="131">
        <f>'PS-02 - PS 02 - Rozvody t...'!F34</f>
        <v>0</v>
      </c>
      <c r="BT57" s="132" t="s">
        <v>84</v>
      </c>
      <c r="BV57" s="132" t="s">
        <v>78</v>
      </c>
      <c r="BW57" s="132" t="s">
        <v>102</v>
      </c>
      <c r="BX57" s="132" t="s">
        <v>7</v>
      </c>
      <c r="CL57" s="132" t="s">
        <v>21</v>
      </c>
      <c r="CM57" s="132" t="s">
        <v>86</v>
      </c>
    </row>
    <row r="58" spans="1:91" s="5" customFormat="1" ht="16.5" customHeight="1">
      <c r="A58" s="120" t="s">
        <v>80</v>
      </c>
      <c r="B58" s="121"/>
      <c r="C58" s="122"/>
      <c r="D58" s="123" t="s">
        <v>103</v>
      </c>
      <c r="E58" s="123"/>
      <c r="F58" s="123"/>
      <c r="G58" s="123"/>
      <c r="H58" s="123"/>
      <c r="I58" s="124"/>
      <c r="J58" s="123" t="s">
        <v>104</v>
      </c>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5">
        <f>'PS-03 - PS 03 - Hromosvody'!J27</f>
        <v>0</v>
      </c>
      <c r="AH58" s="124"/>
      <c r="AI58" s="124"/>
      <c r="AJ58" s="124"/>
      <c r="AK58" s="124"/>
      <c r="AL58" s="124"/>
      <c r="AM58" s="124"/>
      <c r="AN58" s="125">
        <f>SUM(AG58,AT58)</f>
        <v>0</v>
      </c>
      <c r="AO58" s="124"/>
      <c r="AP58" s="124"/>
      <c r="AQ58" s="126" t="s">
        <v>98</v>
      </c>
      <c r="AR58" s="127"/>
      <c r="AS58" s="128">
        <v>0</v>
      </c>
      <c r="AT58" s="129">
        <f>ROUND(SUM(AV58:AW58),2)</f>
        <v>0</v>
      </c>
      <c r="AU58" s="130">
        <f>'PS-03 - PS 03 - Hromosvody'!P78</f>
        <v>0</v>
      </c>
      <c r="AV58" s="129">
        <f>'PS-03 - PS 03 - Hromosvody'!J30</f>
        <v>0</v>
      </c>
      <c r="AW58" s="129">
        <f>'PS-03 - PS 03 - Hromosvody'!J31</f>
        <v>0</v>
      </c>
      <c r="AX58" s="129">
        <f>'PS-03 - PS 03 - Hromosvody'!J32</f>
        <v>0</v>
      </c>
      <c r="AY58" s="129">
        <f>'PS-03 - PS 03 - Hromosvody'!J33</f>
        <v>0</v>
      </c>
      <c r="AZ58" s="129">
        <f>'PS-03 - PS 03 - Hromosvody'!F30</f>
        <v>0</v>
      </c>
      <c r="BA58" s="129">
        <f>'PS-03 - PS 03 - Hromosvody'!F31</f>
        <v>0</v>
      </c>
      <c r="BB58" s="129">
        <f>'PS-03 - PS 03 - Hromosvody'!F32</f>
        <v>0</v>
      </c>
      <c r="BC58" s="129">
        <f>'PS-03 - PS 03 - Hromosvody'!F33</f>
        <v>0</v>
      </c>
      <c r="BD58" s="131">
        <f>'PS-03 - PS 03 - Hromosvody'!F34</f>
        <v>0</v>
      </c>
      <c r="BT58" s="132" t="s">
        <v>84</v>
      </c>
      <c r="BV58" s="132" t="s">
        <v>78</v>
      </c>
      <c r="BW58" s="132" t="s">
        <v>105</v>
      </c>
      <c r="BX58" s="132" t="s">
        <v>7</v>
      </c>
      <c r="CL58" s="132" t="s">
        <v>21</v>
      </c>
      <c r="CM58" s="132" t="s">
        <v>86</v>
      </c>
    </row>
    <row r="59" spans="1:91" s="5" customFormat="1" ht="16.5" customHeight="1">
      <c r="A59" s="120" t="s">
        <v>80</v>
      </c>
      <c r="B59" s="121"/>
      <c r="C59" s="122"/>
      <c r="D59" s="123" t="s">
        <v>106</v>
      </c>
      <c r="E59" s="123"/>
      <c r="F59" s="123"/>
      <c r="G59" s="123"/>
      <c r="H59" s="123"/>
      <c r="I59" s="124"/>
      <c r="J59" s="123" t="s">
        <v>107</v>
      </c>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5">
        <f>'PS-04 - PS 04 - ČOV - ZTI'!J27</f>
        <v>0</v>
      </c>
      <c r="AH59" s="124"/>
      <c r="AI59" s="124"/>
      <c r="AJ59" s="124"/>
      <c r="AK59" s="124"/>
      <c r="AL59" s="124"/>
      <c r="AM59" s="124"/>
      <c r="AN59" s="125">
        <f>SUM(AG59,AT59)</f>
        <v>0</v>
      </c>
      <c r="AO59" s="124"/>
      <c r="AP59" s="124"/>
      <c r="AQ59" s="126" t="s">
        <v>98</v>
      </c>
      <c r="AR59" s="127"/>
      <c r="AS59" s="128">
        <v>0</v>
      </c>
      <c r="AT59" s="129">
        <f>ROUND(SUM(AV59:AW59),2)</f>
        <v>0</v>
      </c>
      <c r="AU59" s="130">
        <f>'PS-04 - PS 04 - ČOV - ZTI'!P86</f>
        <v>0</v>
      </c>
      <c r="AV59" s="129">
        <f>'PS-04 - PS 04 - ČOV - ZTI'!J30</f>
        <v>0</v>
      </c>
      <c r="AW59" s="129">
        <f>'PS-04 - PS 04 - ČOV - ZTI'!J31</f>
        <v>0</v>
      </c>
      <c r="AX59" s="129">
        <f>'PS-04 - PS 04 - ČOV - ZTI'!J32</f>
        <v>0</v>
      </c>
      <c r="AY59" s="129">
        <f>'PS-04 - PS 04 - ČOV - ZTI'!J33</f>
        <v>0</v>
      </c>
      <c r="AZ59" s="129">
        <f>'PS-04 - PS 04 - ČOV - ZTI'!F30</f>
        <v>0</v>
      </c>
      <c r="BA59" s="129">
        <f>'PS-04 - PS 04 - ČOV - ZTI'!F31</f>
        <v>0</v>
      </c>
      <c r="BB59" s="129">
        <f>'PS-04 - PS 04 - ČOV - ZTI'!F32</f>
        <v>0</v>
      </c>
      <c r="BC59" s="129">
        <f>'PS-04 - PS 04 - ČOV - ZTI'!F33</f>
        <v>0</v>
      </c>
      <c r="BD59" s="131">
        <f>'PS-04 - PS 04 - ČOV - ZTI'!F34</f>
        <v>0</v>
      </c>
      <c r="BT59" s="132" t="s">
        <v>84</v>
      </c>
      <c r="BV59" s="132" t="s">
        <v>78</v>
      </c>
      <c r="BW59" s="132" t="s">
        <v>108</v>
      </c>
      <c r="BX59" s="132" t="s">
        <v>7</v>
      </c>
      <c r="CL59" s="132" t="s">
        <v>21</v>
      </c>
      <c r="CM59" s="132" t="s">
        <v>86</v>
      </c>
    </row>
    <row r="60" spans="1:91" s="5" customFormat="1" ht="16.5" customHeight="1">
      <c r="A60" s="120" t="s">
        <v>80</v>
      </c>
      <c r="B60" s="121"/>
      <c r="C60" s="122"/>
      <c r="D60" s="123" t="s">
        <v>109</v>
      </c>
      <c r="E60" s="123"/>
      <c r="F60" s="123"/>
      <c r="G60" s="123"/>
      <c r="H60" s="123"/>
      <c r="I60" s="124"/>
      <c r="J60" s="123" t="s">
        <v>110</v>
      </c>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5">
        <f>'VRN - Vedlejší rozpočtové...'!J27</f>
        <v>0</v>
      </c>
      <c r="AH60" s="124"/>
      <c r="AI60" s="124"/>
      <c r="AJ60" s="124"/>
      <c r="AK60" s="124"/>
      <c r="AL60" s="124"/>
      <c r="AM60" s="124"/>
      <c r="AN60" s="125">
        <f>SUM(AG60,AT60)</f>
        <v>0</v>
      </c>
      <c r="AO60" s="124"/>
      <c r="AP60" s="124"/>
      <c r="AQ60" s="126" t="s">
        <v>111</v>
      </c>
      <c r="AR60" s="127"/>
      <c r="AS60" s="133">
        <v>0</v>
      </c>
      <c r="AT60" s="134">
        <f>ROUND(SUM(AV60:AW60),2)</f>
        <v>0</v>
      </c>
      <c r="AU60" s="135">
        <f>'VRN - Vedlejší rozpočtové...'!P82</f>
        <v>0</v>
      </c>
      <c r="AV60" s="134">
        <f>'VRN - Vedlejší rozpočtové...'!J30</f>
        <v>0</v>
      </c>
      <c r="AW60" s="134">
        <f>'VRN - Vedlejší rozpočtové...'!J31</f>
        <v>0</v>
      </c>
      <c r="AX60" s="134">
        <f>'VRN - Vedlejší rozpočtové...'!J32</f>
        <v>0</v>
      </c>
      <c r="AY60" s="134">
        <f>'VRN - Vedlejší rozpočtové...'!J33</f>
        <v>0</v>
      </c>
      <c r="AZ60" s="134">
        <f>'VRN - Vedlejší rozpočtové...'!F30</f>
        <v>0</v>
      </c>
      <c r="BA60" s="134">
        <f>'VRN - Vedlejší rozpočtové...'!F31</f>
        <v>0</v>
      </c>
      <c r="BB60" s="134">
        <f>'VRN - Vedlejší rozpočtové...'!F32</f>
        <v>0</v>
      </c>
      <c r="BC60" s="134">
        <f>'VRN - Vedlejší rozpočtové...'!F33</f>
        <v>0</v>
      </c>
      <c r="BD60" s="136">
        <f>'VRN - Vedlejší rozpočtové...'!F34</f>
        <v>0</v>
      </c>
      <c r="BT60" s="132" t="s">
        <v>84</v>
      </c>
      <c r="BV60" s="132" t="s">
        <v>78</v>
      </c>
      <c r="BW60" s="132" t="s">
        <v>112</v>
      </c>
      <c r="BX60" s="132" t="s">
        <v>7</v>
      </c>
      <c r="CL60" s="132" t="s">
        <v>21</v>
      </c>
      <c r="CM60" s="132" t="s">
        <v>86</v>
      </c>
    </row>
    <row r="61" spans="2:44" s="1" customFormat="1" ht="30" customHeight="1">
      <c r="B61" s="47"/>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3"/>
    </row>
    <row r="62" spans="2:44" s="1" customFormat="1" ht="6.95" customHeight="1">
      <c r="B62" s="68"/>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73"/>
    </row>
  </sheetData>
  <sheetProtection password="CC35" sheet="1" objects="1" scenarios="1" formatColumns="0" formatRows="0"/>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G51:AM51"/>
    <mergeCell ref="AN51:AP51"/>
    <mergeCell ref="AR2:BE2"/>
  </mergeCells>
  <hyperlinks>
    <hyperlink ref="K1:S1" location="C2" display="1) Rekapitulace stavby"/>
    <hyperlink ref="W1:AI1" location="C51" display="2) Rekapitulace objektů stavby a soupisů prací"/>
    <hyperlink ref="A52" location="'IO-01 - IO 01 - Rekonstru...'!C2" display="/"/>
    <hyperlink ref="A53" location="'IO-02 - IO 02 - Gravitačn...'!C2" display="/"/>
    <hyperlink ref="A54" location="'IO-03 - IO 03 - Gravitačn...'!C2" display="/"/>
    <hyperlink ref="A55" location="'IO-04 - IO 04 - Příjezdov...'!C2" display="/"/>
    <hyperlink ref="A56" location="'PS-01 - PS 01 - ČOV - str...'!C2" display="/"/>
    <hyperlink ref="A57" location="'PS-02 - PS 02 - Rozvody t...'!C2" display="/"/>
    <hyperlink ref="A58" location="'PS-03 - PS 03 - Hromosvody'!C2" display="/"/>
    <hyperlink ref="A59" location="'PS-04 - PS 04 - ČOV - ZTI'!C2" display="/"/>
    <hyperlink ref="A60" location="'VRN - Vedlejší rozpočtové...'!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0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113</v>
      </c>
      <c r="G1" s="140" t="s">
        <v>114</v>
      </c>
      <c r="H1" s="140"/>
      <c r="I1" s="141"/>
      <c r="J1" s="140" t="s">
        <v>115</v>
      </c>
      <c r="K1" s="139" t="s">
        <v>116</v>
      </c>
      <c r="L1" s="140" t="s">
        <v>117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112</v>
      </c>
    </row>
    <row r="3" spans="2:46" ht="6.95" customHeight="1">
      <c r="B3" s="25"/>
      <c r="C3" s="26"/>
      <c r="D3" s="26"/>
      <c r="E3" s="26"/>
      <c r="F3" s="26"/>
      <c r="G3" s="26"/>
      <c r="H3" s="26"/>
      <c r="I3" s="143"/>
      <c r="J3" s="26"/>
      <c r="K3" s="27"/>
      <c r="AT3" s="24" t="s">
        <v>86</v>
      </c>
    </row>
    <row r="4" spans="2:46" ht="36.95" customHeight="1">
      <c r="B4" s="28"/>
      <c r="C4" s="29"/>
      <c r="D4" s="30" t="s">
        <v>122</v>
      </c>
      <c r="E4" s="29"/>
      <c r="F4" s="29"/>
      <c r="G4" s="29"/>
      <c r="H4" s="29"/>
      <c r="I4" s="144"/>
      <c r="J4" s="29"/>
      <c r="K4" s="31"/>
      <c r="M4" s="32" t="s">
        <v>12</v>
      </c>
      <c r="AT4" s="24" t="s">
        <v>6</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Albertinum, odborný léčebný ústav Žamberk, Rekonstrukce a modernizace ČOV</v>
      </c>
      <c r="F7" s="40"/>
      <c r="G7" s="40"/>
      <c r="H7" s="40"/>
      <c r="I7" s="144"/>
      <c r="J7" s="29"/>
      <c r="K7" s="31"/>
    </row>
    <row r="8" spans="2:11" s="1" customFormat="1" ht="13.5">
      <c r="B8" s="47"/>
      <c r="C8" s="48"/>
      <c r="D8" s="40" t="s">
        <v>131</v>
      </c>
      <c r="E8" s="48"/>
      <c r="F8" s="48"/>
      <c r="G8" s="48"/>
      <c r="H8" s="48"/>
      <c r="I8" s="146"/>
      <c r="J8" s="48"/>
      <c r="K8" s="52"/>
    </row>
    <row r="9" spans="2:11" s="1" customFormat="1" ht="36.95" customHeight="1">
      <c r="B9" s="47"/>
      <c r="C9" s="48"/>
      <c r="D9" s="48"/>
      <c r="E9" s="147" t="s">
        <v>3597</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21</v>
      </c>
      <c r="K11" s="52"/>
    </row>
    <row r="12" spans="2:11" s="1" customFormat="1" ht="14.4" customHeight="1">
      <c r="B12" s="47"/>
      <c r="C12" s="48"/>
      <c r="D12" s="40" t="s">
        <v>24</v>
      </c>
      <c r="E12" s="48"/>
      <c r="F12" s="35" t="s">
        <v>25</v>
      </c>
      <c r="G12" s="48"/>
      <c r="H12" s="48"/>
      <c r="I12" s="148" t="s">
        <v>26</v>
      </c>
      <c r="J12" s="149" t="str">
        <f>'Rekapitulace stavby'!AN8</f>
        <v>17. 5. 2017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21</v>
      </c>
      <c r="K14" s="52"/>
    </row>
    <row r="15" spans="2:11" s="1" customFormat="1" ht="18" customHeight="1">
      <c r="B15" s="47"/>
      <c r="C15" s="48"/>
      <c r="D15" s="48"/>
      <c r="E15" s="35" t="s">
        <v>34</v>
      </c>
      <c r="F15" s="48"/>
      <c r="G15" s="48"/>
      <c r="H15" s="48"/>
      <c r="I15" s="148" t="s">
        <v>35</v>
      </c>
      <c r="J15" s="35" t="s">
        <v>21</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36</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35</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38</v>
      </c>
      <c r="E20" s="48"/>
      <c r="F20" s="48"/>
      <c r="G20" s="48"/>
      <c r="H20" s="48"/>
      <c r="I20" s="148" t="s">
        <v>33</v>
      </c>
      <c r="J20" s="35" t="s">
        <v>21</v>
      </c>
      <c r="K20" s="52"/>
    </row>
    <row r="21" spans="2:11" s="1" customFormat="1" ht="18" customHeight="1">
      <c r="B21" s="47"/>
      <c r="C21" s="48"/>
      <c r="D21" s="48"/>
      <c r="E21" s="35" t="s">
        <v>39</v>
      </c>
      <c r="F21" s="48"/>
      <c r="G21" s="48"/>
      <c r="H21" s="48"/>
      <c r="I21" s="148" t="s">
        <v>35</v>
      </c>
      <c r="J21" s="35"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41</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5"/>
      <c r="J26" s="107"/>
      <c r="K26" s="156"/>
    </row>
    <row r="27" spans="2:11" s="1" customFormat="1" ht="25.4" customHeight="1">
      <c r="B27" s="47"/>
      <c r="C27" s="48"/>
      <c r="D27" s="157" t="s">
        <v>42</v>
      </c>
      <c r="E27" s="48"/>
      <c r="F27" s="48"/>
      <c r="G27" s="48"/>
      <c r="H27" s="48"/>
      <c r="I27" s="146"/>
      <c r="J27" s="158">
        <f>ROUND(J82,2)</f>
        <v>0</v>
      </c>
      <c r="K27" s="52"/>
    </row>
    <row r="28" spans="2:11" s="1" customFormat="1" ht="6.95" customHeight="1">
      <c r="B28" s="47"/>
      <c r="C28" s="48"/>
      <c r="D28" s="107"/>
      <c r="E28" s="107"/>
      <c r="F28" s="107"/>
      <c r="G28" s="107"/>
      <c r="H28" s="107"/>
      <c r="I28" s="155"/>
      <c r="J28" s="107"/>
      <c r="K28" s="156"/>
    </row>
    <row r="29" spans="2:11" s="1" customFormat="1" ht="14.4" customHeight="1">
      <c r="B29" s="47"/>
      <c r="C29" s="48"/>
      <c r="D29" s="48"/>
      <c r="E29" s="48"/>
      <c r="F29" s="53" t="s">
        <v>44</v>
      </c>
      <c r="G29" s="48"/>
      <c r="H29" s="48"/>
      <c r="I29" s="159" t="s">
        <v>43</v>
      </c>
      <c r="J29" s="53" t="s">
        <v>45</v>
      </c>
      <c r="K29" s="52"/>
    </row>
    <row r="30" spans="2:11" s="1" customFormat="1" ht="14.4" customHeight="1">
      <c r="B30" s="47"/>
      <c r="C30" s="48"/>
      <c r="D30" s="56" t="s">
        <v>46</v>
      </c>
      <c r="E30" s="56" t="s">
        <v>47</v>
      </c>
      <c r="F30" s="160">
        <f>ROUND(SUM(BE82:BE102),2)</f>
        <v>0</v>
      </c>
      <c r="G30" s="48"/>
      <c r="H30" s="48"/>
      <c r="I30" s="161">
        <v>0.21</v>
      </c>
      <c r="J30" s="160">
        <f>ROUND(ROUND((SUM(BE82:BE102)),2)*I30,2)</f>
        <v>0</v>
      </c>
      <c r="K30" s="52"/>
    </row>
    <row r="31" spans="2:11" s="1" customFormat="1" ht="14.4" customHeight="1">
      <c r="B31" s="47"/>
      <c r="C31" s="48"/>
      <c r="D31" s="48"/>
      <c r="E31" s="56" t="s">
        <v>48</v>
      </c>
      <c r="F31" s="160">
        <f>ROUND(SUM(BF82:BF102),2)</f>
        <v>0</v>
      </c>
      <c r="G31" s="48"/>
      <c r="H31" s="48"/>
      <c r="I31" s="161">
        <v>0.15</v>
      </c>
      <c r="J31" s="160">
        <f>ROUND(ROUND((SUM(BF82:BF102)),2)*I31,2)</f>
        <v>0</v>
      </c>
      <c r="K31" s="52"/>
    </row>
    <row r="32" spans="2:11" s="1" customFormat="1" ht="14.4" customHeight="1" hidden="1">
      <c r="B32" s="47"/>
      <c r="C32" s="48"/>
      <c r="D32" s="48"/>
      <c r="E32" s="56" t="s">
        <v>49</v>
      </c>
      <c r="F32" s="160">
        <f>ROUND(SUM(BG82:BG102),2)</f>
        <v>0</v>
      </c>
      <c r="G32" s="48"/>
      <c r="H32" s="48"/>
      <c r="I32" s="161">
        <v>0.21</v>
      </c>
      <c r="J32" s="160">
        <v>0</v>
      </c>
      <c r="K32" s="52"/>
    </row>
    <row r="33" spans="2:11" s="1" customFormat="1" ht="14.4" customHeight="1" hidden="1">
      <c r="B33" s="47"/>
      <c r="C33" s="48"/>
      <c r="D33" s="48"/>
      <c r="E33" s="56" t="s">
        <v>50</v>
      </c>
      <c r="F33" s="160">
        <f>ROUND(SUM(BH82:BH102),2)</f>
        <v>0</v>
      </c>
      <c r="G33" s="48"/>
      <c r="H33" s="48"/>
      <c r="I33" s="161">
        <v>0.15</v>
      </c>
      <c r="J33" s="160">
        <v>0</v>
      </c>
      <c r="K33" s="52"/>
    </row>
    <row r="34" spans="2:11" s="1" customFormat="1" ht="14.4" customHeight="1" hidden="1">
      <c r="B34" s="47"/>
      <c r="C34" s="48"/>
      <c r="D34" s="48"/>
      <c r="E34" s="56" t="s">
        <v>51</v>
      </c>
      <c r="F34" s="160">
        <f>ROUND(SUM(BI82:BI102),2)</f>
        <v>0</v>
      </c>
      <c r="G34" s="48"/>
      <c r="H34" s="48"/>
      <c r="I34" s="161">
        <v>0</v>
      </c>
      <c r="J34" s="160">
        <v>0</v>
      </c>
      <c r="K34" s="52"/>
    </row>
    <row r="35" spans="2:11" s="1" customFormat="1" ht="6.95" customHeight="1">
      <c r="B35" s="47"/>
      <c r="C35" s="48"/>
      <c r="D35" s="48"/>
      <c r="E35" s="48"/>
      <c r="F35" s="48"/>
      <c r="G35" s="48"/>
      <c r="H35" s="48"/>
      <c r="I35" s="146"/>
      <c r="J35" s="48"/>
      <c r="K35" s="52"/>
    </row>
    <row r="36" spans="2:11" s="1" customFormat="1" ht="25.4" customHeight="1">
      <c r="B36" s="47"/>
      <c r="C36" s="162"/>
      <c r="D36" s="163" t="s">
        <v>52</v>
      </c>
      <c r="E36" s="99"/>
      <c r="F36" s="99"/>
      <c r="G36" s="164" t="s">
        <v>53</v>
      </c>
      <c r="H36" s="165" t="s">
        <v>54</v>
      </c>
      <c r="I36" s="166"/>
      <c r="J36" s="167">
        <f>SUM(J27:J34)</f>
        <v>0</v>
      </c>
      <c r="K36" s="168"/>
    </row>
    <row r="37" spans="2:11" s="1" customFormat="1" ht="14.4" customHeight="1">
      <c r="B37" s="68"/>
      <c r="C37" s="69"/>
      <c r="D37" s="69"/>
      <c r="E37" s="69"/>
      <c r="F37" s="69"/>
      <c r="G37" s="69"/>
      <c r="H37" s="69"/>
      <c r="I37" s="169"/>
      <c r="J37" s="69"/>
      <c r="K37" s="70"/>
    </row>
    <row r="41" spans="2:11" s="1" customFormat="1" ht="6.95" customHeight="1">
      <c r="B41" s="170"/>
      <c r="C41" s="171"/>
      <c r="D41" s="171"/>
      <c r="E41" s="171"/>
      <c r="F41" s="171"/>
      <c r="G41" s="171"/>
      <c r="H41" s="171"/>
      <c r="I41" s="172"/>
      <c r="J41" s="171"/>
      <c r="K41" s="173"/>
    </row>
    <row r="42" spans="2:11" s="1" customFormat="1" ht="36.95" customHeight="1">
      <c r="B42" s="47"/>
      <c r="C42" s="30" t="s">
        <v>199</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Albertinum, odborný léčebný ústav Žamberk, Rekonstrukce a modernizace ČOV</v>
      </c>
      <c r="F45" s="40"/>
      <c r="G45" s="40"/>
      <c r="H45" s="40"/>
      <c r="I45" s="146"/>
      <c r="J45" s="48"/>
      <c r="K45" s="52"/>
    </row>
    <row r="46" spans="2:11" s="1" customFormat="1" ht="14.4" customHeight="1">
      <c r="B46" s="47"/>
      <c r="C46" s="40" t="s">
        <v>131</v>
      </c>
      <c r="D46" s="48"/>
      <c r="E46" s="48"/>
      <c r="F46" s="48"/>
      <c r="G46" s="48"/>
      <c r="H46" s="48"/>
      <c r="I46" s="146"/>
      <c r="J46" s="48"/>
      <c r="K46" s="52"/>
    </row>
    <row r="47" spans="2:11" s="1" customFormat="1" ht="17.25" customHeight="1">
      <c r="B47" s="47"/>
      <c r="C47" s="48"/>
      <c r="D47" s="48"/>
      <c r="E47" s="147" t="str">
        <f>E9</f>
        <v>VRN - Vedlejší rozpočtové náklady</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k.ú. Žamberk</v>
      </c>
      <c r="G49" s="48"/>
      <c r="H49" s="48"/>
      <c r="I49" s="148" t="s">
        <v>26</v>
      </c>
      <c r="J49" s="149" t="str">
        <f>IF(J12="","",J12)</f>
        <v>17. 5. 2017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Pardubický kraj, Komenského nám.125, Pardubice</v>
      </c>
      <c r="G51" s="48"/>
      <c r="H51" s="48"/>
      <c r="I51" s="148" t="s">
        <v>38</v>
      </c>
      <c r="J51" s="45" t="str">
        <f>E21</f>
        <v>IKKO Hradec Králové, s.r.o., Bří. Štefanů 238, HK</v>
      </c>
      <c r="K51" s="52"/>
    </row>
    <row r="52" spans="2:11" s="1" customFormat="1" ht="14.4" customHeight="1">
      <c r="B52" s="47"/>
      <c r="C52" s="40" t="s">
        <v>36</v>
      </c>
      <c r="D52" s="48"/>
      <c r="E52" s="48"/>
      <c r="F52" s="35" t="str">
        <f>IF(E18="","",E18)</f>
        <v/>
      </c>
      <c r="G52" s="48"/>
      <c r="H52" s="48"/>
      <c r="I52" s="146"/>
      <c r="J52" s="174"/>
      <c r="K52" s="52"/>
    </row>
    <row r="53" spans="2:11" s="1" customFormat="1" ht="10.3" customHeight="1">
      <c r="B53" s="47"/>
      <c r="C53" s="48"/>
      <c r="D53" s="48"/>
      <c r="E53" s="48"/>
      <c r="F53" s="48"/>
      <c r="G53" s="48"/>
      <c r="H53" s="48"/>
      <c r="I53" s="146"/>
      <c r="J53" s="48"/>
      <c r="K53" s="52"/>
    </row>
    <row r="54" spans="2:11" s="1" customFormat="1" ht="29.25" customHeight="1">
      <c r="B54" s="47"/>
      <c r="C54" s="175" t="s">
        <v>224</v>
      </c>
      <c r="D54" s="162"/>
      <c r="E54" s="162"/>
      <c r="F54" s="162"/>
      <c r="G54" s="162"/>
      <c r="H54" s="162"/>
      <c r="I54" s="176"/>
      <c r="J54" s="177" t="s">
        <v>225</v>
      </c>
      <c r="K54" s="178"/>
    </row>
    <row r="55" spans="2:11" s="1" customFormat="1" ht="10.3" customHeight="1">
      <c r="B55" s="47"/>
      <c r="C55" s="48"/>
      <c r="D55" s="48"/>
      <c r="E55" s="48"/>
      <c r="F55" s="48"/>
      <c r="G55" s="48"/>
      <c r="H55" s="48"/>
      <c r="I55" s="146"/>
      <c r="J55" s="48"/>
      <c r="K55" s="52"/>
    </row>
    <row r="56" spans="2:47" s="1" customFormat="1" ht="29.25" customHeight="1">
      <c r="B56" s="47"/>
      <c r="C56" s="179" t="s">
        <v>228</v>
      </c>
      <c r="D56" s="48"/>
      <c r="E56" s="48"/>
      <c r="F56" s="48"/>
      <c r="G56" s="48"/>
      <c r="H56" s="48"/>
      <c r="I56" s="146"/>
      <c r="J56" s="158">
        <f>J82</f>
        <v>0</v>
      </c>
      <c r="K56" s="52"/>
      <c r="AU56" s="24" t="s">
        <v>229</v>
      </c>
    </row>
    <row r="57" spans="2:11" s="7" customFormat="1" ht="24.95" customHeight="1">
      <c r="B57" s="180"/>
      <c r="C57" s="181"/>
      <c r="D57" s="182" t="s">
        <v>3597</v>
      </c>
      <c r="E57" s="183"/>
      <c r="F57" s="183"/>
      <c r="G57" s="183"/>
      <c r="H57" s="183"/>
      <c r="I57" s="184"/>
      <c r="J57" s="185">
        <f>J83</f>
        <v>0</v>
      </c>
      <c r="K57" s="186"/>
    </row>
    <row r="58" spans="2:11" s="8" customFormat="1" ht="19.9" customHeight="1">
      <c r="B58" s="187"/>
      <c r="C58" s="188"/>
      <c r="D58" s="189" t="s">
        <v>3598</v>
      </c>
      <c r="E58" s="190"/>
      <c r="F58" s="190"/>
      <c r="G58" s="190"/>
      <c r="H58" s="190"/>
      <c r="I58" s="191"/>
      <c r="J58" s="192">
        <f>J84</f>
        <v>0</v>
      </c>
      <c r="K58" s="193"/>
    </row>
    <row r="59" spans="2:11" s="8" customFormat="1" ht="19.9" customHeight="1">
      <c r="B59" s="187"/>
      <c r="C59" s="188"/>
      <c r="D59" s="189" t="s">
        <v>3599</v>
      </c>
      <c r="E59" s="190"/>
      <c r="F59" s="190"/>
      <c r="G59" s="190"/>
      <c r="H59" s="190"/>
      <c r="I59" s="191"/>
      <c r="J59" s="192">
        <f>J91</f>
        <v>0</v>
      </c>
      <c r="K59" s="193"/>
    </row>
    <row r="60" spans="2:11" s="8" customFormat="1" ht="19.9" customHeight="1">
      <c r="B60" s="187"/>
      <c r="C60" s="188"/>
      <c r="D60" s="189" t="s">
        <v>3600</v>
      </c>
      <c r="E60" s="190"/>
      <c r="F60" s="190"/>
      <c r="G60" s="190"/>
      <c r="H60" s="190"/>
      <c r="I60" s="191"/>
      <c r="J60" s="192">
        <f>J93</f>
        <v>0</v>
      </c>
      <c r="K60" s="193"/>
    </row>
    <row r="61" spans="2:11" s="8" customFormat="1" ht="19.9" customHeight="1">
      <c r="B61" s="187"/>
      <c r="C61" s="188"/>
      <c r="D61" s="189" t="s">
        <v>3601</v>
      </c>
      <c r="E61" s="190"/>
      <c r="F61" s="190"/>
      <c r="G61" s="190"/>
      <c r="H61" s="190"/>
      <c r="I61" s="191"/>
      <c r="J61" s="192">
        <f>J96</f>
        <v>0</v>
      </c>
      <c r="K61" s="193"/>
    </row>
    <row r="62" spans="2:11" s="8" customFormat="1" ht="19.9" customHeight="1">
      <c r="B62" s="187"/>
      <c r="C62" s="188"/>
      <c r="D62" s="189" t="s">
        <v>3602</v>
      </c>
      <c r="E62" s="190"/>
      <c r="F62" s="190"/>
      <c r="G62" s="190"/>
      <c r="H62" s="190"/>
      <c r="I62" s="191"/>
      <c r="J62" s="192">
        <f>J99</f>
        <v>0</v>
      </c>
      <c r="K62" s="193"/>
    </row>
    <row r="63" spans="2:11" s="1" customFormat="1" ht="21.8" customHeight="1">
      <c r="B63" s="47"/>
      <c r="C63" s="48"/>
      <c r="D63" s="48"/>
      <c r="E63" s="48"/>
      <c r="F63" s="48"/>
      <c r="G63" s="48"/>
      <c r="H63" s="48"/>
      <c r="I63" s="146"/>
      <c r="J63" s="48"/>
      <c r="K63" s="52"/>
    </row>
    <row r="64" spans="2:11" s="1" customFormat="1" ht="6.95" customHeight="1">
      <c r="B64" s="68"/>
      <c r="C64" s="69"/>
      <c r="D64" s="69"/>
      <c r="E64" s="69"/>
      <c r="F64" s="69"/>
      <c r="G64" s="69"/>
      <c r="H64" s="69"/>
      <c r="I64" s="169"/>
      <c r="J64" s="69"/>
      <c r="K64" s="70"/>
    </row>
    <row r="68" spans="2:12" s="1" customFormat="1" ht="6.95" customHeight="1">
      <c r="B68" s="71"/>
      <c r="C68" s="72"/>
      <c r="D68" s="72"/>
      <c r="E68" s="72"/>
      <c r="F68" s="72"/>
      <c r="G68" s="72"/>
      <c r="H68" s="72"/>
      <c r="I68" s="172"/>
      <c r="J68" s="72"/>
      <c r="K68" s="72"/>
      <c r="L68" s="73"/>
    </row>
    <row r="69" spans="2:12" s="1" customFormat="1" ht="36.95" customHeight="1">
      <c r="B69" s="47"/>
      <c r="C69" s="74" t="s">
        <v>257</v>
      </c>
      <c r="D69" s="75"/>
      <c r="E69" s="75"/>
      <c r="F69" s="75"/>
      <c r="G69" s="75"/>
      <c r="H69" s="75"/>
      <c r="I69" s="194"/>
      <c r="J69" s="75"/>
      <c r="K69" s="75"/>
      <c r="L69" s="73"/>
    </row>
    <row r="70" spans="2:12" s="1" customFormat="1" ht="6.95" customHeight="1">
      <c r="B70" s="47"/>
      <c r="C70" s="75"/>
      <c r="D70" s="75"/>
      <c r="E70" s="75"/>
      <c r="F70" s="75"/>
      <c r="G70" s="75"/>
      <c r="H70" s="75"/>
      <c r="I70" s="194"/>
      <c r="J70" s="75"/>
      <c r="K70" s="75"/>
      <c r="L70" s="73"/>
    </row>
    <row r="71" spans="2:12" s="1" customFormat="1" ht="14.4" customHeight="1">
      <c r="B71" s="47"/>
      <c r="C71" s="77" t="s">
        <v>18</v>
      </c>
      <c r="D71" s="75"/>
      <c r="E71" s="75"/>
      <c r="F71" s="75"/>
      <c r="G71" s="75"/>
      <c r="H71" s="75"/>
      <c r="I71" s="194"/>
      <c r="J71" s="75"/>
      <c r="K71" s="75"/>
      <c r="L71" s="73"/>
    </row>
    <row r="72" spans="2:12" s="1" customFormat="1" ht="16.5" customHeight="1">
      <c r="B72" s="47"/>
      <c r="C72" s="75"/>
      <c r="D72" s="75"/>
      <c r="E72" s="195" t="str">
        <f>E7</f>
        <v>Albertinum, odborný léčebný ústav Žamberk, Rekonstrukce a modernizace ČOV</v>
      </c>
      <c r="F72" s="77"/>
      <c r="G72" s="77"/>
      <c r="H72" s="77"/>
      <c r="I72" s="194"/>
      <c r="J72" s="75"/>
      <c r="K72" s="75"/>
      <c r="L72" s="73"/>
    </row>
    <row r="73" spans="2:12" s="1" customFormat="1" ht="14.4" customHeight="1">
      <c r="B73" s="47"/>
      <c r="C73" s="77" t="s">
        <v>131</v>
      </c>
      <c r="D73" s="75"/>
      <c r="E73" s="75"/>
      <c r="F73" s="75"/>
      <c r="G73" s="75"/>
      <c r="H73" s="75"/>
      <c r="I73" s="194"/>
      <c r="J73" s="75"/>
      <c r="K73" s="75"/>
      <c r="L73" s="73"/>
    </row>
    <row r="74" spans="2:12" s="1" customFormat="1" ht="17.25" customHeight="1">
      <c r="B74" s="47"/>
      <c r="C74" s="75"/>
      <c r="D74" s="75"/>
      <c r="E74" s="83" t="str">
        <f>E9</f>
        <v>VRN - Vedlejší rozpočtové náklady</v>
      </c>
      <c r="F74" s="75"/>
      <c r="G74" s="75"/>
      <c r="H74" s="75"/>
      <c r="I74" s="194"/>
      <c r="J74" s="75"/>
      <c r="K74" s="75"/>
      <c r="L74" s="73"/>
    </row>
    <row r="75" spans="2:12" s="1" customFormat="1" ht="6.95" customHeight="1">
      <c r="B75" s="47"/>
      <c r="C75" s="75"/>
      <c r="D75" s="75"/>
      <c r="E75" s="75"/>
      <c r="F75" s="75"/>
      <c r="G75" s="75"/>
      <c r="H75" s="75"/>
      <c r="I75" s="194"/>
      <c r="J75" s="75"/>
      <c r="K75" s="75"/>
      <c r="L75" s="73"/>
    </row>
    <row r="76" spans="2:12" s="1" customFormat="1" ht="18" customHeight="1">
      <c r="B76" s="47"/>
      <c r="C76" s="77" t="s">
        <v>24</v>
      </c>
      <c r="D76" s="75"/>
      <c r="E76" s="75"/>
      <c r="F76" s="196" t="str">
        <f>F12</f>
        <v>k.ú. Žamberk</v>
      </c>
      <c r="G76" s="75"/>
      <c r="H76" s="75"/>
      <c r="I76" s="197" t="s">
        <v>26</v>
      </c>
      <c r="J76" s="86" t="str">
        <f>IF(J12="","",J12)</f>
        <v>17. 5. 2017</v>
      </c>
      <c r="K76" s="75"/>
      <c r="L76" s="73"/>
    </row>
    <row r="77" spans="2:12" s="1" customFormat="1" ht="6.95" customHeight="1">
      <c r="B77" s="47"/>
      <c r="C77" s="75"/>
      <c r="D77" s="75"/>
      <c r="E77" s="75"/>
      <c r="F77" s="75"/>
      <c r="G77" s="75"/>
      <c r="H77" s="75"/>
      <c r="I77" s="194"/>
      <c r="J77" s="75"/>
      <c r="K77" s="75"/>
      <c r="L77" s="73"/>
    </row>
    <row r="78" spans="2:12" s="1" customFormat="1" ht="13.5">
      <c r="B78" s="47"/>
      <c r="C78" s="77" t="s">
        <v>32</v>
      </c>
      <c r="D78" s="75"/>
      <c r="E78" s="75"/>
      <c r="F78" s="196" t="str">
        <f>E15</f>
        <v>Pardubický kraj, Komenského nám.125, Pardubice</v>
      </c>
      <c r="G78" s="75"/>
      <c r="H78" s="75"/>
      <c r="I78" s="197" t="s">
        <v>38</v>
      </c>
      <c r="J78" s="196" t="str">
        <f>E21</f>
        <v>IKKO Hradec Králové, s.r.o., Bří. Štefanů 238, HK</v>
      </c>
      <c r="K78" s="75"/>
      <c r="L78" s="73"/>
    </row>
    <row r="79" spans="2:12" s="1" customFormat="1" ht="14.4" customHeight="1">
      <c r="B79" s="47"/>
      <c r="C79" s="77" t="s">
        <v>36</v>
      </c>
      <c r="D79" s="75"/>
      <c r="E79" s="75"/>
      <c r="F79" s="196" t="str">
        <f>IF(E18="","",E18)</f>
        <v/>
      </c>
      <c r="G79" s="75"/>
      <c r="H79" s="75"/>
      <c r="I79" s="194"/>
      <c r="J79" s="75"/>
      <c r="K79" s="75"/>
      <c r="L79" s="73"/>
    </row>
    <row r="80" spans="2:12" s="1" customFormat="1" ht="10.3" customHeight="1">
      <c r="B80" s="47"/>
      <c r="C80" s="75"/>
      <c r="D80" s="75"/>
      <c r="E80" s="75"/>
      <c r="F80" s="75"/>
      <c r="G80" s="75"/>
      <c r="H80" s="75"/>
      <c r="I80" s="194"/>
      <c r="J80" s="75"/>
      <c r="K80" s="75"/>
      <c r="L80" s="73"/>
    </row>
    <row r="81" spans="2:20" s="9" customFormat="1" ht="29.25" customHeight="1">
      <c r="B81" s="198"/>
      <c r="C81" s="199" t="s">
        <v>258</v>
      </c>
      <c r="D81" s="200" t="s">
        <v>61</v>
      </c>
      <c r="E81" s="200" t="s">
        <v>57</v>
      </c>
      <c r="F81" s="200" t="s">
        <v>259</v>
      </c>
      <c r="G81" s="200" t="s">
        <v>260</v>
      </c>
      <c r="H81" s="200" t="s">
        <v>261</v>
      </c>
      <c r="I81" s="201" t="s">
        <v>262</v>
      </c>
      <c r="J81" s="200" t="s">
        <v>225</v>
      </c>
      <c r="K81" s="202" t="s">
        <v>263</v>
      </c>
      <c r="L81" s="203"/>
      <c r="M81" s="103" t="s">
        <v>264</v>
      </c>
      <c r="N81" s="104" t="s">
        <v>46</v>
      </c>
      <c r="O81" s="104" t="s">
        <v>265</v>
      </c>
      <c r="P81" s="104" t="s">
        <v>266</v>
      </c>
      <c r="Q81" s="104" t="s">
        <v>267</v>
      </c>
      <c r="R81" s="104" t="s">
        <v>268</v>
      </c>
      <c r="S81" s="104" t="s">
        <v>269</v>
      </c>
      <c r="T81" s="105" t="s">
        <v>270</v>
      </c>
    </row>
    <row r="82" spans="2:63" s="1" customFormat="1" ht="29.25" customHeight="1">
      <c r="B82" s="47"/>
      <c r="C82" s="109" t="s">
        <v>228</v>
      </c>
      <c r="D82" s="75"/>
      <c r="E82" s="75"/>
      <c r="F82" s="75"/>
      <c r="G82" s="75"/>
      <c r="H82" s="75"/>
      <c r="I82" s="194"/>
      <c r="J82" s="204">
        <f>BK82</f>
        <v>0</v>
      </c>
      <c r="K82" s="75"/>
      <c r="L82" s="73"/>
      <c r="M82" s="106"/>
      <c r="N82" s="107"/>
      <c r="O82" s="107"/>
      <c r="P82" s="205">
        <f>P83</f>
        <v>0</v>
      </c>
      <c r="Q82" s="107"/>
      <c r="R82" s="205">
        <f>R83</f>
        <v>0</v>
      </c>
      <c r="S82" s="107"/>
      <c r="T82" s="206">
        <f>T83</f>
        <v>0</v>
      </c>
      <c r="AT82" s="24" t="s">
        <v>75</v>
      </c>
      <c r="AU82" s="24" t="s">
        <v>229</v>
      </c>
      <c r="BK82" s="207">
        <f>BK83</f>
        <v>0</v>
      </c>
    </row>
    <row r="83" spans="2:63" s="10" customFormat="1" ht="37.4" customHeight="1">
      <c r="B83" s="208"/>
      <c r="C83" s="209"/>
      <c r="D83" s="210" t="s">
        <v>75</v>
      </c>
      <c r="E83" s="211" t="s">
        <v>109</v>
      </c>
      <c r="F83" s="211" t="s">
        <v>110</v>
      </c>
      <c r="G83" s="209"/>
      <c r="H83" s="209"/>
      <c r="I83" s="212"/>
      <c r="J83" s="213">
        <f>BK83</f>
        <v>0</v>
      </c>
      <c r="K83" s="209"/>
      <c r="L83" s="214"/>
      <c r="M83" s="215"/>
      <c r="N83" s="216"/>
      <c r="O83" s="216"/>
      <c r="P83" s="217">
        <f>P84+P91+P93+P96+P99</f>
        <v>0</v>
      </c>
      <c r="Q83" s="216"/>
      <c r="R83" s="217">
        <f>R84+R91+R93+R96+R99</f>
        <v>0</v>
      </c>
      <c r="S83" s="216"/>
      <c r="T83" s="218">
        <f>T84+T91+T93+T96+T99</f>
        <v>0</v>
      </c>
      <c r="AR83" s="219" t="s">
        <v>298</v>
      </c>
      <c r="AT83" s="220" t="s">
        <v>75</v>
      </c>
      <c r="AU83" s="220" t="s">
        <v>76</v>
      </c>
      <c r="AY83" s="219" t="s">
        <v>273</v>
      </c>
      <c r="BK83" s="221">
        <f>BK84+BK91+BK93+BK96+BK99</f>
        <v>0</v>
      </c>
    </row>
    <row r="84" spans="2:63" s="10" customFormat="1" ht="19.9" customHeight="1">
      <c r="B84" s="208"/>
      <c r="C84" s="209"/>
      <c r="D84" s="210" t="s">
        <v>75</v>
      </c>
      <c r="E84" s="222" t="s">
        <v>3603</v>
      </c>
      <c r="F84" s="222" t="s">
        <v>3604</v>
      </c>
      <c r="G84" s="209"/>
      <c r="H84" s="209"/>
      <c r="I84" s="212"/>
      <c r="J84" s="223">
        <f>BK84</f>
        <v>0</v>
      </c>
      <c r="K84" s="209"/>
      <c r="L84" s="214"/>
      <c r="M84" s="215"/>
      <c r="N84" s="216"/>
      <c r="O84" s="216"/>
      <c r="P84" s="217">
        <f>SUM(P85:P90)</f>
        <v>0</v>
      </c>
      <c r="Q84" s="216"/>
      <c r="R84" s="217">
        <f>SUM(R85:R90)</f>
        <v>0</v>
      </c>
      <c r="S84" s="216"/>
      <c r="T84" s="218">
        <f>SUM(T85:T90)</f>
        <v>0</v>
      </c>
      <c r="AR84" s="219" t="s">
        <v>298</v>
      </c>
      <c r="AT84" s="220" t="s">
        <v>75</v>
      </c>
      <c r="AU84" s="220" t="s">
        <v>84</v>
      </c>
      <c r="AY84" s="219" t="s">
        <v>273</v>
      </c>
      <c r="BK84" s="221">
        <f>SUM(BK85:BK90)</f>
        <v>0</v>
      </c>
    </row>
    <row r="85" spans="2:65" s="1" customFormat="1" ht="25.5" customHeight="1">
      <c r="B85" s="47"/>
      <c r="C85" s="224" t="s">
        <v>84</v>
      </c>
      <c r="D85" s="224" t="s">
        <v>275</v>
      </c>
      <c r="E85" s="225" t="s">
        <v>3605</v>
      </c>
      <c r="F85" s="226" t="s">
        <v>3606</v>
      </c>
      <c r="G85" s="227" t="s">
        <v>3607</v>
      </c>
      <c r="H85" s="228">
        <v>1</v>
      </c>
      <c r="I85" s="229"/>
      <c r="J85" s="230">
        <f>ROUND(I85*H85,2)</f>
        <v>0</v>
      </c>
      <c r="K85" s="226" t="s">
        <v>21</v>
      </c>
      <c r="L85" s="73"/>
      <c r="M85" s="231" t="s">
        <v>21</v>
      </c>
      <c r="N85" s="232" t="s">
        <v>47</v>
      </c>
      <c r="O85" s="48"/>
      <c r="P85" s="233">
        <f>O85*H85</f>
        <v>0</v>
      </c>
      <c r="Q85" s="233">
        <v>0</v>
      </c>
      <c r="R85" s="233">
        <f>Q85*H85</f>
        <v>0</v>
      </c>
      <c r="S85" s="233">
        <v>0</v>
      </c>
      <c r="T85" s="234">
        <f>S85*H85</f>
        <v>0</v>
      </c>
      <c r="AR85" s="24" t="s">
        <v>3608</v>
      </c>
      <c r="AT85" s="24" t="s">
        <v>275</v>
      </c>
      <c r="AU85" s="24" t="s">
        <v>86</v>
      </c>
      <c r="AY85" s="24" t="s">
        <v>273</v>
      </c>
      <c r="BE85" s="235">
        <f>IF(N85="základní",J85,0)</f>
        <v>0</v>
      </c>
      <c r="BF85" s="235">
        <f>IF(N85="snížená",J85,0)</f>
        <v>0</v>
      </c>
      <c r="BG85" s="235">
        <f>IF(N85="zákl. přenesená",J85,0)</f>
        <v>0</v>
      </c>
      <c r="BH85" s="235">
        <f>IF(N85="sníž. přenesená",J85,0)</f>
        <v>0</v>
      </c>
      <c r="BI85" s="235">
        <f>IF(N85="nulová",J85,0)</f>
        <v>0</v>
      </c>
      <c r="BJ85" s="24" t="s">
        <v>84</v>
      </c>
      <c r="BK85" s="235">
        <f>ROUND(I85*H85,2)</f>
        <v>0</v>
      </c>
      <c r="BL85" s="24" t="s">
        <v>3608</v>
      </c>
      <c r="BM85" s="24" t="s">
        <v>3609</v>
      </c>
    </row>
    <row r="86" spans="2:65" s="1" customFormat="1" ht="51" customHeight="1">
      <c r="B86" s="47"/>
      <c r="C86" s="224" t="s">
        <v>86</v>
      </c>
      <c r="D86" s="224" t="s">
        <v>275</v>
      </c>
      <c r="E86" s="225" t="s">
        <v>3610</v>
      </c>
      <c r="F86" s="226" t="s">
        <v>3611</v>
      </c>
      <c r="G86" s="227" t="s">
        <v>3607</v>
      </c>
      <c r="H86" s="228">
        <v>1</v>
      </c>
      <c r="I86" s="229"/>
      <c r="J86" s="230">
        <f>ROUND(I86*H86,2)</f>
        <v>0</v>
      </c>
      <c r="K86" s="226" t="s">
        <v>21</v>
      </c>
      <c r="L86" s="73"/>
      <c r="M86" s="231" t="s">
        <v>21</v>
      </c>
      <c r="N86" s="232" t="s">
        <v>47</v>
      </c>
      <c r="O86" s="48"/>
      <c r="P86" s="233">
        <f>O86*H86</f>
        <v>0</v>
      </c>
      <c r="Q86" s="233">
        <v>0</v>
      </c>
      <c r="R86" s="233">
        <f>Q86*H86</f>
        <v>0</v>
      </c>
      <c r="S86" s="233">
        <v>0</v>
      </c>
      <c r="T86" s="234">
        <f>S86*H86</f>
        <v>0</v>
      </c>
      <c r="AR86" s="24" t="s">
        <v>3608</v>
      </c>
      <c r="AT86" s="24" t="s">
        <v>275</v>
      </c>
      <c r="AU86" s="24" t="s">
        <v>86</v>
      </c>
      <c r="AY86" s="24" t="s">
        <v>273</v>
      </c>
      <c r="BE86" s="235">
        <f>IF(N86="základní",J86,0)</f>
        <v>0</v>
      </c>
      <c r="BF86" s="235">
        <f>IF(N86="snížená",J86,0)</f>
        <v>0</v>
      </c>
      <c r="BG86" s="235">
        <f>IF(N86="zákl. přenesená",J86,0)</f>
        <v>0</v>
      </c>
      <c r="BH86" s="235">
        <f>IF(N86="sníž. přenesená",J86,0)</f>
        <v>0</v>
      </c>
      <c r="BI86" s="235">
        <f>IF(N86="nulová",J86,0)</f>
        <v>0</v>
      </c>
      <c r="BJ86" s="24" t="s">
        <v>84</v>
      </c>
      <c r="BK86" s="235">
        <f>ROUND(I86*H86,2)</f>
        <v>0</v>
      </c>
      <c r="BL86" s="24" t="s">
        <v>3608</v>
      </c>
      <c r="BM86" s="24" t="s">
        <v>3612</v>
      </c>
    </row>
    <row r="87" spans="2:65" s="1" customFormat="1" ht="38.25" customHeight="1">
      <c r="B87" s="47"/>
      <c r="C87" s="224" t="s">
        <v>288</v>
      </c>
      <c r="D87" s="224" t="s">
        <v>275</v>
      </c>
      <c r="E87" s="225" t="s">
        <v>3613</v>
      </c>
      <c r="F87" s="226" t="s">
        <v>3614</v>
      </c>
      <c r="G87" s="227" t="s">
        <v>3607</v>
      </c>
      <c r="H87" s="228">
        <v>1</v>
      </c>
      <c r="I87" s="229"/>
      <c r="J87" s="230">
        <f>ROUND(I87*H87,2)</f>
        <v>0</v>
      </c>
      <c r="K87" s="226" t="s">
        <v>21</v>
      </c>
      <c r="L87" s="73"/>
      <c r="M87" s="231" t="s">
        <v>21</v>
      </c>
      <c r="N87" s="232" t="s">
        <v>47</v>
      </c>
      <c r="O87" s="48"/>
      <c r="P87" s="233">
        <f>O87*H87</f>
        <v>0</v>
      </c>
      <c r="Q87" s="233">
        <v>0</v>
      </c>
      <c r="R87" s="233">
        <f>Q87*H87</f>
        <v>0</v>
      </c>
      <c r="S87" s="233">
        <v>0</v>
      </c>
      <c r="T87" s="234">
        <f>S87*H87</f>
        <v>0</v>
      </c>
      <c r="AR87" s="24" t="s">
        <v>3608</v>
      </c>
      <c r="AT87" s="24" t="s">
        <v>275</v>
      </c>
      <c r="AU87" s="24" t="s">
        <v>86</v>
      </c>
      <c r="AY87" s="24" t="s">
        <v>273</v>
      </c>
      <c r="BE87" s="235">
        <f>IF(N87="základní",J87,0)</f>
        <v>0</v>
      </c>
      <c r="BF87" s="235">
        <f>IF(N87="snížená",J87,0)</f>
        <v>0</v>
      </c>
      <c r="BG87" s="235">
        <f>IF(N87="zákl. přenesená",J87,0)</f>
        <v>0</v>
      </c>
      <c r="BH87" s="235">
        <f>IF(N87="sníž. přenesená",J87,0)</f>
        <v>0</v>
      </c>
      <c r="BI87" s="235">
        <f>IF(N87="nulová",J87,0)</f>
        <v>0</v>
      </c>
      <c r="BJ87" s="24" t="s">
        <v>84</v>
      </c>
      <c r="BK87" s="235">
        <f>ROUND(I87*H87,2)</f>
        <v>0</v>
      </c>
      <c r="BL87" s="24" t="s">
        <v>3608</v>
      </c>
      <c r="BM87" s="24" t="s">
        <v>3615</v>
      </c>
    </row>
    <row r="88" spans="2:65" s="1" customFormat="1" ht="51" customHeight="1">
      <c r="B88" s="47"/>
      <c r="C88" s="224" t="s">
        <v>280</v>
      </c>
      <c r="D88" s="224" t="s">
        <v>275</v>
      </c>
      <c r="E88" s="225" t="s">
        <v>3616</v>
      </c>
      <c r="F88" s="226" t="s">
        <v>3617</v>
      </c>
      <c r="G88" s="227" t="s">
        <v>3607</v>
      </c>
      <c r="H88" s="228">
        <v>1</v>
      </c>
      <c r="I88" s="229"/>
      <c r="J88" s="230">
        <f>ROUND(I88*H88,2)</f>
        <v>0</v>
      </c>
      <c r="K88" s="226" t="s">
        <v>21</v>
      </c>
      <c r="L88" s="73"/>
      <c r="M88" s="231" t="s">
        <v>21</v>
      </c>
      <c r="N88" s="232" t="s">
        <v>47</v>
      </c>
      <c r="O88" s="48"/>
      <c r="P88" s="233">
        <f>O88*H88</f>
        <v>0</v>
      </c>
      <c r="Q88" s="233">
        <v>0</v>
      </c>
      <c r="R88" s="233">
        <f>Q88*H88</f>
        <v>0</v>
      </c>
      <c r="S88" s="233">
        <v>0</v>
      </c>
      <c r="T88" s="234">
        <f>S88*H88</f>
        <v>0</v>
      </c>
      <c r="AR88" s="24" t="s">
        <v>3608</v>
      </c>
      <c r="AT88" s="24" t="s">
        <v>275</v>
      </c>
      <c r="AU88" s="24" t="s">
        <v>86</v>
      </c>
      <c r="AY88" s="24" t="s">
        <v>273</v>
      </c>
      <c r="BE88" s="235">
        <f>IF(N88="základní",J88,0)</f>
        <v>0</v>
      </c>
      <c r="BF88" s="235">
        <f>IF(N88="snížená",J88,0)</f>
        <v>0</v>
      </c>
      <c r="BG88" s="235">
        <f>IF(N88="zákl. přenesená",J88,0)</f>
        <v>0</v>
      </c>
      <c r="BH88" s="235">
        <f>IF(N88="sníž. přenesená",J88,0)</f>
        <v>0</v>
      </c>
      <c r="BI88" s="235">
        <f>IF(N88="nulová",J88,0)</f>
        <v>0</v>
      </c>
      <c r="BJ88" s="24" t="s">
        <v>84</v>
      </c>
      <c r="BK88" s="235">
        <f>ROUND(I88*H88,2)</f>
        <v>0</v>
      </c>
      <c r="BL88" s="24" t="s">
        <v>3608</v>
      </c>
      <c r="BM88" s="24" t="s">
        <v>3618</v>
      </c>
    </row>
    <row r="89" spans="2:65" s="1" customFormat="1" ht="38.25" customHeight="1">
      <c r="B89" s="47"/>
      <c r="C89" s="224" t="s">
        <v>298</v>
      </c>
      <c r="D89" s="224" t="s">
        <v>275</v>
      </c>
      <c r="E89" s="225" t="s">
        <v>3619</v>
      </c>
      <c r="F89" s="226" t="s">
        <v>3620</v>
      </c>
      <c r="G89" s="227" t="s">
        <v>3607</v>
      </c>
      <c r="H89" s="228">
        <v>1</v>
      </c>
      <c r="I89" s="229"/>
      <c r="J89" s="230">
        <f>ROUND(I89*H89,2)</f>
        <v>0</v>
      </c>
      <c r="K89" s="226" t="s">
        <v>21</v>
      </c>
      <c r="L89" s="73"/>
      <c r="M89" s="231" t="s">
        <v>21</v>
      </c>
      <c r="N89" s="232" t="s">
        <v>47</v>
      </c>
      <c r="O89" s="48"/>
      <c r="P89" s="233">
        <f>O89*H89</f>
        <v>0</v>
      </c>
      <c r="Q89" s="233">
        <v>0</v>
      </c>
      <c r="R89" s="233">
        <f>Q89*H89</f>
        <v>0</v>
      </c>
      <c r="S89" s="233">
        <v>0</v>
      </c>
      <c r="T89" s="234">
        <f>S89*H89</f>
        <v>0</v>
      </c>
      <c r="AR89" s="24" t="s">
        <v>3608</v>
      </c>
      <c r="AT89" s="24" t="s">
        <v>275</v>
      </c>
      <c r="AU89" s="24" t="s">
        <v>86</v>
      </c>
      <c r="AY89" s="24" t="s">
        <v>273</v>
      </c>
      <c r="BE89" s="235">
        <f>IF(N89="základní",J89,0)</f>
        <v>0</v>
      </c>
      <c r="BF89" s="235">
        <f>IF(N89="snížená",J89,0)</f>
        <v>0</v>
      </c>
      <c r="BG89" s="235">
        <f>IF(N89="zákl. přenesená",J89,0)</f>
        <v>0</v>
      </c>
      <c r="BH89" s="235">
        <f>IF(N89="sníž. přenesená",J89,0)</f>
        <v>0</v>
      </c>
      <c r="BI89" s="235">
        <f>IF(N89="nulová",J89,0)</f>
        <v>0</v>
      </c>
      <c r="BJ89" s="24" t="s">
        <v>84</v>
      </c>
      <c r="BK89" s="235">
        <f>ROUND(I89*H89,2)</f>
        <v>0</v>
      </c>
      <c r="BL89" s="24" t="s">
        <v>3608</v>
      </c>
      <c r="BM89" s="24" t="s">
        <v>3621</v>
      </c>
    </row>
    <row r="90" spans="2:65" s="1" customFormat="1" ht="25.5" customHeight="1">
      <c r="B90" s="47"/>
      <c r="C90" s="224" t="s">
        <v>192</v>
      </c>
      <c r="D90" s="224" t="s">
        <v>275</v>
      </c>
      <c r="E90" s="225" t="s">
        <v>3622</v>
      </c>
      <c r="F90" s="226" t="s">
        <v>3623</v>
      </c>
      <c r="G90" s="227" t="s">
        <v>3607</v>
      </c>
      <c r="H90" s="228">
        <v>1</v>
      </c>
      <c r="I90" s="229"/>
      <c r="J90" s="230">
        <f>ROUND(I90*H90,2)</f>
        <v>0</v>
      </c>
      <c r="K90" s="226" t="s">
        <v>21</v>
      </c>
      <c r="L90" s="73"/>
      <c r="M90" s="231" t="s">
        <v>21</v>
      </c>
      <c r="N90" s="232" t="s">
        <v>47</v>
      </c>
      <c r="O90" s="48"/>
      <c r="P90" s="233">
        <f>O90*H90</f>
        <v>0</v>
      </c>
      <c r="Q90" s="233">
        <v>0</v>
      </c>
      <c r="R90" s="233">
        <f>Q90*H90</f>
        <v>0</v>
      </c>
      <c r="S90" s="233">
        <v>0</v>
      </c>
      <c r="T90" s="234">
        <f>S90*H90</f>
        <v>0</v>
      </c>
      <c r="AR90" s="24" t="s">
        <v>3608</v>
      </c>
      <c r="AT90" s="24" t="s">
        <v>275</v>
      </c>
      <c r="AU90" s="24" t="s">
        <v>86</v>
      </c>
      <c r="AY90" s="24" t="s">
        <v>273</v>
      </c>
      <c r="BE90" s="235">
        <f>IF(N90="základní",J90,0)</f>
        <v>0</v>
      </c>
      <c r="BF90" s="235">
        <f>IF(N90="snížená",J90,0)</f>
        <v>0</v>
      </c>
      <c r="BG90" s="235">
        <f>IF(N90="zákl. přenesená",J90,0)</f>
        <v>0</v>
      </c>
      <c r="BH90" s="235">
        <f>IF(N90="sníž. přenesená",J90,0)</f>
        <v>0</v>
      </c>
      <c r="BI90" s="235">
        <f>IF(N90="nulová",J90,0)</f>
        <v>0</v>
      </c>
      <c r="BJ90" s="24" t="s">
        <v>84</v>
      </c>
      <c r="BK90" s="235">
        <f>ROUND(I90*H90,2)</f>
        <v>0</v>
      </c>
      <c r="BL90" s="24" t="s">
        <v>3608</v>
      </c>
      <c r="BM90" s="24" t="s">
        <v>3624</v>
      </c>
    </row>
    <row r="91" spans="2:63" s="10" customFormat="1" ht="29.85" customHeight="1">
      <c r="B91" s="208"/>
      <c r="C91" s="209"/>
      <c r="D91" s="210" t="s">
        <v>75</v>
      </c>
      <c r="E91" s="222" t="s">
        <v>3625</v>
      </c>
      <c r="F91" s="222" t="s">
        <v>3626</v>
      </c>
      <c r="G91" s="209"/>
      <c r="H91" s="209"/>
      <c r="I91" s="212"/>
      <c r="J91" s="223">
        <f>BK91</f>
        <v>0</v>
      </c>
      <c r="K91" s="209"/>
      <c r="L91" s="214"/>
      <c r="M91" s="215"/>
      <c r="N91" s="216"/>
      <c r="O91" s="216"/>
      <c r="P91" s="217">
        <f>P92</f>
        <v>0</v>
      </c>
      <c r="Q91" s="216"/>
      <c r="R91" s="217">
        <f>R92</f>
        <v>0</v>
      </c>
      <c r="S91" s="216"/>
      <c r="T91" s="218">
        <f>T92</f>
        <v>0</v>
      </c>
      <c r="AR91" s="219" t="s">
        <v>298</v>
      </c>
      <c r="AT91" s="220" t="s">
        <v>75</v>
      </c>
      <c r="AU91" s="220" t="s">
        <v>84</v>
      </c>
      <c r="AY91" s="219" t="s">
        <v>273</v>
      </c>
      <c r="BK91" s="221">
        <f>BK92</f>
        <v>0</v>
      </c>
    </row>
    <row r="92" spans="2:65" s="1" customFormat="1" ht="25.5" customHeight="1">
      <c r="B92" s="47"/>
      <c r="C92" s="224" t="s">
        <v>311</v>
      </c>
      <c r="D92" s="224" t="s">
        <v>275</v>
      </c>
      <c r="E92" s="225" t="s">
        <v>3627</v>
      </c>
      <c r="F92" s="226" t="s">
        <v>3628</v>
      </c>
      <c r="G92" s="227" t="s">
        <v>3607</v>
      </c>
      <c r="H92" s="228">
        <v>1</v>
      </c>
      <c r="I92" s="229"/>
      <c r="J92" s="230">
        <f>ROUND(I92*H92,2)</f>
        <v>0</v>
      </c>
      <c r="K92" s="226" t="s">
        <v>21</v>
      </c>
      <c r="L92" s="73"/>
      <c r="M92" s="231" t="s">
        <v>21</v>
      </c>
      <c r="N92" s="232" t="s">
        <v>47</v>
      </c>
      <c r="O92" s="48"/>
      <c r="P92" s="233">
        <f>O92*H92</f>
        <v>0</v>
      </c>
      <c r="Q92" s="233">
        <v>0</v>
      </c>
      <c r="R92" s="233">
        <f>Q92*H92</f>
        <v>0</v>
      </c>
      <c r="S92" s="233">
        <v>0</v>
      </c>
      <c r="T92" s="234">
        <f>S92*H92</f>
        <v>0</v>
      </c>
      <c r="AR92" s="24" t="s">
        <v>3608</v>
      </c>
      <c r="AT92" s="24" t="s">
        <v>275</v>
      </c>
      <c r="AU92" s="24" t="s">
        <v>86</v>
      </c>
      <c r="AY92" s="24" t="s">
        <v>273</v>
      </c>
      <c r="BE92" s="235">
        <f>IF(N92="základní",J92,0)</f>
        <v>0</v>
      </c>
      <c r="BF92" s="235">
        <f>IF(N92="snížená",J92,0)</f>
        <v>0</v>
      </c>
      <c r="BG92" s="235">
        <f>IF(N92="zákl. přenesená",J92,0)</f>
        <v>0</v>
      </c>
      <c r="BH92" s="235">
        <f>IF(N92="sníž. přenesená",J92,0)</f>
        <v>0</v>
      </c>
      <c r="BI92" s="235">
        <f>IF(N92="nulová",J92,0)</f>
        <v>0</v>
      </c>
      <c r="BJ92" s="24" t="s">
        <v>84</v>
      </c>
      <c r="BK92" s="235">
        <f>ROUND(I92*H92,2)</f>
        <v>0</v>
      </c>
      <c r="BL92" s="24" t="s">
        <v>3608</v>
      </c>
      <c r="BM92" s="24" t="s">
        <v>3629</v>
      </c>
    </row>
    <row r="93" spans="2:63" s="10" customFormat="1" ht="29.85" customHeight="1">
      <c r="B93" s="208"/>
      <c r="C93" s="209"/>
      <c r="D93" s="210" t="s">
        <v>75</v>
      </c>
      <c r="E93" s="222" t="s">
        <v>3630</v>
      </c>
      <c r="F93" s="222" t="s">
        <v>3631</v>
      </c>
      <c r="G93" s="209"/>
      <c r="H93" s="209"/>
      <c r="I93" s="212"/>
      <c r="J93" s="223">
        <f>BK93</f>
        <v>0</v>
      </c>
      <c r="K93" s="209"/>
      <c r="L93" s="214"/>
      <c r="M93" s="215"/>
      <c r="N93" s="216"/>
      <c r="O93" s="216"/>
      <c r="P93" s="217">
        <f>SUM(P94:P95)</f>
        <v>0</v>
      </c>
      <c r="Q93" s="216"/>
      <c r="R93" s="217">
        <f>SUM(R94:R95)</f>
        <v>0</v>
      </c>
      <c r="S93" s="216"/>
      <c r="T93" s="218">
        <f>SUM(T94:T95)</f>
        <v>0</v>
      </c>
      <c r="AR93" s="219" t="s">
        <v>298</v>
      </c>
      <c r="AT93" s="220" t="s">
        <v>75</v>
      </c>
      <c r="AU93" s="220" t="s">
        <v>84</v>
      </c>
      <c r="AY93" s="219" t="s">
        <v>273</v>
      </c>
      <c r="BK93" s="221">
        <f>SUM(BK94:BK95)</f>
        <v>0</v>
      </c>
    </row>
    <row r="94" spans="2:65" s="1" customFormat="1" ht="16.5" customHeight="1">
      <c r="B94" s="47"/>
      <c r="C94" s="224" t="s">
        <v>318</v>
      </c>
      <c r="D94" s="224" t="s">
        <v>275</v>
      </c>
      <c r="E94" s="225" t="s">
        <v>3632</v>
      </c>
      <c r="F94" s="226" t="s">
        <v>3633</v>
      </c>
      <c r="G94" s="227" t="s">
        <v>3607</v>
      </c>
      <c r="H94" s="228">
        <v>1</v>
      </c>
      <c r="I94" s="229"/>
      <c r="J94" s="230">
        <f>ROUND(I94*H94,2)</f>
        <v>0</v>
      </c>
      <c r="K94" s="226" t="s">
        <v>279</v>
      </c>
      <c r="L94" s="73"/>
      <c r="M94" s="231" t="s">
        <v>21</v>
      </c>
      <c r="N94" s="232" t="s">
        <v>47</v>
      </c>
      <c r="O94" s="48"/>
      <c r="P94" s="233">
        <f>O94*H94</f>
        <v>0</v>
      </c>
      <c r="Q94" s="233">
        <v>0</v>
      </c>
      <c r="R94" s="233">
        <f>Q94*H94</f>
        <v>0</v>
      </c>
      <c r="S94" s="233">
        <v>0</v>
      </c>
      <c r="T94" s="234">
        <f>S94*H94</f>
        <v>0</v>
      </c>
      <c r="AR94" s="24" t="s">
        <v>3608</v>
      </c>
      <c r="AT94" s="24" t="s">
        <v>275</v>
      </c>
      <c r="AU94" s="24" t="s">
        <v>86</v>
      </c>
      <c r="AY94" s="24" t="s">
        <v>273</v>
      </c>
      <c r="BE94" s="235">
        <f>IF(N94="základní",J94,0)</f>
        <v>0</v>
      </c>
      <c r="BF94" s="235">
        <f>IF(N94="snížená",J94,0)</f>
        <v>0</v>
      </c>
      <c r="BG94" s="235">
        <f>IF(N94="zákl. přenesená",J94,0)</f>
        <v>0</v>
      </c>
      <c r="BH94" s="235">
        <f>IF(N94="sníž. přenesená",J94,0)</f>
        <v>0</v>
      </c>
      <c r="BI94" s="235">
        <f>IF(N94="nulová",J94,0)</f>
        <v>0</v>
      </c>
      <c r="BJ94" s="24" t="s">
        <v>84</v>
      </c>
      <c r="BK94" s="235">
        <f>ROUND(I94*H94,2)</f>
        <v>0</v>
      </c>
      <c r="BL94" s="24" t="s">
        <v>3608</v>
      </c>
      <c r="BM94" s="24" t="s">
        <v>3634</v>
      </c>
    </row>
    <row r="95" spans="2:65" s="1" customFormat="1" ht="51" customHeight="1">
      <c r="B95" s="47"/>
      <c r="C95" s="224" t="s">
        <v>323</v>
      </c>
      <c r="D95" s="224" t="s">
        <v>275</v>
      </c>
      <c r="E95" s="225" t="s">
        <v>3635</v>
      </c>
      <c r="F95" s="226" t="s">
        <v>3636</v>
      </c>
      <c r="G95" s="227" t="s">
        <v>3607</v>
      </c>
      <c r="H95" s="228">
        <v>1</v>
      </c>
      <c r="I95" s="229"/>
      <c r="J95" s="230">
        <f>ROUND(I95*H95,2)</f>
        <v>0</v>
      </c>
      <c r="K95" s="226" t="s">
        <v>21</v>
      </c>
      <c r="L95" s="73"/>
      <c r="M95" s="231" t="s">
        <v>21</v>
      </c>
      <c r="N95" s="232" t="s">
        <v>47</v>
      </c>
      <c r="O95" s="48"/>
      <c r="P95" s="233">
        <f>O95*H95</f>
        <v>0</v>
      </c>
      <c r="Q95" s="233">
        <v>0</v>
      </c>
      <c r="R95" s="233">
        <f>Q95*H95</f>
        <v>0</v>
      </c>
      <c r="S95" s="233">
        <v>0</v>
      </c>
      <c r="T95" s="234">
        <f>S95*H95</f>
        <v>0</v>
      </c>
      <c r="AR95" s="24" t="s">
        <v>3608</v>
      </c>
      <c r="AT95" s="24" t="s">
        <v>275</v>
      </c>
      <c r="AU95" s="24" t="s">
        <v>86</v>
      </c>
      <c r="AY95" s="24" t="s">
        <v>273</v>
      </c>
      <c r="BE95" s="235">
        <f>IF(N95="základní",J95,0)</f>
        <v>0</v>
      </c>
      <c r="BF95" s="235">
        <f>IF(N95="snížená",J95,0)</f>
        <v>0</v>
      </c>
      <c r="BG95" s="235">
        <f>IF(N95="zákl. přenesená",J95,0)</f>
        <v>0</v>
      </c>
      <c r="BH95" s="235">
        <f>IF(N95="sníž. přenesená",J95,0)</f>
        <v>0</v>
      </c>
      <c r="BI95" s="235">
        <f>IF(N95="nulová",J95,0)</f>
        <v>0</v>
      </c>
      <c r="BJ95" s="24" t="s">
        <v>84</v>
      </c>
      <c r="BK95" s="235">
        <f>ROUND(I95*H95,2)</f>
        <v>0</v>
      </c>
      <c r="BL95" s="24" t="s">
        <v>3608</v>
      </c>
      <c r="BM95" s="24" t="s">
        <v>3637</v>
      </c>
    </row>
    <row r="96" spans="2:63" s="10" customFormat="1" ht="29.85" customHeight="1">
      <c r="B96" s="208"/>
      <c r="C96" s="209"/>
      <c r="D96" s="210" t="s">
        <v>75</v>
      </c>
      <c r="E96" s="222" t="s">
        <v>3638</v>
      </c>
      <c r="F96" s="222" t="s">
        <v>3639</v>
      </c>
      <c r="G96" s="209"/>
      <c r="H96" s="209"/>
      <c r="I96" s="212"/>
      <c r="J96" s="223">
        <f>BK96</f>
        <v>0</v>
      </c>
      <c r="K96" s="209"/>
      <c r="L96" s="214"/>
      <c r="M96" s="215"/>
      <c r="N96" s="216"/>
      <c r="O96" s="216"/>
      <c r="P96" s="217">
        <f>SUM(P97:P98)</f>
        <v>0</v>
      </c>
      <c r="Q96" s="216"/>
      <c r="R96" s="217">
        <f>SUM(R97:R98)</f>
        <v>0</v>
      </c>
      <c r="S96" s="216"/>
      <c r="T96" s="218">
        <f>SUM(T97:T98)</f>
        <v>0</v>
      </c>
      <c r="AR96" s="219" t="s">
        <v>298</v>
      </c>
      <c r="AT96" s="220" t="s">
        <v>75</v>
      </c>
      <c r="AU96" s="220" t="s">
        <v>84</v>
      </c>
      <c r="AY96" s="219" t="s">
        <v>273</v>
      </c>
      <c r="BK96" s="221">
        <f>SUM(BK97:BK98)</f>
        <v>0</v>
      </c>
    </row>
    <row r="97" spans="2:65" s="1" customFormat="1" ht="25.5" customHeight="1">
      <c r="B97" s="47"/>
      <c r="C97" s="224" t="s">
        <v>329</v>
      </c>
      <c r="D97" s="224" t="s">
        <v>275</v>
      </c>
      <c r="E97" s="225" t="s">
        <v>3640</v>
      </c>
      <c r="F97" s="226" t="s">
        <v>3641</v>
      </c>
      <c r="G97" s="227" t="s">
        <v>3607</v>
      </c>
      <c r="H97" s="228">
        <v>1</v>
      </c>
      <c r="I97" s="229"/>
      <c r="J97" s="230">
        <f>ROUND(I97*H97,2)</f>
        <v>0</v>
      </c>
      <c r="K97" s="226" t="s">
        <v>279</v>
      </c>
      <c r="L97" s="73"/>
      <c r="M97" s="231" t="s">
        <v>21</v>
      </c>
      <c r="N97" s="232" t="s">
        <v>47</v>
      </c>
      <c r="O97" s="48"/>
      <c r="P97" s="233">
        <f>O97*H97</f>
        <v>0</v>
      </c>
      <c r="Q97" s="233">
        <v>0</v>
      </c>
      <c r="R97" s="233">
        <f>Q97*H97</f>
        <v>0</v>
      </c>
      <c r="S97" s="233">
        <v>0</v>
      </c>
      <c r="T97" s="234">
        <f>S97*H97</f>
        <v>0</v>
      </c>
      <c r="AR97" s="24" t="s">
        <v>3608</v>
      </c>
      <c r="AT97" s="24" t="s">
        <v>275</v>
      </c>
      <c r="AU97" s="24" t="s">
        <v>86</v>
      </c>
      <c r="AY97" s="24" t="s">
        <v>273</v>
      </c>
      <c r="BE97" s="235">
        <f>IF(N97="základní",J97,0)</f>
        <v>0</v>
      </c>
      <c r="BF97" s="235">
        <f>IF(N97="snížená",J97,0)</f>
        <v>0</v>
      </c>
      <c r="BG97" s="235">
        <f>IF(N97="zákl. přenesená",J97,0)</f>
        <v>0</v>
      </c>
      <c r="BH97" s="235">
        <f>IF(N97="sníž. přenesená",J97,0)</f>
        <v>0</v>
      </c>
      <c r="BI97" s="235">
        <f>IF(N97="nulová",J97,0)</f>
        <v>0</v>
      </c>
      <c r="BJ97" s="24" t="s">
        <v>84</v>
      </c>
      <c r="BK97" s="235">
        <f>ROUND(I97*H97,2)</f>
        <v>0</v>
      </c>
      <c r="BL97" s="24" t="s">
        <v>3608</v>
      </c>
      <c r="BM97" s="24" t="s">
        <v>3642</v>
      </c>
    </row>
    <row r="98" spans="2:65" s="1" customFormat="1" ht="25.5" customHeight="1">
      <c r="B98" s="47"/>
      <c r="C98" s="224" t="s">
        <v>339</v>
      </c>
      <c r="D98" s="224" t="s">
        <v>275</v>
      </c>
      <c r="E98" s="225" t="s">
        <v>3643</v>
      </c>
      <c r="F98" s="226" t="s">
        <v>3644</v>
      </c>
      <c r="G98" s="227" t="s">
        <v>3607</v>
      </c>
      <c r="H98" s="228">
        <v>1</v>
      </c>
      <c r="I98" s="229"/>
      <c r="J98" s="230">
        <f>ROUND(I98*H98,2)</f>
        <v>0</v>
      </c>
      <c r="K98" s="226" t="s">
        <v>21</v>
      </c>
      <c r="L98" s="73"/>
      <c r="M98" s="231" t="s">
        <v>21</v>
      </c>
      <c r="N98" s="232" t="s">
        <v>47</v>
      </c>
      <c r="O98" s="48"/>
      <c r="P98" s="233">
        <f>O98*H98</f>
        <v>0</v>
      </c>
      <c r="Q98" s="233">
        <v>0</v>
      </c>
      <c r="R98" s="233">
        <f>Q98*H98</f>
        <v>0</v>
      </c>
      <c r="S98" s="233">
        <v>0</v>
      </c>
      <c r="T98" s="234">
        <f>S98*H98</f>
        <v>0</v>
      </c>
      <c r="AR98" s="24" t="s">
        <v>3608</v>
      </c>
      <c r="AT98" s="24" t="s">
        <v>275</v>
      </c>
      <c r="AU98" s="24" t="s">
        <v>86</v>
      </c>
      <c r="AY98" s="24" t="s">
        <v>273</v>
      </c>
      <c r="BE98" s="235">
        <f>IF(N98="základní",J98,0)</f>
        <v>0</v>
      </c>
      <c r="BF98" s="235">
        <f>IF(N98="snížená",J98,0)</f>
        <v>0</v>
      </c>
      <c r="BG98" s="235">
        <f>IF(N98="zákl. přenesená",J98,0)</f>
        <v>0</v>
      </c>
      <c r="BH98" s="235">
        <f>IF(N98="sníž. přenesená",J98,0)</f>
        <v>0</v>
      </c>
      <c r="BI98" s="235">
        <f>IF(N98="nulová",J98,0)</f>
        <v>0</v>
      </c>
      <c r="BJ98" s="24" t="s">
        <v>84</v>
      </c>
      <c r="BK98" s="235">
        <f>ROUND(I98*H98,2)</f>
        <v>0</v>
      </c>
      <c r="BL98" s="24" t="s">
        <v>3608</v>
      </c>
      <c r="BM98" s="24" t="s">
        <v>3645</v>
      </c>
    </row>
    <row r="99" spans="2:63" s="10" customFormat="1" ht="29.85" customHeight="1">
      <c r="B99" s="208"/>
      <c r="C99" s="209"/>
      <c r="D99" s="210" t="s">
        <v>75</v>
      </c>
      <c r="E99" s="222" t="s">
        <v>3646</v>
      </c>
      <c r="F99" s="222" t="s">
        <v>3647</v>
      </c>
      <c r="G99" s="209"/>
      <c r="H99" s="209"/>
      <c r="I99" s="212"/>
      <c r="J99" s="223">
        <f>BK99</f>
        <v>0</v>
      </c>
      <c r="K99" s="209"/>
      <c r="L99" s="214"/>
      <c r="M99" s="215"/>
      <c r="N99" s="216"/>
      <c r="O99" s="216"/>
      <c r="P99" s="217">
        <f>SUM(P100:P102)</f>
        <v>0</v>
      </c>
      <c r="Q99" s="216"/>
      <c r="R99" s="217">
        <f>SUM(R100:R102)</f>
        <v>0</v>
      </c>
      <c r="S99" s="216"/>
      <c r="T99" s="218">
        <f>SUM(T100:T102)</f>
        <v>0</v>
      </c>
      <c r="AR99" s="219" t="s">
        <v>298</v>
      </c>
      <c r="AT99" s="220" t="s">
        <v>75</v>
      </c>
      <c r="AU99" s="220" t="s">
        <v>84</v>
      </c>
      <c r="AY99" s="219" t="s">
        <v>273</v>
      </c>
      <c r="BK99" s="221">
        <f>SUM(BK100:BK102)</f>
        <v>0</v>
      </c>
    </row>
    <row r="100" spans="2:65" s="1" customFormat="1" ht="51" customHeight="1">
      <c r="B100" s="47"/>
      <c r="C100" s="224" t="s">
        <v>346</v>
      </c>
      <c r="D100" s="224" t="s">
        <v>275</v>
      </c>
      <c r="E100" s="225" t="s">
        <v>3648</v>
      </c>
      <c r="F100" s="226" t="s">
        <v>3649</v>
      </c>
      <c r="G100" s="227" t="s">
        <v>3607</v>
      </c>
      <c r="H100" s="228">
        <v>1</v>
      </c>
      <c r="I100" s="229"/>
      <c r="J100" s="230">
        <f>ROUND(I100*H100,2)</f>
        <v>0</v>
      </c>
      <c r="K100" s="226" t="s">
        <v>21</v>
      </c>
      <c r="L100" s="73"/>
      <c r="M100" s="231" t="s">
        <v>21</v>
      </c>
      <c r="N100" s="232" t="s">
        <v>47</v>
      </c>
      <c r="O100" s="48"/>
      <c r="P100" s="233">
        <f>O100*H100</f>
        <v>0</v>
      </c>
      <c r="Q100" s="233">
        <v>0</v>
      </c>
      <c r="R100" s="233">
        <f>Q100*H100</f>
        <v>0</v>
      </c>
      <c r="S100" s="233">
        <v>0</v>
      </c>
      <c r="T100" s="234">
        <f>S100*H100</f>
        <v>0</v>
      </c>
      <c r="AR100" s="24" t="s">
        <v>3608</v>
      </c>
      <c r="AT100" s="24" t="s">
        <v>275</v>
      </c>
      <c r="AU100" s="24" t="s">
        <v>86</v>
      </c>
      <c r="AY100" s="24" t="s">
        <v>273</v>
      </c>
      <c r="BE100" s="235">
        <f>IF(N100="základní",J100,0)</f>
        <v>0</v>
      </c>
      <c r="BF100" s="235">
        <f>IF(N100="snížená",J100,0)</f>
        <v>0</v>
      </c>
      <c r="BG100" s="235">
        <f>IF(N100="zákl. přenesená",J100,0)</f>
        <v>0</v>
      </c>
      <c r="BH100" s="235">
        <f>IF(N100="sníž. přenesená",J100,0)</f>
        <v>0</v>
      </c>
      <c r="BI100" s="235">
        <f>IF(N100="nulová",J100,0)</f>
        <v>0</v>
      </c>
      <c r="BJ100" s="24" t="s">
        <v>84</v>
      </c>
      <c r="BK100" s="235">
        <f>ROUND(I100*H100,2)</f>
        <v>0</v>
      </c>
      <c r="BL100" s="24" t="s">
        <v>3608</v>
      </c>
      <c r="BM100" s="24" t="s">
        <v>3650</v>
      </c>
    </row>
    <row r="101" spans="2:47" s="1" customFormat="1" ht="13.5">
      <c r="B101" s="47"/>
      <c r="C101" s="75"/>
      <c r="D101" s="236" t="s">
        <v>352</v>
      </c>
      <c r="E101" s="75"/>
      <c r="F101" s="237" t="s">
        <v>3651</v>
      </c>
      <c r="G101" s="75"/>
      <c r="H101" s="75"/>
      <c r="I101" s="194"/>
      <c r="J101" s="75"/>
      <c r="K101" s="75"/>
      <c r="L101" s="73"/>
      <c r="M101" s="238"/>
      <c r="N101" s="48"/>
      <c r="O101" s="48"/>
      <c r="P101" s="48"/>
      <c r="Q101" s="48"/>
      <c r="R101" s="48"/>
      <c r="S101" s="48"/>
      <c r="T101" s="96"/>
      <c r="AT101" s="24" t="s">
        <v>352</v>
      </c>
      <c r="AU101" s="24" t="s">
        <v>86</v>
      </c>
    </row>
    <row r="102" spans="2:65" s="1" customFormat="1" ht="16.5" customHeight="1">
      <c r="B102" s="47"/>
      <c r="C102" s="224" t="s">
        <v>355</v>
      </c>
      <c r="D102" s="224" t="s">
        <v>275</v>
      </c>
      <c r="E102" s="225" t="s">
        <v>3652</v>
      </c>
      <c r="F102" s="226" t="s">
        <v>3653</v>
      </c>
      <c r="G102" s="227" t="s">
        <v>3607</v>
      </c>
      <c r="H102" s="228">
        <v>1</v>
      </c>
      <c r="I102" s="229"/>
      <c r="J102" s="230">
        <f>ROUND(I102*H102,2)</f>
        <v>0</v>
      </c>
      <c r="K102" s="226" t="s">
        <v>21</v>
      </c>
      <c r="L102" s="73"/>
      <c r="M102" s="231" t="s">
        <v>21</v>
      </c>
      <c r="N102" s="299" t="s">
        <v>47</v>
      </c>
      <c r="O102" s="296"/>
      <c r="P102" s="300">
        <f>O102*H102</f>
        <v>0</v>
      </c>
      <c r="Q102" s="300">
        <v>0</v>
      </c>
      <c r="R102" s="300">
        <f>Q102*H102</f>
        <v>0</v>
      </c>
      <c r="S102" s="300">
        <v>0</v>
      </c>
      <c r="T102" s="301">
        <f>S102*H102</f>
        <v>0</v>
      </c>
      <c r="AR102" s="24" t="s">
        <v>3608</v>
      </c>
      <c r="AT102" s="24" t="s">
        <v>275</v>
      </c>
      <c r="AU102" s="24" t="s">
        <v>86</v>
      </c>
      <c r="AY102" s="24" t="s">
        <v>273</v>
      </c>
      <c r="BE102" s="235">
        <f>IF(N102="základní",J102,0)</f>
        <v>0</v>
      </c>
      <c r="BF102" s="235">
        <f>IF(N102="snížená",J102,0)</f>
        <v>0</v>
      </c>
      <c r="BG102" s="235">
        <f>IF(N102="zákl. přenesená",J102,0)</f>
        <v>0</v>
      </c>
      <c r="BH102" s="235">
        <f>IF(N102="sníž. přenesená",J102,0)</f>
        <v>0</v>
      </c>
      <c r="BI102" s="235">
        <f>IF(N102="nulová",J102,0)</f>
        <v>0</v>
      </c>
      <c r="BJ102" s="24" t="s">
        <v>84</v>
      </c>
      <c r="BK102" s="235">
        <f>ROUND(I102*H102,2)</f>
        <v>0</v>
      </c>
      <c r="BL102" s="24" t="s">
        <v>3608</v>
      </c>
      <c r="BM102" s="24" t="s">
        <v>3654</v>
      </c>
    </row>
    <row r="103" spans="2:12" s="1" customFormat="1" ht="6.95" customHeight="1">
      <c r="B103" s="68"/>
      <c r="C103" s="69"/>
      <c r="D103" s="69"/>
      <c r="E103" s="69"/>
      <c r="F103" s="69"/>
      <c r="G103" s="69"/>
      <c r="H103" s="69"/>
      <c r="I103" s="169"/>
      <c r="J103" s="69"/>
      <c r="K103" s="69"/>
      <c r="L103" s="73"/>
    </row>
  </sheetData>
  <sheetProtection password="CC35" sheet="1" objects="1" scenarios="1" formatColumns="0" formatRows="0" autoFilter="0"/>
  <autoFilter ref="C81:K102"/>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02" customWidth="1"/>
    <col min="2" max="2" width="1.66796875" style="302" customWidth="1"/>
    <col min="3" max="4" width="5" style="302" customWidth="1"/>
    <col min="5" max="5" width="11.66015625" style="302" customWidth="1"/>
    <col min="6" max="6" width="9.16015625" style="302" customWidth="1"/>
    <col min="7" max="7" width="5" style="302" customWidth="1"/>
    <col min="8" max="8" width="77.83203125" style="302" customWidth="1"/>
    <col min="9" max="10" width="20" style="302" customWidth="1"/>
    <col min="11" max="11" width="1.66796875" style="302" customWidth="1"/>
  </cols>
  <sheetData>
    <row r="1" ht="37.5" customHeight="1"/>
    <row r="2" spans="2:11" ht="7.5" customHeight="1">
      <c r="B2" s="303"/>
      <c r="C2" s="304"/>
      <c r="D2" s="304"/>
      <c r="E2" s="304"/>
      <c r="F2" s="304"/>
      <c r="G2" s="304"/>
      <c r="H2" s="304"/>
      <c r="I2" s="304"/>
      <c r="J2" s="304"/>
      <c r="K2" s="305"/>
    </row>
    <row r="3" spans="2:11" s="15" customFormat="1" ht="45" customHeight="1">
      <c r="B3" s="306"/>
      <c r="C3" s="307" t="s">
        <v>3655</v>
      </c>
      <c r="D3" s="307"/>
      <c r="E3" s="307"/>
      <c r="F3" s="307"/>
      <c r="G3" s="307"/>
      <c r="H3" s="307"/>
      <c r="I3" s="307"/>
      <c r="J3" s="307"/>
      <c r="K3" s="308"/>
    </row>
    <row r="4" spans="2:11" ht="25.5" customHeight="1">
      <c r="B4" s="309"/>
      <c r="C4" s="310" t="s">
        <v>3656</v>
      </c>
      <c r="D4" s="310"/>
      <c r="E4" s="310"/>
      <c r="F4" s="310"/>
      <c r="G4" s="310"/>
      <c r="H4" s="310"/>
      <c r="I4" s="310"/>
      <c r="J4" s="310"/>
      <c r="K4" s="311"/>
    </row>
    <row r="5" spans="2:11" ht="5.25" customHeight="1">
      <c r="B5" s="309"/>
      <c r="C5" s="312"/>
      <c r="D5" s="312"/>
      <c r="E5" s="312"/>
      <c r="F5" s="312"/>
      <c r="G5" s="312"/>
      <c r="H5" s="312"/>
      <c r="I5" s="312"/>
      <c r="J5" s="312"/>
      <c r="K5" s="311"/>
    </row>
    <row r="6" spans="2:11" ht="15" customHeight="1">
      <c r="B6" s="309"/>
      <c r="C6" s="313" t="s">
        <v>3657</v>
      </c>
      <c r="D6" s="313"/>
      <c r="E6" s="313"/>
      <c r="F6" s="313"/>
      <c r="G6" s="313"/>
      <c r="H6" s="313"/>
      <c r="I6" s="313"/>
      <c r="J6" s="313"/>
      <c r="K6" s="311"/>
    </row>
    <row r="7" spans="2:11" ht="15" customHeight="1">
      <c r="B7" s="314"/>
      <c r="C7" s="313" t="s">
        <v>3658</v>
      </c>
      <c r="D7" s="313"/>
      <c r="E7" s="313"/>
      <c r="F7" s="313"/>
      <c r="G7" s="313"/>
      <c r="H7" s="313"/>
      <c r="I7" s="313"/>
      <c r="J7" s="313"/>
      <c r="K7" s="311"/>
    </row>
    <row r="8" spans="2:11" ht="12.75" customHeight="1">
      <c r="B8" s="314"/>
      <c r="C8" s="313"/>
      <c r="D8" s="313"/>
      <c r="E8" s="313"/>
      <c r="F8" s="313"/>
      <c r="G8" s="313"/>
      <c r="H8" s="313"/>
      <c r="I8" s="313"/>
      <c r="J8" s="313"/>
      <c r="K8" s="311"/>
    </row>
    <row r="9" spans="2:11" ht="15" customHeight="1">
      <c r="B9" s="314"/>
      <c r="C9" s="313" t="s">
        <v>3659</v>
      </c>
      <c r="D9" s="313"/>
      <c r="E9" s="313"/>
      <c r="F9" s="313"/>
      <c r="G9" s="313"/>
      <c r="H9" s="313"/>
      <c r="I9" s="313"/>
      <c r="J9" s="313"/>
      <c r="K9" s="311"/>
    </row>
    <row r="10" spans="2:11" ht="15" customHeight="1">
      <c r="B10" s="314"/>
      <c r="C10" s="313"/>
      <c r="D10" s="313" t="s">
        <v>3660</v>
      </c>
      <c r="E10" s="313"/>
      <c r="F10" s="313"/>
      <c r="G10" s="313"/>
      <c r="H10" s="313"/>
      <c r="I10" s="313"/>
      <c r="J10" s="313"/>
      <c r="K10" s="311"/>
    </row>
    <row r="11" spans="2:11" ht="15" customHeight="1">
      <c r="B11" s="314"/>
      <c r="C11" s="315"/>
      <c r="D11" s="313" t="s">
        <v>3661</v>
      </c>
      <c r="E11" s="313"/>
      <c r="F11" s="313"/>
      <c r="G11" s="313"/>
      <c r="H11" s="313"/>
      <c r="I11" s="313"/>
      <c r="J11" s="313"/>
      <c r="K11" s="311"/>
    </row>
    <row r="12" spans="2:11" ht="12.75" customHeight="1">
      <c r="B12" s="314"/>
      <c r="C12" s="315"/>
      <c r="D12" s="315"/>
      <c r="E12" s="315"/>
      <c r="F12" s="315"/>
      <c r="G12" s="315"/>
      <c r="H12" s="315"/>
      <c r="I12" s="315"/>
      <c r="J12" s="315"/>
      <c r="K12" s="311"/>
    </row>
    <row r="13" spans="2:11" ht="15" customHeight="1">
      <c r="B13" s="314"/>
      <c r="C13" s="315"/>
      <c r="D13" s="313" t="s">
        <v>3662</v>
      </c>
      <c r="E13" s="313"/>
      <c r="F13" s="313"/>
      <c r="G13" s="313"/>
      <c r="H13" s="313"/>
      <c r="I13" s="313"/>
      <c r="J13" s="313"/>
      <c r="K13" s="311"/>
    </row>
    <row r="14" spans="2:11" ht="15" customHeight="1">
      <c r="B14" s="314"/>
      <c r="C14" s="315"/>
      <c r="D14" s="313" t="s">
        <v>3663</v>
      </c>
      <c r="E14" s="313"/>
      <c r="F14" s="313"/>
      <c r="G14" s="313"/>
      <c r="H14" s="313"/>
      <c r="I14" s="313"/>
      <c r="J14" s="313"/>
      <c r="K14" s="311"/>
    </row>
    <row r="15" spans="2:11" ht="15" customHeight="1">
      <c r="B15" s="314"/>
      <c r="C15" s="315"/>
      <c r="D15" s="313" t="s">
        <v>3664</v>
      </c>
      <c r="E15" s="313"/>
      <c r="F15" s="313"/>
      <c r="G15" s="313"/>
      <c r="H15" s="313"/>
      <c r="I15" s="313"/>
      <c r="J15" s="313"/>
      <c r="K15" s="311"/>
    </row>
    <row r="16" spans="2:11" ht="15" customHeight="1">
      <c r="B16" s="314"/>
      <c r="C16" s="315"/>
      <c r="D16" s="315"/>
      <c r="E16" s="316" t="s">
        <v>3665</v>
      </c>
      <c r="F16" s="313" t="s">
        <v>3666</v>
      </c>
      <c r="G16" s="313"/>
      <c r="H16" s="313"/>
      <c r="I16" s="313"/>
      <c r="J16" s="313"/>
      <c r="K16" s="311"/>
    </row>
    <row r="17" spans="2:11" ht="15" customHeight="1">
      <c r="B17" s="314"/>
      <c r="C17" s="315"/>
      <c r="D17" s="315"/>
      <c r="E17" s="316" t="s">
        <v>83</v>
      </c>
      <c r="F17" s="313" t="s">
        <v>3667</v>
      </c>
      <c r="G17" s="313"/>
      <c r="H17" s="313"/>
      <c r="I17" s="313"/>
      <c r="J17" s="313"/>
      <c r="K17" s="311"/>
    </row>
    <row r="18" spans="2:11" ht="15" customHeight="1">
      <c r="B18" s="314"/>
      <c r="C18" s="315"/>
      <c r="D18" s="315"/>
      <c r="E18" s="316" t="s">
        <v>98</v>
      </c>
      <c r="F18" s="313" t="s">
        <v>3668</v>
      </c>
      <c r="G18" s="313"/>
      <c r="H18" s="313"/>
      <c r="I18" s="313"/>
      <c r="J18" s="313"/>
      <c r="K18" s="311"/>
    </row>
    <row r="19" spans="2:11" ht="15" customHeight="1">
      <c r="B19" s="314"/>
      <c r="C19" s="315"/>
      <c r="D19" s="315"/>
      <c r="E19" s="316" t="s">
        <v>111</v>
      </c>
      <c r="F19" s="313" t="s">
        <v>3669</v>
      </c>
      <c r="G19" s="313"/>
      <c r="H19" s="313"/>
      <c r="I19" s="313"/>
      <c r="J19" s="313"/>
      <c r="K19" s="311"/>
    </row>
    <row r="20" spans="2:11" ht="15" customHeight="1">
      <c r="B20" s="314"/>
      <c r="C20" s="315"/>
      <c r="D20" s="315"/>
      <c r="E20" s="316" t="s">
        <v>3670</v>
      </c>
      <c r="F20" s="313" t="s">
        <v>3671</v>
      </c>
      <c r="G20" s="313"/>
      <c r="H20" s="313"/>
      <c r="I20" s="313"/>
      <c r="J20" s="313"/>
      <c r="K20" s="311"/>
    </row>
    <row r="21" spans="2:11" ht="15" customHeight="1">
      <c r="B21" s="314"/>
      <c r="C21" s="315"/>
      <c r="D21" s="315"/>
      <c r="E21" s="316" t="s">
        <v>3672</v>
      </c>
      <c r="F21" s="313" t="s">
        <v>3673</v>
      </c>
      <c r="G21" s="313"/>
      <c r="H21" s="313"/>
      <c r="I21" s="313"/>
      <c r="J21" s="313"/>
      <c r="K21" s="311"/>
    </row>
    <row r="22" spans="2:11" ht="12.75" customHeight="1">
      <c r="B22" s="314"/>
      <c r="C22" s="315"/>
      <c r="D22" s="315"/>
      <c r="E22" s="315"/>
      <c r="F22" s="315"/>
      <c r="G22" s="315"/>
      <c r="H22" s="315"/>
      <c r="I22" s="315"/>
      <c r="J22" s="315"/>
      <c r="K22" s="311"/>
    </row>
    <row r="23" spans="2:11" ht="15" customHeight="1">
      <c r="B23" s="314"/>
      <c r="C23" s="313" t="s">
        <v>3674</v>
      </c>
      <c r="D23" s="313"/>
      <c r="E23" s="313"/>
      <c r="F23" s="313"/>
      <c r="G23" s="313"/>
      <c r="H23" s="313"/>
      <c r="I23" s="313"/>
      <c r="J23" s="313"/>
      <c r="K23" s="311"/>
    </row>
    <row r="24" spans="2:11" ht="15" customHeight="1">
      <c r="B24" s="314"/>
      <c r="C24" s="313" t="s">
        <v>3675</v>
      </c>
      <c r="D24" s="313"/>
      <c r="E24" s="313"/>
      <c r="F24" s="313"/>
      <c r="G24" s="313"/>
      <c r="H24" s="313"/>
      <c r="I24" s="313"/>
      <c r="J24" s="313"/>
      <c r="K24" s="311"/>
    </row>
    <row r="25" spans="2:11" ht="15" customHeight="1">
      <c r="B25" s="314"/>
      <c r="C25" s="313"/>
      <c r="D25" s="313" t="s">
        <v>3676</v>
      </c>
      <c r="E25" s="313"/>
      <c r="F25" s="313"/>
      <c r="G25" s="313"/>
      <c r="H25" s="313"/>
      <c r="I25" s="313"/>
      <c r="J25" s="313"/>
      <c r="K25" s="311"/>
    </row>
    <row r="26" spans="2:11" ht="15" customHeight="1">
      <c r="B26" s="314"/>
      <c r="C26" s="315"/>
      <c r="D26" s="313" t="s">
        <v>3677</v>
      </c>
      <c r="E26" s="313"/>
      <c r="F26" s="313"/>
      <c r="G26" s="313"/>
      <c r="H26" s="313"/>
      <c r="I26" s="313"/>
      <c r="J26" s="313"/>
      <c r="K26" s="311"/>
    </row>
    <row r="27" spans="2:11" ht="12.75" customHeight="1">
      <c r="B27" s="314"/>
      <c r="C27" s="315"/>
      <c r="D27" s="315"/>
      <c r="E27" s="315"/>
      <c r="F27" s="315"/>
      <c r="G27" s="315"/>
      <c r="H27" s="315"/>
      <c r="I27" s="315"/>
      <c r="J27" s="315"/>
      <c r="K27" s="311"/>
    </row>
    <row r="28" spans="2:11" ht="15" customHeight="1">
      <c r="B28" s="314"/>
      <c r="C28" s="315"/>
      <c r="D28" s="313" t="s">
        <v>3678</v>
      </c>
      <c r="E28" s="313"/>
      <c r="F28" s="313"/>
      <c r="G28" s="313"/>
      <c r="H28" s="313"/>
      <c r="I28" s="313"/>
      <c r="J28" s="313"/>
      <c r="K28" s="311"/>
    </row>
    <row r="29" spans="2:11" ht="15" customHeight="1">
      <c r="B29" s="314"/>
      <c r="C29" s="315"/>
      <c r="D29" s="313" t="s">
        <v>3679</v>
      </c>
      <c r="E29" s="313"/>
      <c r="F29" s="313"/>
      <c r="G29" s="313"/>
      <c r="H29" s="313"/>
      <c r="I29" s="313"/>
      <c r="J29" s="313"/>
      <c r="K29" s="311"/>
    </row>
    <row r="30" spans="2:11" ht="12.75" customHeight="1">
      <c r="B30" s="314"/>
      <c r="C30" s="315"/>
      <c r="D30" s="315"/>
      <c r="E30" s="315"/>
      <c r="F30" s="315"/>
      <c r="G30" s="315"/>
      <c r="H30" s="315"/>
      <c r="I30" s="315"/>
      <c r="J30" s="315"/>
      <c r="K30" s="311"/>
    </row>
    <row r="31" spans="2:11" ht="15" customHeight="1">
      <c r="B31" s="314"/>
      <c r="C31" s="315"/>
      <c r="D31" s="313" t="s">
        <v>3680</v>
      </c>
      <c r="E31" s="313"/>
      <c r="F31" s="313"/>
      <c r="G31" s="313"/>
      <c r="H31" s="313"/>
      <c r="I31" s="313"/>
      <c r="J31" s="313"/>
      <c r="K31" s="311"/>
    </row>
    <row r="32" spans="2:11" ht="15" customHeight="1">
      <c r="B32" s="314"/>
      <c r="C32" s="315"/>
      <c r="D32" s="313" t="s">
        <v>3681</v>
      </c>
      <c r="E32" s="313"/>
      <c r="F32" s="313"/>
      <c r="G32" s="313"/>
      <c r="H32" s="313"/>
      <c r="I32" s="313"/>
      <c r="J32" s="313"/>
      <c r="K32" s="311"/>
    </row>
    <row r="33" spans="2:11" ht="15" customHeight="1">
      <c r="B33" s="314"/>
      <c r="C33" s="315"/>
      <c r="D33" s="313" t="s">
        <v>3682</v>
      </c>
      <c r="E33" s="313"/>
      <c r="F33" s="313"/>
      <c r="G33" s="313"/>
      <c r="H33" s="313"/>
      <c r="I33" s="313"/>
      <c r="J33" s="313"/>
      <c r="K33" s="311"/>
    </row>
    <row r="34" spans="2:11" ht="15" customHeight="1">
      <c r="B34" s="314"/>
      <c r="C34" s="315"/>
      <c r="D34" s="313"/>
      <c r="E34" s="317" t="s">
        <v>258</v>
      </c>
      <c r="F34" s="313"/>
      <c r="G34" s="313" t="s">
        <v>3683</v>
      </c>
      <c r="H34" s="313"/>
      <c r="I34" s="313"/>
      <c r="J34" s="313"/>
      <c r="K34" s="311"/>
    </row>
    <row r="35" spans="2:11" ht="30.75" customHeight="1">
      <c r="B35" s="314"/>
      <c r="C35" s="315"/>
      <c r="D35" s="313"/>
      <c r="E35" s="317" t="s">
        <v>3684</v>
      </c>
      <c r="F35" s="313"/>
      <c r="G35" s="313" t="s">
        <v>3685</v>
      </c>
      <c r="H35" s="313"/>
      <c r="I35" s="313"/>
      <c r="J35" s="313"/>
      <c r="K35" s="311"/>
    </row>
    <row r="36" spans="2:11" ht="15" customHeight="1">
      <c r="B36" s="314"/>
      <c r="C36" s="315"/>
      <c r="D36" s="313"/>
      <c r="E36" s="317" t="s">
        <v>57</v>
      </c>
      <c r="F36" s="313"/>
      <c r="G36" s="313" t="s">
        <v>3686</v>
      </c>
      <c r="H36" s="313"/>
      <c r="I36" s="313"/>
      <c r="J36" s="313"/>
      <c r="K36" s="311"/>
    </row>
    <row r="37" spans="2:11" ht="15" customHeight="1">
      <c r="B37" s="314"/>
      <c r="C37" s="315"/>
      <c r="D37" s="313"/>
      <c r="E37" s="317" t="s">
        <v>259</v>
      </c>
      <c r="F37" s="313"/>
      <c r="G37" s="313" t="s">
        <v>3687</v>
      </c>
      <c r="H37" s="313"/>
      <c r="I37" s="313"/>
      <c r="J37" s="313"/>
      <c r="K37" s="311"/>
    </row>
    <row r="38" spans="2:11" ht="15" customHeight="1">
      <c r="B38" s="314"/>
      <c r="C38" s="315"/>
      <c r="D38" s="313"/>
      <c r="E38" s="317" t="s">
        <v>260</v>
      </c>
      <c r="F38" s="313"/>
      <c r="G38" s="313" t="s">
        <v>3688</v>
      </c>
      <c r="H38" s="313"/>
      <c r="I38" s="313"/>
      <c r="J38" s="313"/>
      <c r="K38" s="311"/>
    </row>
    <row r="39" spans="2:11" ht="15" customHeight="1">
      <c r="B39" s="314"/>
      <c r="C39" s="315"/>
      <c r="D39" s="313"/>
      <c r="E39" s="317" t="s">
        <v>261</v>
      </c>
      <c r="F39" s="313"/>
      <c r="G39" s="313" t="s">
        <v>3689</v>
      </c>
      <c r="H39" s="313"/>
      <c r="I39" s="313"/>
      <c r="J39" s="313"/>
      <c r="K39" s="311"/>
    </row>
    <row r="40" spans="2:11" ht="15" customHeight="1">
      <c r="B40" s="314"/>
      <c r="C40" s="315"/>
      <c r="D40" s="313"/>
      <c r="E40" s="317" t="s">
        <v>3690</v>
      </c>
      <c r="F40" s="313"/>
      <c r="G40" s="313" t="s">
        <v>3691</v>
      </c>
      <c r="H40" s="313"/>
      <c r="I40" s="313"/>
      <c r="J40" s="313"/>
      <c r="K40" s="311"/>
    </row>
    <row r="41" spans="2:11" ht="15" customHeight="1">
      <c r="B41" s="314"/>
      <c r="C41" s="315"/>
      <c r="D41" s="313"/>
      <c r="E41" s="317"/>
      <c r="F41" s="313"/>
      <c r="G41" s="313" t="s">
        <v>3692</v>
      </c>
      <c r="H41" s="313"/>
      <c r="I41" s="313"/>
      <c r="J41" s="313"/>
      <c r="K41" s="311"/>
    </row>
    <row r="42" spans="2:11" ht="15" customHeight="1">
      <c r="B42" s="314"/>
      <c r="C42" s="315"/>
      <c r="D42" s="313"/>
      <c r="E42" s="317" t="s">
        <v>3693</v>
      </c>
      <c r="F42" s="313"/>
      <c r="G42" s="313" t="s">
        <v>3694</v>
      </c>
      <c r="H42" s="313"/>
      <c r="I42" s="313"/>
      <c r="J42" s="313"/>
      <c r="K42" s="311"/>
    </row>
    <row r="43" spans="2:11" ht="15" customHeight="1">
      <c r="B43" s="314"/>
      <c r="C43" s="315"/>
      <c r="D43" s="313"/>
      <c r="E43" s="317" t="s">
        <v>263</v>
      </c>
      <c r="F43" s="313"/>
      <c r="G43" s="313" t="s">
        <v>3695</v>
      </c>
      <c r="H43" s="313"/>
      <c r="I43" s="313"/>
      <c r="J43" s="313"/>
      <c r="K43" s="311"/>
    </row>
    <row r="44" spans="2:11" ht="12.75" customHeight="1">
      <c r="B44" s="314"/>
      <c r="C44" s="315"/>
      <c r="D44" s="313"/>
      <c r="E44" s="313"/>
      <c r="F44" s="313"/>
      <c r="G44" s="313"/>
      <c r="H44" s="313"/>
      <c r="I44" s="313"/>
      <c r="J44" s="313"/>
      <c r="K44" s="311"/>
    </row>
    <row r="45" spans="2:11" ht="15" customHeight="1">
      <c r="B45" s="314"/>
      <c r="C45" s="315"/>
      <c r="D45" s="313" t="s">
        <v>3696</v>
      </c>
      <c r="E45" s="313"/>
      <c r="F45" s="313"/>
      <c r="G45" s="313"/>
      <c r="H45" s="313"/>
      <c r="I45" s="313"/>
      <c r="J45" s="313"/>
      <c r="K45" s="311"/>
    </row>
    <row r="46" spans="2:11" ht="15" customHeight="1">
      <c r="B46" s="314"/>
      <c r="C46" s="315"/>
      <c r="D46" s="315"/>
      <c r="E46" s="313" t="s">
        <v>3697</v>
      </c>
      <c r="F46" s="313"/>
      <c r="G46" s="313"/>
      <c r="H46" s="313"/>
      <c r="I46" s="313"/>
      <c r="J46" s="313"/>
      <c r="K46" s="311"/>
    </row>
    <row r="47" spans="2:11" ht="15" customHeight="1">
      <c r="B47" s="314"/>
      <c r="C47" s="315"/>
      <c r="D47" s="315"/>
      <c r="E47" s="313" t="s">
        <v>3698</v>
      </c>
      <c r="F47" s="313"/>
      <c r="G47" s="313"/>
      <c r="H47" s="313"/>
      <c r="I47" s="313"/>
      <c r="J47" s="313"/>
      <c r="K47" s="311"/>
    </row>
    <row r="48" spans="2:11" ht="15" customHeight="1">
      <c r="B48" s="314"/>
      <c r="C48" s="315"/>
      <c r="D48" s="315"/>
      <c r="E48" s="313" t="s">
        <v>3699</v>
      </c>
      <c r="F48" s="313"/>
      <c r="G48" s="313"/>
      <c r="H48" s="313"/>
      <c r="I48" s="313"/>
      <c r="J48" s="313"/>
      <c r="K48" s="311"/>
    </row>
    <row r="49" spans="2:11" ht="15" customHeight="1">
      <c r="B49" s="314"/>
      <c r="C49" s="315"/>
      <c r="D49" s="313" t="s">
        <v>3700</v>
      </c>
      <c r="E49" s="313"/>
      <c r="F49" s="313"/>
      <c r="G49" s="313"/>
      <c r="H49" s="313"/>
      <c r="I49" s="313"/>
      <c r="J49" s="313"/>
      <c r="K49" s="311"/>
    </row>
    <row r="50" spans="2:11" ht="25.5" customHeight="1">
      <c r="B50" s="309"/>
      <c r="C50" s="310" t="s">
        <v>3701</v>
      </c>
      <c r="D50" s="310"/>
      <c r="E50" s="310"/>
      <c r="F50" s="310"/>
      <c r="G50" s="310"/>
      <c r="H50" s="310"/>
      <c r="I50" s="310"/>
      <c r="J50" s="310"/>
      <c r="K50" s="311"/>
    </row>
    <row r="51" spans="2:11" ht="5.25" customHeight="1">
      <c r="B51" s="309"/>
      <c r="C51" s="312"/>
      <c r="D51" s="312"/>
      <c r="E51" s="312"/>
      <c r="F51" s="312"/>
      <c r="G51" s="312"/>
      <c r="H51" s="312"/>
      <c r="I51" s="312"/>
      <c r="J51" s="312"/>
      <c r="K51" s="311"/>
    </row>
    <row r="52" spans="2:11" ht="15" customHeight="1">
      <c r="B52" s="309"/>
      <c r="C52" s="313" t="s">
        <v>3702</v>
      </c>
      <c r="D52" s="313"/>
      <c r="E52" s="313"/>
      <c r="F52" s="313"/>
      <c r="G52" s="313"/>
      <c r="H52" s="313"/>
      <c r="I52" s="313"/>
      <c r="J52" s="313"/>
      <c r="K52" s="311"/>
    </row>
    <row r="53" spans="2:11" ht="15" customHeight="1">
      <c r="B53" s="309"/>
      <c r="C53" s="313" t="s">
        <v>3703</v>
      </c>
      <c r="D53" s="313"/>
      <c r="E53" s="313"/>
      <c r="F53" s="313"/>
      <c r="G53" s="313"/>
      <c r="H53" s="313"/>
      <c r="I53" s="313"/>
      <c r="J53" s="313"/>
      <c r="K53" s="311"/>
    </row>
    <row r="54" spans="2:11" ht="12.75" customHeight="1">
      <c r="B54" s="309"/>
      <c r="C54" s="313"/>
      <c r="D54" s="313"/>
      <c r="E54" s="313"/>
      <c r="F54" s="313"/>
      <c r="G54" s="313"/>
      <c r="H54" s="313"/>
      <c r="I54" s="313"/>
      <c r="J54" s="313"/>
      <c r="K54" s="311"/>
    </row>
    <row r="55" spans="2:11" ht="15" customHeight="1">
      <c r="B55" s="309"/>
      <c r="C55" s="313" t="s">
        <v>3704</v>
      </c>
      <c r="D55" s="313"/>
      <c r="E55" s="313"/>
      <c r="F55" s="313"/>
      <c r="G55" s="313"/>
      <c r="H55" s="313"/>
      <c r="I55" s="313"/>
      <c r="J55" s="313"/>
      <c r="K55" s="311"/>
    </row>
    <row r="56" spans="2:11" ht="15" customHeight="1">
      <c r="B56" s="309"/>
      <c r="C56" s="315"/>
      <c r="D56" s="313" t="s">
        <v>3705</v>
      </c>
      <c r="E56" s="313"/>
      <c r="F56" s="313"/>
      <c r="G56" s="313"/>
      <c r="H56" s="313"/>
      <c r="I56" s="313"/>
      <c r="J56" s="313"/>
      <c r="K56" s="311"/>
    </row>
    <row r="57" spans="2:11" ht="15" customHeight="1">
      <c r="B57" s="309"/>
      <c r="C57" s="315"/>
      <c r="D57" s="313" t="s">
        <v>3706</v>
      </c>
      <c r="E57" s="313"/>
      <c r="F57" s="313"/>
      <c r="G57" s="313"/>
      <c r="H57" s="313"/>
      <c r="I57" s="313"/>
      <c r="J57" s="313"/>
      <c r="K57" s="311"/>
    </row>
    <row r="58" spans="2:11" ht="15" customHeight="1">
      <c r="B58" s="309"/>
      <c r="C58" s="315"/>
      <c r="D58" s="313" t="s">
        <v>3707</v>
      </c>
      <c r="E58" s="313"/>
      <c r="F58" s="313"/>
      <c r="G58" s="313"/>
      <c r="H58" s="313"/>
      <c r="I58" s="313"/>
      <c r="J58" s="313"/>
      <c r="K58" s="311"/>
    </row>
    <row r="59" spans="2:11" ht="15" customHeight="1">
      <c r="B59" s="309"/>
      <c r="C59" s="315"/>
      <c r="D59" s="313" t="s">
        <v>3708</v>
      </c>
      <c r="E59" s="313"/>
      <c r="F59" s="313"/>
      <c r="G59" s="313"/>
      <c r="H59" s="313"/>
      <c r="I59" s="313"/>
      <c r="J59" s="313"/>
      <c r="K59" s="311"/>
    </row>
    <row r="60" spans="2:11" ht="15" customHeight="1">
      <c r="B60" s="309"/>
      <c r="C60" s="315"/>
      <c r="D60" s="318" t="s">
        <v>3709</v>
      </c>
      <c r="E60" s="318"/>
      <c r="F60" s="318"/>
      <c r="G60" s="318"/>
      <c r="H60" s="318"/>
      <c r="I60" s="318"/>
      <c r="J60" s="318"/>
      <c r="K60" s="311"/>
    </row>
    <row r="61" spans="2:11" ht="15" customHeight="1">
      <c r="B61" s="309"/>
      <c r="C61" s="315"/>
      <c r="D61" s="313" t="s">
        <v>3710</v>
      </c>
      <c r="E61" s="313"/>
      <c r="F61" s="313"/>
      <c r="G61" s="313"/>
      <c r="H61" s="313"/>
      <c r="I61" s="313"/>
      <c r="J61" s="313"/>
      <c r="K61" s="311"/>
    </row>
    <row r="62" spans="2:11" ht="12.75" customHeight="1">
      <c r="B62" s="309"/>
      <c r="C62" s="315"/>
      <c r="D62" s="315"/>
      <c r="E62" s="319"/>
      <c r="F62" s="315"/>
      <c r="G62" s="315"/>
      <c r="H62" s="315"/>
      <c r="I62" s="315"/>
      <c r="J62" s="315"/>
      <c r="K62" s="311"/>
    </row>
    <row r="63" spans="2:11" ht="15" customHeight="1">
      <c r="B63" s="309"/>
      <c r="C63" s="315"/>
      <c r="D63" s="313" t="s">
        <v>3711</v>
      </c>
      <c r="E63" s="313"/>
      <c r="F63" s="313"/>
      <c r="G63" s="313"/>
      <c r="H63" s="313"/>
      <c r="I63" s="313"/>
      <c r="J63" s="313"/>
      <c r="K63" s="311"/>
    </row>
    <row r="64" spans="2:11" ht="15" customHeight="1">
      <c r="B64" s="309"/>
      <c r="C64" s="315"/>
      <c r="D64" s="318" t="s">
        <v>3712</v>
      </c>
      <c r="E64" s="318"/>
      <c r="F64" s="318"/>
      <c r="G64" s="318"/>
      <c r="H64" s="318"/>
      <c r="I64" s="318"/>
      <c r="J64" s="318"/>
      <c r="K64" s="311"/>
    </row>
    <row r="65" spans="2:11" ht="15" customHeight="1">
      <c r="B65" s="309"/>
      <c r="C65" s="315"/>
      <c r="D65" s="313" t="s">
        <v>3713</v>
      </c>
      <c r="E65" s="313"/>
      <c r="F65" s="313"/>
      <c r="G65" s="313"/>
      <c r="H65" s="313"/>
      <c r="I65" s="313"/>
      <c r="J65" s="313"/>
      <c r="K65" s="311"/>
    </row>
    <row r="66" spans="2:11" ht="15" customHeight="1">
      <c r="B66" s="309"/>
      <c r="C66" s="315"/>
      <c r="D66" s="313" t="s">
        <v>3714</v>
      </c>
      <c r="E66" s="313"/>
      <c r="F66" s="313"/>
      <c r="G66" s="313"/>
      <c r="H66" s="313"/>
      <c r="I66" s="313"/>
      <c r="J66" s="313"/>
      <c r="K66" s="311"/>
    </row>
    <row r="67" spans="2:11" ht="15" customHeight="1">
      <c r="B67" s="309"/>
      <c r="C67" s="315"/>
      <c r="D67" s="313" t="s">
        <v>3715</v>
      </c>
      <c r="E67" s="313"/>
      <c r="F67" s="313"/>
      <c r="G67" s="313"/>
      <c r="H67" s="313"/>
      <c r="I67" s="313"/>
      <c r="J67" s="313"/>
      <c r="K67" s="311"/>
    </row>
    <row r="68" spans="2:11" ht="15" customHeight="1">
      <c r="B68" s="309"/>
      <c r="C68" s="315"/>
      <c r="D68" s="313" t="s">
        <v>3716</v>
      </c>
      <c r="E68" s="313"/>
      <c r="F68" s="313"/>
      <c r="G68" s="313"/>
      <c r="H68" s="313"/>
      <c r="I68" s="313"/>
      <c r="J68" s="313"/>
      <c r="K68" s="311"/>
    </row>
    <row r="69" spans="2:11" ht="12.75" customHeight="1">
      <c r="B69" s="320"/>
      <c r="C69" s="321"/>
      <c r="D69" s="321"/>
      <c r="E69" s="321"/>
      <c r="F69" s="321"/>
      <c r="G69" s="321"/>
      <c r="H69" s="321"/>
      <c r="I69" s="321"/>
      <c r="J69" s="321"/>
      <c r="K69" s="322"/>
    </row>
    <row r="70" spans="2:11" ht="18.75" customHeight="1">
      <c r="B70" s="323"/>
      <c r="C70" s="323"/>
      <c r="D70" s="323"/>
      <c r="E70" s="323"/>
      <c r="F70" s="323"/>
      <c r="G70" s="323"/>
      <c r="H70" s="323"/>
      <c r="I70" s="323"/>
      <c r="J70" s="323"/>
      <c r="K70" s="324"/>
    </row>
    <row r="71" spans="2:11" ht="18.75" customHeight="1">
      <c r="B71" s="324"/>
      <c r="C71" s="324"/>
      <c r="D71" s="324"/>
      <c r="E71" s="324"/>
      <c r="F71" s="324"/>
      <c r="G71" s="324"/>
      <c r="H71" s="324"/>
      <c r="I71" s="324"/>
      <c r="J71" s="324"/>
      <c r="K71" s="324"/>
    </row>
    <row r="72" spans="2:11" ht="7.5" customHeight="1">
      <c r="B72" s="325"/>
      <c r="C72" s="326"/>
      <c r="D72" s="326"/>
      <c r="E72" s="326"/>
      <c r="F72" s="326"/>
      <c r="G72" s="326"/>
      <c r="H72" s="326"/>
      <c r="I72" s="326"/>
      <c r="J72" s="326"/>
      <c r="K72" s="327"/>
    </row>
    <row r="73" spans="2:11" ht="45" customHeight="1">
      <c r="B73" s="328"/>
      <c r="C73" s="329" t="s">
        <v>117</v>
      </c>
      <c r="D73" s="329"/>
      <c r="E73" s="329"/>
      <c r="F73" s="329"/>
      <c r="G73" s="329"/>
      <c r="H73" s="329"/>
      <c r="I73" s="329"/>
      <c r="J73" s="329"/>
      <c r="K73" s="330"/>
    </row>
    <row r="74" spans="2:11" ht="17.25" customHeight="1">
      <c r="B74" s="328"/>
      <c r="C74" s="331" t="s">
        <v>3717</v>
      </c>
      <c r="D74" s="331"/>
      <c r="E74" s="331"/>
      <c r="F74" s="331" t="s">
        <v>3718</v>
      </c>
      <c r="G74" s="332"/>
      <c r="H74" s="331" t="s">
        <v>259</v>
      </c>
      <c r="I74" s="331" t="s">
        <v>61</v>
      </c>
      <c r="J74" s="331" t="s">
        <v>3719</v>
      </c>
      <c r="K74" s="330"/>
    </row>
    <row r="75" spans="2:11" ht="17.25" customHeight="1">
      <c r="B75" s="328"/>
      <c r="C75" s="333" t="s">
        <v>3720</v>
      </c>
      <c r="D75" s="333"/>
      <c r="E75" s="333"/>
      <c r="F75" s="334" t="s">
        <v>3721</v>
      </c>
      <c r="G75" s="335"/>
      <c r="H75" s="333"/>
      <c r="I75" s="333"/>
      <c r="J75" s="333" t="s">
        <v>3722</v>
      </c>
      <c r="K75" s="330"/>
    </row>
    <row r="76" spans="2:11" ht="5.25" customHeight="1">
      <c r="B76" s="328"/>
      <c r="C76" s="336"/>
      <c r="D76" s="336"/>
      <c r="E76" s="336"/>
      <c r="F76" s="336"/>
      <c r="G76" s="337"/>
      <c r="H76" s="336"/>
      <c r="I76" s="336"/>
      <c r="J76" s="336"/>
      <c r="K76" s="330"/>
    </row>
    <row r="77" spans="2:11" ht="15" customHeight="1">
      <c r="B77" s="328"/>
      <c r="C77" s="317" t="s">
        <v>57</v>
      </c>
      <c r="D77" s="336"/>
      <c r="E77" s="336"/>
      <c r="F77" s="338" t="s">
        <v>3723</v>
      </c>
      <c r="G77" s="337"/>
      <c r="H77" s="317" t="s">
        <v>3724</v>
      </c>
      <c r="I77" s="317" t="s">
        <v>3725</v>
      </c>
      <c r="J77" s="317">
        <v>20</v>
      </c>
      <c r="K77" s="330"/>
    </row>
    <row r="78" spans="2:11" ht="15" customHeight="1">
      <c r="B78" s="328"/>
      <c r="C78" s="317" t="s">
        <v>3726</v>
      </c>
      <c r="D78" s="317"/>
      <c r="E78" s="317"/>
      <c r="F78" s="338" t="s">
        <v>3723</v>
      </c>
      <c r="G78" s="337"/>
      <c r="H78" s="317" t="s">
        <v>3727</v>
      </c>
      <c r="I78" s="317" t="s">
        <v>3725</v>
      </c>
      <c r="J78" s="317">
        <v>120</v>
      </c>
      <c r="K78" s="330"/>
    </row>
    <row r="79" spans="2:11" ht="15" customHeight="1">
      <c r="B79" s="339"/>
      <c r="C79" s="317" t="s">
        <v>3728</v>
      </c>
      <c r="D79" s="317"/>
      <c r="E79" s="317"/>
      <c r="F79" s="338" t="s">
        <v>3729</v>
      </c>
      <c r="G79" s="337"/>
      <c r="H79" s="317" t="s">
        <v>3730</v>
      </c>
      <c r="I79" s="317" t="s">
        <v>3725</v>
      </c>
      <c r="J79" s="317">
        <v>50</v>
      </c>
      <c r="K79" s="330"/>
    </row>
    <row r="80" spans="2:11" ht="15" customHeight="1">
      <c r="B80" s="339"/>
      <c r="C80" s="317" t="s">
        <v>3731</v>
      </c>
      <c r="D80" s="317"/>
      <c r="E80" s="317"/>
      <c r="F80" s="338" t="s">
        <v>3723</v>
      </c>
      <c r="G80" s="337"/>
      <c r="H80" s="317" t="s">
        <v>3732</v>
      </c>
      <c r="I80" s="317" t="s">
        <v>3733</v>
      </c>
      <c r="J80" s="317"/>
      <c r="K80" s="330"/>
    </row>
    <row r="81" spans="2:11" ht="15" customHeight="1">
      <c r="B81" s="339"/>
      <c r="C81" s="340" t="s">
        <v>3734</v>
      </c>
      <c r="D81" s="340"/>
      <c r="E81" s="340"/>
      <c r="F81" s="341" t="s">
        <v>3729</v>
      </c>
      <c r="G81" s="340"/>
      <c r="H81" s="340" t="s">
        <v>3735</v>
      </c>
      <c r="I81" s="340" t="s">
        <v>3725</v>
      </c>
      <c r="J81" s="340">
        <v>15</v>
      </c>
      <c r="K81" s="330"/>
    </row>
    <row r="82" spans="2:11" ht="15" customHeight="1">
      <c r="B82" s="339"/>
      <c r="C82" s="340" t="s">
        <v>3736</v>
      </c>
      <c r="D82" s="340"/>
      <c r="E82" s="340"/>
      <c r="F82" s="341" t="s">
        <v>3729</v>
      </c>
      <c r="G82" s="340"/>
      <c r="H82" s="340" t="s">
        <v>3737</v>
      </c>
      <c r="I82" s="340" t="s">
        <v>3725</v>
      </c>
      <c r="J82" s="340">
        <v>15</v>
      </c>
      <c r="K82" s="330"/>
    </row>
    <row r="83" spans="2:11" ht="15" customHeight="1">
      <c r="B83" s="339"/>
      <c r="C83" s="340" t="s">
        <v>3738</v>
      </c>
      <c r="D83" s="340"/>
      <c r="E83" s="340"/>
      <c r="F83" s="341" t="s">
        <v>3729</v>
      </c>
      <c r="G83" s="340"/>
      <c r="H83" s="340" t="s">
        <v>3739</v>
      </c>
      <c r="I83" s="340" t="s">
        <v>3725</v>
      </c>
      <c r="J83" s="340">
        <v>20</v>
      </c>
      <c r="K83" s="330"/>
    </row>
    <row r="84" spans="2:11" ht="15" customHeight="1">
      <c r="B84" s="339"/>
      <c r="C84" s="340" t="s">
        <v>3740</v>
      </c>
      <c r="D84" s="340"/>
      <c r="E84" s="340"/>
      <c r="F84" s="341" t="s">
        <v>3729</v>
      </c>
      <c r="G84" s="340"/>
      <c r="H84" s="340" t="s">
        <v>3741</v>
      </c>
      <c r="I84" s="340" t="s">
        <v>3725</v>
      </c>
      <c r="J84" s="340">
        <v>20</v>
      </c>
      <c r="K84" s="330"/>
    </row>
    <row r="85" spans="2:11" ht="15" customHeight="1">
      <c r="B85" s="339"/>
      <c r="C85" s="317" t="s">
        <v>3742</v>
      </c>
      <c r="D85" s="317"/>
      <c r="E85" s="317"/>
      <c r="F85" s="338" t="s">
        <v>3729</v>
      </c>
      <c r="G85" s="337"/>
      <c r="H85" s="317" t="s">
        <v>3743</v>
      </c>
      <c r="I85" s="317" t="s">
        <v>3725</v>
      </c>
      <c r="J85" s="317">
        <v>50</v>
      </c>
      <c r="K85" s="330"/>
    </row>
    <row r="86" spans="2:11" ht="15" customHeight="1">
      <c r="B86" s="339"/>
      <c r="C86" s="317" t="s">
        <v>3744</v>
      </c>
      <c r="D86" s="317"/>
      <c r="E86" s="317"/>
      <c r="F86" s="338" t="s">
        <v>3729</v>
      </c>
      <c r="G86" s="337"/>
      <c r="H86" s="317" t="s">
        <v>3745</v>
      </c>
      <c r="I86" s="317" t="s">
        <v>3725</v>
      </c>
      <c r="J86" s="317">
        <v>20</v>
      </c>
      <c r="K86" s="330"/>
    </row>
    <row r="87" spans="2:11" ht="15" customHeight="1">
      <c r="B87" s="339"/>
      <c r="C87" s="317" t="s">
        <v>3746</v>
      </c>
      <c r="D87" s="317"/>
      <c r="E87" s="317"/>
      <c r="F87" s="338" t="s">
        <v>3729</v>
      </c>
      <c r="G87" s="337"/>
      <c r="H87" s="317" t="s">
        <v>3747</v>
      </c>
      <c r="I87" s="317" t="s">
        <v>3725</v>
      </c>
      <c r="J87" s="317">
        <v>20</v>
      </c>
      <c r="K87" s="330"/>
    </row>
    <row r="88" spans="2:11" ht="15" customHeight="1">
      <c r="B88" s="339"/>
      <c r="C88" s="317" t="s">
        <v>3748</v>
      </c>
      <c r="D88" s="317"/>
      <c r="E88" s="317"/>
      <c r="F88" s="338" t="s">
        <v>3729</v>
      </c>
      <c r="G88" s="337"/>
      <c r="H88" s="317" t="s">
        <v>3749</v>
      </c>
      <c r="I88" s="317" t="s">
        <v>3725</v>
      </c>
      <c r="J88" s="317">
        <v>50</v>
      </c>
      <c r="K88" s="330"/>
    </row>
    <row r="89" spans="2:11" ht="15" customHeight="1">
      <c r="B89" s="339"/>
      <c r="C89" s="317" t="s">
        <v>3750</v>
      </c>
      <c r="D89" s="317"/>
      <c r="E89" s="317"/>
      <c r="F89" s="338" t="s">
        <v>3729</v>
      </c>
      <c r="G89" s="337"/>
      <c r="H89" s="317" t="s">
        <v>3750</v>
      </c>
      <c r="I89" s="317" t="s">
        <v>3725</v>
      </c>
      <c r="J89" s="317">
        <v>50</v>
      </c>
      <c r="K89" s="330"/>
    </row>
    <row r="90" spans="2:11" ht="15" customHeight="1">
      <c r="B90" s="339"/>
      <c r="C90" s="317" t="s">
        <v>264</v>
      </c>
      <c r="D90" s="317"/>
      <c r="E90" s="317"/>
      <c r="F90" s="338" t="s">
        <v>3729</v>
      </c>
      <c r="G90" s="337"/>
      <c r="H90" s="317" t="s">
        <v>3751</v>
      </c>
      <c r="I90" s="317" t="s">
        <v>3725</v>
      </c>
      <c r="J90" s="317">
        <v>255</v>
      </c>
      <c r="K90" s="330"/>
    </row>
    <row r="91" spans="2:11" ht="15" customHeight="1">
      <c r="B91" s="339"/>
      <c r="C91" s="317" t="s">
        <v>3752</v>
      </c>
      <c r="D91" s="317"/>
      <c r="E91" s="317"/>
      <c r="F91" s="338" t="s">
        <v>3723</v>
      </c>
      <c r="G91" s="337"/>
      <c r="H91" s="317" t="s">
        <v>3753</v>
      </c>
      <c r="I91" s="317" t="s">
        <v>3754</v>
      </c>
      <c r="J91" s="317"/>
      <c r="K91" s="330"/>
    </row>
    <row r="92" spans="2:11" ht="15" customHeight="1">
      <c r="B92" s="339"/>
      <c r="C92" s="317" t="s">
        <v>3755</v>
      </c>
      <c r="D92" s="317"/>
      <c r="E92" s="317"/>
      <c r="F92" s="338" t="s">
        <v>3723</v>
      </c>
      <c r="G92" s="337"/>
      <c r="H92" s="317" t="s">
        <v>3756</v>
      </c>
      <c r="I92" s="317" t="s">
        <v>3757</v>
      </c>
      <c r="J92" s="317"/>
      <c r="K92" s="330"/>
    </row>
    <row r="93" spans="2:11" ht="15" customHeight="1">
      <c r="B93" s="339"/>
      <c r="C93" s="317" t="s">
        <v>3758</v>
      </c>
      <c r="D93" s="317"/>
      <c r="E93" s="317"/>
      <c r="F93" s="338" t="s">
        <v>3723</v>
      </c>
      <c r="G93" s="337"/>
      <c r="H93" s="317" t="s">
        <v>3758</v>
      </c>
      <c r="I93" s="317" t="s">
        <v>3757</v>
      </c>
      <c r="J93" s="317"/>
      <c r="K93" s="330"/>
    </row>
    <row r="94" spans="2:11" ht="15" customHeight="1">
      <c r="B94" s="339"/>
      <c r="C94" s="317" t="s">
        <v>42</v>
      </c>
      <c r="D94" s="317"/>
      <c r="E94" s="317"/>
      <c r="F94" s="338" t="s">
        <v>3723</v>
      </c>
      <c r="G94" s="337"/>
      <c r="H94" s="317" t="s">
        <v>3759</v>
      </c>
      <c r="I94" s="317" t="s">
        <v>3757</v>
      </c>
      <c r="J94" s="317"/>
      <c r="K94" s="330"/>
    </row>
    <row r="95" spans="2:11" ht="15" customHeight="1">
      <c r="B95" s="339"/>
      <c r="C95" s="317" t="s">
        <v>52</v>
      </c>
      <c r="D95" s="317"/>
      <c r="E95" s="317"/>
      <c r="F95" s="338" t="s">
        <v>3723</v>
      </c>
      <c r="G95" s="337"/>
      <c r="H95" s="317" t="s">
        <v>3760</v>
      </c>
      <c r="I95" s="317" t="s">
        <v>3757</v>
      </c>
      <c r="J95" s="317"/>
      <c r="K95" s="330"/>
    </row>
    <row r="96" spans="2:11" ht="15" customHeight="1">
      <c r="B96" s="342"/>
      <c r="C96" s="343"/>
      <c r="D96" s="343"/>
      <c r="E96" s="343"/>
      <c r="F96" s="343"/>
      <c r="G96" s="343"/>
      <c r="H96" s="343"/>
      <c r="I96" s="343"/>
      <c r="J96" s="343"/>
      <c r="K96" s="344"/>
    </row>
    <row r="97" spans="2:11" ht="18.75" customHeight="1">
      <c r="B97" s="345"/>
      <c r="C97" s="346"/>
      <c r="D97" s="346"/>
      <c r="E97" s="346"/>
      <c r="F97" s="346"/>
      <c r="G97" s="346"/>
      <c r="H97" s="346"/>
      <c r="I97" s="346"/>
      <c r="J97" s="346"/>
      <c r="K97" s="345"/>
    </row>
    <row r="98" spans="2:11" ht="18.75" customHeight="1">
      <c r="B98" s="324"/>
      <c r="C98" s="324"/>
      <c r="D98" s="324"/>
      <c r="E98" s="324"/>
      <c r="F98" s="324"/>
      <c r="G98" s="324"/>
      <c r="H98" s="324"/>
      <c r="I98" s="324"/>
      <c r="J98" s="324"/>
      <c r="K98" s="324"/>
    </row>
    <row r="99" spans="2:11" ht="7.5" customHeight="1">
      <c r="B99" s="325"/>
      <c r="C99" s="326"/>
      <c r="D99" s="326"/>
      <c r="E99" s="326"/>
      <c r="F99" s="326"/>
      <c r="G99" s="326"/>
      <c r="H99" s="326"/>
      <c r="I99" s="326"/>
      <c r="J99" s="326"/>
      <c r="K99" s="327"/>
    </row>
    <row r="100" spans="2:11" ht="45" customHeight="1">
      <c r="B100" s="328"/>
      <c r="C100" s="329" t="s">
        <v>3761</v>
      </c>
      <c r="D100" s="329"/>
      <c r="E100" s="329"/>
      <c r="F100" s="329"/>
      <c r="G100" s="329"/>
      <c r="H100" s="329"/>
      <c r="I100" s="329"/>
      <c r="J100" s="329"/>
      <c r="K100" s="330"/>
    </row>
    <row r="101" spans="2:11" ht="17.25" customHeight="1">
      <c r="B101" s="328"/>
      <c r="C101" s="331" t="s">
        <v>3717</v>
      </c>
      <c r="D101" s="331"/>
      <c r="E101" s="331"/>
      <c r="F101" s="331" t="s">
        <v>3718</v>
      </c>
      <c r="G101" s="332"/>
      <c r="H101" s="331" t="s">
        <v>259</v>
      </c>
      <c r="I101" s="331" t="s">
        <v>61</v>
      </c>
      <c r="J101" s="331" t="s">
        <v>3719</v>
      </c>
      <c r="K101" s="330"/>
    </row>
    <row r="102" spans="2:11" ht="17.25" customHeight="1">
      <c r="B102" s="328"/>
      <c r="C102" s="333" t="s">
        <v>3720</v>
      </c>
      <c r="D102" s="333"/>
      <c r="E102" s="333"/>
      <c r="F102" s="334" t="s">
        <v>3721</v>
      </c>
      <c r="G102" s="335"/>
      <c r="H102" s="333"/>
      <c r="I102" s="333"/>
      <c r="J102" s="333" t="s">
        <v>3722</v>
      </c>
      <c r="K102" s="330"/>
    </row>
    <row r="103" spans="2:11" ht="5.25" customHeight="1">
      <c r="B103" s="328"/>
      <c r="C103" s="331"/>
      <c r="D103" s="331"/>
      <c r="E103" s="331"/>
      <c r="F103" s="331"/>
      <c r="G103" s="347"/>
      <c r="H103" s="331"/>
      <c r="I103" s="331"/>
      <c r="J103" s="331"/>
      <c r="K103" s="330"/>
    </row>
    <row r="104" spans="2:11" ht="15" customHeight="1">
      <c r="B104" s="328"/>
      <c r="C104" s="317" t="s">
        <v>57</v>
      </c>
      <c r="D104" s="336"/>
      <c r="E104" s="336"/>
      <c r="F104" s="338" t="s">
        <v>3723</v>
      </c>
      <c r="G104" s="347"/>
      <c r="H104" s="317" t="s">
        <v>3762</v>
      </c>
      <c r="I104" s="317" t="s">
        <v>3725</v>
      </c>
      <c r="J104" s="317">
        <v>20</v>
      </c>
      <c r="K104" s="330"/>
    </row>
    <row r="105" spans="2:11" ht="15" customHeight="1">
      <c r="B105" s="328"/>
      <c r="C105" s="317" t="s">
        <v>3726</v>
      </c>
      <c r="D105" s="317"/>
      <c r="E105" s="317"/>
      <c r="F105" s="338" t="s">
        <v>3723</v>
      </c>
      <c r="G105" s="317"/>
      <c r="H105" s="317" t="s">
        <v>3762</v>
      </c>
      <c r="I105" s="317" t="s">
        <v>3725</v>
      </c>
      <c r="J105" s="317">
        <v>120</v>
      </c>
      <c r="K105" s="330"/>
    </row>
    <row r="106" spans="2:11" ht="15" customHeight="1">
      <c r="B106" s="339"/>
      <c r="C106" s="317" t="s">
        <v>3728</v>
      </c>
      <c r="D106" s="317"/>
      <c r="E106" s="317"/>
      <c r="F106" s="338" t="s">
        <v>3729</v>
      </c>
      <c r="G106" s="317"/>
      <c r="H106" s="317" t="s">
        <v>3762</v>
      </c>
      <c r="I106" s="317" t="s">
        <v>3725</v>
      </c>
      <c r="J106" s="317">
        <v>50</v>
      </c>
      <c r="K106" s="330"/>
    </row>
    <row r="107" spans="2:11" ht="15" customHeight="1">
      <c r="B107" s="339"/>
      <c r="C107" s="317" t="s">
        <v>3731</v>
      </c>
      <c r="D107" s="317"/>
      <c r="E107" s="317"/>
      <c r="F107" s="338" t="s">
        <v>3723</v>
      </c>
      <c r="G107" s="317"/>
      <c r="H107" s="317" t="s">
        <v>3762</v>
      </c>
      <c r="I107" s="317" t="s">
        <v>3733</v>
      </c>
      <c r="J107" s="317"/>
      <c r="K107" s="330"/>
    </row>
    <row r="108" spans="2:11" ht="15" customHeight="1">
      <c r="B108" s="339"/>
      <c r="C108" s="317" t="s">
        <v>3742</v>
      </c>
      <c r="D108" s="317"/>
      <c r="E108" s="317"/>
      <c r="F108" s="338" t="s">
        <v>3729</v>
      </c>
      <c r="G108" s="317"/>
      <c r="H108" s="317" t="s">
        <v>3762</v>
      </c>
      <c r="I108" s="317" t="s">
        <v>3725</v>
      </c>
      <c r="J108" s="317">
        <v>50</v>
      </c>
      <c r="K108" s="330"/>
    </row>
    <row r="109" spans="2:11" ht="15" customHeight="1">
      <c r="B109" s="339"/>
      <c r="C109" s="317" t="s">
        <v>3750</v>
      </c>
      <c r="D109" s="317"/>
      <c r="E109" s="317"/>
      <c r="F109" s="338" t="s">
        <v>3729</v>
      </c>
      <c r="G109" s="317"/>
      <c r="H109" s="317" t="s">
        <v>3762</v>
      </c>
      <c r="I109" s="317" t="s">
        <v>3725</v>
      </c>
      <c r="J109" s="317">
        <v>50</v>
      </c>
      <c r="K109" s="330"/>
    </row>
    <row r="110" spans="2:11" ht="15" customHeight="1">
      <c r="B110" s="339"/>
      <c r="C110" s="317" t="s">
        <v>3748</v>
      </c>
      <c r="D110" s="317"/>
      <c r="E110" s="317"/>
      <c r="F110" s="338" t="s">
        <v>3729</v>
      </c>
      <c r="G110" s="317"/>
      <c r="H110" s="317" t="s">
        <v>3762</v>
      </c>
      <c r="I110" s="317" t="s">
        <v>3725</v>
      </c>
      <c r="J110" s="317">
        <v>50</v>
      </c>
      <c r="K110" s="330"/>
    </row>
    <row r="111" spans="2:11" ht="15" customHeight="1">
      <c r="B111" s="339"/>
      <c r="C111" s="317" t="s">
        <v>57</v>
      </c>
      <c r="D111" s="317"/>
      <c r="E111" s="317"/>
      <c r="F111" s="338" t="s">
        <v>3723</v>
      </c>
      <c r="G111" s="317"/>
      <c r="H111" s="317" t="s">
        <v>3763</v>
      </c>
      <c r="I111" s="317" t="s">
        <v>3725</v>
      </c>
      <c r="J111" s="317">
        <v>20</v>
      </c>
      <c r="K111" s="330"/>
    </row>
    <row r="112" spans="2:11" ht="15" customHeight="1">
      <c r="B112" s="339"/>
      <c r="C112" s="317" t="s">
        <v>3764</v>
      </c>
      <c r="D112" s="317"/>
      <c r="E112" s="317"/>
      <c r="F112" s="338" t="s">
        <v>3723</v>
      </c>
      <c r="G112" s="317"/>
      <c r="H112" s="317" t="s">
        <v>3765</v>
      </c>
      <c r="I112" s="317" t="s">
        <v>3725</v>
      </c>
      <c r="J112" s="317">
        <v>120</v>
      </c>
      <c r="K112" s="330"/>
    </row>
    <row r="113" spans="2:11" ht="15" customHeight="1">
      <c r="B113" s="339"/>
      <c r="C113" s="317" t="s">
        <v>42</v>
      </c>
      <c r="D113" s="317"/>
      <c r="E113" s="317"/>
      <c r="F113" s="338" t="s">
        <v>3723</v>
      </c>
      <c r="G113" s="317"/>
      <c r="H113" s="317" t="s">
        <v>3766</v>
      </c>
      <c r="I113" s="317" t="s">
        <v>3757</v>
      </c>
      <c r="J113" s="317"/>
      <c r="K113" s="330"/>
    </row>
    <row r="114" spans="2:11" ht="15" customHeight="1">
      <c r="B114" s="339"/>
      <c r="C114" s="317" t="s">
        <v>52</v>
      </c>
      <c r="D114" s="317"/>
      <c r="E114" s="317"/>
      <c r="F114" s="338" t="s">
        <v>3723</v>
      </c>
      <c r="G114" s="317"/>
      <c r="H114" s="317" t="s">
        <v>3767</v>
      </c>
      <c r="I114" s="317" t="s">
        <v>3757</v>
      </c>
      <c r="J114" s="317"/>
      <c r="K114" s="330"/>
    </row>
    <row r="115" spans="2:11" ht="15" customHeight="1">
      <c r="B115" s="339"/>
      <c r="C115" s="317" t="s">
        <v>61</v>
      </c>
      <c r="D115" s="317"/>
      <c r="E115" s="317"/>
      <c r="F115" s="338" t="s">
        <v>3723</v>
      </c>
      <c r="G115" s="317"/>
      <c r="H115" s="317" t="s">
        <v>3768</v>
      </c>
      <c r="I115" s="317" t="s">
        <v>3769</v>
      </c>
      <c r="J115" s="317"/>
      <c r="K115" s="330"/>
    </row>
    <row r="116" spans="2:11" ht="15" customHeight="1">
      <c r="B116" s="342"/>
      <c r="C116" s="348"/>
      <c r="D116" s="348"/>
      <c r="E116" s="348"/>
      <c r="F116" s="348"/>
      <c r="G116" s="348"/>
      <c r="H116" s="348"/>
      <c r="I116" s="348"/>
      <c r="J116" s="348"/>
      <c r="K116" s="344"/>
    </row>
    <row r="117" spans="2:11" ht="18.75" customHeight="1">
      <c r="B117" s="349"/>
      <c r="C117" s="313"/>
      <c r="D117" s="313"/>
      <c r="E117" s="313"/>
      <c r="F117" s="350"/>
      <c r="G117" s="313"/>
      <c r="H117" s="313"/>
      <c r="I117" s="313"/>
      <c r="J117" s="313"/>
      <c r="K117" s="349"/>
    </row>
    <row r="118" spans="2:11" ht="18.75" customHeight="1">
      <c r="B118" s="324"/>
      <c r="C118" s="324"/>
      <c r="D118" s="324"/>
      <c r="E118" s="324"/>
      <c r="F118" s="324"/>
      <c r="G118" s="324"/>
      <c r="H118" s="324"/>
      <c r="I118" s="324"/>
      <c r="J118" s="324"/>
      <c r="K118" s="324"/>
    </row>
    <row r="119" spans="2:11" ht="7.5" customHeight="1">
      <c r="B119" s="351"/>
      <c r="C119" s="352"/>
      <c r="D119" s="352"/>
      <c r="E119" s="352"/>
      <c r="F119" s="352"/>
      <c r="G119" s="352"/>
      <c r="H119" s="352"/>
      <c r="I119" s="352"/>
      <c r="J119" s="352"/>
      <c r="K119" s="353"/>
    </row>
    <row r="120" spans="2:11" ht="45" customHeight="1">
      <c r="B120" s="354"/>
      <c r="C120" s="307" t="s">
        <v>3770</v>
      </c>
      <c r="D120" s="307"/>
      <c r="E120" s="307"/>
      <c r="F120" s="307"/>
      <c r="G120" s="307"/>
      <c r="H120" s="307"/>
      <c r="I120" s="307"/>
      <c r="J120" s="307"/>
      <c r="K120" s="355"/>
    </row>
    <row r="121" spans="2:11" ht="17.25" customHeight="1">
      <c r="B121" s="356"/>
      <c r="C121" s="331" t="s">
        <v>3717</v>
      </c>
      <c r="D121" s="331"/>
      <c r="E121" s="331"/>
      <c r="F121" s="331" t="s">
        <v>3718</v>
      </c>
      <c r="G121" s="332"/>
      <c r="H121" s="331" t="s">
        <v>259</v>
      </c>
      <c r="I121" s="331" t="s">
        <v>61</v>
      </c>
      <c r="J121" s="331" t="s">
        <v>3719</v>
      </c>
      <c r="K121" s="357"/>
    </row>
    <row r="122" spans="2:11" ht="17.25" customHeight="1">
      <c r="B122" s="356"/>
      <c r="C122" s="333" t="s">
        <v>3720</v>
      </c>
      <c r="D122" s="333"/>
      <c r="E122" s="333"/>
      <c r="F122" s="334" t="s">
        <v>3721</v>
      </c>
      <c r="G122" s="335"/>
      <c r="H122" s="333"/>
      <c r="I122" s="333"/>
      <c r="J122" s="333" t="s">
        <v>3722</v>
      </c>
      <c r="K122" s="357"/>
    </row>
    <row r="123" spans="2:11" ht="5.25" customHeight="1">
      <c r="B123" s="358"/>
      <c r="C123" s="336"/>
      <c r="D123" s="336"/>
      <c r="E123" s="336"/>
      <c r="F123" s="336"/>
      <c r="G123" s="317"/>
      <c r="H123" s="336"/>
      <c r="I123" s="336"/>
      <c r="J123" s="336"/>
      <c r="K123" s="359"/>
    </row>
    <row r="124" spans="2:11" ht="15" customHeight="1">
      <c r="B124" s="358"/>
      <c r="C124" s="317" t="s">
        <v>3726</v>
      </c>
      <c r="D124" s="336"/>
      <c r="E124" s="336"/>
      <c r="F124" s="338" t="s">
        <v>3723</v>
      </c>
      <c r="G124" s="317"/>
      <c r="H124" s="317" t="s">
        <v>3762</v>
      </c>
      <c r="I124" s="317" t="s">
        <v>3725</v>
      </c>
      <c r="J124" s="317">
        <v>120</v>
      </c>
      <c r="K124" s="360"/>
    </row>
    <row r="125" spans="2:11" ht="15" customHeight="1">
      <c r="B125" s="358"/>
      <c r="C125" s="317" t="s">
        <v>3771</v>
      </c>
      <c r="D125" s="317"/>
      <c r="E125" s="317"/>
      <c r="F125" s="338" t="s">
        <v>3723</v>
      </c>
      <c r="G125" s="317"/>
      <c r="H125" s="317" t="s">
        <v>3772</v>
      </c>
      <c r="I125" s="317" t="s">
        <v>3725</v>
      </c>
      <c r="J125" s="317" t="s">
        <v>3773</v>
      </c>
      <c r="K125" s="360"/>
    </row>
    <row r="126" spans="2:11" ht="15" customHeight="1">
      <c r="B126" s="358"/>
      <c r="C126" s="317" t="s">
        <v>3672</v>
      </c>
      <c r="D126" s="317"/>
      <c r="E126" s="317"/>
      <c r="F126" s="338" t="s">
        <v>3723</v>
      </c>
      <c r="G126" s="317"/>
      <c r="H126" s="317" t="s">
        <v>3774</v>
      </c>
      <c r="I126" s="317" t="s">
        <v>3725</v>
      </c>
      <c r="J126" s="317" t="s">
        <v>3773</v>
      </c>
      <c r="K126" s="360"/>
    </row>
    <row r="127" spans="2:11" ht="15" customHeight="1">
      <c r="B127" s="358"/>
      <c r="C127" s="317" t="s">
        <v>3734</v>
      </c>
      <c r="D127" s="317"/>
      <c r="E127" s="317"/>
      <c r="F127" s="338" t="s">
        <v>3729</v>
      </c>
      <c r="G127" s="317"/>
      <c r="H127" s="317" t="s">
        <v>3735</v>
      </c>
      <c r="I127" s="317" t="s">
        <v>3725</v>
      </c>
      <c r="J127" s="317">
        <v>15</v>
      </c>
      <c r="K127" s="360"/>
    </row>
    <row r="128" spans="2:11" ht="15" customHeight="1">
      <c r="B128" s="358"/>
      <c r="C128" s="340" t="s">
        <v>3736</v>
      </c>
      <c r="D128" s="340"/>
      <c r="E128" s="340"/>
      <c r="F128" s="341" t="s">
        <v>3729</v>
      </c>
      <c r="G128" s="340"/>
      <c r="H128" s="340" t="s">
        <v>3737</v>
      </c>
      <c r="I128" s="340" t="s">
        <v>3725</v>
      </c>
      <c r="J128" s="340">
        <v>15</v>
      </c>
      <c r="K128" s="360"/>
    </row>
    <row r="129" spans="2:11" ht="15" customHeight="1">
      <c r="B129" s="358"/>
      <c r="C129" s="340" t="s">
        <v>3738</v>
      </c>
      <c r="D129" s="340"/>
      <c r="E129" s="340"/>
      <c r="F129" s="341" t="s">
        <v>3729</v>
      </c>
      <c r="G129" s="340"/>
      <c r="H129" s="340" t="s">
        <v>3739</v>
      </c>
      <c r="I129" s="340" t="s">
        <v>3725</v>
      </c>
      <c r="J129" s="340">
        <v>20</v>
      </c>
      <c r="K129" s="360"/>
    </row>
    <row r="130" spans="2:11" ht="15" customHeight="1">
      <c r="B130" s="358"/>
      <c r="C130" s="340" t="s">
        <v>3740</v>
      </c>
      <c r="D130" s="340"/>
      <c r="E130" s="340"/>
      <c r="F130" s="341" t="s">
        <v>3729</v>
      </c>
      <c r="G130" s="340"/>
      <c r="H130" s="340" t="s">
        <v>3741</v>
      </c>
      <c r="I130" s="340" t="s">
        <v>3725</v>
      </c>
      <c r="J130" s="340">
        <v>20</v>
      </c>
      <c r="K130" s="360"/>
    </row>
    <row r="131" spans="2:11" ht="15" customHeight="1">
      <c r="B131" s="358"/>
      <c r="C131" s="317" t="s">
        <v>3728</v>
      </c>
      <c r="D131" s="317"/>
      <c r="E131" s="317"/>
      <c r="F131" s="338" t="s">
        <v>3729</v>
      </c>
      <c r="G131" s="317"/>
      <c r="H131" s="317" t="s">
        <v>3762</v>
      </c>
      <c r="I131" s="317" t="s">
        <v>3725</v>
      </c>
      <c r="J131" s="317">
        <v>50</v>
      </c>
      <c r="K131" s="360"/>
    </row>
    <row r="132" spans="2:11" ht="15" customHeight="1">
      <c r="B132" s="358"/>
      <c r="C132" s="317" t="s">
        <v>3742</v>
      </c>
      <c r="D132" s="317"/>
      <c r="E132" s="317"/>
      <c r="F132" s="338" t="s">
        <v>3729</v>
      </c>
      <c r="G132" s="317"/>
      <c r="H132" s="317" t="s">
        <v>3762</v>
      </c>
      <c r="I132" s="317" t="s">
        <v>3725</v>
      </c>
      <c r="J132" s="317">
        <v>50</v>
      </c>
      <c r="K132" s="360"/>
    </row>
    <row r="133" spans="2:11" ht="15" customHeight="1">
      <c r="B133" s="358"/>
      <c r="C133" s="317" t="s">
        <v>3748</v>
      </c>
      <c r="D133" s="317"/>
      <c r="E133" s="317"/>
      <c r="F133" s="338" t="s">
        <v>3729</v>
      </c>
      <c r="G133" s="317"/>
      <c r="H133" s="317" t="s">
        <v>3762</v>
      </c>
      <c r="I133" s="317" t="s">
        <v>3725</v>
      </c>
      <c r="J133" s="317">
        <v>50</v>
      </c>
      <c r="K133" s="360"/>
    </row>
    <row r="134" spans="2:11" ht="15" customHeight="1">
      <c r="B134" s="358"/>
      <c r="C134" s="317" t="s">
        <v>3750</v>
      </c>
      <c r="D134" s="317"/>
      <c r="E134" s="317"/>
      <c r="F134" s="338" t="s">
        <v>3729</v>
      </c>
      <c r="G134" s="317"/>
      <c r="H134" s="317" t="s">
        <v>3762</v>
      </c>
      <c r="I134" s="317" t="s">
        <v>3725</v>
      </c>
      <c r="J134" s="317">
        <v>50</v>
      </c>
      <c r="K134" s="360"/>
    </row>
    <row r="135" spans="2:11" ht="15" customHeight="1">
      <c r="B135" s="358"/>
      <c r="C135" s="317" t="s">
        <v>264</v>
      </c>
      <c r="D135" s="317"/>
      <c r="E135" s="317"/>
      <c r="F135" s="338" t="s">
        <v>3729</v>
      </c>
      <c r="G135" s="317"/>
      <c r="H135" s="317" t="s">
        <v>3775</v>
      </c>
      <c r="I135" s="317" t="s">
        <v>3725</v>
      </c>
      <c r="J135" s="317">
        <v>255</v>
      </c>
      <c r="K135" s="360"/>
    </row>
    <row r="136" spans="2:11" ht="15" customHeight="1">
      <c r="B136" s="358"/>
      <c r="C136" s="317" t="s">
        <v>3752</v>
      </c>
      <c r="D136" s="317"/>
      <c r="E136" s="317"/>
      <c r="F136" s="338" t="s">
        <v>3723</v>
      </c>
      <c r="G136" s="317"/>
      <c r="H136" s="317" t="s">
        <v>3776</v>
      </c>
      <c r="I136" s="317" t="s">
        <v>3754</v>
      </c>
      <c r="J136" s="317"/>
      <c r="K136" s="360"/>
    </row>
    <row r="137" spans="2:11" ht="15" customHeight="1">
      <c r="B137" s="358"/>
      <c r="C137" s="317" t="s">
        <v>3755</v>
      </c>
      <c r="D137" s="317"/>
      <c r="E137" s="317"/>
      <c r="F137" s="338" t="s">
        <v>3723</v>
      </c>
      <c r="G137" s="317"/>
      <c r="H137" s="317" t="s">
        <v>3777</v>
      </c>
      <c r="I137" s="317" t="s">
        <v>3757</v>
      </c>
      <c r="J137" s="317"/>
      <c r="K137" s="360"/>
    </row>
    <row r="138" spans="2:11" ht="15" customHeight="1">
      <c r="B138" s="358"/>
      <c r="C138" s="317" t="s">
        <v>3758</v>
      </c>
      <c r="D138" s="317"/>
      <c r="E138" s="317"/>
      <c r="F138" s="338" t="s">
        <v>3723</v>
      </c>
      <c r="G138" s="317"/>
      <c r="H138" s="317" t="s">
        <v>3758</v>
      </c>
      <c r="I138" s="317" t="s">
        <v>3757</v>
      </c>
      <c r="J138" s="317"/>
      <c r="K138" s="360"/>
    </row>
    <row r="139" spans="2:11" ht="15" customHeight="1">
      <c r="B139" s="358"/>
      <c r="C139" s="317" t="s">
        <v>42</v>
      </c>
      <c r="D139" s="317"/>
      <c r="E139" s="317"/>
      <c r="F139" s="338" t="s">
        <v>3723</v>
      </c>
      <c r="G139" s="317"/>
      <c r="H139" s="317" t="s">
        <v>3778</v>
      </c>
      <c r="I139" s="317" t="s">
        <v>3757</v>
      </c>
      <c r="J139" s="317"/>
      <c r="K139" s="360"/>
    </row>
    <row r="140" spans="2:11" ht="15" customHeight="1">
      <c r="B140" s="358"/>
      <c r="C140" s="317" t="s">
        <v>3779</v>
      </c>
      <c r="D140" s="317"/>
      <c r="E140" s="317"/>
      <c r="F140" s="338" t="s">
        <v>3723</v>
      </c>
      <c r="G140" s="317"/>
      <c r="H140" s="317" t="s">
        <v>3780</v>
      </c>
      <c r="I140" s="317" t="s">
        <v>3757</v>
      </c>
      <c r="J140" s="317"/>
      <c r="K140" s="360"/>
    </row>
    <row r="141" spans="2:11" ht="15" customHeight="1">
      <c r="B141" s="361"/>
      <c r="C141" s="362"/>
      <c r="D141" s="362"/>
      <c r="E141" s="362"/>
      <c r="F141" s="362"/>
      <c r="G141" s="362"/>
      <c r="H141" s="362"/>
      <c r="I141" s="362"/>
      <c r="J141" s="362"/>
      <c r="K141" s="363"/>
    </row>
    <row r="142" spans="2:11" ht="18.75" customHeight="1">
      <c r="B142" s="313"/>
      <c r="C142" s="313"/>
      <c r="D142" s="313"/>
      <c r="E142" s="313"/>
      <c r="F142" s="350"/>
      <c r="G142" s="313"/>
      <c r="H142" s="313"/>
      <c r="I142" s="313"/>
      <c r="J142" s="313"/>
      <c r="K142" s="313"/>
    </row>
    <row r="143" spans="2:11" ht="18.75" customHeight="1">
      <c r="B143" s="324"/>
      <c r="C143" s="324"/>
      <c r="D143" s="324"/>
      <c r="E143" s="324"/>
      <c r="F143" s="324"/>
      <c r="G143" s="324"/>
      <c r="H143" s="324"/>
      <c r="I143" s="324"/>
      <c r="J143" s="324"/>
      <c r="K143" s="324"/>
    </row>
    <row r="144" spans="2:11" ht="7.5" customHeight="1">
      <c r="B144" s="325"/>
      <c r="C144" s="326"/>
      <c r="D144" s="326"/>
      <c r="E144" s="326"/>
      <c r="F144" s="326"/>
      <c r="G144" s="326"/>
      <c r="H144" s="326"/>
      <c r="I144" s="326"/>
      <c r="J144" s="326"/>
      <c r="K144" s="327"/>
    </row>
    <row r="145" spans="2:11" ht="45" customHeight="1">
      <c r="B145" s="328"/>
      <c r="C145" s="329" t="s">
        <v>3781</v>
      </c>
      <c r="D145" s="329"/>
      <c r="E145" s="329"/>
      <c r="F145" s="329"/>
      <c r="G145" s="329"/>
      <c r="H145" s="329"/>
      <c r="I145" s="329"/>
      <c r="J145" s="329"/>
      <c r="K145" s="330"/>
    </row>
    <row r="146" spans="2:11" ht="17.25" customHeight="1">
      <c r="B146" s="328"/>
      <c r="C146" s="331" t="s">
        <v>3717</v>
      </c>
      <c r="D146" s="331"/>
      <c r="E146" s="331"/>
      <c r="F146" s="331" t="s">
        <v>3718</v>
      </c>
      <c r="G146" s="332"/>
      <c r="H146" s="331" t="s">
        <v>259</v>
      </c>
      <c r="I146" s="331" t="s">
        <v>61</v>
      </c>
      <c r="J146" s="331" t="s">
        <v>3719</v>
      </c>
      <c r="K146" s="330"/>
    </row>
    <row r="147" spans="2:11" ht="17.25" customHeight="1">
      <c r="B147" s="328"/>
      <c r="C147" s="333" t="s">
        <v>3720</v>
      </c>
      <c r="D147" s="333"/>
      <c r="E147" s="333"/>
      <c r="F147" s="334" t="s">
        <v>3721</v>
      </c>
      <c r="G147" s="335"/>
      <c r="H147" s="333"/>
      <c r="I147" s="333"/>
      <c r="J147" s="333" t="s">
        <v>3722</v>
      </c>
      <c r="K147" s="330"/>
    </row>
    <row r="148" spans="2:11" ht="5.25" customHeight="1">
      <c r="B148" s="339"/>
      <c r="C148" s="336"/>
      <c r="D148" s="336"/>
      <c r="E148" s="336"/>
      <c r="F148" s="336"/>
      <c r="G148" s="337"/>
      <c r="H148" s="336"/>
      <c r="I148" s="336"/>
      <c r="J148" s="336"/>
      <c r="K148" s="360"/>
    </row>
    <row r="149" spans="2:11" ht="15" customHeight="1">
      <c r="B149" s="339"/>
      <c r="C149" s="364" t="s">
        <v>3726</v>
      </c>
      <c r="D149" s="317"/>
      <c r="E149" s="317"/>
      <c r="F149" s="365" t="s">
        <v>3723</v>
      </c>
      <c r="G149" s="317"/>
      <c r="H149" s="364" t="s">
        <v>3762</v>
      </c>
      <c r="I149" s="364" t="s">
        <v>3725</v>
      </c>
      <c r="J149" s="364">
        <v>120</v>
      </c>
      <c r="K149" s="360"/>
    </row>
    <row r="150" spans="2:11" ht="15" customHeight="1">
      <c r="B150" s="339"/>
      <c r="C150" s="364" t="s">
        <v>3771</v>
      </c>
      <c r="D150" s="317"/>
      <c r="E150" s="317"/>
      <c r="F150" s="365" t="s">
        <v>3723</v>
      </c>
      <c r="G150" s="317"/>
      <c r="H150" s="364" t="s">
        <v>3782</v>
      </c>
      <c r="I150" s="364" t="s">
        <v>3725</v>
      </c>
      <c r="J150" s="364" t="s">
        <v>3773</v>
      </c>
      <c r="K150" s="360"/>
    </row>
    <row r="151" spans="2:11" ht="15" customHeight="1">
      <c r="B151" s="339"/>
      <c r="C151" s="364" t="s">
        <v>3672</v>
      </c>
      <c r="D151" s="317"/>
      <c r="E151" s="317"/>
      <c r="F151" s="365" t="s">
        <v>3723</v>
      </c>
      <c r="G151" s="317"/>
      <c r="H151" s="364" t="s">
        <v>3783</v>
      </c>
      <c r="I151" s="364" t="s">
        <v>3725</v>
      </c>
      <c r="J151" s="364" t="s">
        <v>3773</v>
      </c>
      <c r="K151" s="360"/>
    </row>
    <row r="152" spans="2:11" ht="15" customHeight="1">
      <c r="B152" s="339"/>
      <c r="C152" s="364" t="s">
        <v>3728</v>
      </c>
      <c r="D152" s="317"/>
      <c r="E152" s="317"/>
      <c r="F152" s="365" t="s">
        <v>3729</v>
      </c>
      <c r="G152" s="317"/>
      <c r="H152" s="364" t="s">
        <v>3762</v>
      </c>
      <c r="I152" s="364" t="s">
        <v>3725</v>
      </c>
      <c r="J152" s="364">
        <v>50</v>
      </c>
      <c r="K152" s="360"/>
    </row>
    <row r="153" spans="2:11" ht="15" customHeight="1">
      <c r="B153" s="339"/>
      <c r="C153" s="364" t="s">
        <v>3731</v>
      </c>
      <c r="D153" s="317"/>
      <c r="E153" s="317"/>
      <c r="F153" s="365" t="s">
        <v>3723</v>
      </c>
      <c r="G153" s="317"/>
      <c r="H153" s="364" t="s">
        <v>3762</v>
      </c>
      <c r="I153" s="364" t="s">
        <v>3733</v>
      </c>
      <c r="J153" s="364"/>
      <c r="K153" s="360"/>
    </row>
    <row r="154" spans="2:11" ht="15" customHeight="1">
      <c r="B154" s="339"/>
      <c r="C154" s="364" t="s">
        <v>3742</v>
      </c>
      <c r="D154" s="317"/>
      <c r="E154" s="317"/>
      <c r="F154" s="365" t="s">
        <v>3729</v>
      </c>
      <c r="G154" s="317"/>
      <c r="H154" s="364" t="s">
        <v>3762</v>
      </c>
      <c r="I154" s="364" t="s">
        <v>3725</v>
      </c>
      <c r="J154" s="364">
        <v>50</v>
      </c>
      <c r="K154" s="360"/>
    </row>
    <row r="155" spans="2:11" ht="15" customHeight="1">
      <c r="B155" s="339"/>
      <c r="C155" s="364" t="s">
        <v>3750</v>
      </c>
      <c r="D155" s="317"/>
      <c r="E155" s="317"/>
      <c r="F155" s="365" t="s">
        <v>3729</v>
      </c>
      <c r="G155" s="317"/>
      <c r="H155" s="364" t="s">
        <v>3762</v>
      </c>
      <c r="I155" s="364" t="s">
        <v>3725</v>
      </c>
      <c r="J155" s="364">
        <v>50</v>
      </c>
      <c r="K155" s="360"/>
    </row>
    <row r="156" spans="2:11" ht="15" customHeight="1">
      <c r="B156" s="339"/>
      <c r="C156" s="364" t="s">
        <v>3748</v>
      </c>
      <c r="D156" s="317"/>
      <c r="E156" s="317"/>
      <c r="F156" s="365" t="s">
        <v>3729</v>
      </c>
      <c r="G156" s="317"/>
      <c r="H156" s="364" t="s">
        <v>3762</v>
      </c>
      <c r="I156" s="364" t="s">
        <v>3725</v>
      </c>
      <c r="J156" s="364">
        <v>50</v>
      </c>
      <c r="K156" s="360"/>
    </row>
    <row r="157" spans="2:11" ht="15" customHeight="1">
      <c r="B157" s="339"/>
      <c r="C157" s="364" t="s">
        <v>224</v>
      </c>
      <c r="D157" s="317"/>
      <c r="E157" s="317"/>
      <c r="F157" s="365" t="s">
        <v>3723</v>
      </c>
      <c r="G157" s="317"/>
      <c r="H157" s="364" t="s">
        <v>3784</v>
      </c>
      <c r="I157" s="364" t="s">
        <v>3725</v>
      </c>
      <c r="J157" s="364" t="s">
        <v>3785</v>
      </c>
      <c r="K157" s="360"/>
    </row>
    <row r="158" spans="2:11" ht="15" customHeight="1">
      <c r="B158" s="339"/>
      <c r="C158" s="364" t="s">
        <v>3786</v>
      </c>
      <c r="D158" s="317"/>
      <c r="E158" s="317"/>
      <c r="F158" s="365" t="s">
        <v>3723</v>
      </c>
      <c r="G158" s="317"/>
      <c r="H158" s="364" t="s">
        <v>3787</v>
      </c>
      <c r="I158" s="364" t="s">
        <v>3757</v>
      </c>
      <c r="J158" s="364"/>
      <c r="K158" s="360"/>
    </row>
    <row r="159" spans="2:11" ht="15" customHeight="1">
      <c r="B159" s="366"/>
      <c r="C159" s="348"/>
      <c r="D159" s="348"/>
      <c r="E159" s="348"/>
      <c r="F159" s="348"/>
      <c r="G159" s="348"/>
      <c r="H159" s="348"/>
      <c r="I159" s="348"/>
      <c r="J159" s="348"/>
      <c r="K159" s="367"/>
    </row>
    <row r="160" spans="2:11" ht="18.75" customHeight="1">
      <c r="B160" s="313"/>
      <c r="C160" s="317"/>
      <c r="D160" s="317"/>
      <c r="E160" s="317"/>
      <c r="F160" s="338"/>
      <c r="G160" s="317"/>
      <c r="H160" s="317"/>
      <c r="I160" s="317"/>
      <c r="J160" s="317"/>
      <c r="K160" s="313"/>
    </row>
    <row r="161" spans="2:11" ht="18.75" customHeight="1">
      <c r="B161" s="324"/>
      <c r="C161" s="324"/>
      <c r="D161" s="324"/>
      <c r="E161" s="324"/>
      <c r="F161" s="324"/>
      <c r="G161" s="324"/>
      <c r="H161" s="324"/>
      <c r="I161" s="324"/>
      <c r="J161" s="324"/>
      <c r="K161" s="324"/>
    </row>
    <row r="162" spans="2:11" ht="7.5" customHeight="1">
      <c r="B162" s="303"/>
      <c r="C162" s="304"/>
      <c r="D162" s="304"/>
      <c r="E162" s="304"/>
      <c r="F162" s="304"/>
      <c r="G162" s="304"/>
      <c r="H162" s="304"/>
      <c r="I162" s="304"/>
      <c r="J162" s="304"/>
      <c r="K162" s="305"/>
    </row>
    <row r="163" spans="2:11" ht="45" customHeight="1">
      <c r="B163" s="306"/>
      <c r="C163" s="307" t="s">
        <v>3788</v>
      </c>
      <c r="D163" s="307"/>
      <c r="E163" s="307"/>
      <c r="F163" s="307"/>
      <c r="G163" s="307"/>
      <c r="H163" s="307"/>
      <c r="I163" s="307"/>
      <c r="J163" s="307"/>
      <c r="K163" s="308"/>
    </row>
    <row r="164" spans="2:11" ht="17.25" customHeight="1">
      <c r="B164" s="306"/>
      <c r="C164" s="331" t="s">
        <v>3717</v>
      </c>
      <c r="D164" s="331"/>
      <c r="E164" s="331"/>
      <c r="F164" s="331" t="s">
        <v>3718</v>
      </c>
      <c r="G164" s="368"/>
      <c r="H164" s="369" t="s">
        <v>259</v>
      </c>
      <c r="I164" s="369" t="s">
        <v>61</v>
      </c>
      <c r="J164" s="331" t="s">
        <v>3719</v>
      </c>
      <c r="K164" s="308"/>
    </row>
    <row r="165" spans="2:11" ht="17.25" customHeight="1">
      <c r="B165" s="309"/>
      <c r="C165" s="333" t="s">
        <v>3720</v>
      </c>
      <c r="D165" s="333"/>
      <c r="E165" s="333"/>
      <c r="F165" s="334" t="s">
        <v>3721</v>
      </c>
      <c r="G165" s="370"/>
      <c r="H165" s="371"/>
      <c r="I165" s="371"/>
      <c r="J165" s="333" t="s">
        <v>3722</v>
      </c>
      <c r="K165" s="311"/>
    </row>
    <row r="166" spans="2:11" ht="5.25" customHeight="1">
      <c r="B166" s="339"/>
      <c r="C166" s="336"/>
      <c r="D166" s="336"/>
      <c r="E166" s="336"/>
      <c r="F166" s="336"/>
      <c r="G166" s="337"/>
      <c r="H166" s="336"/>
      <c r="I166" s="336"/>
      <c r="J166" s="336"/>
      <c r="K166" s="360"/>
    </row>
    <row r="167" spans="2:11" ht="15" customHeight="1">
      <c r="B167" s="339"/>
      <c r="C167" s="317" t="s">
        <v>3726</v>
      </c>
      <c r="D167" s="317"/>
      <c r="E167" s="317"/>
      <c r="F167" s="338" t="s">
        <v>3723</v>
      </c>
      <c r="G167" s="317"/>
      <c r="H167" s="317" t="s">
        <v>3762</v>
      </c>
      <c r="I167" s="317" t="s">
        <v>3725</v>
      </c>
      <c r="J167" s="317">
        <v>120</v>
      </c>
      <c r="K167" s="360"/>
    </row>
    <row r="168" spans="2:11" ht="15" customHeight="1">
      <c r="B168" s="339"/>
      <c r="C168" s="317" t="s">
        <v>3771</v>
      </c>
      <c r="D168" s="317"/>
      <c r="E168" s="317"/>
      <c r="F168" s="338" t="s">
        <v>3723</v>
      </c>
      <c r="G168" s="317"/>
      <c r="H168" s="317" t="s">
        <v>3772</v>
      </c>
      <c r="I168" s="317" t="s">
        <v>3725</v>
      </c>
      <c r="J168" s="317" t="s">
        <v>3773</v>
      </c>
      <c r="K168" s="360"/>
    </row>
    <row r="169" spans="2:11" ht="15" customHeight="1">
      <c r="B169" s="339"/>
      <c r="C169" s="317" t="s">
        <v>3672</v>
      </c>
      <c r="D169" s="317"/>
      <c r="E169" s="317"/>
      <c r="F169" s="338" t="s">
        <v>3723</v>
      </c>
      <c r="G169" s="317"/>
      <c r="H169" s="317" t="s">
        <v>3789</v>
      </c>
      <c r="I169" s="317" t="s">
        <v>3725</v>
      </c>
      <c r="J169" s="317" t="s">
        <v>3773</v>
      </c>
      <c r="K169" s="360"/>
    </row>
    <row r="170" spans="2:11" ht="15" customHeight="1">
      <c r="B170" s="339"/>
      <c r="C170" s="317" t="s">
        <v>3728</v>
      </c>
      <c r="D170" s="317"/>
      <c r="E170" s="317"/>
      <c r="F170" s="338" t="s">
        <v>3729</v>
      </c>
      <c r="G170" s="317"/>
      <c r="H170" s="317" t="s">
        <v>3789</v>
      </c>
      <c r="I170" s="317" t="s">
        <v>3725</v>
      </c>
      <c r="J170" s="317">
        <v>50</v>
      </c>
      <c r="K170" s="360"/>
    </row>
    <row r="171" spans="2:11" ht="15" customHeight="1">
      <c r="B171" s="339"/>
      <c r="C171" s="317" t="s">
        <v>3731</v>
      </c>
      <c r="D171" s="317"/>
      <c r="E171" s="317"/>
      <c r="F171" s="338" t="s">
        <v>3723</v>
      </c>
      <c r="G171" s="317"/>
      <c r="H171" s="317" t="s">
        <v>3789</v>
      </c>
      <c r="I171" s="317" t="s">
        <v>3733</v>
      </c>
      <c r="J171" s="317"/>
      <c r="K171" s="360"/>
    </row>
    <row r="172" spans="2:11" ht="15" customHeight="1">
      <c r="B172" s="339"/>
      <c r="C172" s="317" t="s">
        <v>3742</v>
      </c>
      <c r="D172" s="317"/>
      <c r="E172" s="317"/>
      <c r="F172" s="338" t="s">
        <v>3729</v>
      </c>
      <c r="G172" s="317"/>
      <c r="H172" s="317" t="s">
        <v>3789</v>
      </c>
      <c r="I172" s="317" t="s">
        <v>3725</v>
      </c>
      <c r="J172" s="317">
        <v>50</v>
      </c>
      <c r="K172" s="360"/>
    </row>
    <row r="173" spans="2:11" ht="15" customHeight="1">
      <c r="B173" s="339"/>
      <c r="C173" s="317" t="s">
        <v>3750</v>
      </c>
      <c r="D173" s="317"/>
      <c r="E173" s="317"/>
      <c r="F173" s="338" t="s">
        <v>3729</v>
      </c>
      <c r="G173" s="317"/>
      <c r="H173" s="317" t="s">
        <v>3789</v>
      </c>
      <c r="I173" s="317" t="s">
        <v>3725</v>
      </c>
      <c r="J173" s="317">
        <v>50</v>
      </c>
      <c r="K173" s="360"/>
    </row>
    <row r="174" spans="2:11" ht="15" customHeight="1">
      <c r="B174" s="339"/>
      <c r="C174" s="317" t="s">
        <v>3748</v>
      </c>
      <c r="D174" s="317"/>
      <c r="E174" s="317"/>
      <c r="F174" s="338" t="s">
        <v>3729</v>
      </c>
      <c r="G174" s="317"/>
      <c r="H174" s="317" t="s">
        <v>3789</v>
      </c>
      <c r="I174" s="317" t="s">
        <v>3725</v>
      </c>
      <c r="J174" s="317">
        <v>50</v>
      </c>
      <c r="K174" s="360"/>
    </row>
    <row r="175" spans="2:11" ht="15" customHeight="1">
      <c r="B175" s="339"/>
      <c r="C175" s="317" t="s">
        <v>258</v>
      </c>
      <c r="D175" s="317"/>
      <c r="E175" s="317"/>
      <c r="F175" s="338" t="s">
        <v>3723</v>
      </c>
      <c r="G175" s="317"/>
      <c r="H175" s="317" t="s">
        <v>3790</v>
      </c>
      <c r="I175" s="317" t="s">
        <v>3791</v>
      </c>
      <c r="J175" s="317"/>
      <c r="K175" s="360"/>
    </row>
    <row r="176" spans="2:11" ht="15" customHeight="1">
      <c r="B176" s="339"/>
      <c r="C176" s="317" t="s">
        <v>61</v>
      </c>
      <c r="D176" s="317"/>
      <c r="E176" s="317"/>
      <c r="F176" s="338" t="s">
        <v>3723</v>
      </c>
      <c r="G176" s="317"/>
      <c r="H176" s="317" t="s">
        <v>3792</v>
      </c>
      <c r="I176" s="317" t="s">
        <v>3793</v>
      </c>
      <c r="J176" s="317">
        <v>1</v>
      </c>
      <c r="K176" s="360"/>
    </row>
    <row r="177" spans="2:11" ht="15" customHeight="1">
      <c r="B177" s="339"/>
      <c r="C177" s="317" t="s">
        <v>57</v>
      </c>
      <c r="D177" s="317"/>
      <c r="E177" s="317"/>
      <c r="F177" s="338" t="s">
        <v>3723</v>
      </c>
      <c r="G177" s="317"/>
      <c r="H177" s="317" t="s">
        <v>3794</v>
      </c>
      <c r="I177" s="317" t="s">
        <v>3725</v>
      </c>
      <c r="J177" s="317">
        <v>20</v>
      </c>
      <c r="K177" s="360"/>
    </row>
    <row r="178" spans="2:11" ht="15" customHeight="1">
      <c r="B178" s="339"/>
      <c r="C178" s="317" t="s">
        <v>259</v>
      </c>
      <c r="D178" s="317"/>
      <c r="E178" s="317"/>
      <c r="F178" s="338" t="s">
        <v>3723</v>
      </c>
      <c r="G178" s="317"/>
      <c r="H178" s="317" t="s">
        <v>3795</v>
      </c>
      <c r="I178" s="317" t="s">
        <v>3725</v>
      </c>
      <c r="J178" s="317">
        <v>255</v>
      </c>
      <c r="K178" s="360"/>
    </row>
    <row r="179" spans="2:11" ht="15" customHeight="1">
      <c r="B179" s="339"/>
      <c r="C179" s="317" t="s">
        <v>260</v>
      </c>
      <c r="D179" s="317"/>
      <c r="E179" s="317"/>
      <c r="F179" s="338" t="s">
        <v>3723</v>
      </c>
      <c r="G179" s="317"/>
      <c r="H179" s="317" t="s">
        <v>3688</v>
      </c>
      <c r="I179" s="317" t="s">
        <v>3725</v>
      </c>
      <c r="J179" s="317">
        <v>10</v>
      </c>
      <c r="K179" s="360"/>
    </row>
    <row r="180" spans="2:11" ht="15" customHeight="1">
      <c r="B180" s="339"/>
      <c r="C180" s="317" t="s">
        <v>261</v>
      </c>
      <c r="D180" s="317"/>
      <c r="E180" s="317"/>
      <c r="F180" s="338" t="s">
        <v>3723</v>
      </c>
      <c r="G180" s="317"/>
      <c r="H180" s="317" t="s">
        <v>3796</v>
      </c>
      <c r="I180" s="317" t="s">
        <v>3757</v>
      </c>
      <c r="J180" s="317"/>
      <c r="K180" s="360"/>
    </row>
    <row r="181" spans="2:11" ht="15" customHeight="1">
      <c r="B181" s="339"/>
      <c r="C181" s="317" t="s">
        <v>3797</v>
      </c>
      <c r="D181" s="317"/>
      <c r="E181" s="317"/>
      <c r="F181" s="338" t="s">
        <v>3723</v>
      </c>
      <c r="G181" s="317"/>
      <c r="H181" s="317" t="s">
        <v>3798</v>
      </c>
      <c r="I181" s="317" t="s">
        <v>3757</v>
      </c>
      <c r="J181" s="317"/>
      <c r="K181" s="360"/>
    </row>
    <row r="182" spans="2:11" ht="15" customHeight="1">
      <c r="B182" s="339"/>
      <c r="C182" s="317" t="s">
        <v>3786</v>
      </c>
      <c r="D182" s="317"/>
      <c r="E182" s="317"/>
      <c r="F182" s="338" t="s">
        <v>3723</v>
      </c>
      <c r="G182" s="317"/>
      <c r="H182" s="317" t="s">
        <v>3799</v>
      </c>
      <c r="I182" s="317" t="s">
        <v>3757</v>
      </c>
      <c r="J182" s="317"/>
      <c r="K182" s="360"/>
    </row>
    <row r="183" spans="2:11" ht="15" customHeight="1">
      <c r="B183" s="339"/>
      <c r="C183" s="317" t="s">
        <v>263</v>
      </c>
      <c r="D183" s="317"/>
      <c r="E183" s="317"/>
      <c r="F183" s="338" t="s">
        <v>3729</v>
      </c>
      <c r="G183" s="317"/>
      <c r="H183" s="317" t="s">
        <v>3800</v>
      </c>
      <c r="I183" s="317" t="s">
        <v>3725</v>
      </c>
      <c r="J183" s="317">
        <v>50</v>
      </c>
      <c r="K183" s="360"/>
    </row>
    <row r="184" spans="2:11" ht="15" customHeight="1">
      <c r="B184" s="339"/>
      <c r="C184" s="317" t="s">
        <v>3801</v>
      </c>
      <c r="D184" s="317"/>
      <c r="E184" s="317"/>
      <c r="F184" s="338" t="s">
        <v>3729</v>
      </c>
      <c r="G184" s="317"/>
      <c r="H184" s="317" t="s">
        <v>3802</v>
      </c>
      <c r="I184" s="317" t="s">
        <v>3803</v>
      </c>
      <c r="J184" s="317"/>
      <c r="K184" s="360"/>
    </row>
    <row r="185" spans="2:11" ht="15" customHeight="1">
      <c r="B185" s="339"/>
      <c r="C185" s="317" t="s">
        <v>3804</v>
      </c>
      <c r="D185" s="317"/>
      <c r="E185" s="317"/>
      <c r="F185" s="338" t="s">
        <v>3729</v>
      </c>
      <c r="G185" s="317"/>
      <c r="H185" s="317" t="s">
        <v>3805</v>
      </c>
      <c r="I185" s="317" t="s">
        <v>3803</v>
      </c>
      <c r="J185" s="317"/>
      <c r="K185" s="360"/>
    </row>
    <row r="186" spans="2:11" ht="15" customHeight="1">
      <c r="B186" s="339"/>
      <c r="C186" s="317" t="s">
        <v>3806</v>
      </c>
      <c r="D186" s="317"/>
      <c r="E186" s="317"/>
      <c r="F186" s="338" t="s">
        <v>3729</v>
      </c>
      <c r="G186" s="317"/>
      <c r="H186" s="317" t="s">
        <v>3807</v>
      </c>
      <c r="I186" s="317" t="s">
        <v>3803</v>
      </c>
      <c r="J186" s="317"/>
      <c r="K186" s="360"/>
    </row>
    <row r="187" spans="2:11" ht="15" customHeight="1">
      <c r="B187" s="339"/>
      <c r="C187" s="372" t="s">
        <v>3808</v>
      </c>
      <c r="D187" s="317"/>
      <c r="E187" s="317"/>
      <c r="F187" s="338" t="s">
        <v>3729</v>
      </c>
      <c r="G187" s="317"/>
      <c r="H187" s="317" t="s">
        <v>3809</v>
      </c>
      <c r="I187" s="317" t="s">
        <v>3810</v>
      </c>
      <c r="J187" s="373" t="s">
        <v>3811</v>
      </c>
      <c r="K187" s="360"/>
    </row>
    <row r="188" spans="2:11" ht="15" customHeight="1">
      <c r="B188" s="339"/>
      <c r="C188" s="323" t="s">
        <v>46</v>
      </c>
      <c r="D188" s="317"/>
      <c r="E188" s="317"/>
      <c r="F188" s="338" t="s">
        <v>3723</v>
      </c>
      <c r="G188" s="317"/>
      <c r="H188" s="313" t="s">
        <v>3812</v>
      </c>
      <c r="I188" s="317" t="s">
        <v>3813</v>
      </c>
      <c r="J188" s="317"/>
      <c r="K188" s="360"/>
    </row>
    <row r="189" spans="2:11" ht="15" customHeight="1">
      <c r="B189" s="339"/>
      <c r="C189" s="323" t="s">
        <v>3814</v>
      </c>
      <c r="D189" s="317"/>
      <c r="E189" s="317"/>
      <c r="F189" s="338" t="s">
        <v>3723</v>
      </c>
      <c r="G189" s="317"/>
      <c r="H189" s="317" t="s">
        <v>3815</v>
      </c>
      <c r="I189" s="317" t="s">
        <v>3757</v>
      </c>
      <c r="J189" s="317"/>
      <c r="K189" s="360"/>
    </row>
    <row r="190" spans="2:11" ht="15" customHeight="1">
      <c r="B190" s="339"/>
      <c r="C190" s="323" t="s">
        <v>3816</v>
      </c>
      <c r="D190" s="317"/>
      <c r="E190" s="317"/>
      <c r="F190" s="338" t="s">
        <v>3723</v>
      </c>
      <c r="G190" s="317"/>
      <c r="H190" s="317" t="s">
        <v>3817</v>
      </c>
      <c r="I190" s="317" t="s">
        <v>3757</v>
      </c>
      <c r="J190" s="317"/>
      <c r="K190" s="360"/>
    </row>
    <row r="191" spans="2:11" ht="15" customHeight="1">
      <c r="B191" s="339"/>
      <c r="C191" s="323" t="s">
        <v>3818</v>
      </c>
      <c r="D191" s="317"/>
      <c r="E191" s="317"/>
      <c r="F191" s="338" t="s">
        <v>3729</v>
      </c>
      <c r="G191" s="317"/>
      <c r="H191" s="317" t="s">
        <v>3819</v>
      </c>
      <c r="I191" s="317" t="s">
        <v>3757</v>
      </c>
      <c r="J191" s="317"/>
      <c r="K191" s="360"/>
    </row>
    <row r="192" spans="2:11" ht="15" customHeight="1">
      <c r="B192" s="366"/>
      <c r="C192" s="374"/>
      <c r="D192" s="348"/>
      <c r="E192" s="348"/>
      <c r="F192" s="348"/>
      <c r="G192" s="348"/>
      <c r="H192" s="348"/>
      <c r="I192" s="348"/>
      <c r="J192" s="348"/>
      <c r="K192" s="367"/>
    </row>
    <row r="193" spans="2:11" ht="18.75" customHeight="1">
      <c r="B193" s="313"/>
      <c r="C193" s="317"/>
      <c r="D193" s="317"/>
      <c r="E193" s="317"/>
      <c r="F193" s="338"/>
      <c r="G193" s="317"/>
      <c r="H193" s="317"/>
      <c r="I193" s="317"/>
      <c r="J193" s="317"/>
      <c r="K193" s="313"/>
    </row>
    <row r="194" spans="2:11" ht="18.75" customHeight="1">
      <c r="B194" s="313"/>
      <c r="C194" s="317"/>
      <c r="D194" s="317"/>
      <c r="E194" s="317"/>
      <c r="F194" s="338"/>
      <c r="G194" s="317"/>
      <c r="H194" s="317"/>
      <c r="I194" s="317"/>
      <c r="J194" s="317"/>
      <c r="K194" s="313"/>
    </row>
    <row r="195" spans="2:11" ht="18.75" customHeight="1">
      <c r="B195" s="324"/>
      <c r="C195" s="324"/>
      <c r="D195" s="324"/>
      <c r="E195" s="324"/>
      <c r="F195" s="324"/>
      <c r="G195" s="324"/>
      <c r="H195" s="324"/>
      <c r="I195" s="324"/>
      <c r="J195" s="324"/>
      <c r="K195" s="324"/>
    </row>
    <row r="196" spans="2:11" ht="13.5">
      <c r="B196" s="303"/>
      <c r="C196" s="304"/>
      <c r="D196" s="304"/>
      <c r="E196" s="304"/>
      <c r="F196" s="304"/>
      <c r="G196" s="304"/>
      <c r="H196" s="304"/>
      <c r="I196" s="304"/>
      <c r="J196" s="304"/>
      <c r="K196" s="305"/>
    </row>
    <row r="197" spans="2:11" ht="21">
      <c r="B197" s="306"/>
      <c r="C197" s="307" t="s">
        <v>3820</v>
      </c>
      <c r="D197" s="307"/>
      <c r="E197" s="307"/>
      <c r="F197" s="307"/>
      <c r="G197" s="307"/>
      <c r="H197" s="307"/>
      <c r="I197" s="307"/>
      <c r="J197" s="307"/>
      <c r="K197" s="308"/>
    </row>
    <row r="198" spans="2:11" ht="25.5" customHeight="1">
      <c r="B198" s="306"/>
      <c r="C198" s="375" t="s">
        <v>3821</v>
      </c>
      <c r="D198" s="375"/>
      <c r="E198" s="375"/>
      <c r="F198" s="375" t="s">
        <v>3822</v>
      </c>
      <c r="G198" s="376"/>
      <c r="H198" s="375" t="s">
        <v>3823</v>
      </c>
      <c r="I198" s="375"/>
      <c r="J198" s="375"/>
      <c r="K198" s="308"/>
    </row>
    <row r="199" spans="2:11" ht="5.25" customHeight="1">
      <c r="B199" s="339"/>
      <c r="C199" s="336"/>
      <c r="D199" s="336"/>
      <c r="E199" s="336"/>
      <c r="F199" s="336"/>
      <c r="G199" s="317"/>
      <c r="H199" s="336"/>
      <c r="I199" s="336"/>
      <c r="J199" s="336"/>
      <c r="K199" s="360"/>
    </row>
    <row r="200" spans="2:11" ht="15" customHeight="1">
      <c r="B200" s="339"/>
      <c r="C200" s="317" t="s">
        <v>3813</v>
      </c>
      <c r="D200" s="317"/>
      <c r="E200" s="317"/>
      <c r="F200" s="338" t="s">
        <v>47</v>
      </c>
      <c r="G200" s="317"/>
      <c r="H200" s="317" t="s">
        <v>3824</v>
      </c>
      <c r="I200" s="317"/>
      <c r="J200" s="317"/>
      <c r="K200" s="360"/>
    </row>
    <row r="201" spans="2:11" ht="15" customHeight="1">
      <c r="B201" s="339"/>
      <c r="C201" s="345"/>
      <c r="D201" s="317"/>
      <c r="E201" s="317"/>
      <c r="F201" s="338" t="s">
        <v>48</v>
      </c>
      <c r="G201" s="317"/>
      <c r="H201" s="317" t="s">
        <v>3825</v>
      </c>
      <c r="I201" s="317"/>
      <c r="J201" s="317"/>
      <c r="K201" s="360"/>
    </row>
    <row r="202" spans="2:11" ht="15" customHeight="1">
      <c r="B202" s="339"/>
      <c r="C202" s="345"/>
      <c r="D202" s="317"/>
      <c r="E202" s="317"/>
      <c r="F202" s="338" t="s">
        <v>51</v>
      </c>
      <c r="G202" s="317"/>
      <c r="H202" s="317" t="s">
        <v>3826</v>
      </c>
      <c r="I202" s="317"/>
      <c r="J202" s="317"/>
      <c r="K202" s="360"/>
    </row>
    <row r="203" spans="2:11" ht="15" customHeight="1">
      <c r="B203" s="339"/>
      <c r="C203" s="317"/>
      <c r="D203" s="317"/>
      <c r="E203" s="317"/>
      <c r="F203" s="338" t="s">
        <v>49</v>
      </c>
      <c r="G203" s="317"/>
      <c r="H203" s="317" t="s">
        <v>3827</v>
      </c>
      <c r="I203" s="317"/>
      <c r="J203" s="317"/>
      <c r="K203" s="360"/>
    </row>
    <row r="204" spans="2:11" ht="15" customHeight="1">
      <c r="B204" s="339"/>
      <c r="C204" s="317"/>
      <c r="D204" s="317"/>
      <c r="E204" s="317"/>
      <c r="F204" s="338" t="s">
        <v>50</v>
      </c>
      <c r="G204" s="317"/>
      <c r="H204" s="317" t="s">
        <v>3828</v>
      </c>
      <c r="I204" s="317"/>
      <c r="J204" s="317"/>
      <c r="K204" s="360"/>
    </row>
    <row r="205" spans="2:11" ht="15" customHeight="1">
      <c r="B205" s="339"/>
      <c r="C205" s="317"/>
      <c r="D205" s="317"/>
      <c r="E205" s="317"/>
      <c r="F205" s="338"/>
      <c r="G205" s="317"/>
      <c r="H205" s="317"/>
      <c r="I205" s="317"/>
      <c r="J205" s="317"/>
      <c r="K205" s="360"/>
    </row>
    <row r="206" spans="2:11" ht="15" customHeight="1">
      <c r="B206" s="339"/>
      <c r="C206" s="317" t="s">
        <v>3769</v>
      </c>
      <c r="D206" s="317"/>
      <c r="E206" s="317"/>
      <c r="F206" s="338" t="s">
        <v>3665</v>
      </c>
      <c r="G206" s="317"/>
      <c r="H206" s="317" t="s">
        <v>3829</v>
      </c>
      <c r="I206" s="317"/>
      <c r="J206" s="317"/>
      <c r="K206" s="360"/>
    </row>
    <row r="207" spans="2:11" ht="15" customHeight="1">
      <c r="B207" s="339"/>
      <c r="C207" s="345"/>
      <c r="D207" s="317"/>
      <c r="E207" s="317"/>
      <c r="F207" s="338" t="s">
        <v>98</v>
      </c>
      <c r="G207" s="317"/>
      <c r="H207" s="317" t="s">
        <v>3668</v>
      </c>
      <c r="I207" s="317"/>
      <c r="J207" s="317"/>
      <c r="K207" s="360"/>
    </row>
    <row r="208" spans="2:11" ht="15" customHeight="1">
      <c r="B208" s="339"/>
      <c r="C208" s="317"/>
      <c r="D208" s="317"/>
      <c r="E208" s="317"/>
      <c r="F208" s="338" t="s">
        <v>83</v>
      </c>
      <c r="G208" s="317"/>
      <c r="H208" s="317" t="s">
        <v>3830</v>
      </c>
      <c r="I208" s="317"/>
      <c r="J208" s="317"/>
      <c r="K208" s="360"/>
    </row>
    <row r="209" spans="2:11" ht="15" customHeight="1">
      <c r="B209" s="377"/>
      <c r="C209" s="345"/>
      <c r="D209" s="345"/>
      <c r="E209" s="345"/>
      <c r="F209" s="338" t="s">
        <v>111</v>
      </c>
      <c r="G209" s="323"/>
      <c r="H209" s="364" t="s">
        <v>3669</v>
      </c>
      <c r="I209" s="364"/>
      <c r="J209" s="364"/>
      <c r="K209" s="378"/>
    </row>
    <row r="210" spans="2:11" ht="15" customHeight="1">
      <c r="B210" s="377"/>
      <c r="C210" s="345"/>
      <c r="D210" s="345"/>
      <c r="E210" s="345"/>
      <c r="F210" s="338" t="s">
        <v>3670</v>
      </c>
      <c r="G210" s="323"/>
      <c r="H210" s="364" t="s">
        <v>3831</v>
      </c>
      <c r="I210" s="364"/>
      <c r="J210" s="364"/>
      <c r="K210" s="378"/>
    </row>
    <row r="211" spans="2:11" ht="15" customHeight="1">
      <c r="B211" s="377"/>
      <c r="C211" s="345"/>
      <c r="D211" s="345"/>
      <c r="E211" s="345"/>
      <c r="F211" s="379"/>
      <c r="G211" s="323"/>
      <c r="H211" s="380"/>
      <c r="I211" s="380"/>
      <c r="J211" s="380"/>
      <c r="K211" s="378"/>
    </row>
    <row r="212" spans="2:11" ht="15" customHeight="1">
      <c r="B212" s="377"/>
      <c r="C212" s="317" t="s">
        <v>3793</v>
      </c>
      <c r="D212" s="345"/>
      <c r="E212" s="345"/>
      <c r="F212" s="338">
        <v>1</v>
      </c>
      <c r="G212" s="323"/>
      <c r="H212" s="364" t="s">
        <v>3832</v>
      </c>
      <c r="I212" s="364"/>
      <c r="J212" s="364"/>
      <c r="K212" s="378"/>
    </row>
    <row r="213" spans="2:11" ht="15" customHeight="1">
      <c r="B213" s="377"/>
      <c r="C213" s="345"/>
      <c r="D213" s="345"/>
      <c r="E213" s="345"/>
      <c r="F213" s="338">
        <v>2</v>
      </c>
      <c r="G213" s="323"/>
      <c r="H213" s="364" t="s">
        <v>3833</v>
      </c>
      <c r="I213" s="364"/>
      <c r="J213" s="364"/>
      <c r="K213" s="378"/>
    </row>
    <row r="214" spans="2:11" ht="15" customHeight="1">
      <c r="B214" s="377"/>
      <c r="C214" s="345"/>
      <c r="D214" s="345"/>
      <c r="E214" s="345"/>
      <c r="F214" s="338">
        <v>3</v>
      </c>
      <c r="G214" s="323"/>
      <c r="H214" s="364" t="s">
        <v>3834</v>
      </c>
      <c r="I214" s="364"/>
      <c r="J214" s="364"/>
      <c r="K214" s="378"/>
    </row>
    <row r="215" spans="2:11" ht="15" customHeight="1">
      <c r="B215" s="377"/>
      <c r="C215" s="345"/>
      <c r="D215" s="345"/>
      <c r="E215" s="345"/>
      <c r="F215" s="338">
        <v>4</v>
      </c>
      <c r="G215" s="323"/>
      <c r="H215" s="364" t="s">
        <v>3835</v>
      </c>
      <c r="I215" s="364"/>
      <c r="J215" s="364"/>
      <c r="K215" s="378"/>
    </row>
    <row r="216" spans="2:11" ht="12.75" customHeight="1">
      <c r="B216" s="381"/>
      <c r="C216" s="382"/>
      <c r="D216" s="382"/>
      <c r="E216" s="382"/>
      <c r="F216" s="382"/>
      <c r="G216" s="382"/>
      <c r="H216" s="382"/>
      <c r="I216" s="382"/>
      <c r="J216" s="382"/>
      <c r="K216" s="38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96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113</v>
      </c>
      <c r="G1" s="140" t="s">
        <v>114</v>
      </c>
      <c r="H1" s="140"/>
      <c r="I1" s="141"/>
      <c r="J1" s="140" t="s">
        <v>115</v>
      </c>
      <c r="K1" s="139" t="s">
        <v>116</v>
      </c>
      <c r="L1" s="140" t="s">
        <v>117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AT2" s="24" t="s">
        <v>85</v>
      </c>
      <c r="AZ2" s="142" t="s">
        <v>118</v>
      </c>
      <c r="BA2" s="142" t="s">
        <v>21</v>
      </c>
      <c r="BB2" s="142" t="s">
        <v>21</v>
      </c>
      <c r="BC2" s="142" t="s">
        <v>119</v>
      </c>
      <c r="BD2" s="142" t="s">
        <v>86</v>
      </c>
    </row>
    <row r="3" spans="2:56" ht="6.95" customHeight="1">
      <c r="B3" s="25"/>
      <c r="C3" s="26"/>
      <c r="D3" s="26"/>
      <c r="E3" s="26"/>
      <c r="F3" s="26"/>
      <c r="G3" s="26"/>
      <c r="H3" s="26"/>
      <c r="I3" s="143"/>
      <c r="J3" s="26"/>
      <c r="K3" s="27"/>
      <c r="AT3" s="24" t="s">
        <v>86</v>
      </c>
      <c r="AZ3" s="142" t="s">
        <v>120</v>
      </c>
      <c r="BA3" s="142" t="s">
        <v>21</v>
      </c>
      <c r="BB3" s="142" t="s">
        <v>21</v>
      </c>
      <c r="BC3" s="142" t="s">
        <v>121</v>
      </c>
      <c r="BD3" s="142" t="s">
        <v>86</v>
      </c>
    </row>
    <row r="4" spans="2:56" ht="36.95" customHeight="1">
      <c r="B4" s="28"/>
      <c r="C4" s="29"/>
      <c r="D4" s="30" t="s">
        <v>122</v>
      </c>
      <c r="E4" s="29"/>
      <c r="F4" s="29"/>
      <c r="G4" s="29"/>
      <c r="H4" s="29"/>
      <c r="I4" s="144"/>
      <c r="J4" s="29"/>
      <c r="K4" s="31"/>
      <c r="M4" s="32" t="s">
        <v>12</v>
      </c>
      <c r="AT4" s="24" t="s">
        <v>6</v>
      </c>
      <c r="AZ4" s="142" t="s">
        <v>123</v>
      </c>
      <c r="BA4" s="142" t="s">
        <v>21</v>
      </c>
      <c r="BB4" s="142" t="s">
        <v>21</v>
      </c>
      <c r="BC4" s="142" t="s">
        <v>124</v>
      </c>
      <c r="BD4" s="142" t="s">
        <v>86</v>
      </c>
    </row>
    <row r="5" spans="2:56" ht="6.95" customHeight="1">
      <c r="B5" s="28"/>
      <c r="C5" s="29"/>
      <c r="D5" s="29"/>
      <c r="E5" s="29"/>
      <c r="F5" s="29"/>
      <c r="G5" s="29"/>
      <c r="H5" s="29"/>
      <c r="I5" s="144"/>
      <c r="J5" s="29"/>
      <c r="K5" s="31"/>
      <c r="AZ5" s="142" t="s">
        <v>125</v>
      </c>
      <c r="BA5" s="142" t="s">
        <v>21</v>
      </c>
      <c r="BB5" s="142" t="s">
        <v>21</v>
      </c>
      <c r="BC5" s="142" t="s">
        <v>126</v>
      </c>
      <c r="BD5" s="142" t="s">
        <v>86</v>
      </c>
    </row>
    <row r="6" spans="2:56" ht="13.5">
      <c r="B6" s="28"/>
      <c r="C6" s="29"/>
      <c r="D6" s="40" t="s">
        <v>18</v>
      </c>
      <c r="E6" s="29"/>
      <c r="F6" s="29"/>
      <c r="G6" s="29"/>
      <c r="H6" s="29"/>
      <c r="I6" s="144"/>
      <c r="J6" s="29"/>
      <c r="K6" s="31"/>
      <c r="AZ6" s="142" t="s">
        <v>127</v>
      </c>
      <c r="BA6" s="142" t="s">
        <v>21</v>
      </c>
      <c r="BB6" s="142" t="s">
        <v>21</v>
      </c>
      <c r="BC6" s="142" t="s">
        <v>128</v>
      </c>
      <c r="BD6" s="142" t="s">
        <v>86</v>
      </c>
    </row>
    <row r="7" spans="2:56" ht="16.5" customHeight="1">
      <c r="B7" s="28"/>
      <c r="C7" s="29"/>
      <c r="D7" s="29"/>
      <c r="E7" s="145" t="str">
        <f>'Rekapitulace stavby'!K6</f>
        <v>Albertinum, odborný léčebný ústav Žamberk, Rekonstrukce a modernizace ČOV</v>
      </c>
      <c r="F7" s="40"/>
      <c r="G7" s="40"/>
      <c r="H7" s="40"/>
      <c r="I7" s="144"/>
      <c r="J7" s="29"/>
      <c r="K7" s="31"/>
      <c r="AZ7" s="142" t="s">
        <v>129</v>
      </c>
      <c r="BA7" s="142" t="s">
        <v>21</v>
      </c>
      <c r="BB7" s="142" t="s">
        <v>21</v>
      </c>
      <c r="BC7" s="142" t="s">
        <v>130</v>
      </c>
      <c r="BD7" s="142" t="s">
        <v>86</v>
      </c>
    </row>
    <row r="8" spans="2:56" s="1" customFormat="1" ht="13.5">
      <c r="B8" s="47"/>
      <c r="C8" s="48"/>
      <c r="D8" s="40" t="s">
        <v>131</v>
      </c>
      <c r="E8" s="48"/>
      <c r="F8" s="48"/>
      <c r="G8" s="48"/>
      <c r="H8" s="48"/>
      <c r="I8" s="146"/>
      <c r="J8" s="48"/>
      <c r="K8" s="52"/>
      <c r="AZ8" s="142" t="s">
        <v>132</v>
      </c>
      <c r="BA8" s="142" t="s">
        <v>21</v>
      </c>
      <c r="BB8" s="142" t="s">
        <v>21</v>
      </c>
      <c r="BC8" s="142" t="s">
        <v>133</v>
      </c>
      <c r="BD8" s="142" t="s">
        <v>86</v>
      </c>
    </row>
    <row r="9" spans="2:56" s="1" customFormat="1" ht="36.95" customHeight="1">
      <c r="B9" s="47"/>
      <c r="C9" s="48"/>
      <c r="D9" s="48"/>
      <c r="E9" s="147" t="s">
        <v>134</v>
      </c>
      <c r="F9" s="48"/>
      <c r="G9" s="48"/>
      <c r="H9" s="48"/>
      <c r="I9" s="146"/>
      <c r="J9" s="48"/>
      <c r="K9" s="52"/>
      <c r="AZ9" s="142" t="s">
        <v>135</v>
      </c>
      <c r="BA9" s="142" t="s">
        <v>21</v>
      </c>
      <c r="BB9" s="142" t="s">
        <v>21</v>
      </c>
      <c r="BC9" s="142" t="s">
        <v>136</v>
      </c>
      <c r="BD9" s="142" t="s">
        <v>86</v>
      </c>
    </row>
    <row r="10" spans="2:56" s="1" customFormat="1" ht="13.5">
      <c r="B10" s="47"/>
      <c r="C10" s="48"/>
      <c r="D10" s="48"/>
      <c r="E10" s="48"/>
      <c r="F10" s="48"/>
      <c r="G10" s="48"/>
      <c r="H10" s="48"/>
      <c r="I10" s="146"/>
      <c r="J10" s="48"/>
      <c r="K10" s="52"/>
      <c r="AZ10" s="142" t="s">
        <v>137</v>
      </c>
      <c r="BA10" s="142" t="s">
        <v>21</v>
      </c>
      <c r="BB10" s="142" t="s">
        <v>21</v>
      </c>
      <c r="BC10" s="142" t="s">
        <v>138</v>
      </c>
      <c r="BD10" s="142" t="s">
        <v>86</v>
      </c>
    </row>
    <row r="11" spans="2:56" s="1" customFormat="1" ht="14.4" customHeight="1">
      <c r="B11" s="47"/>
      <c r="C11" s="48"/>
      <c r="D11" s="40" t="s">
        <v>20</v>
      </c>
      <c r="E11" s="48"/>
      <c r="F11" s="35" t="s">
        <v>21</v>
      </c>
      <c r="G11" s="48"/>
      <c r="H11" s="48"/>
      <c r="I11" s="148" t="s">
        <v>22</v>
      </c>
      <c r="J11" s="35" t="s">
        <v>21</v>
      </c>
      <c r="K11" s="52"/>
      <c r="AZ11" s="142" t="s">
        <v>139</v>
      </c>
      <c r="BA11" s="142" t="s">
        <v>21</v>
      </c>
      <c r="BB11" s="142" t="s">
        <v>21</v>
      </c>
      <c r="BC11" s="142" t="s">
        <v>140</v>
      </c>
      <c r="BD11" s="142" t="s">
        <v>86</v>
      </c>
    </row>
    <row r="12" spans="2:56" s="1" customFormat="1" ht="14.4" customHeight="1">
      <c r="B12" s="47"/>
      <c r="C12" s="48"/>
      <c r="D12" s="40" t="s">
        <v>24</v>
      </c>
      <c r="E12" s="48"/>
      <c r="F12" s="35" t="s">
        <v>25</v>
      </c>
      <c r="G12" s="48"/>
      <c r="H12" s="48"/>
      <c r="I12" s="148" t="s">
        <v>26</v>
      </c>
      <c r="J12" s="149" t="str">
        <f>'Rekapitulace stavby'!AN8</f>
        <v>17. 5. 2017</v>
      </c>
      <c r="K12" s="52"/>
      <c r="AZ12" s="142" t="s">
        <v>141</v>
      </c>
      <c r="BA12" s="142" t="s">
        <v>21</v>
      </c>
      <c r="BB12" s="142" t="s">
        <v>21</v>
      </c>
      <c r="BC12" s="142" t="s">
        <v>142</v>
      </c>
      <c r="BD12" s="142" t="s">
        <v>86</v>
      </c>
    </row>
    <row r="13" spans="2:56" s="1" customFormat="1" ht="10.8" customHeight="1">
      <c r="B13" s="47"/>
      <c r="C13" s="48"/>
      <c r="D13" s="48"/>
      <c r="E13" s="48"/>
      <c r="F13" s="48"/>
      <c r="G13" s="48"/>
      <c r="H13" s="48"/>
      <c r="I13" s="146"/>
      <c r="J13" s="48"/>
      <c r="K13" s="52"/>
      <c r="AZ13" s="142" t="s">
        <v>143</v>
      </c>
      <c r="BA13" s="142" t="s">
        <v>21</v>
      </c>
      <c r="BB13" s="142" t="s">
        <v>21</v>
      </c>
      <c r="BC13" s="142" t="s">
        <v>144</v>
      </c>
      <c r="BD13" s="142" t="s">
        <v>86</v>
      </c>
    </row>
    <row r="14" spans="2:56" s="1" customFormat="1" ht="14.4" customHeight="1">
      <c r="B14" s="47"/>
      <c r="C14" s="48"/>
      <c r="D14" s="40" t="s">
        <v>32</v>
      </c>
      <c r="E14" s="48"/>
      <c r="F14" s="48"/>
      <c r="G14" s="48"/>
      <c r="H14" s="48"/>
      <c r="I14" s="148" t="s">
        <v>33</v>
      </c>
      <c r="J14" s="35" t="s">
        <v>21</v>
      </c>
      <c r="K14" s="52"/>
      <c r="AZ14" s="142" t="s">
        <v>145</v>
      </c>
      <c r="BA14" s="142" t="s">
        <v>21</v>
      </c>
      <c r="BB14" s="142" t="s">
        <v>21</v>
      </c>
      <c r="BC14" s="142" t="s">
        <v>146</v>
      </c>
      <c r="BD14" s="142" t="s">
        <v>86</v>
      </c>
    </row>
    <row r="15" spans="2:56" s="1" customFormat="1" ht="18" customHeight="1">
      <c r="B15" s="47"/>
      <c r="C15" s="48"/>
      <c r="D15" s="48"/>
      <c r="E15" s="35" t="s">
        <v>34</v>
      </c>
      <c r="F15" s="48"/>
      <c r="G15" s="48"/>
      <c r="H15" s="48"/>
      <c r="I15" s="148" t="s">
        <v>35</v>
      </c>
      <c r="J15" s="35" t="s">
        <v>21</v>
      </c>
      <c r="K15" s="52"/>
      <c r="AZ15" s="142" t="s">
        <v>147</v>
      </c>
      <c r="BA15" s="142" t="s">
        <v>21</v>
      </c>
      <c r="BB15" s="142" t="s">
        <v>21</v>
      </c>
      <c r="BC15" s="142" t="s">
        <v>148</v>
      </c>
      <c r="BD15" s="142" t="s">
        <v>86</v>
      </c>
    </row>
    <row r="16" spans="2:56" s="1" customFormat="1" ht="6.95" customHeight="1">
      <c r="B16" s="47"/>
      <c r="C16" s="48"/>
      <c r="D16" s="48"/>
      <c r="E16" s="48"/>
      <c r="F16" s="48"/>
      <c r="G16" s="48"/>
      <c r="H16" s="48"/>
      <c r="I16" s="146"/>
      <c r="J16" s="48"/>
      <c r="K16" s="52"/>
      <c r="AZ16" s="142" t="s">
        <v>149</v>
      </c>
      <c r="BA16" s="142" t="s">
        <v>21</v>
      </c>
      <c r="BB16" s="142" t="s">
        <v>21</v>
      </c>
      <c r="BC16" s="142" t="s">
        <v>150</v>
      </c>
      <c r="BD16" s="142" t="s">
        <v>86</v>
      </c>
    </row>
    <row r="17" spans="2:56" s="1" customFormat="1" ht="14.4" customHeight="1">
      <c r="B17" s="47"/>
      <c r="C17" s="48"/>
      <c r="D17" s="40" t="s">
        <v>36</v>
      </c>
      <c r="E17" s="48"/>
      <c r="F17" s="48"/>
      <c r="G17" s="48"/>
      <c r="H17" s="48"/>
      <c r="I17" s="148" t="s">
        <v>33</v>
      </c>
      <c r="J17" s="35" t="str">
        <f>IF('Rekapitulace stavby'!AN13="Vyplň údaj","",IF('Rekapitulace stavby'!AN13="","",'Rekapitulace stavby'!AN13))</f>
        <v/>
      </c>
      <c r="K17" s="52"/>
      <c r="AZ17" s="142" t="s">
        <v>151</v>
      </c>
      <c r="BA17" s="142" t="s">
        <v>21</v>
      </c>
      <c r="BB17" s="142" t="s">
        <v>21</v>
      </c>
      <c r="BC17" s="142" t="s">
        <v>140</v>
      </c>
      <c r="BD17" s="142" t="s">
        <v>86</v>
      </c>
    </row>
    <row r="18" spans="2:56" s="1" customFormat="1" ht="18" customHeight="1">
      <c r="B18" s="47"/>
      <c r="C18" s="48"/>
      <c r="D18" s="48"/>
      <c r="E18" s="35" t="str">
        <f>IF('Rekapitulace stavby'!E14="Vyplň údaj","",IF('Rekapitulace stavby'!E14="","",'Rekapitulace stavby'!E14))</f>
        <v/>
      </c>
      <c r="F18" s="48"/>
      <c r="G18" s="48"/>
      <c r="H18" s="48"/>
      <c r="I18" s="148" t="s">
        <v>35</v>
      </c>
      <c r="J18" s="35" t="str">
        <f>IF('Rekapitulace stavby'!AN14="Vyplň údaj","",IF('Rekapitulace stavby'!AN14="","",'Rekapitulace stavby'!AN14))</f>
        <v/>
      </c>
      <c r="K18" s="52"/>
      <c r="AZ18" s="142" t="s">
        <v>152</v>
      </c>
      <c r="BA18" s="142" t="s">
        <v>21</v>
      </c>
      <c r="BB18" s="142" t="s">
        <v>21</v>
      </c>
      <c r="BC18" s="142" t="s">
        <v>153</v>
      </c>
      <c r="BD18" s="142" t="s">
        <v>86</v>
      </c>
    </row>
    <row r="19" spans="2:56" s="1" customFormat="1" ht="6.95" customHeight="1">
      <c r="B19" s="47"/>
      <c r="C19" s="48"/>
      <c r="D19" s="48"/>
      <c r="E19" s="48"/>
      <c r="F19" s="48"/>
      <c r="G19" s="48"/>
      <c r="H19" s="48"/>
      <c r="I19" s="146"/>
      <c r="J19" s="48"/>
      <c r="K19" s="52"/>
      <c r="AZ19" s="142" t="s">
        <v>154</v>
      </c>
      <c r="BA19" s="142" t="s">
        <v>21</v>
      </c>
      <c r="BB19" s="142" t="s">
        <v>21</v>
      </c>
      <c r="BC19" s="142" t="s">
        <v>155</v>
      </c>
      <c r="BD19" s="142" t="s">
        <v>86</v>
      </c>
    </row>
    <row r="20" spans="2:56" s="1" customFormat="1" ht="14.4" customHeight="1">
      <c r="B20" s="47"/>
      <c r="C20" s="48"/>
      <c r="D20" s="40" t="s">
        <v>38</v>
      </c>
      <c r="E20" s="48"/>
      <c r="F20" s="48"/>
      <c r="G20" s="48"/>
      <c r="H20" s="48"/>
      <c r="I20" s="148" t="s">
        <v>33</v>
      </c>
      <c r="J20" s="35" t="s">
        <v>21</v>
      </c>
      <c r="K20" s="52"/>
      <c r="AZ20" s="142" t="s">
        <v>156</v>
      </c>
      <c r="BA20" s="142" t="s">
        <v>21</v>
      </c>
      <c r="BB20" s="142" t="s">
        <v>21</v>
      </c>
      <c r="BC20" s="142" t="s">
        <v>157</v>
      </c>
      <c r="BD20" s="142" t="s">
        <v>86</v>
      </c>
    </row>
    <row r="21" spans="2:56" s="1" customFormat="1" ht="18" customHeight="1">
      <c r="B21" s="47"/>
      <c r="C21" s="48"/>
      <c r="D21" s="48"/>
      <c r="E21" s="35" t="s">
        <v>39</v>
      </c>
      <c r="F21" s="48"/>
      <c r="G21" s="48"/>
      <c r="H21" s="48"/>
      <c r="I21" s="148" t="s">
        <v>35</v>
      </c>
      <c r="J21" s="35" t="s">
        <v>21</v>
      </c>
      <c r="K21" s="52"/>
      <c r="AZ21" s="142" t="s">
        <v>158</v>
      </c>
      <c r="BA21" s="142" t="s">
        <v>21</v>
      </c>
      <c r="BB21" s="142" t="s">
        <v>21</v>
      </c>
      <c r="BC21" s="142" t="s">
        <v>159</v>
      </c>
      <c r="BD21" s="142" t="s">
        <v>86</v>
      </c>
    </row>
    <row r="22" spans="2:56" s="1" customFormat="1" ht="6.95" customHeight="1">
      <c r="B22" s="47"/>
      <c r="C22" s="48"/>
      <c r="D22" s="48"/>
      <c r="E22" s="48"/>
      <c r="F22" s="48"/>
      <c r="G22" s="48"/>
      <c r="H22" s="48"/>
      <c r="I22" s="146"/>
      <c r="J22" s="48"/>
      <c r="K22" s="52"/>
      <c r="AZ22" s="142" t="s">
        <v>160</v>
      </c>
      <c r="BA22" s="142" t="s">
        <v>21</v>
      </c>
      <c r="BB22" s="142" t="s">
        <v>21</v>
      </c>
      <c r="BC22" s="142" t="s">
        <v>161</v>
      </c>
      <c r="BD22" s="142" t="s">
        <v>86</v>
      </c>
    </row>
    <row r="23" spans="2:56" s="1" customFormat="1" ht="14.4" customHeight="1">
      <c r="B23" s="47"/>
      <c r="C23" s="48"/>
      <c r="D23" s="40" t="s">
        <v>41</v>
      </c>
      <c r="E23" s="48"/>
      <c r="F23" s="48"/>
      <c r="G23" s="48"/>
      <c r="H23" s="48"/>
      <c r="I23" s="146"/>
      <c r="J23" s="48"/>
      <c r="K23" s="52"/>
      <c r="AZ23" s="142" t="s">
        <v>162</v>
      </c>
      <c r="BA23" s="142" t="s">
        <v>21</v>
      </c>
      <c r="BB23" s="142" t="s">
        <v>21</v>
      </c>
      <c r="BC23" s="142" t="s">
        <v>163</v>
      </c>
      <c r="BD23" s="142" t="s">
        <v>86</v>
      </c>
    </row>
    <row r="24" spans="2:56" s="6" customFormat="1" ht="16.5" customHeight="1">
      <c r="B24" s="150"/>
      <c r="C24" s="151"/>
      <c r="D24" s="151"/>
      <c r="E24" s="45" t="s">
        <v>21</v>
      </c>
      <c r="F24" s="45"/>
      <c r="G24" s="45"/>
      <c r="H24" s="45"/>
      <c r="I24" s="152"/>
      <c r="J24" s="151"/>
      <c r="K24" s="153"/>
      <c r="AZ24" s="154" t="s">
        <v>164</v>
      </c>
      <c r="BA24" s="154" t="s">
        <v>21</v>
      </c>
      <c r="BB24" s="154" t="s">
        <v>21</v>
      </c>
      <c r="BC24" s="154" t="s">
        <v>165</v>
      </c>
      <c r="BD24" s="154" t="s">
        <v>86</v>
      </c>
    </row>
    <row r="25" spans="2:56" s="1" customFormat="1" ht="6.95" customHeight="1">
      <c r="B25" s="47"/>
      <c r="C25" s="48"/>
      <c r="D25" s="48"/>
      <c r="E25" s="48"/>
      <c r="F25" s="48"/>
      <c r="G25" s="48"/>
      <c r="H25" s="48"/>
      <c r="I25" s="146"/>
      <c r="J25" s="48"/>
      <c r="K25" s="52"/>
      <c r="AZ25" s="142" t="s">
        <v>166</v>
      </c>
      <c r="BA25" s="142" t="s">
        <v>21</v>
      </c>
      <c r="BB25" s="142" t="s">
        <v>21</v>
      </c>
      <c r="BC25" s="142" t="s">
        <v>167</v>
      </c>
      <c r="BD25" s="142" t="s">
        <v>86</v>
      </c>
    </row>
    <row r="26" spans="2:56" s="1" customFormat="1" ht="6.95" customHeight="1">
      <c r="B26" s="47"/>
      <c r="C26" s="48"/>
      <c r="D26" s="107"/>
      <c r="E26" s="107"/>
      <c r="F26" s="107"/>
      <c r="G26" s="107"/>
      <c r="H26" s="107"/>
      <c r="I26" s="155"/>
      <c r="J26" s="107"/>
      <c r="K26" s="156"/>
      <c r="AZ26" s="142" t="s">
        <v>168</v>
      </c>
      <c r="BA26" s="142" t="s">
        <v>21</v>
      </c>
      <c r="BB26" s="142" t="s">
        <v>21</v>
      </c>
      <c r="BC26" s="142" t="s">
        <v>169</v>
      </c>
      <c r="BD26" s="142" t="s">
        <v>86</v>
      </c>
    </row>
    <row r="27" spans="2:56" s="1" customFormat="1" ht="25.4" customHeight="1">
      <c r="B27" s="47"/>
      <c r="C27" s="48"/>
      <c r="D27" s="157" t="s">
        <v>42</v>
      </c>
      <c r="E27" s="48"/>
      <c r="F27" s="48"/>
      <c r="G27" s="48"/>
      <c r="H27" s="48"/>
      <c r="I27" s="146"/>
      <c r="J27" s="158">
        <f>ROUND(J103,2)</f>
        <v>0</v>
      </c>
      <c r="K27" s="52"/>
      <c r="AZ27" s="142" t="s">
        <v>170</v>
      </c>
      <c r="BA27" s="142" t="s">
        <v>21</v>
      </c>
      <c r="BB27" s="142" t="s">
        <v>21</v>
      </c>
      <c r="BC27" s="142" t="s">
        <v>171</v>
      </c>
      <c r="BD27" s="142" t="s">
        <v>86</v>
      </c>
    </row>
    <row r="28" spans="2:56" s="1" customFormat="1" ht="6.95" customHeight="1">
      <c r="B28" s="47"/>
      <c r="C28" s="48"/>
      <c r="D28" s="107"/>
      <c r="E28" s="107"/>
      <c r="F28" s="107"/>
      <c r="G28" s="107"/>
      <c r="H28" s="107"/>
      <c r="I28" s="155"/>
      <c r="J28" s="107"/>
      <c r="K28" s="156"/>
      <c r="AZ28" s="142" t="s">
        <v>172</v>
      </c>
      <c r="BA28" s="142" t="s">
        <v>21</v>
      </c>
      <c r="BB28" s="142" t="s">
        <v>21</v>
      </c>
      <c r="BC28" s="142" t="s">
        <v>173</v>
      </c>
      <c r="BD28" s="142" t="s">
        <v>86</v>
      </c>
    </row>
    <row r="29" spans="2:56" s="1" customFormat="1" ht="14.4" customHeight="1">
      <c r="B29" s="47"/>
      <c r="C29" s="48"/>
      <c r="D29" s="48"/>
      <c r="E29" s="48"/>
      <c r="F29" s="53" t="s">
        <v>44</v>
      </c>
      <c r="G29" s="48"/>
      <c r="H29" s="48"/>
      <c r="I29" s="159" t="s">
        <v>43</v>
      </c>
      <c r="J29" s="53" t="s">
        <v>45</v>
      </c>
      <c r="K29" s="52"/>
      <c r="AZ29" s="142" t="s">
        <v>174</v>
      </c>
      <c r="BA29" s="142" t="s">
        <v>21</v>
      </c>
      <c r="BB29" s="142" t="s">
        <v>21</v>
      </c>
      <c r="BC29" s="142" t="s">
        <v>175</v>
      </c>
      <c r="BD29" s="142" t="s">
        <v>86</v>
      </c>
    </row>
    <row r="30" spans="2:56" s="1" customFormat="1" ht="14.4" customHeight="1">
      <c r="B30" s="47"/>
      <c r="C30" s="48"/>
      <c r="D30" s="56" t="s">
        <v>46</v>
      </c>
      <c r="E30" s="56" t="s">
        <v>47</v>
      </c>
      <c r="F30" s="160">
        <f>ROUND(SUM(BE103:BE965),2)</f>
        <v>0</v>
      </c>
      <c r="G30" s="48"/>
      <c r="H30" s="48"/>
      <c r="I30" s="161">
        <v>0.21</v>
      </c>
      <c r="J30" s="160">
        <f>ROUND(ROUND((SUM(BE103:BE965)),2)*I30,2)</f>
        <v>0</v>
      </c>
      <c r="K30" s="52"/>
      <c r="AZ30" s="142" t="s">
        <v>176</v>
      </c>
      <c r="BA30" s="142" t="s">
        <v>21</v>
      </c>
      <c r="BB30" s="142" t="s">
        <v>21</v>
      </c>
      <c r="BC30" s="142" t="s">
        <v>177</v>
      </c>
      <c r="BD30" s="142" t="s">
        <v>86</v>
      </c>
    </row>
    <row r="31" spans="2:56" s="1" customFormat="1" ht="14.4" customHeight="1">
      <c r="B31" s="47"/>
      <c r="C31" s="48"/>
      <c r="D31" s="48"/>
      <c r="E31" s="56" t="s">
        <v>48</v>
      </c>
      <c r="F31" s="160">
        <f>ROUND(SUM(BF103:BF965),2)</f>
        <v>0</v>
      </c>
      <c r="G31" s="48"/>
      <c r="H31" s="48"/>
      <c r="I31" s="161">
        <v>0.15</v>
      </c>
      <c r="J31" s="160">
        <f>ROUND(ROUND((SUM(BF103:BF965)),2)*I31,2)</f>
        <v>0</v>
      </c>
      <c r="K31" s="52"/>
      <c r="AZ31" s="142" t="s">
        <v>178</v>
      </c>
      <c r="BA31" s="142" t="s">
        <v>21</v>
      </c>
      <c r="BB31" s="142" t="s">
        <v>21</v>
      </c>
      <c r="BC31" s="142" t="s">
        <v>179</v>
      </c>
      <c r="BD31" s="142" t="s">
        <v>86</v>
      </c>
    </row>
    <row r="32" spans="2:56" s="1" customFormat="1" ht="14.4" customHeight="1" hidden="1">
      <c r="B32" s="47"/>
      <c r="C32" s="48"/>
      <c r="D32" s="48"/>
      <c r="E32" s="56" t="s">
        <v>49</v>
      </c>
      <c r="F32" s="160">
        <f>ROUND(SUM(BG103:BG965),2)</f>
        <v>0</v>
      </c>
      <c r="G32" s="48"/>
      <c r="H32" s="48"/>
      <c r="I32" s="161">
        <v>0.21</v>
      </c>
      <c r="J32" s="160">
        <v>0</v>
      </c>
      <c r="K32" s="52"/>
      <c r="AZ32" s="142" t="s">
        <v>180</v>
      </c>
      <c r="BA32" s="142" t="s">
        <v>21</v>
      </c>
      <c r="BB32" s="142" t="s">
        <v>21</v>
      </c>
      <c r="BC32" s="142" t="s">
        <v>181</v>
      </c>
      <c r="BD32" s="142" t="s">
        <v>86</v>
      </c>
    </row>
    <row r="33" spans="2:56" s="1" customFormat="1" ht="14.4" customHeight="1" hidden="1">
      <c r="B33" s="47"/>
      <c r="C33" s="48"/>
      <c r="D33" s="48"/>
      <c r="E33" s="56" t="s">
        <v>50</v>
      </c>
      <c r="F33" s="160">
        <f>ROUND(SUM(BH103:BH965),2)</f>
        <v>0</v>
      </c>
      <c r="G33" s="48"/>
      <c r="H33" s="48"/>
      <c r="I33" s="161">
        <v>0.15</v>
      </c>
      <c r="J33" s="160">
        <v>0</v>
      </c>
      <c r="K33" s="52"/>
      <c r="AZ33" s="142" t="s">
        <v>182</v>
      </c>
      <c r="BA33" s="142" t="s">
        <v>21</v>
      </c>
      <c r="BB33" s="142" t="s">
        <v>21</v>
      </c>
      <c r="BC33" s="142" t="s">
        <v>183</v>
      </c>
      <c r="BD33" s="142" t="s">
        <v>86</v>
      </c>
    </row>
    <row r="34" spans="2:56" s="1" customFormat="1" ht="14.4" customHeight="1" hidden="1">
      <c r="B34" s="47"/>
      <c r="C34" s="48"/>
      <c r="D34" s="48"/>
      <c r="E34" s="56" t="s">
        <v>51</v>
      </c>
      <c r="F34" s="160">
        <f>ROUND(SUM(BI103:BI965),2)</f>
        <v>0</v>
      </c>
      <c r="G34" s="48"/>
      <c r="H34" s="48"/>
      <c r="I34" s="161">
        <v>0</v>
      </c>
      <c r="J34" s="160">
        <v>0</v>
      </c>
      <c r="K34" s="52"/>
      <c r="AZ34" s="142" t="s">
        <v>184</v>
      </c>
      <c r="BA34" s="142" t="s">
        <v>21</v>
      </c>
      <c r="BB34" s="142" t="s">
        <v>21</v>
      </c>
      <c r="BC34" s="142" t="s">
        <v>185</v>
      </c>
      <c r="BD34" s="142" t="s">
        <v>86</v>
      </c>
    </row>
    <row r="35" spans="2:56" s="1" customFormat="1" ht="6.95" customHeight="1">
      <c r="B35" s="47"/>
      <c r="C35" s="48"/>
      <c r="D35" s="48"/>
      <c r="E35" s="48"/>
      <c r="F35" s="48"/>
      <c r="G35" s="48"/>
      <c r="H35" s="48"/>
      <c r="I35" s="146"/>
      <c r="J35" s="48"/>
      <c r="K35" s="52"/>
      <c r="AZ35" s="142" t="s">
        <v>186</v>
      </c>
      <c r="BA35" s="142" t="s">
        <v>21</v>
      </c>
      <c r="BB35" s="142" t="s">
        <v>21</v>
      </c>
      <c r="BC35" s="142" t="s">
        <v>187</v>
      </c>
      <c r="BD35" s="142" t="s">
        <v>86</v>
      </c>
    </row>
    <row r="36" spans="2:56" s="1" customFormat="1" ht="25.4" customHeight="1">
      <c r="B36" s="47"/>
      <c r="C36" s="162"/>
      <c r="D36" s="163" t="s">
        <v>52</v>
      </c>
      <c r="E36" s="99"/>
      <c r="F36" s="99"/>
      <c r="G36" s="164" t="s">
        <v>53</v>
      </c>
      <c r="H36" s="165" t="s">
        <v>54</v>
      </c>
      <c r="I36" s="166"/>
      <c r="J36" s="167">
        <f>SUM(J27:J34)</f>
        <v>0</v>
      </c>
      <c r="K36" s="168"/>
      <c r="AZ36" s="142" t="s">
        <v>188</v>
      </c>
      <c r="BA36" s="142" t="s">
        <v>21</v>
      </c>
      <c r="BB36" s="142" t="s">
        <v>21</v>
      </c>
      <c r="BC36" s="142" t="s">
        <v>86</v>
      </c>
      <c r="BD36" s="142" t="s">
        <v>86</v>
      </c>
    </row>
    <row r="37" spans="2:56" s="1" customFormat="1" ht="14.4" customHeight="1">
      <c r="B37" s="68"/>
      <c r="C37" s="69"/>
      <c r="D37" s="69"/>
      <c r="E37" s="69"/>
      <c r="F37" s="69"/>
      <c r="G37" s="69"/>
      <c r="H37" s="69"/>
      <c r="I37" s="169"/>
      <c r="J37" s="69"/>
      <c r="K37" s="70"/>
      <c r="AZ37" s="142" t="s">
        <v>189</v>
      </c>
      <c r="BA37" s="142" t="s">
        <v>21</v>
      </c>
      <c r="BB37" s="142" t="s">
        <v>21</v>
      </c>
      <c r="BC37" s="142" t="s">
        <v>190</v>
      </c>
      <c r="BD37" s="142" t="s">
        <v>86</v>
      </c>
    </row>
    <row r="38" spans="52:56" ht="13.5">
      <c r="AZ38" s="142" t="s">
        <v>191</v>
      </c>
      <c r="BA38" s="142" t="s">
        <v>21</v>
      </c>
      <c r="BB38" s="142" t="s">
        <v>21</v>
      </c>
      <c r="BC38" s="142" t="s">
        <v>192</v>
      </c>
      <c r="BD38" s="142" t="s">
        <v>86</v>
      </c>
    </row>
    <row r="39" spans="52:56" ht="13.5">
      <c r="AZ39" s="142" t="s">
        <v>193</v>
      </c>
      <c r="BA39" s="142" t="s">
        <v>21</v>
      </c>
      <c r="BB39" s="142" t="s">
        <v>21</v>
      </c>
      <c r="BC39" s="142" t="s">
        <v>194</v>
      </c>
      <c r="BD39" s="142" t="s">
        <v>86</v>
      </c>
    </row>
    <row r="40" spans="52:56" ht="13.5">
      <c r="AZ40" s="142" t="s">
        <v>195</v>
      </c>
      <c r="BA40" s="142" t="s">
        <v>21</v>
      </c>
      <c r="BB40" s="142" t="s">
        <v>21</v>
      </c>
      <c r="BC40" s="142" t="s">
        <v>196</v>
      </c>
      <c r="BD40" s="142" t="s">
        <v>86</v>
      </c>
    </row>
    <row r="41" spans="2:56" s="1" customFormat="1" ht="6.95" customHeight="1">
      <c r="B41" s="170"/>
      <c r="C41" s="171"/>
      <c r="D41" s="171"/>
      <c r="E41" s="171"/>
      <c r="F41" s="171"/>
      <c r="G41" s="171"/>
      <c r="H41" s="171"/>
      <c r="I41" s="172"/>
      <c r="J41" s="171"/>
      <c r="K41" s="173"/>
      <c r="AZ41" s="142" t="s">
        <v>197</v>
      </c>
      <c r="BA41" s="142" t="s">
        <v>21</v>
      </c>
      <c r="BB41" s="142" t="s">
        <v>21</v>
      </c>
      <c r="BC41" s="142" t="s">
        <v>198</v>
      </c>
      <c r="BD41" s="142" t="s">
        <v>86</v>
      </c>
    </row>
    <row r="42" spans="2:56" s="1" customFormat="1" ht="36.95" customHeight="1">
      <c r="B42" s="47"/>
      <c r="C42" s="30" t="s">
        <v>199</v>
      </c>
      <c r="D42" s="48"/>
      <c r="E42" s="48"/>
      <c r="F42" s="48"/>
      <c r="G42" s="48"/>
      <c r="H42" s="48"/>
      <c r="I42" s="146"/>
      <c r="J42" s="48"/>
      <c r="K42" s="52"/>
      <c r="AZ42" s="142" t="s">
        <v>200</v>
      </c>
      <c r="BA42" s="142" t="s">
        <v>21</v>
      </c>
      <c r="BB42" s="142" t="s">
        <v>21</v>
      </c>
      <c r="BC42" s="142" t="s">
        <v>201</v>
      </c>
      <c r="BD42" s="142" t="s">
        <v>86</v>
      </c>
    </row>
    <row r="43" spans="2:56" s="1" customFormat="1" ht="6.95" customHeight="1">
      <c r="B43" s="47"/>
      <c r="C43" s="48"/>
      <c r="D43" s="48"/>
      <c r="E43" s="48"/>
      <c r="F43" s="48"/>
      <c r="G43" s="48"/>
      <c r="H43" s="48"/>
      <c r="I43" s="146"/>
      <c r="J43" s="48"/>
      <c r="K43" s="52"/>
      <c r="AZ43" s="142" t="s">
        <v>202</v>
      </c>
      <c r="BA43" s="142" t="s">
        <v>21</v>
      </c>
      <c r="BB43" s="142" t="s">
        <v>21</v>
      </c>
      <c r="BC43" s="142" t="s">
        <v>203</v>
      </c>
      <c r="BD43" s="142" t="s">
        <v>86</v>
      </c>
    </row>
    <row r="44" spans="2:56" s="1" customFormat="1" ht="14.4" customHeight="1">
      <c r="B44" s="47"/>
      <c r="C44" s="40" t="s">
        <v>18</v>
      </c>
      <c r="D44" s="48"/>
      <c r="E44" s="48"/>
      <c r="F44" s="48"/>
      <c r="G44" s="48"/>
      <c r="H44" s="48"/>
      <c r="I44" s="146"/>
      <c r="J44" s="48"/>
      <c r="K44" s="52"/>
      <c r="AZ44" s="142" t="s">
        <v>204</v>
      </c>
      <c r="BA44" s="142" t="s">
        <v>21</v>
      </c>
      <c r="BB44" s="142" t="s">
        <v>21</v>
      </c>
      <c r="BC44" s="142" t="s">
        <v>205</v>
      </c>
      <c r="BD44" s="142" t="s">
        <v>86</v>
      </c>
    </row>
    <row r="45" spans="2:56" s="1" customFormat="1" ht="16.5" customHeight="1">
      <c r="B45" s="47"/>
      <c r="C45" s="48"/>
      <c r="D45" s="48"/>
      <c r="E45" s="145" t="str">
        <f>E7</f>
        <v>Albertinum, odborný léčebný ústav Žamberk, Rekonstrukce a modernizace ČOV</v>
      </c>
      <c r="F45" s="40"/>
      <c r="G45" s="40"/>
      <c r="H45" s="40"/>
      <c r="I45" s="146"/>
      <c r="J45" s="48"/>
      <c r="K45" s="52"/>
      <c r="AZ45" s="142" t="s">
        <v>206</v>
      </c>
      <c r="BA45" s="142" t="s">
        <v>21</v>
      </c>
      <c r="BB45" s="142" t="s">
        <v>21</v>
      </c>
      <c r="BC45" s="142" t="s">
        <v>207</v>
      </c>
      <c r="BD45" s="142" t="s">
        <v>86</v>
      </c>
    </row>
    <row r="46" spans="2:56" s="1" customFormat="1" ht="14.4" customHeight="1">
      <c r="B46" s="47"/>
      <c r="C46" s="40" t="s">
        <v>131</v>
      </c>
      <c r="D46" s="48"/>
      <c r="E46" s="48"/>
      <c r="F46" s="48"/>
      <c r="G46" s="48"/>
      <c r="H46" s="48"/>
      <c r="I46" s="146"/>
      <c r="J46" s="48"/>
      <c r="K46" s="52"/>
      <c r="AZ46" s="142" t="s">
        <v>208</v>
      </c>
      <c r="BA46" s="142" t="s">
        <v>21</v>
      </c>
      <c r="BB46" s="142" t="s">
        <v>21</v>
      </c>
      <c r="BC46" s="142" t="s">
        <v>209</v>
      </c>
      <c r="BD46" s="142" t="s">
        <v>86</v>
      </c>
    </row>
    <row r="47" spans="2:56" s="1" customFormat="1" ht="17.25" customHeight="1">
      <c r="B47" s="47"/>
      <c r="C47" s="48"/>
      <c r="D47" s="48"/>
      <c r="E47" s="147" t="str">
        <f>E9</f>
        <v>IO-01 - IO 01 - Rekonstrukce a modernizace ČOV</v>
      </c>
      <c r="F47" s="48"/>
      <c r="G47" s="48"/>
      <c r="H47" s="48"/>
      <c r="I47" s="146"/>
      <c r="J47" s="48"/>
      <c r="K47" s="52"/>
      <c r="AZ47" s="142" t="s">
        <v>210</v>
      </c>
      <c r="BA47" s="142" t="s">
        <v>21</v>
      </c>
      <c r="BB47" s="142" t="s">
        <v>21</v>
      </c>
      <c r="BC47" s="142" t="s">
        <v>211</v>
      </c>
      <c r="BD47" s="142" t="s">
        <v>86</v>
      </c>
    </row>
    <row r="48" spans="2:56" s="1" customFormat="1" ht="6.95" customHeight="1">
      <c r="B48" s="47"/>
      <c r="C48" s="48"/>
      <c r="D48" s="48"/>
      <c r="E48" s="48"/>
      <c r="F48" s="48"/>
      <c r="G48" s="48"/>
      <c r="H48" s="48"/>
      <c r="I48" s="146"/>
      <c r="J48" s="48"/>
      <c r="K48" s="52"/>
      <c r="AZ48" s="142" t="s">
        <v>212</v>
      </c>
      <c r="BA48" s="142" t="s">
        <v>21</v>
      </c>
      <c r="BB48" s="142" t="s">
        <v>21</v>
      </c>
      <c r="BC48" s="142" t="s">
        <v>213</v>
      </c>
      <c r="BD48" s="142" t="s">
        <v>86</v>
      </c>
    </row>
    <row r="49" spans="2:56" s="1" customFormat="1" ht="18" customHeight="1">
      <c r="B49" s="47"/>
      <c r="C49" s="40" t="s">
        <v>24</v>
      </c>
      <c r="D49" s="48"/>
      <c r="E49" s="48"/>
      <c r="F49" s="35" t="str">
        <f>F12</f>
        <v>k.ú. Žamberk</v>
      </c>
      <c r="G49" s="48"/>
      <c r="H49" s="48"/>
      <c r="I49" s="148" t="s">
        <v>26</v>
      </c>
      <c r="J49" s="149" t="str">
        <f>IF(J12="","",J12)</f>
        <v>17. 5. 2017</v>
      </c>
      <c r="K49" s="52"/>
      <c r="AZ49" s="142" t="s">
        <v>214</v>
      </c>
      <c r="BA49" s="142" t="s">
        <v>21</v>
      </c>
      <c r="BB49" s="142" t="s">
        <v>21</v>
      </c>
      <c r="BC49" s="142" t="s">
        <v>215</v>
      </c>
      <c r="BD49" s="142" t="s">
        <v>86</v>
      </c>
    </row>
    <row r="50" spans="2:56" s="1" customFormat="1" ht="6.95" customHeight="1">
      <c r="B50" s="47"/>
      <c r="C50" s="48"/>
      <c r="D50" s="48"/>
      <c r="E50" s="48"/>
      <c r="F50" s="48"/>
      <c r="G50" s="48"/>
      <c r="H50" s="48"/>
      <c r="I50" s="146"/>
      <c r="J50" s="48"/>
      <c r="K50" s="52"/>
      <c r="AZ50" s="142" t="s">
        <v>216</v>
      </c>
      <c r="BA50" s="142" t="s">
        <v>21</v>
      </c>
      <c r="BB50" s="142" t="s">
        <v>21</v>
      </c>
      <c r="BC50" s="142" t="s">
        <v>217</v>
      </c>
      <c r="BD50" s="142" t="s">
        <v>86</v>
      </c>
    </row>
    <row r="51" spans="2:56" s="1" customFormat="1" ht="13.5">
      <c r="B51" s="47"/>
      <c r="C51" s="40" t="s">
        <v>32</v>
      </c>
      <c r="D51" s="48"/>
      <c r="E51" s="48"/>
      <c r="F51" s="35" t="str">
        <f>E15</f>
        <v>Pardubický kraj, Komenského nám.125, Pardubice</v>
      </c>
      <c r="G51" s="48"/>
      <c r="H51" s="48"/>
      <c r="I51" s="148" t="s">
        <v>38</v>
      </c>
      <c r="J51" s="45" t="str">
        <f>E21</f>
        <v>IKKO Hradec Králové, s.r.o., Bří. Štefanů 238, HK</v>
      </c>
      <c r="K51" s="52"/>
      <c r="AZ51" s="142" t="s">
        <v>218</v>
      </c>
      <c r="BA51" s="142" t="s">
        <v>21</v>
      </c>
      <c r="BB51" s="142" t="s">
        <v>21</v>
      </c>
      <c r="BC51" s="142" t="s">
        <v>219</v>
      </c>
      <c r="BD51" s="142" t="s">
        <v>86</v>
      </c>
    </row>
    <row r="52" spans="2:56" s="1" customFormat="1" ht="14.4" customHeight="1">
      <c r="B52" s="47"/>
      <c r="C52" s="40" t="s">
        <v>36</v>
      </c>
      <c r="D52" s="48"/>
      <c r="E52" s="48"/>
      <c r="F52" s="35" t="str">
        <f>IF(E18="","",E18)</f>
        <v/>
      </c>
      <c r="G52" s="48"/>
      <c r="H52" s="48"/>
      <c r="I52" s="146"/>
      <c r="J52" s="174"/>
      <c r="K52" s="52"/>
      <c r="AZ52" s="142" t="s">
        <v>220</v>
      </c>
      <c r="BA52" s="142" t="s">
        <v>21</v>
      </c>
      <c r="BB52" s="142" t="s">
        <v>21</v>
      </c>
      <c r="BC52" s="142" t="s">
        <v>221</v>
      </c>
      <c r="BD52" s="142" t="s">
        <v>86</v>
      </c>
    </row>
    <row r="53" spans="2:56" s="1" customFormat="1" ht="10.3" customHeight="1">
      <c r="B53" s="47"/>
      <c r="C53" s="48"/>
      <c r="D53" s="48"/>
      <c r="E53" s="48"/>
      <c r="F53" s="48"/>
      <c r="G53" s="48"/>
      <c r="H53" s="48"/>
      <c r="I53" s="146"/>
      <c r="J53" s="48"/>
      <c r="K53" s="52"/>
      <c r="AZ53" s="142" t="s">
        <v>222</v>
      </c>
      <c r="BA53" s="142" t="s">
        <v>21</v>
      </c>
      <c r="BB53" s="142" t="s">
        <v>21</v>
      </c>
      <c r="BC53" s="142" t="s">
        <v>223</v>
      </c>
      <c r="BD53" s="142" t="s">
        <v>86</v>
      </c>
    </row>
    <row r="54" spans="2:56" s="1" customFormat="1" ht="29.25" customHeight="1">
      <c r="B54" s="47"/>
      <c r="C54" s="175" t="s">
        <v>224</v>
      </c>
      <c r="D54" s="162"/>
      <c r="E54" s="162"/>
      <c r="F54" s="162"/>
      <c r="G54" s="162"/>
      <c r="H54" s="162"/>
      <c r="I54" s="176"/>
      <c r="J54" s="177" t="s">
        <v>225</v>
      </c>
      <c r="K54" s="178"/>
      <c r="AZ54" s="142" t="s">
        <v>226</v>
      </c>
      <c r="BA54" s="142" t="s">
        <v>21</v>
      </c>
      <c r="BB54" s="142" t="s">
        <v>21</v>
      </c>
      <c r="BC54" s="142" t="s">
        <v>227</v>
      </c>
      <c r="BD54" s="142" t="s">
        <v>86</v>
      </c>
    </row>
    <row r="55" spans="2:11" s="1" customFormat="1" ht="10.3" customHeight="1">
      <c r="B55" s="47"/>
      <c r="C55" s="48"/>
      <c r="D55" s="48"/>
      <c r="E55" s="48"/>
      <c r="F55" s="48"/>
      <c r="G55" s="48"/>
      <c r="H55" s="48"/>
      <c r="I55" s="146"/>
      <c r="J55" s="48"/>
      <c r="K55" s="52"/>
    </row>
    <row r="56" spans="2:47" s="1" customFormat="1" ht="29.25" customHeight="1">
      <c r="B56" s="47"/>
      <c r="C56" s="179" t="s">
        <v>228</v>
      </c>
      <c r="D56" s="48"/>
      <c r="E56" s="48"/>
      <c r="F56" s="48"/>
      <c r="G56" s="48"/>
      <c r="H56" s="48"/>
      <c r="I56" s="146"/>
      <c r="J56" s="158">
        <f>J103</f>
        <v>0</v>
      </c>
      <c r="K56" s="52"/>
      <c r="AU56" s="24" t="s">
        <v>229</v>
      </c>
    </row>
    <row r="57" spans="2:11" s="7" customFormat="1" ht="24.95" customHeight="1">
      <c r="B57" s="180"/>
      <c r="C57" s="181"/>
      <c r="D57" s="182" t="s">
        <v>230</v>
      </c>
      <c r="E57" s="183"/>
      <c r="F57" s="183"/>
      <c r="G57" s="183"/>
      <c r="H57" s="183"/>
      <c r="I57" s="184"/>
      <c r="J57" s="185">
        <f>J104</f>
        <v>0</v>
      </c>
      <c r="K57" s="186"/>
    </row>
    <row r="58" spans="2:11" s="8" customFormat="1" ht="19.9" customHeight="1">
      <c r="B58" s="187"/>
      <c r="C58" s="188"/>
      <c r="D58" s="189" t="s">
        <v>231</v>
      </c>
      <c r="E58" s="190"/>
      <c r="F58" s="190"/>
      <c r="G58" s="190"/>
      <c r="H58" s="190"/>
      <c r="I58" s="191"/>
      <c r="J58" s="192">
        <f>J105</f>
        <v>0</v>
      </c>
      <c r="K58" s="193"/>
    </row>
    <row r="59" spans="2:11" s="8" customFormat="1" ht="19.9" customHeight="1">
      <c r="B59" s="187"/>
      <c r="C59" s="188"/>
      <c r="D59" s="189" t="s">
        <v>232</v>
      </c>
      <c r="E59" s="190"/>
      <c r="F59" s="190"/>
      <c r="G59" s="190"/>
      <c r="H59" s="190"/>
      <c r="I59" s="191"/>
      <c r="J59" s="192">
        <f>J175</f>
        <v>0</v>
      </c>
      <c r="K59" s="193"/>
    </row>
    <row r="60" spans="2:11" s="8" customFormat="1" ht="19.9" customHeight="1">
      <c r="B60" s="187"/>
      <c r="C60" s="188"/>
      <c r="D60" s="189" t="s">
        <v>233</v>
      </c>
      <c r="E60" s="190"/>
      <c r="F60" s="190"/>
      <c r="G60" s="190"/>
      <c r="H60" s="190"/>
      <c r="I60" s="191"/>
      <c r="J60" s="192">
        <f>J211</f>
        <v>0</v>
      </c>
      <c r="K60" s="193"/>
    </row>
    <row r="61" spans="2:11" s="8" customFormat="1" ht="19.9" customHeight="1">
      <c r="B61" s="187"/>
      <c r="C61" s="188"/>
      <c r="D61" s="189" t="s">
        <v>234</v>
      </c>
      <c r="E61" s="190"/>
      <c r="F61" s="190"/>
      <c r="G61" s="190"/>
      <c r="H61" s="190"/>
      <c r="I61" s="191"/>
      <c r="J61" s="192">
        <f>J316</f>
        <v>0</v>
      </c>
      <c r="K61" s="193"/>
    </row>
    <row r="62" spans="2:11" s="8" customFormat="1" ht="19.9" customHeight="1">
      <c r="B62" s="187"/>
      <c r="C62" s="188"/>
      <c r="D62" s="189" t="s">
        <v>235</v>
      </c>
      <c r="E62" s="190"/>
      <c r="F62" s="190"/>
      <c r="G62" s="190"/>
      <c r="H62" s="190"/>
      <c r="I62" s="191"/>
      <c r="J62" s="192">
        <f>J337</f>
        <v>0</v>
      </c>
      <c r="K62" s="193"/>
    </row>
    <row r="63" spans="2:11" s="8" customFormat="1" ht="19.9" customHeight="1">
      <c r="B63" s="187"/>
      <c r="C63" s="188"/>
      <c r="D63" s="189" t="s">
        <v>236</v>
      </c>
      <c r="E63" s="190"/>
      <c r="F63" s="190"/>
      <c r="G63" s="190"/>
      <c r="H63" s="190"/>
      <c r="I63" s="191"/>
      <c r="J63" s="192">
        <f>J360</f>
        <v>0</v>
      </c>
      <c r="K63" s="193"/>
    </row>
    <row r="64" spans="2:11" s="8" customFormat="1" ht="19.9" customHeight="1">
      <c r="B64" s="187"/>
      <c r="C64" s="188"/>
      <c r="D64" s="189" t="s">
        <v>237</v>
      </c>
      <c r="E64" s="190"/>
      <c r="F64" s="190"/>
      <c r="G64" s="190"/>
      <c r="H64" s="190"/>
      <c r="I64" s="191"/>
      <c r="J64" s="192">
        <f>J504</f>
        <v>0</v>
      </c>
      <c r="K64" s="193"/>
    </row>
    <row r="65" spans="2:11" s="8" customFormat="1" ht="19.9" customHeight="1">
      <c r="B65" s="187"/>
      <c r="C65" s="188"/>
      <c r="D65" s="189" t="s">
        <v>238</v>
      </c>
      <c r="E65" s="190"/>
      <c r="F65" s="190"/>
      <c r="G65" s="190"/>
      <c r="H65" s="190"/>
      <c r="I65" s="191"/>
      <c r="J65" s="192">
        <f>J650</f>
        <v>0</v>
      </c>
      <c r="K65" s="193"/>
    </row>
    <row r="66" spans="2:11" s="8" customFormat="1" ht="19.9" customHeight="1">
      <c r="B66" s="187"/>
      <c r="C66" s="188"/>
      <c r="D66" s="189" t="s">
        <v>239</v>
      </c>
      <c r="E66" s="190"/>
      <c r="F66" s="190"/>
      <c r="G66" s="190"/>
      <c r="H66" s="190"/>
      <c r="I66" s="191"/>
      <c r="J66" s="192">
        <f>J660</f>
        <v>0</v>
      </c>
      <c r="K66" s="193"/>
    </row>
    <row r="67" spans="2:11" s="7" customFormat="1" ht="24.95" customHeight="1">
      <c r="B67" s="180"/>
      <c r="C67" s="181"/>
      <c r="D67" s="182" t="s">
        <v>240</v>
      </c>
      <c r="E67" s="183"/>
      <c r="F67" s="183"/>
      <c r="G67" s="183"/>
      <c r="H67" s="183"/>
      <c r="I67" s="184"/>
      <c r="J67" s="185">
        <f>J663</f>
        <v>0</v>
      </c>
      <c r="K67" s="186"/>
    </row>
    <row r="68" spans="2:11" s="8" customFormat="1" ht="19.9" customHeight="1">
      <c r="B68" s="187"/>
      <c r="C68" s="188"/>
      <c r="D68" s="189" t="s">
        <v>241</v>
      </c>
      <c r="E68" s="190"/>
      <c r="F68" s="190"/>
      <c r="G68" s="190"/>
      <c r="H68" s="190"/>
      <c r="I68" s="191"/>
      <c r="J68" s="192">
        <f>J664</f>
        <v>0</v>
      </c>
      <c r="K68" s="193"/>
    </row>
    <row r="69" spans="2:11" s="8" customFormat="1" ht="14.85" customHeight="1">
      <c r="B69" s="187"/>
      <c r="C69" s="188"/>
      <c r="D69" s="189" t="s">
        <v>242</v>
      </c>
      <c r="E69" s="190"/>
      <c r="F69" s="190"/>
      <c r="G69" s="190"/>
      <c r="H69" s="190"/>
      <c r="I69" s="191"/>
      <c r="J69" s="192">
        <f>J665</f>
        <v>0</v>
      </c>
      <c r="K69" s="193"/>
    </row>
    <row r="70" spans="2:11" s="8" customFormat="1" ht="14.85" customHeight="1">
      <c r="B70" s="187"/>
      <c r="C70" s="188"/>
      <c r="D70" s="189" t="s">
        <v>243</v>
      </c>
      <c r="E70" s="190"/>
      <c r="F70" s="190"/>
      <c r="G70" s="190"/>
      <c r="H70" s="190"/>
      <c r="I70" s="191"/>
      <c r="J70" s="192">
        <f>J678</f>
        <v>0</v>
      </c>
      <c r="K70" s="193"/>
    </row>
    <row r="71" spans="2:11" s="8" customFormat="1" ht="14.85" customHeight="1">
      <c r="B71" s="187"/>
      <c r="C71" s="188"/>
      <c r="D71" s="189" t="s">
        <v>244</v>
      </c>
      <c r="E71" s="190"/>
      <c r="F71" s="190"/>
      <c r="G71" s="190"/>
      <c r="H71" s="190"/>
      <c r="I71" s="191"/>
      <c r="J71" s="192">
        <f>J681</f>
        <v>0</v>
      </c>
      <c r="K71" s="193"/>
    </row>
    <row r="72" spans="2:11" s="8" customFormat="1" ht="19.9" customHeight="1">
      <c r="B72" s="187"/>
      <c r="C72" s="188"/>
      <c r="D72" s="189" t="s">
        <v>245</v>
      </c>
      <c r="E72" s="190"/>
      <c r="F72" s="190"/>
      <c r="G72" s="190"/>
      <c r="H72" s="190"/>
      <c r="I72" s="191"/>
      <c r="J72" s="192">
        <f>J684</f>
        <v>0</v>
      </c>
      <c r="K72" s="193"/>
    </row>
    <row r="73" spans="2:11" s="8" customFormat="1" ht="19.9" customHeight="1">
      <c r="B73" s="187"/>
      <c r="C73" s="188"/>
      <c r="D73" s="189" t="s">
        <v>246</v>
      </c>
      <c r="E73" s="190"/>
      <c r="F73" s="190"/>
      <c r="G73" s="190"/>
      <c r="H73" s="190"/>
      <c r="I73" s="191"/>
      <c r="J73" s="192">
        <f>J720</f>
        <v>0</v>
      </c>
      <c r="K73" s="193"/>
    </row>
    <row r="74" spans="2:11" s="8" customFormat="1" ht="19.9" customHeight="1">
      <c r="B74" s="187"/>
      <c r="C74" s="188"/>
      <c r="D74" s="189" t="s">
        <v>247</v>
      </c>
      <c r="E74" s="190"/>
      <c r="F74" s="190"/>
      <c r="G74" s="190"/>
      <c r="H74" s="190"/>
      <c r="I74" s="191"/>
      <c r="J74" s="192">
        <f>J741</f>
        <v>0</v>
      </c>
      <c r="K74" s="193"/>
    </row>
    <row r="75" spans="2:11" s="8" customFormat="1" ht="19.9" customHeight="1">
      <c r="B75" s="187"/>
      <c r="C75" s="188"/>
      <c r="D75" s="189" t="s">
        <v>248</v>
      </c>
      <c r="E75" s="190"/>
      <c r="F75" s="190"/>
      <c r="G75" s="190"/>
      <c r="H75" s="190"/>
      <c r="I75" s="191"/>
      <c r="J75" s="192">
        <f>J760</f>
        <v>0</v>
      </c>
      <c r="K75" s="193"/>
    </row>
    <row r="76" spans="2:11" s="8" customFormat="1" ht="19.9" customHeight="1">
      <c r="B76" s="187"/>
      <c r="C76" s="188"/>
      <c r="D76" s="189" t="s">
        <v>249</v>
      </c>
      <c r="E76" s="190"/>
      <c r="F76" s="190"/>
      <c r="G76" s="190"/>
      <c r="H76" s="190"/>
      <c r="I76" s="191"/>
      <c r="J76" s="192">
        <f>J793</f>
        <v>0</v>
      </c>
      <c r="K76" s="193"/>
    </row>
    <row r="77" spans="2:11" s="8" customFormat="1" ht="19.9" customHeight="1">
      <c r="B77" s="187"/>
      <c r="C77" s="188"/>
      <c r="D77" s="189" t="s">
        <v>250</v>
      </c>
      <c r="E77" s="190"/>
      <c r="F77" s="190"/>
      <c r="G77" s="190"/>
      <c r="H77" s="190"/>
      <c r="I77" s="191"/>
      <c r="J77" s="192">
        <f>J821</f>
        <v>0</v>
      </c>
      <c r="K77" s="193"/>
    </row>
    <row r="78" spans="2:11" s="8" customFormat="1" ht="19.9" customHeight="1">
      <c r="B78" s="187"/>
      <c r="C78" s="188"/>
      <c r="D78" s="189" t="s">
        <v>251</v>
      </c>
      <c r="E78" s="190"/>
      <c r="F78" s="190"/>
      <c r="G78" s="190"/>
      <c r="H78" s="190"/>
      <c r="I78" s="191"/>
      <c r="J78" s="192">
        <f>J861</f>
        <v>0</v>
      </c>
      <c r="K78" s="193"/>
    </row>
    <row r="79" spans="2:11" s="8" customFormat="1" ht="19.9" customHeight="1">
      <c r="B79" s="187"/>
      <c r="C79" s="188"/>
      <c r="D79" s="189" t="s">
        <v>252</v>
      </c>
      <c r="E79" s="190"/>
      <c r="F79" s="190"/>
      <c r="G79" s="190"/>
      <c r="H79" s="190"/>
      <c r="I79" s="191"/>
      <c r="J79" s="192">
        <f>J899</f>
        <v>0</v>
      </c>
      <c r="K79" s="193"/>
    </row>
    <row r="80" spans="2:11" s="8" customFormat="1" ht="19.9" customHeight="1">
      <c r="B80" s="187"/>
      <c r="C80" s="188"/>
      <c r="D80" s="189" t="s">
        <v>253</v>
      </c>
      <c r="E80" s="190"/>
      <c r="F80" s="190"/>
      <c r="G80" s="190"/>
      <c r="H80" s="190"/>
      <c r="I80" s="191"/>
      <c r="J80" s="192">
        <f>J916</f>
        <v>0</v>
      </c>
      <c r="K80" s="193"/>
    </row>
    <row r="81" spans="2:11" s="8" customFormat="1" ht="19.9" customHeight="1">
      <c r="B81" s="187"/>
      <c r="C81" s="188"/>
      <c r="D81" s="189" t="s">
        <v>254</v>
      </c>
      <c r="E81" s="190"/>
      <c r="F81" s="190"/>
      <c r="G81" s="190"/>
      <c r="H81" s="190"/>
      <c r="I81" s="191"/>
      <c r="J81" s="192">
        <f>J930</f>
        <v>0</v>
      </c>
      <c r="K81" s="193"/>
    </row>
    <row r="82" spans="2:11" s="8" customFormat="1" ht="19.9" customHeight="1">
      <c r="B82" s="187"/>
      <c r="C82" s="188"/>
      <c r="D82" s="189" t="s">
        <v>255</v>
      </c>
      <c r="E82" s="190"/>
      <c r="F82" s="190"/>
      <c r="G82" s="190"/>
      <c r="H82" s="190"/>
      <c r="I82" s="191"/>
      <c r="J82" s="192">
        <f>J950</f>
        <v>0</v>
      </c>
      <c r="K82" s="193"/>
    </row>
    <row r="83" spans="2:11" s="8" customFormat="1" ht="19.9" customHeight="1">
      <c r="B83" s="187"/>
      <c r="C83" s="188"/>
      <c r="D83" s="189" t="s">
        <v>256</v>
      </c>
      <c r="E83" s="190"/>
      <c r="F83" s="190"/>
      <c r="G83" s="190"/>
      <c r="H83" s="190"/>
      <c r="I83" s="191"/>
      <c r="J83" s="192">
        <f>J953</f>
        <v>0</v>
      </c>
      <c r="K83" s="193"/>
    </row>
    <row r="84" spans="2:11" s="1" customFormat="1" ht="21.8" customHeight="1">
      <c r="B84" s="47"/>
      <c r="C84" s="48"/>
      <c r="D84" s="48"/>
      <c r="E84" s="48"/>
      <c r="F84" s="48"/>
      <c r="G84" s="48"/>
      <c r="H84" s="48"/>
      <c r="I84" s="146"/>
      <c r="J84" s="48"/>
      <c r="K84" s="52"/>
    </row>
    <row r="85" spans="2:11" s="1" customFormat="1" ht="6.95" customHeight="1">
      <c r="B85" s="68"/>
      <c r="C85" s="69"/>
      <c r="D85" s="69"/>
      <c r="E85" s="69"/>
      <c r="F85" s="69"/>
      <c r="G85" s="69"/>
      <c r="H85" s="69"/>
      <c r="I85" s="169"/>
      <c r="J85" s="69"/>
      <c r="K85" s="70"/>
    </row>
    <row r="89" spans="2:12" s="1" customFormat="1" ht="6.95" customHeight="1">
      <c r="B89" s="71"/>
      <c r="C89" s="72"/>
      <c r="D89" s="72"/>
      <c r="E89" s="72"/>
      <c r="F89" s="72"/>
      <c r="G89" s="72"/>
      <c r="H89" s="72"/>
      <c r="I89" s="172"/>
      <c r="J89" s="72"/>
      <c r="K89" s="72"/>
      <c r="L89" s="73"/>
    </row>
    <row r="90" spans="2:12" s="1" customFormat="1" ht="36.95" customHeight="1">
      <c r="B90" s="47"/>
      <c r="C90" s="74" t="s">
        <v>257</v>
      </c>
      <c r="D90" s="75"/>
      <c r="E90" s="75"/>
      <c r="F90" s="75"/>
      <c r="G90" s="75"/>
      <c r="H90" s="75"/>
      <c r="I90" s="194"/>
      <c r="J90" s="75"/>
      <c r="K90" s="75"/>
      <c r="L90" s="73"/>
    </row>
    <row r="91" spans="2:12" s="1" customFormat="1" ht="6.95" customHeight="1">
      <c r="B91" s="47"/>
      <c r="C91" s="75"/>
      <c r="D91" s="75"/>
      <c r="E91" s="75"/>
      <c r="F91" s="75"/>
      <c r="G91" s="75"/>
      <c r="H91" s="75"/>
      <c r="I91" s="194"/>
      <c r="J91" s="75"/>
      <c r="K91" s="75"/>
      <c r="L91" s="73"/>
    </row>
    <row r="92" spans="2:12" s="1" customFormat="1" ht="14.4" customHeight="1">
      <c r="B92" s="47"/>
      <c r="C92" s="77" t="s">
        <v>18</v>
      </c>
      <c r="D92" s="75"/>
      <c r="E92" s="75"/>
      <c r="F92" s="75"/>
      <c r="G92" s="75"/>
      <c r="H92" s="75"/>
      <c r="I92" s="194"/>
      <c r="J92" s="75"/>
      <c r="K92" s="75"/>
      <c r="L92" s="73"/>
    </row>
    <row r="93" spans="2:12" s="1" customFormat="1" ht="16.5" customHeight="1">
      <c r="B93" s="47"/>
      <c r="C93" s="75"/>
      <c r="D93" s="75"/>
      <c r="E93" s="195" t="str">
        <f>E7</f>
        <v>Albertinum, odborný léčebný ústav Žamberk, Rekonstrukce a modernizace ČOV</v>
      </c>
      <c r="F93" s="77"/>
      <c r="G93" s="77"/>
      <c r="H93" s="77"/>
      <c r="I93" s="194"/>
      <c r="J93" s="75"/>
      <c r="K93" s="75"/>
      <c r="L93" s="73"/>
    </row>
    <row r="94" spans="2:12" s="1" customFormat="1" ht="14.4" customHeight="1">
      <c r="B94" s="47"/>
      <c r="C94" s="77" t="s">
        <v>131</v>
      </c>
      <c r="D94" s="75"/>
      <c r="E94" s="75"/>
      <c r="F94" s="75"/>
      <c r="G94" s="75"/>
      <c r="H94" s="75"/>
      <c r="I94" s="194"/>
      <c r="J94" s="75"/>
      <c r="K94" s="75"/>
      <c r="L94" s="73"/>
    </row>
    <row r="95" spans="2:12" s="1" customFormat="1" ht="17.25" customHeight="1">
      <c r="B95" s="47"/>
      <c r="C95" s="75"/>
      <c r="D95" s="75"/>
      <c r="E95" s="83" t="str">
        <f>E9</f>
        <v>IO-01 - IO 01 - Rekonstrukce a modernizace ČOV</v>
      </c>
      <c r="F95" s="75"/>
      <c r="G95" s="75"/>
      <c r="H95" s="75"/>
      <c r="I95" s="194"/>
      <c r="J95" s="75"/>
      <c r="K95" s="75"/>
      <c r="L95" s="73"/>
    </row>
    <row r="96" spans="2:12" s="1" customFormat="1" ht="6.95" customHeight="1">
      <c r="B96" s="47"/>
      <c r="C96" s="75"/>
      <c r="D96" s="75"/>
      <c r="E96" s="75"/>
      <c r="F96" s="75"/>
      <c r="G96" s="75"/>
      <c r="H96" s="75"/>
      <c r="I96" s="194"/>
      <c r="J96" s="75"/>
      <c r="K96" s="75"/>
      <c r="L96" s="73"/>
    </row>
    <row r="97" spans="2:12" s="1" customFormat="1" ht="18" customHeight="1">
      <c r="B97" s="47"/>
      <c r="C97" s="77" t="s">
        <v>24</v>
      </c>
      <c r="D97" s="75"/>
      <c r="E97" s="75"/>
      <c r="F97" s="196" t="str">
        <f>F12</f>
        <v>k.ú. Žamberk</v>
      </c>
      <c r="G97" s="75"/>
      <c r="H97" s="75"/>
      <c r="I97" s="197" t="s">
        <v>26</v>
      </c>
      <c r="J97" s="86" t="str">
        <f>IF(J12="","",J12)</f>
        <v>17. 5. 2017</v>
      </c>
      <c r="K97" s="75"/>
      <c r="L97" s="73"/>
    </row>
    <row r="98" spans="2:12" s="1" customFormat="1" ht="6.95" customHeight="1">
      <c r="B98" s="47"/>
      <c r="C98" s="75"/>
      <c r="D98" s="75"/>
      <c r="E98" s="75"/>
      <c r="F98" s="75"/>
      <c r="G98" s="75"/>
      <c r="H98" s="75"/>
      <c r="I98" s="194"/>
      <c r="J98" s="75"/>
      <c r="K98" s="75"/>
      <c r="L98" s="73"/>
    </row>
    <row r="99" spans="2:12" s="1" customFormat="1" ht="13.5">
      <c r="B99" s="47"/>
      <c r="C99" s="77" t="s">
        <v>32</v>
      </c>
      <c r="D99" s="75"/>
      <c r="E99" s="75"/>
      <c r="F99" s="196" t="str">
        <f>E15</f>
        <v>Pardubický kraj, Komenského nám.125, Pardubice</v>
      </c>
      <c r="G99" s="75"/>
      <c r="H99" s="75"/>
      <c r="I99" s="197" t="s">
        <v>38</v>
      </c>
      <c r="J99" s="196" t="str">
        <f>E21</f>
        <v>IKKO Hradec Králové, s.r.o., Bří. Štefanů 238, HK</v>
      </c>
      <c r="K99" s="75"/>
      <c r="L99" s="73"/>
    </row>
    <row r="100" spans="2:12" s="1" customFormat="1" ht="14.4" customHeight="1">
      <c r="B100" s="47"/>
      <c r="C100" s="77" t="s">
        <v>36</v>
      </c>
      <c r="D100" s="75"/>
      <c r="E100" s="75"/>
      <c r="F100" s="196" t="str">
        <f>IF(E18="","",E18)</f>
        <v/>
      </c>
      <c r="G100" s="75"/>
      <c r="H100" s="75"/>
      <c r="I100" s="194"/>
      <c r="J100" s="75"/>
      <c r="K100" s="75"/>
      <c r="L100" s="73"/>
    </row>
    <row r="101" spans="2:12" s="1" customFormat="1" ht="10.3" customHeight="1">
      <c r="B101" s="47"/>
      <c r="C101" s="75"/>
      <c r="D101" s="75"/>
      <c r="E101" s="75"/>
      <c r="F101" s="75"/>
      <c r="G101" s="75"/>
      <c r="H101" s="75"/>
      <c r="I101" s="194"/>
      <c r="J101" s="75"/>
      <c r="K101" s="75"/>
      <c r="L101" s="73"/>
    </row>
    <row r="102" spans="2:20" s="9" customFormat="1" ht="29.25" customHeight="1">
      <c r="B102" s="198"/>
      <c r="C102" s="199" t="s">
        <v>258</v>
      </c>
      <c r="D102" s="200" t="s">
        <v>61</v>
      </c>
      <c r="E102" s="200" t="s">
        <v>57</v>
      </c>
      <c r="F102" s="200" t="s">
        <v>259</v>
      </c>
      <c r="G102" s="200" t="s">
        <v>260</v>
      </c>
      <c r="H102" s="200" t="s">
        <v>261</v>
      </c>
      <c r="I102" s="201" t="s">
        <v>262</v>
      </c>
      <c r="J102" s="200" t="s">
        <v>225</v>
      </c>
      <c r="K102" s="202" t="s">
        <v>263</v>
      </c>
      <c r="L102" s="203"/>
      <c r="M102" s="103" t="s">
        <v>264</v>
      </c>
      <c r="N102" s="104" t="s">
        <v>46</v>
      </c>
      <c r="O102" s="104" t="s">
        <v>265</v>
      </c>
      <c r="P102" s="104" t="s">
        <v>266</v>
      </c>
      <c r="Q102" s="104" t="s">
        <v>267</v>
      </c>
      <c r="R102" s="104" t="s">
        <v>268</v>
      </c>
      <c r="S102" s="104" t="s">
        <v>269</v>
      </c>
      <c r="T102" s="105" t="s">
        <v>270</v>
      </c>
    </row>
    <row r="103" spans="2:63" s="1" customFormat="1" ht="29.25" customHeight="1">
      <c r="B103" s="47"/>
      <c r="C103" s="109" t="s">
        <v>228</v>
      </c>
      <c r="D103" s="75"/>
      <c r="E103" s="75"/>
      <c r="F103" s="75"/>
      <c r="G103" s="75"/>
      <c r="H103" s="75"/>
      <c r="I103" s="194"/>
      <c r="J103" s="204">
        <f>BK103</f>
        <v>0</v>
      </c>
      <c r="K103" s="75"/>
      <c r="L103" s="73"/>
      <c r="M103" s="106"/>
      <c r="N103" s="107"/>
      <c r="O103" s="107"/>
      <c r="P103" s="205">
        <f>P104+P663</f>
        <v>0</v>
      </c>
      <c r="Q103" s="107"/>
      <c r="R103" s="205">
        <f>R104+R663</f>
        <v>594.65046663</v>
      </c>
      <c r="S103" s="107"/>
      <c r="T103" s="206">
        <f>T104+T663</f>
        <v>268.668995</v>
      </c>
      <c r="AT103" s="24" t="s">
        <v>75</v>
      </c>
      <c r="AU103" s="24" t="s">
        <v>229</v>
      </c>
      <c r="BK103" s="207">
        <f>BK104+BK663</f>
        <v>0</v>
      </c>
    </row>
    <row r="104" spans="2:63" s="10" customFormat="1" ht="37.4" customHeight="1">
      <c r="B104" s="208"/>
      <c r="C104" s="209"/>
      <c r="D104" s="210" t="s">
        <v>75</v>
      </c>
      <c r="E104" s="211" t="s">
        <v>271</v>
      </c>
      <c r="F104" s="211" t="s">
        <v>272</v>
      </c>
      <c r="G104" s="209"/>
      <c r="H104" s="209"/>
      <c r="I104" s="212"/>
      <c r="J104" s="213">
        <f>BK104</f>
        <v>0</v>
      </c>
      <c r="K104" s="209"/>
      <c r="L104" s="214"/>
      <c r="M104" s="215"/>
      <c r="N104" s="216"/>
      <c r="O104" s="216"/>
      <c r="P104" s="217">
        <f>P105+P175+P211+P316+P337+P360+P504+P650+P660</f>
        <v>0</v>
      </c>
      <c r="Q104" s="216"/>
      <c r="R104" s="217">
        <f>R105+R175+R211+R316+R337+R360+R504+R650+R660</f>
        <v>588.71462278</v>
      </c>
      <c r="S104" s="216"/>
      <c r="T104" s="218">
        <f>T105+T175+T211+T316+T337+T360+T504+T650+T660</f>
        <v>268.143595</v>
      </c>
      <c r="AR104" s="219" t="s">
        <v>84</v>
      </c>
      <c r="AT104" s="220" t="s">
        <v>75</v>
      </c>
      <c r="AU104" s="220" t="s">
        <v>76</v>
      </c>
      <c r="AY104" s="219" t="s">
        <v>273</v>
      </c>
      <c r="BK104" s="221">
        <f>BK105+BK175+BK211+BK316+BK337+BK360+BK504+BK650+BK660</f>
        <v>0</v>
      </c>
    </row>
    <row r="105" spans="2:63" s="10" customFormat="1" ht="19.9" customHeight="1">
      <c r="B105" s="208"/>
      <c r="C105" s="209"/>
      <c r="D105" s="210" t="s">
        <v>75</v>
      </c>
      <c r="E105" s="222" t="s">
        <v>84</v>
      </c>
      <c r="F105" s="222" t="s">
        <v>274</v>
      </c>
      <c r="G105" s="209"/>
      <c r="H105" s="209"/>
      <c r="I105" s="212"/>
      <c r="J105" s="223">
        <f>BK105</f>
        <v>0</v>
      </c>
      <c r="K105" s="209"/>
      <c r="L105" s="214"/>
      <c r="M105" s="215"/>
      <c r="N105" s="216"/>
      <c r="O105" s="216"/>
      <c r="P105" s="217">
        <f>SUM(P106:P174)</f>
        <v>0</v>
      </c>
      <c r="Q105" s="216"/>
      <c r="R105" s="217">
        <f>SUM(R106:R174)</f>
        <v>28.083796000000003</v>
      </c>
      <c r="S105" s="216"/>
      <c r="T105" s="218">
        <f>SUM(T106:T174)</f>
        <v>2.55</v>
      </c>
      <c r="AR105" s="219" t="s">
        <v>84</v>
      </c>
      <c r="AT105" s="220" t="s">
        <v>75</v>
      </c>
      <c r="AU105" s="220" t="s">
        <v>84</v>
      </c>
      <c r="AY105" s="219" t="s">
        <v>273</v>
      </c>
      <c r="BK105" s="221">
        <f>SUM(BK106:BK174)</f>
        <v>0</v>
      </c>
    </row>
    <row r="106" spans="2:65" s="1" customFormat="1" ht="25.5" customHeight="1">
      <c r="B106" s="47"/>
      <c r="C106" s="224" t="s">
        <v>84</v>
      </c>
      <c r="D106" s="224" t="s">
        <v>275</v>
      </c>
      <c r="E106" s="225" t="s">
        <v>276</v>
      </c>
      <c r="F106" s="226" t="s">
        <v>277</v>
      </c>
      <c r="G106" s="227" t="s">
        <v>278</v>
      </c>
      <c r="H106" s="228">
        <v>5</v>
      </c>
      <c r="I106" s="229"/>
      <c r="J106" s="230">
        <f>ROUND(I106*H106,2)</f>
        <v>0</v>
      </c>
      <c r="K106" s="226" t="s">
        <v>279</v>
      </c>
      <c r="L106" s="73"/>
      <c r="M106" s="231" t="s">
        <v>21</v>
      </c>
      <c r="N106" s="232" t="s">
        <v>47</v>
      </c>
      <c r="O106" s="48"/>
      <c r="P106" s="233">
        <f>O106*H106</f>
        <v>0</v>
      </c>
      <c r="Q106" s="233">
        <v>0.00018</v>
      </c>
      <c r="R106" s="233">
        <f>Q106*H106</f>
        <v>0.0009000000000000001</v>
      </c>
      <c r="S106" s="233">
        <v>0</v>
      </c>
      <c r="T106" s="234">
        <f>S106*H106</f>
        <v>0</v>
      </c>
      <c r="AR106" s="24" t="s">
        <v>280</v>
      </c>
      <c r="AT106" s="24" t="s">
        <v>275</v>
      </c>
      <c r="AU106" s="24" t="s">
        <v>86</v>
      </c>
      <c r="AY106" s="24" t="s">
        <v>273</v>
      </c>
      <c r="BE106" s="235">
        <f>IF(N106="základní",J106,0)</f>
        <v>0</v>
      </c>
      <c r="BF106" s="235">
        <f>IF(N106="snížená",J106,0)</f>
        <v>0</v>
      </c>
      <c r="BG106" s="235">
        <f>IF(N106="zákl. přenesená",J106,0)</f>
        <v>0</v>
      </c>
      <c r="BH106" s="235">
        <f>IF(N106="sníž. přenesená",J106,0)</f>
        <v>0</v>
      </c>
      <c r="BI106" s="235">
        <f>IF(N106="nulová",J106,0)</f>
        <v>0</v>
      </c>
      <c r="BJ106" s="24" t="s">
        <v>84</v>
      </c>
      <c r="BK106" s="235">
        <f>ROUND(I106*H106,2)</f>
        <v>0</v>
      </c>
      <c r="BL106" s="24" t="s">
        <v>280</v>
      </c>
      <c r="BM106" s="24" t="s">
        <v>281</v>
      </c>
    </row>
    <row r="107" spans="2:47" s="1" customFormat="1" ht="13.5">
      <c r="B107" s="47"/>
      <c r="C107" s="75"/>
      <c r="D107" s="236" t="s">
        <v>282</v>
      </c>
      <c r="E107" s="75"/>
      <c r="F107" s="237" t="s">
        <v>283</v>
      </c>
      <c r="G107" s="75"/>
      <c r="H107" s="75"/>
      <c r="I107" s="194"/>
      <c r="J107" s="75"/>
      <c r="K107" s="75"/>
      <c r="L107" s="73"/>
      <c r="M107" s="238"/>
      <c r="N107" s="48"/>
      <c r="O107" s="48"/>
      <c r="P107" s="48"/>
      <c r="Q107" s="48"/>
      <c r="R107" s="48"/>
      <c r="S107" s="48"/>
      <c r="T107" s="96"/>
      <c r="AT107" s="24" t="s">
        <v>282</v>
      </c>
      <c r="AU107" s="24" t="s">
        <v>86</v>
      </c>
    </row>
    <row r="108" spans="2:65" s="1" customFormat="1" ht="25.5" customHeight="1">
      <c r="B108" s="47"/>
      <c r="C108" s="224" t="s">
        <v>86</v>
      </c>
      <c r="D108" s="224" t="s">
        <v>275</v>
      </c>
      <c r="E108" s="225" t="s">
        <v>284</v>
      </c>
      <c r="F108" s="226" t="s">
        <v>285</v>
      </c>
      <c r="G108" s="227" t="s">
        <v>278</v>
      </c>
      <c r="H108" s="228">
        <v>5</v>
      </c>
      <c r="I108" s="229"/>
      <c r="J108" s="230">
        <f>ROUND(I108*H108,2)</f>
        <v>0</v>
      </c>
      <c r="K108" s="226" t="s">
        <v>279</v>
      </c>
      <c r="L108" s="73"/>
      <c r="M108" s="231" t="s">
        <v>21</v>
      </c>
      <c r="N108" s="232" t="s">
        <v>47</v>
      </c>
      <c r="O108" s="48"/>
      <c r="P108" s="233">
        <f>O108*H108</f>
        <v>0</v>
      </c>
      <c r="Q108" s="233">
        <v>0</v>
      </c>
      <c r="R108" s="233">
        <f>Q108*H108</f>
        <v>0</v>
      </c>
      <c r="S108" s="233">
        <v>0</v>
      </c>
      <c r="T108" s="234">
        <f>S108*H108</f>
        <v>0</v>
      </c>
      <c r="AR108" s="24" t="s">
        <v>280</v>
      </c>
      <c r="AT108" s="24" t="s">
        <v>275</v>
      </c>
      <c r="AU108" s="24" t="s">
        <v>86</v>
      </c>
      <c r="AY108" s="24" t="s">
        <v>273</v>
      </c>
      <c r="BE108" s="235">
        <f>IF(N108="základní",J108,0)</f>
        <v>0</v>
      </c>
      <c r="BF108" s="235">
        <f>IF(N108="snížená",J108,0)</f>
        <v>0</v>
      </c>
      <c r="BG108" s="235">
        <f>IF(N108="zákl. přenesená",J108,0)</f>
        <v>0</v>
      </c>
      <c r="BH108" s="235">
        <f>IF(N108="sníž. přenesená",J108,0)</f>
        <v>0</v>
      </c>
      <c r="BI108" s="235">
        <f>IF(N108="nulová",J108,0)</f>
        <v>0</v>
      </c>
      <c r="BJ108" s="24" t="s">
        <v>84</v>
      </c>
      <c r="BK108" s="235">
        <f>ROUND(I108*H108,2)</f>
        <v>0</v>
      </c>
      <c r="BL108" s="24" t="s">
        <v>280</v>
      </c>
      <c r="BM108" s="24" t="s">
        <v>286</v>
      </c>
    </row>
    <row r="109" spans="2:47" s="1" customFormat="1" ht="13.5">
      <c r="B109" s="47"/>
      <c r="C109" s="75"/>
      <c r="D109" s="236" t="s">
        <v>282</v>
      </c>
      <c r="E109" s="75"/>
      <c r="F109" s="237" t="s">
        <v>287</v>
      </c>
      <c r="G109" s="75"/>
      <c r="H109" s="75"/>
      <c r="I109" s="194"/>
      <c r="J109" s="75"/>
      <c r="K109" s="75"/>
      <c r="L109" s="73"/>
      <c r="M109" s="238"/>
      <c r="N109" s="48"/>
      <c r="O109" s="48"/>
      <c r="P109" s="48"/>
      <c r="Q109" s="48"/>
      <c r="R109" s="48"/>
      <c r="S109" s="48"/>
      <c r="T109" s="96"/>
      <c r="AT109" s="24" t="s">
        <v>282</v>
      </c>
      <c r="AU109" s="24" t="s">
        <v>86</v>
      </c>
    </row>
    <row r="110" spans="2:65" s="1" customFormat="1" ht="25.5" customHeight="1">
      <c r="B110" s="47"/>
      <c r="C110" s="224" t="s">
        <v>288</v>
      </c>
      <c r="D110" s="224" t="s">
        <v>275</v>
      </c>
      <c r="E110" s="225" t="s">
        <v>289</v>
      </c>
      <c r="F110" s="226" t="s">
        <v>290</v>
      </c>
      <c r="G110" s="227" t="s">
        <v>278</v>
      </c>
      <c r="H110" s="228">
        <v>5</v>
      </c>
      <c r="I110" s="229"/>
      <c r="J110" s="230">
        <f>ROUND(I110*H110,2)</f>
        <v>0</v>
      </c>
      <c r="K110" s="226" t="s">
        <v>279</v>
      </c>
      <c r="L110" s="73"/>
      <c r="M110" s="231" t="s">
        <v>21</v>
      </c>
      <c r="N110" s="232" t="s">
        <v>47</v>
      </c>
      <c r="O110" s="48"/>
      <c r="P110" s="233">
        <f>O110*H110</f>
        <v>0</v>
      </c>
      <c r="Q110" s="233">
        <v>5E-05</v>
      </c>
      <c r="R110" s="233">
        <f>Q110*H110</f>
        <v>0.00025</v>
      </c>
      <c r="S110" s="233">
        <v>0</v>
      </c>
      <c r="T110" s="234">
        <f>S110*H110</f>
        <v>0</v>
      </c>
      <c r="AR110" s="24" t="s">
        <v>280</v>
      </c>
      <c r="AT110" s="24" t="s">
        <v>275</v>
      </c>
      <c r="AU110" s="24" t="s">
        <v>86</v>
      </c>
      <c r="AY110" s="24" t="s">
        <v>273</v>
      </c>
      <c r="BE110" s="235">
        <f>IF(N110="základní",J110,0)</f>
        <v>0</v>
      </c>
      <c r="BF110" s="235">
        <f>IF(N110="snížená",J110,0)</f>
        <v>0</v>
      </c>
      <c r="BG110" s="235">
        <f>IF(N110="zákl. přenesená",J110,0)</f>
        <v>0</v>
      </c>
      <c r="BH110" s="235">
        <f>IF(N110="sníž. přenesená",J110,0)</f>
        <v>0</v>
      </c>
      <c r="BI110" s="235">
        <f>IF(N110="nulová",J110,0)</f>
        <v>0</v>
      </c>
      <c r="BJ110" s="24" t="s">
        <v>84</v>
      </c>
      <c r="BK110" s="235">
        <f>ROUND(I110*H110,2)</f>
        <v>0</v>
      </c>
      <c r="BL110" s="24" t="s">
        <v>280</v>
      </c>
      <c r="BM110" s="24" t="s">
        <v>291</v>
      </c>
    </row>
    <row r="111" spans="2:47" s="1" customFormat="1" ht="13.5">
      <c r="B111" s="47"/>
      <c r="C111" s="75"/>
      <c r="D111" s="236" t="s">
        <v>282</v>
      </c>
      <c r="E111" s="75"/>
      <c r="F111" s="237" t="s">
        <v>292</v>
      </c>
      <c r="G111" s="75"/>
      <c r="H111" s="75"/>
      <c r="I111" s="194"/>
      <c r="J111" s="75"/>
      <c r="K111" s="75"/>
      <c r="L111" s="73"/>
      <c r="M111" s="238"/>
      <c r="N111" s="48"/>
      <c r="O111" s="48"/>
      <c r="P111" s="48"/>
      <c r="Q111" s="48"/>
      <c r="R111" s="48"/>
      <c r="S111" s="48"/>
      <c r="T111" s="96"/>
      <c r="AT111" s="24" t="s">
        <v>282</v>
      </c>
      <c r="AU111" s="24" t="s">
        <v>86</v>
      </c>
    </row>
    <row r="112" spans="2:65" s="1" customFormat="1" ht="63.75" customHeight="1">
      <c r="B112" s="47"/>
      <c r="C112" s="224" t="s">
        <v>280</v>
      </c>
      <c r="D112" s="224" t="s">
        <v>275</v>
      </c>
      <c r="E112" s="225" t="s">
        <v>293</v>
      </c>
      <c r="F112" s="226" t="s">
        <v>294</v>
      </c>
      <c r="G112" s="227" t="s">
        <v>295</v>
      </c>
      <c r="H112" s="228">
        <v>6</v>
      </c>
      <c r="I112" s="229"/>
      <c r="J112" s="230">
        <f>ROUND(I112*H112,2)</f>
        <v>0</v>
      </c>
      <c r="K112" s="226" t="s">
        <v>279</v>
      </c>
      <c r="L112" s="73"/>
      <c r="M112" s="231" t="s">
        <v>21</v>
      </c>
      <c r="N112" s="232" t="s">
        <v>47</v>
      </c>
      <c r="O112" s="48"/>
      <c r="P112" s="233">
        <f>O112*H112</f>
        <v>0</v>
      </c>
      <c r="Q112" s="233">
        <v>0</v>
      </c>
      <c r="R112" s="233">
        <f>Q112*H112</f>
        <v>0</v>
      </c>
      <c r="S112" s="233">
        <v>0.425</v>
      </c>
      <c r="T112" s="234">
        <f>S112*H112</f>
        <v>2.55</v>
      </c>
      <c r="AR112" s="24" t="s">
        <v>280</v>
      </c>
      <c r="AT112" s="24" t="s">
        <v>275</v>
      </c>
      <c r="AU112" s="24" t="s">
        <v>86</v>
      </c>
      <c r="AY112" s="24" t="s">
        <v>273</v>
      </c>
      <c r="BE112" s="235">
        <f>IF(N112="základní",J112,0)</f>
        <v>0</v>
      </c>
      <c r="BF112" s="235">
        <f>IF(N112="snížená",J112,0)</f>
        <v>0</v>
      </c>
      <c r="BG112" s="235">
        <f>IF(N112="zákl. přenesená",J112,0)</f>
        <v>0</v>
      </c>
      <c r="BH112" s="235">
        <f>IF(N112="sníž. přenesená",J112,0)</f>
        <v>0</v>
      </c>
      <c r="BI112" s="235">
        <f>IF(N112="nulová",J112,0)</f>
        <v>0</v>
      </c>
      <c r="BJ112" s="24" t="s">
        <v>84</v>
      </c>
      <c r="BK112" s="235">
        <f>ROUND(I112*H112,2)</f>
        <v>0</v>
      </c>
      <c r="BL112" s="24" t="s">
        <v>280</v>
      </c>
      <c r="BM112" s="24" t="s">
        <v>296</v>
      </c>
    </row>
    <row r="113" spans="2:47" s="1" customFormat="1" ht="13.5">
      <c r="B113" s="47"/>
      <c r="C113" s="75"/>
      <c r="D113" s="236" t="s">
        <v>282</v>
      </c>
      <c r="E113" s="75"/>
      <c r="F113" s="237" t="s">
        <v>297</v>
      </c>
      <c r="G113" s="75"/>
      <c r="H113" s="75"/>
      <c r="I113" s="194"/>
      <c r="J113" s="75"/>
      <c r="K113" s="75"/>
      <c r="L113" s="73"/>
      <c r="M113" s="238"/>
      <c r="N113" s="48"/>
      <c r="O113" s="48"/>
      <c r="P113" s="48"/>
      <c r="Q113" s="48"/>
      <c r="R113" s="48"/>
      <c r="S113" s="48"/>
      <c r="T113" s="96"/>
      <c r="AT113" s="24" t="s">
        <v>282</v>
      </c>
      <c r="AU113" s="24" t="s">
        <v>86</v>
      </c>
    </row>
    <row r="114" spans="2:65" s="1" customFormat="1" ht="25.5" customHeight="1">
      <c r="B114" s="47"/>
      <c r="C114" s="224" t="s">
        <v>298</v>
      </c>
      <c r="D114" s="224" t="s">
        <v>275</v>
      </c>
      <c r="E114" s="225" t="s">
        <v>299</v>
      </c>
      <c r="F114" s="226" t="s">
        <v>300</v>
      </c>
      <c r="G114" s="227" t="s">
        <v>301</v>
      </c>
      <c r="H114" s="228">
        <v>720</v>
      </c>
      <c r="I114" s="229"/>
      <c r="J114" s="230">
        <f>ROUND(I114*H114,2)</f>
        <v>0</v>
      </c>
      <c r="K114" s="226" t="s">
        <v>279</v>
      </c>
      <c r="L114" s="73"/>
      <c r="M114" s="231" t="s">
        <v>21</v>
      </c>
      <c r="N114" s="232" t="s">
        <v>47</v>
      </c>
      <c r="O114" s="48"/>
      <c r="P114" s="233">
        <f>O114*H114</f>
        <v>0</v>
      </c>
      <c r="Q114" s="233">
        <v>0</v>
      </c>
      <c r="R114" s="233">
        <f>Q114*H114</f>
        <v>0</v>
      </c>
      <c r="S114" s="233">
        <v>0</v>
      </c>
      <c r="T114" s="234">
        <f>S114*H114</f>
        <v>0</v>
      </c>
      <c r="AR114" s="24" t="s">
        <v>280</v>
      </c>
      <c r="AT114" s="24" t="s">
        <v>275</v>
      </c>
      <c r="AU114" s="24" t="s">
        <v>86</v>
      </c>
      <c r="AY114" s="24" t="s">
        <v>273</v>
      </c>
      <c r="BE114" s="235">
        <f>IF(N114="základní",J114,0)</f>
        <v>0</v>
      </c>
      <c r="BF114" s="235">
        <f>IF(N114="snížená",J114,0)</f>
        <v>0</v>
      </c>
      <c r="BG114" s="235">
        <f>IF(N114="zákl. přenesená",J114,0)</f>
        <v>0</v>
      </c>
      <c r="BH114" s="235">
        <f>IF(N114="sníž. přenesená",J114,0)</f>
        <v>0</v>
      </c>
      <c r="BI114" s="235">
        <f>IF(N114="nulová",J114,0)</f>
        <v>0</v>
      </c>
      <c r="BJ114" s="24" t="s">
        <v>84</v>
      </c>
      <c r="BK114" s="235">
        <f>ROUND(I114*H114,2)</f>
        <v>0</v>
      </c>
      <c r="BL114" s="24" t="s">
        <v>280</v>
      </c>
      <c r="BM114" s="24" t="s">
        <v>302</v>
      </c>
    </row>
    <row r="115" spans="2:47" s="1" customFormat="1" ht="13.5">
      <c r="B115" s="47"/>
      <c r="C115" s="75"/>
      <c r="D115" s="236" t="s">
        <v>282</v>
      </c>
      <c r="E115" s="75"/>
      <c r="F115" s="237" t="s">
        <v>303</v>
      </c>
      <c r="G115" s="75"/>
      <c r="H115" s="75"/>
      <c r="I115" s="194"/>
      <c r="J115" s="75"/>
      <c r="K115" s="75"/>
      <c r="L115" s="73"/>
      <c r="M115" s="238"/>
      <c r="N115" s="48"/>
      <c r="O115" s="48"/>
      <c r="P115" s="48"/>
      <c r="Q115" s="48"/>
      <c r="R115" s="48"/>
      <c r="S115" s="48"/>
      <c r="T115" s="96"/>
      <c r="AT115" s="24" t="s">
        <v>282</v>
      </c>
      <c r="AU115" s="24" t="s">
        <v>86</v>
      </c>
    </row>
    <row r="116" spans="2:51" s="11" customFormat="1" ht="13.5">
      <c r="B116" s="239"/>
      <c r="C116" s="240"/>
      <c r="D116" s="236" t="s">
        <v>304</v>
      </c>
      <c r="E116" s="241" t="s">
        <v>21</v>
      </c>
      <c r="F116" s="242" t="s">
        <v>305</v>
      </c>
      <c r="G116" s="240"/>
      <c r="H116" s="243">
        <v>720</v>
      </c>
      <c r="I116" s="244"/>
      <c r="J116" s="240"/>
      <c r="K116" s="240"/>
      <c r="L116" s="245"/>
      <c r="M116" s="246"/>
      <c r="N116" s="247"/>
      <c r="O116" s="247"/>
      <c r="P116" s="247"/>
      <c r="Q116" s="247"/>
      <c r="R116" s="247"/>
      <c r="S116" s="247"/>
      <c r="T116" s="248"/>
      <c r="AT116" s="249" t="s">
        <v>304</v>
      </c>
      <c r="AU116" s="249" t="s">
        <v>86</v>
      </c>
      <c r="AV116" s="11" t="s">
        <v>86</v>
      </c>
      <c r="AW116" s="11" t="s">
        <v>40</v>
      </c>
      <c r="AX116" s="11" t="s">
        <v>84</v>
      </c>
      <c r="AY116" s="249" t="s">
        <v>273</v>
      </c>
    </row>
    <row r="117" spans="2:65" s="1" customFormat="1" ht="25.5" customHeight="1">
      <c r="B117" s="47"/>
      <c r="C117" s="224" t="s">
        <v>192</v>
      </c>
      <c r="D117" s="224" t="s">
        <v>275</v>
      </c>
      <c r="E117" s="225" t="s">
        <v>306</v>
      </c>
      <c r="F117" s="226" t="s">
        <v>307</v>
      </c>
      <c r="G117" s="227" t="s">
        <v>308</v>
      </c>
      <c r="H117" s="228">
        <v>30</v>
      </c>
      <c r="I117" s="229"/>
      <c r="J117" s="230">
        <f>ROUND(I117*H117,2)</f>
        <v>0</v>
      </c>
      <c r="K117" s="226" t="s">
        <v>279</v>
      </c>
      <c r="L117" s="73"/>
      <c r="M117" s="231" t="s">
        <v>21</v>
      </c>
      <c r="N117" s="232" t="s">
        <v>47</v>
      </c>
      <c r="O117" s="48"/>
      <c r="P117" s="233">
        <f>O117*H117</f>
        <v>0</v>
      </c>
      <c r="Q117" s="233">
        <v>0</v>
      </c>
      <c r="R117" s="233">
        <f>Q117*H117</f>
        <v>0</v>
      </c>
      <c r="S117" s="233">
        <v>0</v>
      </c>
      <c r="T117" s="234">
        <f>S117*H117</f>
        <v>0</v>
      </c>
      <c r="AR117" s="24" t="s">
        <v>280</v>
      </c>
      <c r="AT117" s="24" t="s">
        <v>275</v>
      </c>
      <c r="AU117" s="24" t="s">
        <v>86</v>
      </c>
      <c r="AY117" s="24" t="s">
        <v>273</v>
      </c>
      <c r="BE117" s="235">
        <f>IF(N117="základní",J117,0)</f>
        <v>0</v>
      </c>
      <c r="BF117" s="235">
        <f>IF(N117="snížená",J117,0)</f>
        <v>0</v>
      </c>
      <c r="BG117" s="235">
        <f>IF(N117="zákl. přenesená",J117,0)</f>
        <v>0</v>
      </c>
      <c r="BH117" s="235">
        <f>IF(N117="sníž. přenesená",J117,0)</f>
        <v>0</v>
      </c>
      <c r="BI117" s="235">
        <f>IF(N117="nulová",J117,0)</f>
        <v>0</v>
      </c>
      <c r="BJ117" s="24" t="s">
        <v>84</v>
      </c>
      <c r="BK117" s="235">
        <f>ROUND(I117*H117,2)</f>
        <v>0</v>
      </c>
      <c r="BL117" s="24" t="s">
        <v>280</v>
      </c>
      <c r="BM117" s="24" t="s">
        <v>309</v>
      </c>
    </row>
    <row r="118" spans="2:47" s="1" customFormat="1" ht="13.5">
      <c r="B118" s="47"/>
      <c r="C118" s="75"/>
      <c r="D118" s="236" t="s">
        <v>282</v>
      </c>
      <c r="E118" s="75"/>
      <c r="F118" s="237" t="s">
        <v>310</v>
      </c>
      <c r="G118" s="75"/>
      <c r="H118" s="75"/>
      <c r="I118" s="194"/>
      <c r="J118" s="75"/>
      <c r="K118" s="75"/>
      <c r="L118" s="73"/>
      <c r="M118" s="238"/>
      <c r="N118" s="48"/>
      <c r="O118" s="48"/>
      <c r="P118" s="48"/>
      <c r="Q118" s="48"/>
      <c r="R118" s="48"/>
      <c r="S118" s="48"/>
      <c r="T118" s="96"/>
      <c r="AT118" s="24" t="s">
        <v>282</v>
      </c>
      <c r="AU118" s="24" t="s">
        <v>86</v>
      </c>
    </row>
    <row r="119" spans="2:65" s="1" customFormat="1" ht="38.25" customHeight="1">
      <c r="B119" s="47"/>
      <c r="C119" s="224" t="s">
        <v>311</v>
      </c>
      <c r="D119" s="224" t="s">
        <v>275</v>
      </c>
      <c r="E119" s="225" t="s">
        <v>312</v>
      </c>
      <c r="F119" s="226" t="s">
        <v>313</v>
      </c>
      <c r="G119" s="227" t="s">
        <v>314</v>
      </c>
      <c r="H119" s="228">
        <v>21</v>
      </c>
      <c r="I119" s="229"/>
      <c r="J119" s="230">
        <f>ROUND(I119*H119,2)</f>
        <v>0</v>
      </c>
      <c r="K119" s="226" t="s">
        <v>279</v>
      </c>
      <c r="L119" s="73"/>
      <c r="M119" s="231" t="s">
        <v>21</v>
      </c>
      <c r="N119" s="232" t="s">
        <v>47</v>
      </c>
      <c r="O119" s="48"/>
      <c r="P119" s="233">
        <f>O119*H119</f>
        <v>0</v>
      </c>
      <c r="Q119" s="233">
        <v>0</v>
      </c>
      <c r="R119" s="233">
        <f>Q119*H119</f>
        <v>0</v>
      </c>
      <c r="S119" s="233">
        <v>0</v>
      </c>
      <c r="T119" s="234">
        <f>S119*H119</f>
        <v>0</v>
      </c>
      <c r="AR119" s="24" t="s">
        <v>280</v>
      </c>
      <c r="AT119" s="24" t="s">
        <v>275</v>
      </c>
      <c r="AU119" s="24" t="s">
        <v>86</v>
      </c>
      <c r="AY119" s="24" t="s">
        <v>273</v>
      </c>
      <c r="BE119" s="235">
        <f>IF(N119="základní",J119,0)</f>
        <v>0</v>
      </c>
      <c r="BF119" s="235">
        <f>IF(N119="snížená",J119,0)</f>
        <v>0</v>
      </c>
      <c r="BG119" s="235">
        <f>IF(N119="zákl. přenesená",J119,0)</f>
        <v>0</v>
      </c>
      <c r="BH119" s="235">
        <f>IF(N119="sníž. přenesená",J119,0)</f>
        <v>0</v>
      </c>
      <c r="BI119" s="235">
        <f>IF(N119="nulová",J119,0)</f>
        <v>0</v>
      </c>
      <c r="BJ119" s="24" t="s">
        <v>84</v>
      </c>
      <c r="BK119" s="235">
        <f>ROUND(I119*H119,2)</f>
        <v>0</v>
      </c>
      <c r="BL119" s="24" t="s">
        <v>280</v>
      </c>
      <c r="BM119" s="24" t="s">
        <v>315</v>
      </c>
    </row>
    <row r="120" spans="2:47" s="1" customFormat="1" ht="13.5">
      <c r="B120" s="47"/>
      <c r="C120" s="75"/>
      <c r="D120" s="236" t="s">
        <v>282</v>
      </c>
      <c r="E120" s="75"/>
      <c r="F120" s="237" t="s">
        <v>316</v>
      </c>
      <c r="G120" s="75"/>
      <c r="H120" s="75"/>
      <c r="I120" s="194"/>
      <c r="J120" s="75"/>
      <c r="K120" s="75"/>
      <c r="L120" s="73"/>
      <c r="M120" s="238"/>
      <c r="N120" s="48"/>
      <c r="O120" s="48"/>
      <c r="P120" s="48"/>
      <c r="Q120" s="48"/>
      <c r="R120" s="48"/>
      <c r="S120" s="48"/>
      <c r="T120" s="96"/>
      <c r="AT120" s="24" t="s">
        <v>282</v>
      </c>
      <c r="AU120" s="24" t="s">
        <v>86</v>
      </c>
    </row>
    <row r="121" spans="2:51" s="11" customFormat="1" ht="13.5">
      <c r="B121" s="239"/>
      <c r="C121" s="240"/>
      <c r="D121" s="236" t="s">
        <v>304</v>
      </c>
      <c r="E121" s="241" t="s">
        <v>21</v>
      </c>
      <c r="F121" s="242" t="s">
        <v>317</v>
      </c>
      <c r="G121" s="240"/>
      <c r="H121" s="243">
        <v>21</v>
      </c>
      <c r="I121" s="244"/>
      <c r="J121" s="240"/>
      <c r="K121" s="240"/>
      <c r="L121" s="245"/>
      <c r="M121" s="246"/>
      <c r="N121" s="247"/>
      <c r="O121" s="247"/>
      <c r="P121" s="247"/>
      <c r="Q121" s="247"/>
      <c r="R121" s="247"/>
      <c r="S121" s="247"/>
      <c r="T121" s="248"/>
      <c r="AT121" s="249" t="s">
        <v>304</v>
      </c>
      <c r="AU121" s="249" t="s">
        <v>86</v>
      </c>
      <c r="AV121" s="11" t="s">
        <v>86</v>
      </c>
      <c r="AW121" s="11" t="s">
        <v>40</v>
      </c>
      <c r="AX121" s="11" t="s">
        <v>84</v>
      </c>
      <c r="AY121" s="249" t="s">
        <v>273</v>
      </c>
    </row>
    <row r="122" spans="2:65" s="1" customFormat="1" ht="25.5" customHeight="1">
      <c r="B122" s="47"/>
      <c r="C122" s="224" t="s">
        <v>318</v>
      </c>
      <c r="D122" s="224" t="s">
        <v>275</v>
      </c>
      <c r="E122" s="225" t="s">
        <v>319</v>
      </c>
      <c r="F122" s="226" t="s">
        <v>320</v>
      </c>
      <c r="G122" s="227" t="s">
        <v>314</v>
      </c>
      <c r="H122" s="228">
        <v>95</v>
      </c>
      <c r="I122" s="229"/>
      <c r="J122" s="230">
        <f>ROUND(I122*H122,2)</f>
        <v>0</v>
      </c>
      <c r="K122" s="226" t="s">
        <v>279</v>
      </c>
      <c r="L122" s="73"/>
      <c r="M122" s="231" t="s">
        <v>21</v>
      </c>
      <c r="N122" s="232" t="s">
        <v>47</v>
      </c>
      <c r="O122" s="48"/>
      <c r="P122" s="233">
        <f>O122*H122</f>
        <v>0</v>
      </c>
      <c r="Q122" s="233">
        <v>0</v>
      </c>
      <c r="R122" s="233">
        <f>Q122*H122</f>
        <v>0</v>
      </c>
      <c r="S122" s="233">
        <v>0</v>
      </c>
      <c r="T122" s="234">
        <f>S122*H122</f>
        <v>0</v>
      </c>
      <c r="AR122" s="24" t="s">
        <v>280</v>
      </c>
      <c r="AT122" s="24" t="s">
        <v>275</v>
      </c>
      <c r="AU122" s="24" t="s">
        <v>86</v>
      </c>
      <c r="AY122" s="24" t="s">
        <v>273</v>
      </c>
      <c r="BE122" s="235">
        <f>IF(N122="základní",J122,0)</f>
        <v>0</v>
      </c>
      <c r="BF122" s="235">
        <f>IF(N122="snížená",J122,0)</f>
        <v>0</v>
      </c>
      <c r="BG122" s="235">
        <f>IF(N122="zákl. přenesená",J122,0)</f>
        <v>0</v>
      </c>
      <c r="BH122" s="235">
        <f>IF(N122="sníž. přenesená",J122,0)</f>
        <v>0</v>
      </c>
      <c r="BI122" s="235">
        <f>IF(N122="nulová",J122,0)</f>
        <v>0</v>
      </c>
      <c r="BJ122" s="24" t="s">
        <v>84</v>
      </c>
      <c r="BK122" s="235">
        <f>ROUND(I122*H122,2)</f>
        <v>0</v>
      </c>
      <c r="BL122" s="24" t="s">
        <v>280</v>
      </c>
      <c r="BM122" s="24" t="s">
        <v>321</v>
      </c>
    </row>
    <row r="123" spans="2:47" s="1" customFormat="1" ht="13.5">
      <c r="B123" s="47"/>
      <c r="C123" s="75"/>
      <c r="D123" s="236" t="s">
        <v>282</v>
      </c>
      <c r="E123" s="75"/>
      <c r="F123" s="237" t="s">
        <v>322</v>
      </c>
      <c r="G123" s="75"/>
      <c r="H123" s="75"/>
      <c r="I123" s="194"/>
      <c r="J123" s="75"/>
      <c r="K123" s="75"/>
      <c r="L123" s="73"/>
      <c r="M123" s="238"/>
      <c r="N123" s="48"/>
      <c r="O123" s="48"/>
      <c r="P123" s="48"/>
      <c r="Q123" s="48"/>
      <c r="R123" s="48"/>
      <c r="S123" s="48"/>
      <c r="T123" s="96"/>
      <c r="AT123" s="24" t="s">
        <v>282</v>
      </c>
      <c r="AU123" s="24" t="s">
        <v>86</v>
      </c>
    </row>
    <row r="124" spans="2:65" s="1" customFormat="1" ht="38.25" customHeight="1">
      <c r="B124" s="47"/>
      <c r="C124" s="224" t="s">
        <v>323</v>
      </c>
      <c r="D124" s="224" t="s">
        <v>275</v>
      </c>
      <c r="E124" s="225" t="s">
        <v>324</v>
      </c>
      <c r="F124" s="226" t="s">
        <v>325</v>
      </c>
      <c r="G124" s="227" t="s">
        <v>314</v>
      </c>
      <c r="H124" s="228">
        <v>115</v>
      </c>
      <c r="I124" s="229"/>
      <c r="J124" s="230">
        <f>ROUND(I124*H124,2)</f>
        <v>0</v>
      </c>
      <c r="K124" s="226" t="s">
        <v>279</v>
      </c>
      <c r="L124" s="73"/>
      <c r="M124" s="231" t="s">
        <v>21</v>
      </c>
      <c r="N124" s="232" t="s">
        <v>47</v>
      </c>
      <c r="O124" s="48"/>
      <c r="P124" s="233">
        <f>O124*H124</f>
        <v>0</v>
      </c>
      <c r="Q124" s="233">
        <v>0</v>
      </c>
      <c r="R124" s="233">
        <f>Q124*H124</f>
        <v>0</v>
      </c>
      <c r="S124" s="233">
        <v>0</v>
      </c>
      <c r="T124" s="234">
        <f>S124*H124</f>
        <v>0</v>
      </c>
      <c r="AR124" s="24" t="s">
        <v>280</v>
      </c>
      <c r="AT124" s="24" t="s">
        <v>275</v>
      </c>
      <c r="AU124" s="24" t="s">
        <v>86</v>
      </c>
      <c r="AY124" s="24" t="s">
        <v>273</v>
      </c>
      <c r="BE124" s="235">
        <f>IF(N124="základní",J124,0)</f>
        <v>0</v>
      </c>
      <c r="BF124" s="235">
        <f>IF(N124="snížená",J124,0)</f>
        <v>0</v>
      </c>
      <c r="BG124" s="235">
        <f>IF(N124="zákl. přenesená",J124,0)</f>
        <v>0</v>
      </c>
      <c r="BH124" s="235">
        <f>IF(N124="sníž. přenesená",J124,0)</f>
        <v>0</v>
      </c>
      <c r="BI124" s="235">
        <f>IF(N124="nulová",J124,0)</f>
        <v>0</v>
      </c>
      <c r="BJ124" s="24" t="s">
        <v>84</v>
      </c>
      <c r="BK124" s="235">
        <f>ROUND(I124*H124,2)</f>
        <v>0</v>
      </c>
      <c r="BL124" s="24" t="s">
        <v>280</v>
      </c>
      <c r="BM124" s="24" t="s">
        <v>326</v>
      </c>
    </row>
    <row r="125" spans="2:47" s="1" customFormat="1" ht="13.5">
      <c r="B125" s="47"/>
      <c r="C125" s="75"/>
      <c r="D125" s="236" t="s">
        <v>282</v>
      </c>
      <c r="E125" s="75"/>
      <c r="F125" s="237" t="s">
        <v>327</v>
      </c>
      <c r="G125" s="75"/>
      <c r="H125" s="75"/>
      <c r="I125" s="194"/>
      <c r="J125" s="75"/>
      <c r="K125" s="75"/>
      <c r="L125" s="73"/>
      <c r="M125" s="238"/>
      <c r="N125" s="48"/>
      <c r="O125" s="48"/>
      <c r="P125" s="48"/>
      <c r="Q125" s="48"/>
      <c r="R125" s="48"/>
      <c r="S125" s="48"/>
      <c r="T125" s="96"/>
      <c r="AT125" s="24" t="s">
        <v>282</v>
      </c>
      <c r="AU125" s="24" t="s">
        <v>86</v>
      </c>
    </row>
    <row r="126" spans="2:51" s="11" customFormat="1" ht="13.5">
      <c r="B126" s="239"/>
      <c r="C126" s="240"/>
      <c r="D126" s="236" t="s">
        <v>304</v>
      </c>
      <c r="E126" s="241" t="s">
        <v>21</v>
      </c>
      <c r="F126" s="242" t="s">
        <v>328</v>
      </c>
      <c r="G126" s="240"/>
      <c r="H126" s="243">
        <v>115</v>
      </c>
      <c r="I126" s="244"/>
      <c r="J126" s="240"/>
      <c r="K126" s="240"/>
      <c r="L126" s="245"/>
      <c r="M126" s="246"/>
      <c r="N126" s="247"/>
      <c r="O126" s="247"/>
      <c r="P126" s="247"/>
      <c r="Q126" s="247"/>
      <c r="R126" s="247"/>
      <c r="S126" s="247"/>
      <c r="T126" s="248"/>
      <c r="AT126" s="249" t="s">
        <v>304</v>
      </c>
      <c r="AU126" s="249" t="s">
        <v>86</v>
      </c>
      <c r="AV126" s="11" t="s">
        <v>86</v>
      </c>
      <c r="AW126" s="11" t="s">
        <v>40</v>
      </c>
      <c r="AX126" s="11" t="s">
        <v>84</v>
      </c>
      <c r="AY126" s="249" t="s">
        <v>273</v>
      </c>
    </row>
    <row r="127" spans="2:65" s="1" customFormat="1" ht="25.5" customHeight="1">
      <c r="B127" s="47"/>
      <c r="C127" s="224" t="s">
        <v>329</v>
      </c>
      <c r="D127" s="224" t="s">
        <v>275</v>
      </c>
      <c r="E127" s="225" t="s">
        <v>330</v>
      </c>
      <c r="F127" s="226" t="s">
        <v>331</v>
      </c>
      <c r="G127" s="227" t="s">
        <v>314</v>
      </c>
      <c r="H127" s="228">
        <v>2.064</v>
      </c>
      <c r="I127" s="229"/>
      <c r="J127" s="230">
        <f>ROUND(I127*H127,2)</f>
        <v>0</v>
      </c>
      <c r="K127" s="226" t="s">
        <v>279</v>
      </c>
      <c r="L127" s="73"/>
      <c r="M127" s="231" t="s">
        <v>21</v>
      </c>
      <c r="N127" s="232" t="s">
        <v>47</v>
      </c>
      <c r="O127" s="48"/>
      <c r="P127" s="233">
        <f>O127*H127</f>
        <v>0</v>
      </c>
      <c r="Q127" s="233">
        <v>0</v>
      </c>
      <c r="R127" s="233">
        <f>Q127*H127</f>
        <v>0</v>
      </c>
      <c r="S127" s="233">
        <v>0</v>
      </c>
      <c r="T127" s="234">
        <f>S127*H127</f>
        <v>0</v>
      </c>
      <c r="AR127" s="24" t="s">
        <v>280</v>
      </c>
      <c r="AT127" s="24" t="s">
        <v>275</v>
      </c>
      <c r="AU127" s="24" t="s">
        <v>86</v>
      </c>
      <c r="AY127" s="24" t="s">
        <v>273</v>
      </c>
      <c r="BE127" s="235">
        <f>IF(N127="základní",J127,0)</f>
        <v>0</v>
      </c>
      <c r="BF127" s="235">
        <f>IF(N127="snížená",J127,0)</f>
        <v>0</v>
      </c>
      <c r="BG127" s="235">
        <f>IF(N127="zákl. přenesená",J127,0)</f>
        <v>0</v>
      </c>
      <c r="BH127" s="235">
        <f>IF(N127="sníž. přenesená",J127,0)</f>
        <v>0</v>
      </c>
      <c r="BI127" s="235">
        <f>IF(N127="nulová",J127,0)</f>
        <v>0</v>
      </c>
      <c r="BJ127" s="24" t="s">
        <v>84</v>
      </c>
      <c r="BK127" s="235">
        <f>ROUND(I127*H127,2)</f>
        <v>0</v>
      </c>
      <c r="BL127" s="24" t="s">
        <v>280</v>
      </c>
      <c r="BM127" s="24" t="s">
        <v>332</v>
      </c>
    </row>
    <row r="128" spans="2:47" s="1" customFormat="1" ht="13.5">
      <c r="B128" s="47"/>
      <c r="C128" s="75"/>
      <c r="D128" s="236" t="s">
        <v>282</v>
      </c>
      <c r="E128" s="75"/>
      <c r="F128" s="237" t="s">
        <v>333</v>
      </c>
      <c r="G128" s="75"/>
      <c r="H128" s="75"/>
      <c r="I128" s="194"/>
      <c r="J128" s="75"/>
      <c r="K128" s="75"/>
      <c r="L128" s="73"/>
      <c r="M128" s="238"/>
      <c r="N128" s="48"/>
      <c r="O128" s="48"/>
      <c r="P128" s="48"/>
      <c r="Q128" s="48"/>
      <c r="R128" s="48"/>
      <c r="S128" s="48"/>
      <c r="T128" s="96"/>
      <c r="AT128" s="24" t="s">
        <v>282</v>
      </c>
      <c r="AU128" s="24" t="s">
        <v>86</v>
      </c>
    </row>
    <row r="129" spans="2:51" s="11" customFormat="1" ht="13.5">
      <c r="B129" s="239"/>
      <c r="C129" s="240"/>
      <c r="D129" s="236" t="s">
        <v>304</v>
      </c>
      <c r="E129" s="241" t="s">
        <v>21</v>
      </c>
      <c r="F129" s="242" t="s">
        <v>334</v>
      </c>
      <c r="G129" s="240"/>
      <c r="H129" s="243">
        <v>0.864</v>
      </c>
      <c r="I129" s="244"/>
      <c r="J129" s="240"/>
      <c r="K129" s="240"/>
      <c r="L129" s="245"/>
      <c r="M129" s="246"/>
      <c r="N129" s="247"/>
      <c r="O129" s="247"/>
      <c r="P129" s="247"/>
      <c r="Q129" s="247"/>
      <c r="R129" s="247"/>
      <c r="S129" s="247"/>
      <c r="T129" s="248"/>
      <c r="AT129" s="249" t="s">
        <v>304</v>
      </c>
      <c r="AU129" s="249" t="s">
        <v>86</v>
      </c>
      <c r="AV129" s="11" t="s">
        <v>86</v>
      </c>
      <c r="AW129" s="11" t="s">
        <v>40</v>
      </c>
      <c r="AX129" s="11" t="s">
        <v>76</v>
      </c>
      <c r="AY129" s="249" t="s">
        <v>273</v>
      </c>
    </row>
    <row r="130" spans="2:51" s="11" customFormat="1" ht="13.5">
      <c r="B130" s="239"/>
      <c r="C130" s="240"/>
      <c r="D130" s="236" t="s">
        <v>304</v>
      </c>
      <c r="E130" s="241" t="s">
        <v>21</v>
      </c>
      <c r="F130" s="242" t="s">
        <v>335</v>
      </c>
      <c r="G130" s="240"/>
      <c r="H130" s="243">
        <v>0.32</v>
      </c>
      <c r="I130" s="244"/>
      <c r="J130" s="240"/>
      <c r="K130" s="240"/>
      <c r="L130" s="245"/>
      <c r="M130" s="246"/>
      <c r="N130" s="247"/>
      <c r="O130" s="247"/>
      <c r="P130" s="247"/>
      <c r="Q130" s="247"/>
      <c r="R130" s="247"/>
      <c r="S130" s="247"/>
      <c r="T130" s="248"/>
      <c r="AT130" s="249" t="s">
        <v>304</v>
      </c>
      <c r="AU130" s="249" t="s">
        <v>86</v>
      </c>
      <c r="AV130" s="11" t="s">
        <v>86</v>
      </c>
      <c r="AW130" s="11" t="s">
        <v>40</v>
      </c>
      <c r="AX130" s="11" t="s">
        <v>76</v>
      </c>
      <c r="AY130" s="249" t="s">
        <v>273</v>
      </c>
    </row>
    <row r="131" spans="2:51" s="11" customFormat="1" ht="13.5">
      <c r="B131" s="239"/>
      <c r="C131" s="240"/>
      <c r="D131" s="236" t="s">
        <v>304</v>
      </c>
      <c r="E131" s="241" t="s">
        <v>21</v>
      </c>
      <c r="F131" s="242" t="s">
        <v>336</v>
      </c>
      <c r="G131" s="240"/>
      <c r="H131" s="243">
        <v>0.173</v>
      </c>
      <c r="I131" s="244"/>
      <c r="J131" s="240"/>
      <c r="K131" s="240"/>
      <c r="L131" s="245"/>
      <c r="M131" s="246"/>
      <c r="N131" s="247"/>
      <c r="O131" s="247"/>
      <c r="P131" s="247"/>
      <c r="Q131" s="247"/>
      <c r="R131" s="247"/>
      <c r="S131" s="247"/>
      <c r="T131" s="248"/>
      <c r="AT131" s="249" t="s">
        <v>304</v>
      </c>
      <c r="AU131" s="249" t="s">
        <v>86</v>
      </c>
      <c r="AV131" s="11" t="s">
        <v>86</v>
      </c>
      <c r="AW131" s="11" t="s">
        <v>40</v>
      </c>
      <c r="AX131" s="11" t="s">
        <v>76</v>
      </c>
      <c r="AY131" s="249" t="s">
        <v>273</v>
      </c>
    </row>
    <row r="132" spans="2:51" s="11" customFormat="1" ht="13.5">
      <c r="B132" s="239"/>
      <c r="C132" s="240"/>
      <c r="D132" s="236" t="s">
        <v>304</v>
      </c>
      <c r="E132" s="241" t="s">
        <v>21</v>
      </c>
      <c r="F132" s="242" t="s">
        <v>337</v>
      </c>
      <c r="G132" s="240"/>
      <c r="H132" s="243">
        <v>0.707</v>
      </c>
      <c r="I132" s="244"/>
      <c r="J132" s="240"/>
      <c r="K132" s="240"/>
      <c r="L132" s="245"/>
      <c r="M132" s="246"/>
      <c r="N132" s="247"/>
      <c r="O132" s="247"/>
      <c r="P132" s="247"/>
      <c r="Q132" s="247"/>
      <c r="R132" s="247"/>
      <c r="S132" s="247"/>
      <c r="T132" s="248"/>
      <c r="AT132" s="249" t="s">
        <v>304</v>
      </c>
      <c r="AU132" s="249" t="s">
        <v>86</v>
      </c>
      <c r="AV132" s="11" t="s">
        <v>86</v>
      </c>
      <c r="AW132" s="11" t="s">
        <v>40</v>
      </c>
      <c r="AX132" s="11" t="s">
        <v>76</v>
      </c>
      <c r="AY132" s="249" t="s">
        <v>273</v>
      </c>
    </row>
    <row r="133" spans="2:51" s="12" customFormat="1" ht="13.5">
      <c r="B133" s="250"/>
      <c r="C133" s="251"/>
      <c r="D133" s="236" t="s">
        <v>304</v>
      </c>
      <c r="E133" s="252" t="s">
        <v>200</v>
      </c>
      <c r="F133" s="253" t="s">
        <v>338</v>
      </c>
      <c r="G133" s="251"/>
      <c r="H133" s="254">
        <v>2.064</v>
      </c>
      <c r="I133" s="255"/>
      <c r="J133" s="251"/>
      <c r="K133" s="251"/>
      <c r="L133" s="256"/>
      <c r="M133" s="257"/>
      <c r="N133" s="258"/>
      <c r="O133" s="258"/>
      <c r="P133" s="258"/>
      <c r="Q133" s="258"/>
      <c r="R133" s="258"/>
      <c r="S133" s="258"/>
      <c r="T133" s="259"/>
      <c r="AT133" s="260" t="s">
        <v>304</v>
      </c>
      <c r="AU133" s="260" t="s">
        <v>86</v>
      </c>
      <c r="AV133" s="12" t="s">
        <v>280</v>
      </c>
      <c r="AW133" s="12" t="s">
        <v>40</v>
      </c>
      <c r="AX133" s="12" t="s">
        <v>84</v>
      </c>
      <c r="AY133" s="260" t="s">
        <v>273</v>
      </c>
    </row>
    <row r="134" spans="2:65" s="1" customFormat="1" ht="38.25" customHeight="1">
      <c r="B134" s="47"/>
      <c r="C134" s="224" t="s">
        <v>339</v>
      </c>
      <c r="D134" s="224" t="s">
        <v>275</v>
      </c>
      <c r="E134" s="225" t="s">
        <v>340</v>
      </c>
      <c r="F134" s="226" t="s">
        <v>341</v>
      </c>
      <c r="G134" s="227" t="s">
        <v>342</v>
      </c>
      <c r="H134" s="228">
        <v>198</v>
      </c>
      <c r="I134" s="229"/>
      <c r="J134" s="230">
        <f>ROUND(I134*H134,2)</f>
        <v>0</v>
      </c>
      <c r="K134" s="226" t="s">
        <v>279</v>
      </c>
      <c r="L134" s="73"/>
      <c r="M134" s="231" t="s">
        <v>21</v>
      </c>
      <c r="N134" s="232" t="s">
        <v>47</v>
      </c>
      <c r="O134" s="48"/>
      <c r="P134" s="233">
        <f>O134*H134</f>
        <v>0</v>
      </c>
      <c r="Q134" s="233">
        <v>0.00133</v>
      </c>
      <c r="R134" s="233">
        <f>Q134*H134</f>
        <v>0.26334</v>
      </c>
      <c r="S134" s="233">
        <v>0</v>
      </c>
      <c r="T134" s="234">
        <f>S134*H134</f>
        <v>0</v>
      </c>
      <c r="AR134" s="24" t="s">
        <v>280</v>
      </c>
      <c r="AT134" s="24" t="s">
        <v>275</v>
      </c>
      <c r="AU134" s="24" t="s">
        <v>86</v>
      </c>
      <c r="AY134" s="24" t="s">
        <v>273</v>
      </c>
      <c r="BE134" s="235">
        <f>IF(N134="základní",J134,0)</f>
        <v>0</v>
      </c>
      <c r="BF134" s="235">
        <f>IF(N134="snížená",J134,0)</f>
        <v>0</v>
      </c>
      <c r="BG134" s="235">
        <f>IF(N134="zákl. přenesená",J134,0)</f>
        <v>0</v>
      </c>
      <c r="BH134" s="235">
        <f>IF(N134="sníž. přenesená",J134,0)</f>
        <v>0</v>
      </c>
      <c r="BI134" s="235">
        <f>IF(N134="nulová",J134,0)</f>
        <v>0</v>
      </c>
      <c r="BJ134" s="24" t="s">
        <v>84</v>
      </c>
      <c r="BK134" s="235">
        <f>ROUND(I134*H134,2)</f>
        <v>0</v>
      </c>
      <c r="BL134" s="24" t="s">
        <v>280</v>
      </c>
      <c r="BM134" s="24" t="s">
        <v>343</v>
      </c>
    </row>
    <row r="135" spans="2:47" s="1" customFormat="1" ht="13.5">
      <c r="B135" s="47"/>
      <c r="C135" s="75"/>
      <c r="D135" s="236" t="s">
        <v>282</v>
      </c>
      <c r="E135" s="75"/>
      <c r="F135" s="237" t="s">
        <v>344</v>
      </c>
      <c r="G135" s="75"/>
      <c r="H135" s="75"/>
      <c r="I135" s="194"/>
      <c r="J135" s="75"/>
      <c r="K135" s="75"/>
      <c r="L135" s="73"/>
      <c r="M135" s="238"/>
      <c r="N135" s="48"/>
      <c r="O135" s="48"/>
      <c r="P135" s="48"/>
      <c r="Q135" s="48"/>
      <c r="R135" s="48"/>
      <c r="S135" s="48"/>
      <c r="T135" s="96"/>
      <c r="AT135" s="24" t="s">
        <v>282</v>
      </c>
      <c r="AU135" s="24" t="s">
        <v>86</v>
      </c>
    </row>
    <row r="136" spans="2:51" s="11" customFormat="1" ht="13.5">
      <c r="B136" s="239"/>
      <c r="C136" s="240"/>
      <c r="D136" s="236" t="s">
        <v>304</v>
      </c>
      <c r="E136" s="241" t="s">
        <v>21</v>
      </c>
      <c r="F136" s="242" t="s">
        <v>345</v>
      </c>
      <c r="G136" s="240"/>
      <c r="H136" s="243">
        <v>198</v>
      </c>
      <c r="I136" s="244"/>
      <c r="J136" s="240"/>
      <c r="K136" s="240"/>
      <c r="L136" s="245"/>
      <c r="M136" s="246"/>
      <c r="N136" s="247"/>
      <c r="O136" s="247"/>
      <c r="P136" s="247"/>
      <c r="Q136" s="247"/>
      <c r="R136" s="247"/>
      <c r="S136" s="247"/>
      <c r="T136" s="248"/>
      <c r="AT136" s="249" t="s">
        <v>304</v>
      </c>
      <c r="AU136" s="249" t="s">
        <v>86</v>
      </c>
      <c r="AV136" s="11" t="s">
        <v>86</v>
      </c>
      <c r="AW136" s="11" t="s">
        <v>40</v>
      </c>
      <c r="AX136" s="11" t="s">
        <v>84</v>
      </c>
      <c r="AY136" s="249" t="s">
        <v>273</v>
      </c>
    </row>
    <row r="137" spans="2:65" s="1" customFormat="1" ht="16.5" customHeight="1">
      <c r="B137" s="47"/>
      <c r="C137" s="261" t="s">
        <v>346</v>
      </c>
      <c r="D137" s="261" t="s">
        <v>347</v>
      </c>
      <c r="E137" s="262" t="s">
        <v>348</v>
      </c>
      <c r="F137" s="263" t="s">
        <v>349</v>
      </c>
      <c r="G137" s="264" t="s">
        <v>350</v>
      </c>
      <c r="H137" s="265">
        <v>4.217</v>
      </c>
      <c r="I137" s="266"/>
      <c r="J137" s="267">
        <f>ROUND(I137*H137,2)</f>
        <v>0</v>
      </c>
      <c r="K137" s="263" t="s">
        <v>279</v>
      </c>
      <c r="L137" s="268"/>
      <c r="M137" s="269" t="s">
        <v>21</v>
      </c>
      <c r="N137" s="270" t="s">
        <v>47</v>
      </c>
      <c r="O137" s="48"/>
      <c r="P137" s="233">
        <f>O137*H137</f>
        <v>0</v>
      </c>
      <c r="Q137" s="233">
        <v>1</v>
      </c>
      <c r="R137" s="233">
        <f>Q137*H137</f>
        <v>4.217</v>
      </c>
      <c r="S137" s="233">
        <v>0</v>
      </c>
      <c r="T137" s="234">
        <f>S137*H137</f>
        <v>0</v>
      </c>
      <c r="AR137" s="24" t="s">
        <v>318</v>
      </c>
      <c r="AT137" s="24" t="s">
        <v>347</v>
      </c>
      <c r="AU137" s="24" t="s">
        <v>86</v>
      </c>
      <c r="AY137" s="24" t="s">
        <v>273</v>
      </c>
      <c r="BE137" s="235">
        <f>IF(N137="základní",J137,0)</f>
        <v>0</v>
      </c>
      <c r="BF137" s="235">
        <f>IF(N137="snížená",J137,0)</f>
        <v>0</v>
      </c>
      <c r="BG137" s="235">
        <f>IF(N137="zákl. přenesená",J137,0)</f>
        <v>0</v>
      </c>
      <c r="BH137" s="235">
        <f>IF(N137="sníž. přenesená",J137,0)</f>
        <v>0</v>
      </c>
      <c r="BI137" s="235">
        <f>IF(N137="nulová",J137,0)</f>
        <v>0</v>
      </c>
      <c r="BJ137" s="24" t="s">
        <v>84</v>
      </c>
      <c r="BK137" s="235">
        <f>ROUND(I137*H137,2)</f>
        <v>0</v>
      </c>
      <c r="BL137" s="24" t="s">
        <v>280</v>
      </c>
      <c r="BM137" s="24" t="s">
        <v>351</v>
      </c>
    </row>
    <row r="138" spans="2:47" s="1" customFormat="1" ht="13.5">
      <c r="B138" s="47"/>
      <c r="C138" s="75"/>
      <c r="D138" s="236" t="s">
        <v>352</v>
      </c>
      <c r="E138" s="75"/>
      <c r="F138" s="237" t="s">
        <v>353</v>
      </c>
      <c r="G138" s="75"/>
      <c r="H138" s="75"/>
      <c r="I138" s="194"/>
      <c r="J138" s="75"/>
      <c r="K138" s="75"/>
      <c r="L138" s="73"/>
      <c r="M138" s="238"/>
      <c r="N138" s="48"/>
      <c r="O138" s="48"/>
      <c r="P138" s="48"/>
      <c r="Q138" s="48"/>
      <c r="R138" s="48"/>
      <c r="S138" s="48"/>
      <c r="T138" s="96"/>
      <c r="AT138" s="24" t="s">
        <v>352</v>
      </c>
      <c r="AU138" s="24" t="s">
        <v>86</v>
      </c>
    </row>
    <row r="139" spans="2:51" s="11" customFormat="1" ht="13.5">
      <c r="B139" s="239"/>
      <c r="C139" s="240"/>
      <c r="D139" s="236" t="s">
        <v>304</v>
      </c>
      <c r="E139" s="241" t="s">
        <v>21</v>
      </c>
      <c r="F139" s="242" t="s">
        <v>354</v>
      </c>
      <c r="G139" s="240"/>
      <c r="H139" s="243">
        <v>4.217</v>
      </c>
      <c r="I139" s="244"/>
      <c r="J139" s="240"/>
      <c r="K139" s="240"/>
      <c r="L139" s="245"/>
      <c r="M139" s="246"/>
      <c r="N139" s="247"/>
      <c r="O139" s="247"/>
      <c r="P139" s="247"/>
      <c r="Q139" s="247"/>
      <c r="R139" s="247"/>
      <c r="S139" s="247"/>
      <c r="T139" s="248"/>
      <c r="AT139" s="249" t="s">
        <v>304</v>
      </c>
      <c r="AU139" s="249" t="s">
        <v>86</v>
      </c>
      <c r="AV139" s="11" t="s">
        <v>86</v>
      </c>
      <c r="AW139" s="11" t="s">
        <v>40</v>
      </c>
      <c r="AX139" s="11" t="s">
        <v>84</v>
      </c>
      <c r="AY139" s="249" t="s">
        <v>273</v>
      </c>
    </row>
    <row r="140" spans="2:65" s="1" customFormat="1" ht="16.5" customHeight="1">
      <c r="B140" s="47"/>
      <c r="C140" s="261" t="s">
        <v>355</v>
      </c>
      <c r="D140" s="261" t="s">
        <v>347</v>
      </c>
      <c r="E140" s="262" t="s">
        <v>356</v>
      </c>
      <c r="F140" s="263" t="s">
        <v>357</v>
      </c>
      <c r="G140" s="264" t="s">
        <v>314</v>
      </c>
      <c r="H140" s="265">
        <v>9.714</v>
      </c>
      <c r="I140" s="266"/>
      <c r="J140" s="267">
        <f>ROUND(I140*H140,2)</f>
        <v>0</v>
      </c>
      <c r="K140" s="263" t="s">
        <v>279</v>
      </c>
      <c r="L140" s="268"/>
      <c r="M140" s="269" t="s">
        <v>21</v>
      </c>
      <c r="N140" s="270" t="s">
        <v>47</v>
      </c>
      <c r="O140" s="48"/>
      <c r="P140" s="233">
        <f>O140*H140</f>
        <v>0</v>
      </c>
      <c r="Q140" s="233">
        <v>2.429</v>
      </c>
      <c r="R140" s="233">
        <f>Q140*H140</f>
        <v>23.595306</v>
      </c>
      <c r="S140" s="233">
        <v>0</v>
      </c>
      <c r="T140" s="234">
        <f>S140*H140</f>
        <v>0</v>
      </c>
      <c r="AR140" s="24" t="s">
        <v>318</v>
      </c>
      <c r="AT140" s="24" t="s">
        <v>347</v>
      </c>
      <c r="AU140" s="24" t="s">
        <v>86</v>
      </c>
      <c r="AY140" s="24" t="s">
        <v>273</v>
      </c>
      <c r="BE140" s="235">
        <f>IF(N140="základní",J140,0)</f>
        <v>0</v>
      </c>
      <c r="BF140" s="235">
        <f>IF(N140="snížená",J140,0)</f>
        <v>0</v>
      </c>
      <c r="BG140" s="235">
        <f>IF(N140="zákl. přenesená",J140,0)</f>
        <v>0</v>
      </c>
      <c r="BH140" s="235">
        <f>IF(N140="sníž. přenesená",J140,0)</f>
        <v>0</v>
      </c>
      <c r="BI140" s="235">
        <f>IF(N140="nulová",J140,0)</f>
        <v>0</v>
      </c>
      <c r="BJ140" s="24" t="s">
        <v>84</v>
      </c>
      <c r="BK140" s="235">
        <f>ROUND(I140*H140,2)</f>
        <v>0</v>
      </c>
      <c r="BL140" s="24" t="s">
        <v>280</v>
      </c>
      <c r="BM140" s="24" t="s">
        <v>358</v>
      </c>
    </row>
    <row r="141" spans="2:51" s="11" customFormat="1" ht="13.5">
      <c r="B141" s="239"/>
      <c r="C141" s="240"/>
      <c r="D141" s="236" t="s">
        <v>304</v>
      </c>
      <c r="E141" s="241" t="s">
        <v>21</v>
      </c>
      <c r="F141" s="242" t="s">
        <v>359</v>
      </c>
      <c r="G141" s="240"/>
      <c r="H141" s="243">
        <v>9.714</v>
      </c>
      <c r="I141" s="244"/>
      <c r="J141" s="240"/>
      <c r="K141" s="240"/>
      <c r="L141" s="245"/>
      <c r="M141" s="246"/>
      <c r="N141" s="247"/>
      <c r="O141" s="247"/>
      <c r="P141" s="247"/>
      <c r="Q141" s="247"/>
      <c r="R141" s="247"/>
      <c r="S141" s="247"/>
      <c r="T141" s="248"/>
      <c r="AT141" s="249" t="s">
        <v>304</v>
      </c>
      <c r="AU141" s="249" t="s">
        <v>86</v>
      </c>
      <c r="AV141" s="11" t="s">
        <v>86</v>
      </c>
      <c r="AW141" s="11" t="s">
        <v>40</v>
      </c>
      <c r="AX141" s="11" t="s">
        <v>84</v>
      </c>
      <c r="AY141" s="249" t="s">
        <v>273</v>
      </c>
    </row>
    <row r="142" spans="2:65" s="1" customFormat="1" ht="16.5" customHeight="1">
      <c r="B142" s="47"/>
      <c r="C142" s="224" t="s">
        <v>360</v>
      </c>
      <c r="D142" s="224" t="s">
        <v>275</v>
      </c>
      <c r="E142" s="225" t="s">
        <v>361</v>
      </c>
      <c r="F142" s="226" t="s">
        <v>362</v>
      </c>
      <c r="G142" s="227" t="s">
        <v>342</v>
      </c>
      <c r="H142" s="228">
        <v>198</v>
      </c>
      <c r="I142" s="229"/>
      <c r="J142" s="230">
        <f>ROUND(I142*H142,2)</f>
        <v>0</v>
      </c>
      <c r="K142" s="226" t="s">
        <v>279</v>
      </c>
      <c r="L142" s="73"/>
      <c r="M142" s="231" t="s">
        <v>21</v>
      </c>
      <c r="N142" s="232" t="s">
        <v>47</v>
      </c>
      <c r="O142" s="48"/>
      <c r="P142" s="233">
        <f>O142*H142</f>
        <v>0</v>
      </c>
      <c r="Q142" s="233">
        <v>0</v>
      </c>
      <c r="R142" s="233">
        <f>Q142*H142</f>
        <v>0</v>
      </c>
      <c r="S142" s="233">
        <v>0</v>
      </c>
      <c r="T142" s="234">
        <f>S142*H142</f>
        <v>0</v>
      </c>
      <c r="AR142" s="24" t="s">
        <v>280</v>
      </c>
      <c r="AT142" s="24" t="s">
        <v>275</v>
      </c>
      <c r="AU142" s="24" t="s">
        <v>86</v>
      </c>
      <c r="AY142" s="24" t="s">
        <v>273</v>
      </c>
      <c r="BE142" s="235">
        <f>IF(N142="základní",J142,0)</f>
        <v>0</v>
      </c>
      <c r="BF142" s="235">
        <f>IF(N142="snížená",J142,0)</f>
        <v>0</v>
      </c>
      <c r="BG142" s="235">
        <f>IF(N142="zákl. přenesená",J142,0)</f>
        <v>0</v>
      </c>
      <c r="BH142" s="235">
        <f>IF(N142="sníž. přenesená",J142,0)</f>
        <v>0</v>
      </c>
      <c r="BI142" s="235">
        <f>IF(N142="nulová",J142,0)</f>
        <v>0</v>
      </c>
      <c r="BJ142" s="24" t="s">
        <v>84</v>
      </c>
      <c r="BK142" s="235">
        <f>ROUND(I142*H142,2)</f>
        <v>0</v>
      </c>
      <c r="BL142" s="24" t="s">
        <v>280</v>
      </c>
      <c r="BM142" s="24" t="s">
        <v>363</v>
      </c>
    </row>
    <row r="143" spans="2:51" s="11" customFormat="1" ht="13.5">
      <c r="B143" s="239"/>
      <c r="C143" s="240"/>
      <c r="D143" s="236" t="s">
        <v>304</v>
      </c>
      <c r="E143" s="241" t="s">
        <v>21</v>
      </c>
      <c r="F143" s="242" t="s">
        <v>345</v>
      </c>
      <c r="G143" s="240"/>
      <c r="H143" s="243">
        <v>198</v>
      </c>
      <c r="I143" s="244"/>
      <c r="J143" s="240"/>
      <c r="K143" s="240"/>
      <c r="L143" s="245"/>
      <c r="M143" s="246"/>
      <c r="N143" s="247"/>
      <c r="O143" s="247"/>
      <c r="P143" s="247"/>
      <c r="Q143" s="247"/>
      <c r="R143" s="247"/>
      <c r="S143" s="247"/>
      <c r="T143" s="248"/>
      <c r="AT143" s="249" t="s">
        <v>304</v>
      </c>
      <c r="AU143" s="249" t="s">
        <v>86</v>
      </c>
      <c r="AV143" s="11" t="s">
        <v>86</v>
      </c>
      <c r="AW143" s="11" t="s">
        <v>40</v>
      </c>
      <c r="AX143" s="11" t="s">
        <v>84</v>
      </c>
      <c r="AY143" s="249" t="s">
        <v>273</v>
      </c>
    </row>
    <row r="144" spans="2:65" s="1" customFormat="1" ht="38.25" customHeight="1">
      <c r="B144" s="47"/>
      <c r="C144" s="224" t="s">
        <v>10</v>
      </c>
      <c r="D144" s="224" t="s">
        <v>275</v>
      </c>
      <c r="E144" s="225" t="s">
        <v>364</v>
      </c>
      <c r="F144" s="226" t="s">
        <v>365</v>
      </c>
      <c r="G144" s="227" t="s">
        <v>314</v>
      </c>
      <c r="H144" s="228">
        <v>164.564</v>
      </c>
      <c r="I144" s="229"/>
      <c r="J144" s="230">
        <f>ROUND(I144*H144,2)</f>
        <v>0</v>
      </c>
      <c r="K144" s="226" t="s">
        <v>279</v>
      </c>
      <c r="L144" s="73"/>
      <c r="M144" s="231" t="s">
        <v>21</v>
      </c>
      <c r="N144" s="232" t="s">
        <v>47</v>
      </c>
      <c r="O144" s="48"/>
      <c r="P144" s="233">
        <f>O144*H144</f>
        <v>0</v>
      </c>
      <c r="Q144" s="233">
        <v>0</v>
      </c>
      <c r="R144" s="233">
        <f>Q144*H144</f>
        <v>0</v>
      </c>
      <c r="S144" s="233">
        <v>0</v>
      </c>
      <c r="T144" s="234">
        <f>S144*H144</f>
        <v>0</v>
      </c>
      <c r="AR144" s="24" t="s">
        <v>280</v>
      </c>
      <c r="AT144" s="24" t="s">
        <v>275</v>
      </c>
      <c r="AU144" s="24" t="s">
        <v>86</v>
      </c>
      <c r="AY144" s="24" t="s">
        <v>273</v>
      </c>
      <c r="BE144" s="235">
        <f>IF(N144="základní",J144,0)</f>
        <v>0</v>
      </c>
      <c r="BF144" s="235">
        <f>IF(N144="snížená",J144,0)</f>
        <v>0</v>
      </c>
      <c r="BG144" s="235">
        <f>IF(N144="zákl. přenesená",J144,0)</f>
        <v>0</v>
      </c>
      <c r="BH144" s="235">
        <f>IF(N144="sníž. přenesená",J144,0)</f>
        <v>0</v>
      </c>
      <c r="BI144" s="235">
        <f>IF(N144="nulová",J144,0)</f>
        <v>0</v>
      </c>
      <c r="BJ144" s="24" t="s">
        <v>84</v>
      </c>
      <c r="BK144" s="235">
        <f>ROUND(I144*H144,2)</f>
        <v>0</v>
      </c>
      <c r="BL144" s="24" t="s">
        <v>280</v>
      </c>
      <c r="BM144" s="24" t="s">
        <v>366</v>
      </c>
    </row>
    <row r="145" spans="2:47" s="1" customFormat="1" ht="13.5">
      <c r="B145" s="47"/>
      <c r="C145" s="75"/>
      <c r="D145" s="236" t="s">
        <v>282</v>
      </c>
      <c r="E145" s="75"/>
      <c r="F145" s="237" t="s">
        <v>367</v>
      </c>
      <c r="G145" s="75"/>
      <c r="H145" s="75"/>
      <c r="I145" s="194"/>
      <c r="J145" s="75"/>
      <c r="K145" s="75"/>
      <c r="L145" s="73"/>
      <c r="M145" s="238"/>
      <c r="N145" s="48"/>
      <c r="O145" s="48"/>
      <c r="P145" s="48"/>
      <c r="Q145" s="48"/>
      <c r="R145" s="48"/>
      <c r="S145" s="48"/>
      <c r="T145" s="96"/>
      <c r="AT145" s="24" t="s">
        <v>282</v>
      </c>
      <c r="AU145" s="24" t="s">
        <v>86</v>
      </c>
    </row>
    <row r="146" spans="2:51" s="11" customFormat="1" ht="13.5">
      <c r="B146" s="239"/>
      <c r="C146" s="240"/>
      <c r="D146" s="236" t="s">
        <v>304</v>
      </c>
      <c r="E146" s="241" t="s">
        <v>193</v>
      </c>
      <c r="F146" s="242" t="s">
        <v>368</v>
      </c>
      <c r="G146" s="240"/>
      <c r="H146" s="243">
        <v>164.564</v>
      </c>
      <c r="I146" s="244"/>
      <c r="J146" s="240"/>
      <c r="K146" s="240"/>
      <c r="L146" s="245"/>
      <c r="M146" s="246"/>
      <c r="N146" s="247"/>
      <c r="O146" s="247"/>
      <c r="P146" s="247"/>
      <c r="Q146" s="247"/>
      <c r="R146" s="247"/>
      <c r="S146" s="247"/>
      <c r="T146" s="248"/>
      <c r="AT146" s="249" t="s">
        <v>304</v>
      </c>
      <c r="AU146" s="249" t="s">
        <v>86</v>
      </c>
      <c r="AV146" s="11" t="s">
        <v>86</v>
      </c>
      <c r="AW146" s="11" t="s">
        <v>40</v>
      </c>
      <c r="AX146" s="11" t="s">
        <v>84</v>
      </c>
      <c r="AY146" s="249" t="s">
        <v>273</v>
      </c>
    </row>
    <row r="147" spans="2:65" s="1" customFormat="1" ht="38.25" customHeight="1">
      <c r="B147" s="47"/>
      <c r="C147" s="224" t="s">
        <v>369</v>
      </c>
      <c r="D147" s="224" t="s">
        <v>275</v>
      </c>
      <c r="E147" s="225" t="s">
        <v>370</v>
      </c>
      <c r="F147" s="226" t="s">
        <v>371</v>
      </c>
      <c r="G147" s="227" t="s">
        <v>314</v>
      </c>
      <c r="H147" s="228">
        <v>164.564</v>
      </c>
      <c r="I147" s="229"/>
      <c r="J147" s="230">
        <f>ROUND(I147*H147,2)</f>
        <v>0</v>
      </c>
      <c r="K147" s="226" t="s">
        <v>279</v>
      </c>
      <c r="L147" s="73"/>
      <c r="M147" s="231" t="s">
        <v>21</v>
      </c>
      <c r="N147" s="232" t="s">
        <v>47</v>
      </c>
      <c r="O147" s="48"/>
      <c r="P147" s="233">
        <f>O147*H147</f>
        <v>0</v>
      </c>
      <c r="Q147" s="233">
        <v>0</v>
      </c>
      <c r="R147" s="233">
        <f>Q147*H147</f>
        <v>0</v>
      </c>
      <c r="S147" s="233">
        <v>0</v>
      </c>
      <c r="T147" s="234">
        <f>S147*H147</f>
        <v>0</v>
      </c>
      <c r="AR147" s="24" t="s">
        <v>280</v>
      </c>
      <c r="AT147" s="24" t="s">
        <v>275</v>
      </c>
      <c r="AU147" s="24" t="s">
        <v>86</v>
      </c>
      <c r="AY147" s="24" t="s">
        <v>273</v>
      </c>
      <c r="BE147" s="235">
        <f>IF(N147="základní",J147,0)</f>
        <v>0</v>
      </c>
      <c r="BF147" s="235">
        <f>IF(N147="snížená",J147,0)</f>
        <v>0</v>
      </c>
      <c r="BG147" s="235">
        <f>IF(N147="zákl. přenesená",J147,0)</f>
        <v>0</v>
      </c>
      <c r="BH147" s="235">
        <f>IF(N147="sníž. přenesená",J147,0)</f>
        <v>0</v>
      </c>
      <c r="BI147" s="235">
        <f>IF(N147="nulová",J147,0)</f>
        <v>0</v>
      </c>
      <c r="BJ147" s="24" t="s">
        <v>84</v>
      </c>
      <c r="BK147" s="235">
        <f>ROUND(I147*H147,2)</f>
        <v>0</v>
      </c>
      <c r="BL147" s="24" t="s">
        <v>280</v>
      </c>
      <c r="BM147" s="24" t="s">
        <v>372</v>
      </c>
    </row>
    <row r="148" spans="2:47" s="1" customFormat="1" ht="13.5">
      <c r="B148" s="47"/>
      <c r="C148" s="75"/>
      <c r="D148" s="236" t="s">
        <v>282</v>
      </c>
      <c r="E148" s="75"/>
      <c r="F148" s="237" t="s">
        <v>367</v>
      </c>
      <c r="G148" s="75"/>
      <c r="H148" s="75"/>
      <c r="I148" s="194"/>
      <c r="J148" s="75"/>
      <c r="K148" s="75"/>
      <c r="L148" s="73"/>
      <c r="M148" s="238"/>
      <c r="N148" s="48"/>
      <c r="O148" s="48"/>
      <c r="P148" s="48"/>
      <c r="Q148" s="48"/>
      <c r="R148" s="48"/>
      <c r="S148" s="48"/>
      <c r="T148" s="96"/>
      <c r="AT148" s="24" t="s">
        <v>282</v>
      </c>
      <c r="AU148" s="24" t="s">
        <v>86</v>
      </c>
    </row>
    <row r="149" spans="2:51" s="11" customFormat="1" ht="13.5">
      <c r="B149" s="239"/>
      <c r="C149" s="240"/>
      <c r="D149" s="236" t="s">
        <v>304</v>
      </c>
      <c r="E149" s="241" t="s">
        <v>21</v>
      </c>
      <c r="F149" s="242" t="s">
        <v>193</v>
      </c>
      <c r="G149" s="240"/>
      <c r="H149" s="243">
        <v>164.564</v>
      </c>
      <c r="I149" s="244"/>
      <c r="J149" s="240"/>
      <c r="K149" s="240"/>
      <c r="L149" s="245"/>
      <c r="M149" s="246"/>
      <c r="N149" s="247"/>
      <c r="O149" s="247"/>
      <c r="P149" s="247"/>
      <c r="Q149" s="247"/>
      <c r="R149" s="247"/>
      <c r="S149" s="247"/>
      <c r="T149" s="248"/>
      <c r="AT149" s="249" t="s">
        <v>304</v>
      </c>
      <c r="AU149" s="249" t="s">
        <v>86</v>
      </c>
      <c r="AV149" s="11" t="s">
        <v>86</v>
      </c>
      <c r="AW149" s="11" t="s">
        <v>40</v>
      </c>
      <c r="AX149" s="11" t="s">
        <v>84</v>
      </c>
      <c r="AY149" s="249" t="s">
        <v>273</v>
      </c>
    </row>
    <row r="150" spans="2:65" s="1" customFormat="1" ht="25.5" customHeight="1">
      <c r="B150" s="47"/>
      <c r="C150" s="224" t="s">
        <v>373</v>
      </c>
      <c r="D150" s="224" t="s">
        <v>275</v>
      </c>
      <c r="E150" s="225" t="s">
        <v>374</v>
      </c>
      <c r="F150" s="226" t="s">
        <v>375</v>
      </c>
      <c r="G150" s="227" t="s">
        <v>314</v>
      </c>
      <c r="H150" s="228">
        <v>164.564</v>
      </c>
      <c r="I150" s="229"/>
      <c r="J150" s="230">
        <f>ROUND(I150*H150,2)</f>
        <v>0</v>
      </c>
      <c r="K150" s="226" t="s">
        <v>279</v>
      </c>
      <c r="L150" s="73"/>
      <c r="M150" s="231" t="s">
        <v>21</v>
      </c>
      <c r="N150" s="232" t="s">
        <v>47</v>
      </c>
      <c r="O150" s="48"/>
      <c r="P150" s="233">
        <f>O150*H150</f>
        <v>0</v>
      </c>
      <c r="Q150" s="233">
        <v>0</v>
      </c>
      <c r="R150" s="233">
        <f>Q150*H150</f>
        <v>0</v>
      </c>
      <c r="S150" s="233">
        <v>0</v>
      </c>
      <c r="T150" s="234">
        <f>S150*H150</f>
        <v>0</v>
      </c>
      <c r="AR150" s="24" t="s">
        <v>280</v>
      </c>
      <c r="AT150" s="24" t="s">
        <v>275</v>
      </c>
      <c r="AU150" s="24" t="s">
        <v>86</v>
      </c>
      <c r="AY150" s="24" t="s">
        <v>273</v>
      </c>
      <c r="BE150" s="235">
        <f>IF(N150="základní",J150,0)</f>
        <v>0</v>
      </c>
      <c r="BF150" s="235">
        <f>IF(N150="snížená",J150,0)</f>
        <v>0</v>
      </c>
      <c r="BG150" s="235">
        <f>IF(N150="zákl. přenesená",J150,0)</f>
        <v>0</v>
      </c>
      <c r="BH150" s="235">
        <f>IF(N150="sníž. přenesená",J150,0)</f>
        <v>0</v>
      </c>
      <c r="BI150" s="235">
        <f>IF(N150="nulová",J150,0)</f>
        <v>0</v>
      </c>
      <c r="BJ150" s="24" t="s">
        <v>84</v>
      </c>
      <c r="BK150" s="235">
        <f>ROUND(I150*H150,2)</f>
        <v>0</v>
      </c>
      <c r="BL150" s="24" t="s">
        <v>280</v>
      </c>
      <c r="BM150" s="24" t="s">
        <v>376</v>
      </c>
    </row>
    <row r="151" spans="2:47" s="1" customFormat="1" ht="13.5">
      <c r="B151" s="47"/>
      <c r="C151" s="75"/>
      <c r="D151" s="236" t="s">
        <v>282</v>
      </c>
      <c r="E151" s="75"/>
      <c r="F151" s="237" t="s">
        <v>377</v>
      </c>
      <c r="G151" s="75"/>
      <c r="H151" s="75"/>
      <c r="I151" s="194"/>
      <c r="J151" s="75"/>
      <c r="K151" s="75"/>
      <c r="L151" s="73"/>
      <c r="M151" s="238"/>
      <c r="N151" s="48"/>
      <c r="O151" s="48"/>
      <c r="P151" s="48"/>
      <c r="Q151" s="48"/>
      <c r="R151" s="48"/>
      <c r="S151" s="48"/>
      <c r="T151" s="96"/>
      <c r="AT151" s="24" t="s">
        <v>282</v>
      </c>
      <c r="AU151" s="24" t="s">
        <v>86</v>
      </c>
    </row>
    <row r="152" spans="2:51" s="11" customFormat="1" ht="13.5">
      <c r="B152" s="239"/>
      <c r="C152" s="240"/>
      <c r="D152" s="236" t="s">
        <v>304</v>
      </c>
      <c r="E152" s="241" t="s">
        <v>21</v>
      </c>
      <c r="F152" s="242" t="s">
        <v>193</v>
      </c>
      <c r="G152" s="240"/>
      <c r="H152" s="243">
        <v>164.564</v>
      </c>
      <c r="I152" s="244"/>
      <c r="J152" s="240"/>
      <c r="K152" s="240"/>
      <c r="L152" s="245"/>
      <c r="M152" s="246"/>
      <c r="N152" s="247"/>
      <c r="O152" s="247"/>
      <c r="P152" s="247"/>
      <c r="Q152" s="247"/>
      <c r="R152" s="247"/>
      <c r="S152" s="247"/>
      <c r="T152" s="248"/>
      <c r="AT152" s="249" t="s">
        <v>304</v>
      </c>
      <c r="AU152" s="249" t="s">
        <v>86</v>
      </c>
      <c r="AV152" s="11" t="s">
        <v>86</v>
      </c>
      <c r="AW152" s="11" t="s">
        <v>40</v>
      </c>
      <c r="AX152" s="11" t="s">
        <v>84</v>
      </c>
      <c r="AY152" s="249" t="s">
        <v>273</v>
      </c>
    </row>
    <row r="153" spans="2:65" s="1" customFormat="1" ht="16.5" customHeight="1">
      <c r="B153" s="47"/>
      <c r="C153" s="224" t="s">
        <v>378</v>
      </c>
      <c r="D153" s="224" t="s">
        <v>275</v>
      </c>
      <c r="E153" s="225" t="s">
        <v>379</v>
      </c>
      <c r="F153" s="226" t="s">
        <v>380</v>
      </c>
      <c r="G153" s="227" t="s">
        <v>295</v>
      </c>
      <c r="H153" s="228">
        <v>8</v>
      </c>
      <c r="I153" s="229"/>
      <c r="J153" s="230">
        <f>ROUND(I153*H153,2)</f>
        <v>0</v>
      </c>
      <c r="K153" s="226" t="s">
        <v>21</v>
      </c>
      <c r="L153" s="73"/>
      <c r="M153" s="231" t="s">
        <v>21</v>
      </c>
      <c r="N153" s="232" t="s">
        <v>47</v>
      </c>
      <c r="O153" s="48"/>
      <c r="P153" s="233">
        <f>O153*H153</f>
        <v>0</v>
      </c>
      <c r="Q153" s="233">
        <v>0</v>
      </c>
      <c r="R153" s="233">
        <f>Q153*H153</f>
        <v>0</v>
      </c>
      <c r="S153" s="233">
        <v>0</v>
      </c>
      <c r="T153" s="234">
        <f>S153*H153</f>
        <v>0</v>
      </c>
      <c r="AR153" s="24" t="s">
        <v>280</v>
      </c>
      <c r="AT153" s="24" t="s">
        <v>275</v>
      </c>
      <c r="AU153" s="24" t="s">
        <v>86</v>
      </c>
      <c r="AY153" s="24" t="s">
        <v>273</v>
      </c>
      <c r="BE153" s="235">
        <f>IF(N153="základní",J153,0)</f>
        <v>0</v>
      </c>
      <c r="BF153" s="235">
        <f>IF(N153="snížená",J153,0)</f>
        <v>0</v>
      </c>
      <c r="BG153" s="235">
        <f>IF(N153="zákl. přenesená",J153,0)</f>
        <v>0</v>
      </c>
      <c r="BH153" s="235">
        <f>IF(N153="sníž. přenesená",J153,0)</f>
        <v>0</v>
      </c>
      <c r="BI153" s="235">
        <f>IF(N153="nulová",J153,0)</f>
        <v>0</v>
      </c>
      <c r="BJ153" s="24" t="s">
        <v>84</v>
      </c>
      <c r="BK153" s="235">
        <f>ROUND(I153*H153,2)</f>
        <v>0</v>
      </c>
      <c r="BL153" s="24" t="s">
        <v>280</v>
      </c>
      <c r="BM153" s="24" t="s">
        <v>381</v>
      </c>
    </row>
    <row r="154" spans="2:65" s="1" customFormat="1" ht="16.5" customHeight="1">
      <c r="B154" s="47"/>
      <c r="C154" s="224" t="s">
        <v>382</v>
      </c>
      <c r="D154" s="224" t="s">
        <v>275</v>
      </c>
      <c r="E154" s="225" t="s">
        <v>383</v>
      </c>
      <c r="F154" s="226" t="s">
        <v>384</v>
      </c>
      <c r="G154" s="227" t="s">
        <v>314</v>
      </c>
      <c r="H154" s="228">
        <v>164.564</v>
      </c>
      <c r="I154" s="229"/>
      <c r="J154" s="230">
        <f>ROUND(I154*H154,2)</f>
        <v>0</v>
      </c>
      <c r="K154" s="226" t="s">
        <v>279</v>
      </c>
      <c r="L154" s="73"/>
      <c r="M154" s="231" t="s">
        <v>21</v>
      </c>
      <c r="N154" s="232" t="s">
        <v>47</v>
      </c>
      <c r="O154" s="48"/>
      <c r="P154" s="233">
        <f>O154*H154</f>
        <v>0</v>
      </c>
      <c r="Q154" s="233">
        <v>0</v>
      </c>
      <c r="R154" s="233">
        <f>Q154*H154</f>
        <v>0</v>
      </c>
      <c r="S154" s="233">
        <v>0</v>
      </c>
      <c r="T154" s="234">
        <f>S154*H154</f>
        <v>0</v>
      </c>
      <c r="AR154" s="24" t="s">
        <v>280</v>
      </c>
      <c r="AT154" s="24" t="s">
        <v>275</v>
      </c>
      <c r="AU154" s="24" t="s">
        <v>86</v>
      </c>
      <c r="AY154" s="24" t="s">
        <v>273</v>
      </c>
      <c r="BE154" s="235">
        <f>IF(N154="základní",J154,0)</f>
        <v>0</v>
      </c>
      <c r="BF154" s="235">
        <f>IF(N154="snížená",J154,0)</f>
        <v>0</v>
      </c>
      <c r="BG154" s="235">
        <f>IF(N154="zákl. přenesená",J154,0)</f>
        <v>0</v>
      </c>
      <c r="BH154" s="235">
        <f>IF(N154="sníž. přenesená",J154,0)</f>
        <v>0</v>
      </c>
      <c r="BI154" s="235">
        <f>IF(N154="nulová",J154,0)</f>
        <v>0</v>
      </c>
      <c r="BJ154" s="24" t="s">
        <v>84</v>
      </c>
      <c r="BK154" s="235">
        <f>ROUND(I154*H154,2)</f>
        <v>0</v>
      </c>
      <c r="BL154" s="24" t="s">
        <v>280</v>
      </c>
      <c r="BM154" s="24" t="s">
        <v>385</v>
      </c>
    </row>
    <row r="155" spans="2:47" s="1" customFormat="1" ht="13.5">
      <c r="B155" s="47"/>
      <c r="C155" s="75"/>
      <c r="D155" s="236" t="s">
        <v>282</v>
      </c>
      <c r="E155" s="75"/>
      <c r="F155" s="237" t="s">
        <v>386</v>
      </c>
      <c r="G155" s="75"/>
      <c r="H155" s="75"/>
      <c r="I155" s="194"/>
      <c r="J155" s="75"/>
      <c r="K155" s="75"/>
      <c r="L155" s="73"/>
      <c r="M155" s="238"/>
      <c r="N155" s="48"/>
      <c r="O155" s="48"/>
      <c r="P155" s="48"/>
      <c r="Q155" s="48"/>
      <c r="R155" s="48"/>
      <c r="S155" s="48"/>
      <c r="T155" s="96"/>
      <c r="AT155" s="24" t="s">
        <v>282</v>
      </c>
      <c r="AU155" s="24" t="s">
        <v>86</v>
      </c>
    </row>
    <row r="156" spans="2:51" s="11" customFormat="1" ht="13.5">
      <c r="B156" s="239"/>
      <c r="C156" s="240"/>
      <c r="D156" s="236" t="s">
        <v>304</v>
      </c>
      <c r="E156" s="241" t="s">
        <v>21</v>
      </c>
      <c r="F156" s="242" t="s">
        <v>193</v>
      </c>
      <c r="G156" s="240"/>
      <c r="H156" s="243">
        <v>164.564</v>
      </c>
      <c r="I156" s="244"/>
      <c r="J156" s="240"/>
      <c r="K156" s="240"/>
      <c r="L156" s="245"/>
      <c r="M156" s="246"/>
      <c r="N156" s="247"/>
      <c r="O156" s="247"/>
      <c r="P156" s="247"/>
      <c r="Q156" s="247"/>
      <c r="R156" s="247"/>
      <c r="S156" s="247"/>
      <c r="T156" s="248"/>
      <c r="AT156" s="249" t="s">
        <v>304</v>
      </c>
      <c r="AU156" s="249" t="s">
        <v>86</v>
      </c>
      <c r="AV156" s="11" t="s">
        <v>86</v>
      </c>
      <c r="AW156" s="11" t="s">
        <v>40</v>
      </c>
      <c r="AX156" s="11" t="s">
        <v>84</v>
      </c>
      <c r="AY156" s="249" t="s">
        <v>273</v>
      </c>
    </row>
    <row r="157" spans="2:65" s="1" customFormat="1" ht="16.5" customHeight="1">
      <c r="B157" s="47"/>
      <c r="C157" s="224" t="s">
        <v>387</v>
      </c>
      <c r="D157" s="224" t="s">
        <v>275</v>
      </c>
      <c r="E157" s="225" t="s">
        <v>388</v>
      </c>
      <c r="F157" s="226" t="s">
        <v>389</v>
      </c>
      <c r="G157" s="227" t="s">
        <v>350</v>
      </c>
      <c r="H157" s="228">
        <v>296.215</v>
      </c>
      <c r="I157" s="229"/>
      <c r="J157" s="230">
        <f>ROUND(I157*H157,2)</f>
        <v>0</v>
      </c>
      <c r="K157" s="226" t="s">
        <v>279</v>
      </c>
      <c r="L157" s="73"/>
      <c r="M157" s="231" t="s">
        <v>21</v>
      </c>
      <c r="N157" s="232" t="s">
        <v>47</v>
      </c>
      <c r="O157" s="48"/>
      <c r="P157" s="233">
        <f>O157*H157</f>
        <v>0</v>
      </c>
      <c r="Q157" s="233">
        <v>0</v>
      </c>
      <c r="R157" s="233">
        <f>Q157*H157</f>
        <v>0</v>
      </c>
      <c r="S157" s="233">
        <v>0</v>
      </c>
      <c r="T157" s="234">
        <f>S157*H157</f>
        <v>0</v>
      </c>
      <c r="AR157" s="24" t="s">
        <v>280</v>
      </c>
      <c r="AT157" s="24" t="s">
        <v>275</v>
      </c>
      <c r="AU157" s="24" t="s">
        <v>86</v>
      </c>
      <c r="AY157" s="24" t="s">
        <v>273</v>
      </c>
      <c r="BE157" s="235">
        <f>IF(N157="základní",J157,0)</f>
        <v>0</v>
      </c>
      <c r="BF157" s="235">
        <f>IF(N157="snížená",J157,0)</f>
        <v>0</v>
      </c>
      <c r="BG157" s="235">
        <f>IF(N157="zákl. přenesená",J157,0)</f>
        <v>0</v>
      </c>
      <c r="BH157" s="235">
        <f>IF(N157="sníž. přenesená",J157,0)</f>
        <v>0</v>
      </c>
      <c r="BI157" s="235">
        <f>IF(N157="nulová",J157,0)</f>
        <v>0</v>
      </c>
      <c r="BJ157" s="24" t="s">
        <v>84</v>
      </c>
      <c r="BK157" s="235">
        <f>ROUND(I157*H157,2)</f>
        <v>0</v>
      </c>
      <c r="BL157" s="24" t="s">
        <v>280</v>
      </c>
      <c r="BM157" s="24" t="s">
        <v>390</v>
      </c>
    </row>
    <row r="158" spans="2:47" s="1" customFormat="1" ht="13.5">
      <c r="B158" s="47"/>
      <c r="C158" s="75"/>
      <c r="D158" s="236" t="s">
        <v>282</v>
      </c>
      <c r="E158" s="75"/>
      <c r="F158" s="237" t="s">
        <v>386</v>
      </c>
      <c r="G158" s="75"/>
      <c r="H158" s="75"/>
      <c r="I158" s="194"/>
      <c r="J158" s="75"/>
      <c r="K158" s="75"/>
      <c r="L158" s="73"/>
      <c r="M158" s="238"/>
      <c r="N158" s="48"/>
      <c r="O158" s="48"/>
      <c r="P158" s="48"/>
      <c r="Q158" s="48"/>
      <c r="R158" s="48"/>
      <c r="S158" s="48"/>
      <c r="T158" s="96"/>
      <c r="AT158" s="24" t="s">
        <v>282</v>
      </c>
      <c r="AU158" s="24" t="s">
        <v>86</v>
      </c>
    </row>
    <row r="159" spans="2:51" s="11" customFormat="1" ht="13.5">
      <c r="B159" s="239"/>
      <c r="C159" s="240"/>
      <c r="D159" s="236" t="s">
        <v>304</v>
      </c>
      <c r="E159" s="241" t="s">
        <v>21</v>
      </c>
      <c r="F159" s="242" t="s">
        <v>391</v>
      </c>
      <c r="G159" s="240"/>
      <c r="H159" s="243">
        <v>296.215</v>
      </c>
      <c r="I159" s="244"/>
      <c r="J159" s="240"/>
      <c r="K159" s="240"/>
      <c r="L159" s="245"/>
      <c r="M159" s="246"/>
      <c r="N159" s="247"/>
      <c r="O159" s="247"/>
      <c r="P159" s="247"/>
      <c r="Q159" s="247"/>
      <c r="R159" s="247"/>
      <c r="S159" s="247"/>
      <c r="T159" s="248"/>
      <c r="AT159" s="249" t="s">
        <v>304</v>
      </c>
      <c r="AU159" s="249" t="s">
        <v>86</v>
      </c>
      <c r="AV159" s="11" t="s">
        <v>86</v>
      </c>
      <c r="AW159" s="11" t="s">
        <v>40</v>
      </c>
      <c r="AX159" s="11" t="s">
        <v>84</v>
      </c>
      <c r="AY159" s="249" t="s">
        <v>273</v>
      </c>
    </row>
    <row r="160" spans="2:65" s="1" customFormat="1" ht="25.5" customHeight="1">
      <c r="B160" s="47"/>
      <c r="C160" s="224" t="s">
        <v>9</v>
      </c>
      <c r="D160" s="224" t="s">
        <v>275</v>
      </c>
      <c r="E160" s="225" t="s">
        <v>392</v>
      </c>
      <c r="F160" s="226" t="s">
        <v>393</v>
      </c>
      <c r="G160" s="227" t="s">
        <v>314</v>
      </c>
      <c r="H160" s="228">
        <v>89.58</v>
      </c>
      <c r="I160" s="229"/>
      <c r="J160" s="230">
        <f>ROUND(I160*H160,2)</f>
        <v>0</v>
      </c>
      <c r="K160" s="226" t="s">
        <v>279</v>
      </c>
      <c r="L160" s="73"/>
      <c r="M160" s="231" t="s">
        <v>21</v>
      </c>
      <c r="N160" s="232" t="s">
        <v>47</v>
      </c>
      <c r="O160" s="48"/>
      <c r="P160" s="233">
        <f>O160*H160</f>
        <v>0</v>
      </c>
      <c r="Q160" s="233">
        <v>0</v>
      </c>
      <c r="R160" s="233">
        <f>Q160*H160</f>
        <v>0</v>
      </c>
      <c r="S160" s="233">
        <v>0</v>
      </c>
      <c r="T160" s="234">
        <f>S160*H160</f>
        <v>0</v>
      </c>
      <c r="AR160" s="24" t="s">
        <v>280</v>
      </c>
      <c r="AT160" s="24" t="s">
        <v>275</v>
      </c>
      <c r="AU160" s="24" t="s">
        <v>86</v>
      </c>
      <c r="AY160" s="24" t="s">
        <v>273</v>
      </c>
      <c r="BE160" s="235">
        <f>IF(N160="základní",J160,0)</f>
        <v>0</v>
      </c>
      <c r="BF160" s="235">
        <f>IF(N160="snížená",J160,0)</f>
        <v>0</v>
      </c>
      <c r="BG160" s="235">
        <f>IF(N160="zákl. přenesená",J160,0)</f>
        <v>0</v>
      </c>
      <c r="BH160" s="235">
        <f>IF(N160="sníž. přenesená",J160,0)</f>
        <v>0</v>
      </c>
      <c r="BI160" s="235">
        <f>IF(N160="nulová",J160,0)</f>
        <v>0</v>
      </c>
      <c r="BJ160" s="24" t="s">
        <v>84</v>
      </c>
      <c r="BK160" s="235">
        <f>ROUND(I160*H160,2)</f>
        <v>0</v>
      </c>
      <c r="BL160" s="24" t="s">
        <v>280</v>
      </c>
      <c r="BM160" s="24" t="s">
        <v>394</v>
      </c>
    </row>
    <row r="161" spans="2:47" s="1" customFormat="1" ht="13.5">
      <c r="B161" s="47"/>
      <c r="C161" s="75"/>
      <c r="D161" s="236" t="s">
        <v>282</v>
      </c>
      <c r="E161" s="75"/>
      <c r="F161" s="237" t="s">
        <v>395</v>
      </c>
      <c r="G161" s="75"/>
      <c r="H161" s="75"/>
      <c r="I161" s="194"/>
      <c r="J161" s="75"/>
      <c r="K161" s="75"/>
      <c r="L161" s="73"/>
      <c r="M161" s="238"/>
      <c r="N161" s="48"/>
      <c r="O161" s="48"/>
      <c r="P161" s="48"/>
      <c r="Q161" s="48"/>
      <c r="R161" s="48"/>
      <c r="S161" s="48"/>
      <c r="T161" s="96"/>
      <c r="AT161" s="24" t="s">
        <v>282</v>
      </c>
      <c r="AU161" s="24" t="s">
        <v>86</v>
      </c>
    </row>
    <row r="162" spans="2:51" s="11" customFormat="1" ht="13.5">
      <c r="B162" s="239"/>
      <c r="C162" s="240"/>
      <c r="D162" s="236" t="s">
        <v>304</v>
      </c>
      <c r="E162" s="241" t="s">
        <v>210</v>
      </c>
      <c r="F162" s="242" t="s">
        <v>396</v>
      </c>
      <c r="G162" s="240"/>
      <c r="H162" s="243">
        <v>89.58</v>
      </c>
      <c r="I162" s="244"/>
      <c r="J162" s="240"/>
      <c r="K162" s="240"/>
      <c r="L162" s="245"/>
      <c r="M162" s="246"/>
      <c r="N162" s="247"/>
      <c r="O162" s="247"/>
      <c r="P162" s="247"/>
      <c r="Q162" s="247"/>
      <c r="R162" s="247"/>
      <c r="S162" s="247"/>
      <c r="T162" s="248"/>
      <c r="AT162" s="249" t="s">
        <v>304</v>
      </c>
      <c r="AU162" s="249" t="s">
        <v>86</v>
      </c>
      <c r="AV162" s="11" t="s">
        <v>86</v>
      </c>
      <c r="AW162" s="11" t="s">
        <v>40</v>
      </c>
      <c r="AX162" s="11" t="s">
        <v>84</v>
      </c>
      <c r="AY162" s="249" t="s">
        <v>273</v>
      </c>
    </row>
    <row r="163" spans="2:65" s="1" customFormat="1" ht="16.5" customHeight="1">
      <c r="B163" s="47"/>
      <c r="C163" s="261" t="s">
        <v>397</v>
      </c>
      <c r="D163" s="261" t="s">
        <v>347</v>
      </c>
      <c r="E163" s="262" t="s">
        <v>398</v>
      </c>
      <c r="F163" s="263" t="s">
        <v>399</v>
      </c>
      <c r="G163" s="264" t="s">
        <v>314</v>
      </c>
      <c r="H163" s="265">
        <v>42.08</v>
      </c>
      <c r="I163" s="266"/>
      <c r="J163" s="267">
        <f>ROUND(I163*H163,2)</f>
        <v>0</v>
      </c>
      <c r="K163" s="263" t="s">
        <v>21</v>
      </c>
      <c r="L163" s="268"/>
      <c r="M163" s="269" t="s">
        <v>21</v>
      </c>
      <c r="N163" s="270" t="s">
        <v>47</v>
      </c>
      <c r="O163" s="48"/>
      <c r="P163" s="233">
        <f>O163*H163</f>
        <v>0</v>
      </c>
      <c r="Q163" s="233">
        <v>0</v>
      </c>
      <c r="R163" s="233">
        <f>Q163*H163</f>
        <v>0</v>
      </c>
      <c r="S163" s="233">
        <v>0</v>
      </c>
      <c r="T163" s="234">
        <f>S163*H163</f>
        <v>0</v>
      </c>
      <c r="AR163" s="24" t="s">
        <v>318</v>
      </c>
      <c r="AT163" s="24" t="s">
        <v>347</v>
      </c>
      <c r="AU163" s="24" t="s">
        <v>86</v>
      </c>
      <c r="AY163" s="24" t="s">
        <v>273</v>
      </c>
      <c r="BE163" s="235">
        <f>IF(N163="základní",J163,0)</f>
        <v>0</v>
      </c>
      <c r="BF163" s="235">
        <f>IF(N163="snížená",J163,0)</f>
        <v>0</v>
      </c>
      <c r="BG163" s="235">
        <f>IF(N163="zákl. přenesená",J163,0)</f>
        <v>0</v>
      </c>
      <c r="BH163" s="235">
        <f>IF(N163="sníž. přenesená",J163,0)</f>
        <v>0</v>
      </c>
      <c r="BI163" s="235">
        <f>IF(N163="nulová",J163,0)</f>
        <v>0</v>
      </c>
      <c r="BJ163" s="24" t="s">
        <v>84</v>
      </c>
      <c r="BK163" s="235">
        <f>ROUND(I163*H163,2)</f>
        <v>0</v>
      </c>
      <c r="BL163" s="24" t="s">
        <v>280</v>
      </c>
      <c r="BM163" s="24" t="s">
        <v>400</v>
      </c>
    </row>
    <row r="164" spans="2:51" s="11" customFormat="1" ht="13.5">
      <c r="B164" s="239"/>
      <c r="C164" s="240"/>
      <c r="D164" s="236" t="s">
        <v>304</v>
      </c>
      <c r="E164" s="241" t="s">
        <v>21</v>
      </c>
      <c r="F164" s="242" t="s">
        <v>401</v>
      </c>
      <c r="G164" s="240"/>
      <c r="H164" s="243">
        <v>42.08</v>
      </c>
      <c r="I164" s="244"/>
      <c r="J164" s="240"/>
      <c r="K164" s="240"/>
      <c r="L164" s="245"/>
      <c r="M164" s="246"/>
      <c r="N164" s="247"/>
      <c r="O164" s="247"/>
      <c r="P164" s="247"/>
      <c r="Q164" s="247"/>
      <c r="R164" s="247"/>
      <c r="S164" s="247"/>
      <c r="T164" s="248"/>
      <c r="AT164" s="249" t="s">
        <v>304</v>
      </c>
      <c r="AU164" s="249" t="s">
        <v>86</v>
      </c>
      <c r="AV164" s="11" t="s">
        <v>86</v>
      </c>
      <c r="AW164" s="11" t="s">
        <v>40</v>
      </c>
      <c r="AX164" s="11" t="s">
        <v>84</v>
      </c>
      <c r="AY164" s="249" t="s">
        <v>273</v>
      </c>
    </row>
    <row r="165" spans="2:65" s="1" customFormat="1" ht="25.5" customHeight="1">
      <c r="B165" s="47"/>
      <c r="C165" s="224" t="s">
        <v>402</v>
      </c>
      <c r="D165" s="224" t="s">
        <v>275</v>
      </c>
      <c r="E165" s="225" t="s">
        <v>403</v>
      </c>
      <c r="F165" s="226" t="s">
        <v>404</v>
      </c>
      <c r="G165" s="227" t="s">
        <v>295</v>
      </c>
      <c r="H165" s="228">
        <v>140</v>
      </c>
      <c r="I165" s="229"/>
      <c r="J165" s="230">
        <f>ROUND(I165*H165,2)</f>
        <v>0</v>
      </c>
      <c r="K165" s="226" t="s">
        <v>279</v>
      </c>
      <c r="L165" s="73"/>
      <c r="M165" s="231" t="s">
        <v>21</v>
      </c>
      <c r="N165" s="232" t="s">
        <v>47</v>
      </c>
      <c r="O165" s="48"/>
      <c r="P165" s="233">
        <f>O165*H165</f>
        <v>0</v>
      </c>
      <c r="Q165" s="233">
        <v>0</v>
      </c>
      <c r="R165" s="233">
        <f>Q165*H165</f>
        <v>0</v>
      </c>
      <c r="S165" s="233">
        <v>0</v>
      </c>
      <c r="T165" s="234">
        <f>S165*H165</f>
        <v>0</v>
      </c>
      <c r="AR165" s="24" t="s">
        <v>280</v>
      </c>
      <c r="AT165" s="24" t="s">
        <v>275</v>
      </c>
      <c r="AU165" s="24" t="s">
        <v>86</v>
      </c>
      <c r="AY165" s="24" t="s">
        <v>273</v>
      </c>
      <c r="BE165" s="235">
        <f>IF(N165="základní",J165,0)</f>
        <v>0</v>
      </c>
      <c r="BF165" s="235">
        <f>IF(N165="snížená",J165,0)</f>
        <v>0</v>
      </c>
      <c r="BG165" s="235">
        <f>IF(N165="zákl. přenesená",J165,0)</f>
        <v>0</v>
      </c>
      <c r="BH165" s="235">
        <f>IF(N165="sníž. přenesená",J165,0)</f>
        <v>0</v>
      </c>
      <c r="BI165" s="235">
        <f>IF(N165="nulová",J165,0)</f>
        <v>0</v>
      </c>
      <c r="BJ165" s="24" t="s">
        <v>84</v>
      </c>
      <c r="BK165" s="235">
        <f>ROUND(I165*H165,2)</f>
        <v>0</v>
      </c>
      <c r="BL165" s="24" t="s">
        <v>280</v>
      </c>
      <c r="BM165" s="24" t="s">
        <v>405</v>
      </c>
    </row>
    <row r="166" spans="2:47" s="1" customFormat="1" ht="13.5">
      <c r="B166" s="47"/>
      <c r="C166" s="75"/>
      <c r="D166" s="236" t="s">
        <v>282</v>
      </c>
      <c r="E166" s="75"/>
      <c r="F166" s="237" t="s">
        <v>406</v>
      </c>
      <c r="G166" s="75"/>
      <c r="H166" s="75"/>
      <c r="I166" s="194"/>
      <c r="J166" s="75"/>
      <c r="K166" s="75"/>
      <c r="L166" s="73"/>
      <c r="M166" s="238"/>
      <c r="N166" s="48"/>
      <c r="O166" s="48"/>
      <c r="P166" s="48"/>
      <c r="Q166" s="48"/>
      <c r="R166" s="48"/>
      <c r="S166" s="48"/>
      <c r="T166" s="96"/>
      <c r="AT166" s="24" t="s">
        <v>282</v>
      </c>
      <c r="AU166" s="24" t="s">
        <v>86</v>
      </c>
    </row>
    <row r="167" spans="2:65" s="1" customFormat="1" ht="25.5" customHeight="1">
      <c r="B167" s="47"/>
      <c r="C167" s="224" t="s">
        <v>407</v>
      </c>
      <c r="D167" s="224" t="s">
        <v>275</v>
      </c>
      <c r="E167" s="225" t="s">
        <v>408</v>
      </c>
      <c r="F167" s="226" t="s">
        <v>409</v>
      </c>
      <c r="G167" s="227" t="s">
        <v>295</v>
      </c>
      <c r="H167" s="228">
        <v>140</v>
      </c>
      <c r="I167" s="229"/>
      <c r="J167" s="230">
        <f>ROUND(I167*H167,2)</f>
        <v>0</v>
      </c>
      <c r="K167" s="226" t="s">
        <v>279</v>
      </c>
      <c r="L167" s="73"/>
      <c r="M167" s="231" t="s">
        <v>21</v>
      </c>
      <c r="N167" s="232" t="s">
        <v>47</v>
      </c>
      <c r="O167" s="48"/>
      <c r="P167" s="233">
        <f>O167*H167</f>
        <v>0</v>
      </c>
      <c r="Q167" s="233">
        <v>0</v>
      </c>
      <c r="R167" s="233">
        <f>Q167*H167</f>
        <v>0</v>
      </c>
      <c r="S167" s="233">
        <v>0</v>
      </c>
      <c r="T167" s="234">
        <f>S167*H167</f>
        <v>0</v>
      </c>
      <c r="AR167" s="24" t="s">
        <v>280</v>
      </c>
      <c r="AT167" s="24" t="s">
        <v>275</v>
      </c>
      <c r="AU167" s="24" t="s">
        <v>86</v>
      </c>
      <c r="AY167" s="24" t="s">
        <v>273</v>
      </c>
      <c r="BE167" s="235">
        <f>IF(N167="základní",J167,0)</f>
        <v>0</v>
      </c>
      <c r="BF167" s="235">
        <f>IF(N167="snížená",J167,0)</f>
        <v>0</v>
      </c>
      <c r="BG167" s="235">
        <f>IF(N167="zákl. přenesená",J167,0)</f>
        <v>0</v>
      </c>
      <c r="BH167" s="235">
        <f>IF(N167="sníž. přenesená",J167,0)</f>
        <v>0</v>
      </c>
      <c r="BI167" s="235">
        <f>IF(N167="nulová",J167,0)</f>
        <v>0</v>
      </c>
      <c r="BJ167" s="24" t="s">
        <v>84</v>
      </c>
      <c r="BK167" s="235">
        <f>ROUND(I167*H167,2)</f>
        <v>0</v>
      </c>
      <c r="BL167" s="24" t="s">
        <v>280</v>
      </c>
      <c r="BM167" s="24" t="s">
        <v>410</v>
      </c>
    </row>
    <row r="168" spans="2:47" s="1" customFormat="1" ht="13.5">
      <c r="B168" s="47"/>
      <c r="C168" s="75"/>
      <c r="D168" s="236" t="s">
        <v>282</v>
      </c>
      <c r="E168" s="75"/>
      <c r="F168" s="237" t="s">
        <v>411</v>
      </c>
      <c r="G168" s="75"/>
      <c r="H168" s="75"/>
      <c r="I168" s="194"/>
      <c r="J168" s="75"/>
      <c r="K168" s="75"/>
      <c r="L168" s="73"/>
      <c r="M168" s="238"/>
      <c r="N168" s="48"/>
      <c r="O168" s="48"/>
      <c r="P168" s="48"/>
      <c r="Q168" s="48"/>
      <c r="R168" s="48"/>
      <c r="S168" s="48"/>
      <c r="T168" s="96"/>
      <c r="AT168" s="24" t="s">
        <v>282</v>
      </c>
      <c r="AU168" s="24" t="s">
        <v>86</v>
      </c>
    </row>
    <row r="169" spans="2:65" s="1" customFormat="1" ht="16.5" customHeight="1">
      <c r="B169" s="47"/>
      <c r="C169" s="261" t="s">
        <v>412</v>
      </c>
      <c r="D169" s="261" t="s">
        <v>347</v>
      </c>
      <c r="E169" s="262" t="s">
        <v>413</v>
      </c>
      <c r="F169" s="263" t="s">
        <v>414</v>
      </c>
      <c r="G169" s="264" t="s">
        <v>415</v>
      </c>
      <c r="H169" s="265">
        <v>7</v>
      </c>
      <c r="I169" s="266"/>
      <c r="J169" s="267">
        <f>ROUND(I169*H169,2)</f>
        <v>0</v>
      </c>
      <c r="K169" s="263" t="s">
        <v>279</v>
      </c>
      <c r="L169" s="268"/>
      <c r="M169" s="269" t="s">
        <v>21</v>
      </c>
      <c r="N169" s="270" t="s">
        <v>47</v>
      </c>
      <c r="O169" s="48"/>
      <c r="P169" s="233">
        <f>O169*H169</f>
        <v>0</v>
      </c>
      <c r="Q169" s="233">
        <v>0.001</v>
      </c>
      <c r="R169" s="233">
        <f>Q169*H169</f>
        <v>0.007</v>
      </c>
      <c r="S169" s="233">
        <v>0</v>
      </c>
      <c r="T169" s="234">
        <f>S169*H169</f>
        <v>0</v>
      </c>
      <c r="AR169" s="24" t="s">
        <v>318</v>
      </c>
      <c r="AT169" s="24" t="s">
        <v>347</v>
      </c>
      <c r="AU169" s="24" t="s">
        <v>86</v>
      </c>
      <c r="AY169" s="24" t="s">
        <v>273</v>
      </c>
      <c r="BE169" s="235">
        <f>IF(N169="základní",J169,0)</f>
        <v>0</v>
      </c>
      <c r="BF169" s="235">
        <f>IF(N169="snížená",J169,0)</f>
        <v>0</v>
      </c>
      <c r="BG169" s="235">
        <f>IF(N169="zákl. přenesená",J169,0)</f>
        <v>0</v>
      </c>
      <c r="BH169" s="235">
        <f>IF(N169="sníž. přenesená",J169,0)</f>
        <v>0</v>
      </c>
      <c r="BI169" s="235">
        <f>IF(N169="nulová",J169,0)</f>
        <v>0</v>
      </c>
      <c r="BJ169" s="24" t="s">
        <v>84</v>
      </c>
      <c r="BK169" s="235">
        <f>ROUND(I169*H169,2)</f>
        <v>0</v>
      </c>
      <c r="BL169" s="24" t="s">
        <v>280</v>
      </c>
      <c r="BM169" s="24" t="s">
        <v>416</v>
      </c>
    </row>
    <row r="170" spans="2:51" s="11" customFormat="1" ht="13.5">
      <c r="B170" s="239"/>
      <c r="C170" s="240"/>
      <c r="D170" s="236" t="s">
        <v>304</v>
      </c>
      <c r="E170" s="241" t="s">
        <v>21</v>
      </c>
      <c r="F170" s="242" t="s">
        <v>417</v>
      </c>
      <c r="G170" s="240"/>
      <c r="H170" s="243">
        <v>7</v>
      </c>
      <c r="I170" s="244"/>
      <c r="J170" s="240"/>
      <c r="K170" s="240"/>
      <c r="L170" s="245"/>
      <c r="M170" s="246"/>
      <c r="N170" s="247"/>
      <c r="O170" s="247"/>
      <c r="P170" s="247"/>
      <c r="Q170" s="247"/>
      <c r="R170" s="247"/>
      <c r="S170" s="247"/>
      <c r="T170" s="248"/>
      <c r="AT170" s="249" t="s">
        <v>304</v>
      </c>
      <c r="AU170" s="249" t="s">
        <v>86</v>
      </c>
      <c r="AV170" s="11" t="s">
        <v>86</v>
      </c>
      <c r="AW170" s="11" t="s">
        <v>40</v>
      </c>
      <c r="AX170" s="11" t="s">
        <v>84</v>
      </c>
      <c r="AY170" s="249" t="s">
        <v>273</v>
      </c>
    </row>
    <row r="171" spans="2:65" s="1" customFormat="1" ht="25.5" customHeight="1">
      <c r="B171" s="47"/>
      <c r="C171" s="224" t="s">
        <v>418</v>
      </c>
      <c r="D171" s="224" t="s">
        <v>275</v>
      </c>
      <c r="E171" s="225" t="s">
        <v>419</v>
      </c>
      <c r="F171" s="226" t="s">
        <v>420</v>
      </c>
      <c r="G171" s="227" t="s">
        <v>295</v>
      </c>
      <c r="H171" s="228">
        <v>61</v>
      </c>
      <c r="I171" s="229"/>
      <c r="J171" s="230">
        <f>ROUND(I171*H171,2)</f>
        <v>0</v>
      </c>
      <c r="K171" s="226" t="s">
        <v>279</v>
      </c>
      <c r="L171" s="73"/>
      <c r="M171" s="231" t="s">
        <v>21</v>
      </c>
      <c r="N171" s="232" t="s">
        <v>47</v>
      </c>
      <c r="O171" s="48"/>
      <c r="P171" s="233">
        <f>O171*H171</f>
        <v>0</v>
      </c>
      <c r="Q171" s="233">
        <v>0</v>
      </c>
      <c r="R171" s="233">
        <f>Q171*H171</f>
        <v>0</v>
      </c>
      <c r="S171" s="233">
        <v>0</v>
      </c>
      <c r="T171" s="234">
        <f>S171*H171</f>
        <v>0</v>
      </c>
      <c r="AR171" s="24" t="s">
        <v>280</v>
      </c>
      <c r="AT171" s="24" t="s">
        <v>275</v>
      </c>
      <c r="AU171" s="24" t="s">
        <v>86</v>
      </c>
      <c r="AY171" s="24" t="s">
        <v>273</v>
      </c>
      <c r="BE171" s="235">
        <f>IF(N171="základní",J171,0)</f>
        <v>0</v>
      </c>
      <c r="BF171" s="235">
        <f>IF(N171="snížená",J171,0)</f>
        <v>0</v>
      </c>
      <c r="BG171" s="235">
        <f>IF(N171="zákl. přenesená",J171,0)</f>
        <v>0</v>
      </c>
      <c r="BH171" s="235">
        <f>IF(N171="sníž. přenesená",J171,0)</f>
        <v>0</v>
      </c>
      <c r="BI171" s="235">
        <f>IF(N171="nulová",J171,0)</f>
        <v>0</v>
      </c>
      <c r="BJ171" s="24" t="s">
        <v>84</v>
      </c>
      <c r="BK171" s="235">
        <f>ROUND(I171*H171,2)</f>
        <v>0</v>
      </c>
      <c r="BL171" s="24" t="s">
        <v>280</v>
      </c>
      <c r="BM171" s="24" t="s">
        <v>421</v>
      </c>
    </row>
    <row r="172" spans="2:47" s="1" customFormat="1" ht="13.5">
      <c r="B172" s="47"/>
      <c r="C172" s="75"/>
      <c r="D172" s="236" t="s">
        <v>282</v>
      </c>
      <c r="E172" s="75"/>
      <c r="F172" s="237" t="s">
        <v>422</v>
      </c>
      <c r="G172" s="75"/>
      <c r="H172" s="75"/>
      <c r="I172" s="194"/>
      <c r="J172" s="75"/>
      <c r="K172" s="75"/>
      <c r="L172" s="73"/>
      <c r="M172" s="238"/>
      <c r="N172" s="48"/>
      <c r="O172" s="48"/>
      <c r="P172" s="48"/>
      <c r="Q172" s="48"/>
      <c r="R172" s="48"/>
      <c r="S172" s="48"/>
      <c r="T172" s="96"/>
      <c r="AT172" s="24" t="s">
        <v>282</v>
      </c>
      <c r="AU172" s="24" t="s">
        <v>86</v>
      </c>
    </row>
    <row r="173" spans="2:51" s="11" customFormat="1" ht="13.5">
      <c r="B173" s="239"/>
      <c r="C173" s="240"/>
      <c r="D173" s="236" t="s">
        <v>304</v>
      </c>
      <c r="E173" s="241" t="s">
        <v>21</v>
      </c>
      <c r="F173" s="242" t="s">
        <v>423</v>
      </c>
      <c r="G173" s="240"/>
      <c r="H173" s="243">
        <v>61</v>
      </c>
      <c r="I173" s="244"/>
      <c r="J173" s="240"/>
      <c r="K173" s="240"/>
      <c r="L173" s="245"/>
      <c r="M173" s="246"/>
      <c r="N173" s="247"/>
      <c r="O173" s="247"/>
      <c r="P173" s="247"/>
      <c r="Q173" s="247"/>
      <c r="R173" s="247"/>
      <c r="S173" s="247"/>
      <c r="T173" s="248"/>
      <c r="AT173" s="249" t="s">
        <v>304</v>
      </c>
      <c r="AU173" s="249" t="s">
        <v>86</v>
      </c>
      <c r="AV173" s="11" t="s">
        <v>86</v>
      </c>
      <c r="AW173" s="11" t="s">
        <v>40</v>
      </c>
      <c r="AX173" s="11" t="s">
        <v>84</v>
      </c>
      <c r="AY173" s="249" t="s">
        <v>273</v>
      </c>
    </row>
    <row r="174" spans="2:65" s="1" customFormat="1" ht="16.5" customHeight="1">
      <c r="B174" s="47"/>
      <c r="C174" s="224" t="s">
        <v>424</v>
      </c>
      <c r="D174" s="224" t="s">
        <v>275</v>
      </c>
      <c r="E174" s="225" t="s">
        <v>425</v>
      </c>
      <c r="F174" s="226" t="s">
        <v>426</v>
      </c>
      <c r="G174" s="227" t="s">
        <v>295</v>
      </c>
      <c r="H174" s="228">
        <v>3</v>
      </c>
      <c r="I174" s="229"/>
      <c r="J174" s="230">
        <f>ROUND(I174*H174,2)</f>
        <v>0</v>
      </c>
      <c r="K174" s="226" t="s">
        <v>21</v>
      </c>
      <c r="L174" s="73"/>
      <c r="M174" s="231" t="s">
        <v>21</v>
      </c>
      <c r="N174" s="232" t="s">
        <v>47</v>
      </c>
      <c r="O174" s="48"/>
      <c r="P174" s="233">
        <f>O174*H174</f>
        <v>0</v>
      </c>
      <c r="Q174" s="233">
        <v>0</v>
      </c>
      <c r="R174" s="233">
        <f>Q174*H174</f>
        <v>0</v>
      </c>
      <c r="S174" s="233">
        <v>0</v>
      </c>
      <c r="T174" s="234">
        <f>S174*H174</f>
        <v>0</v>
      </c>
      <c r="AR174" s="24" t="s">
        <v>280</v>
      </c>
      <c r="AT174" s="24" t="s">
        <v>275</v>
      </c>
      <c r="AU174" s="24" t="s">
        <v>86</v>
      </c>
      <c r="AY174" s="24" t="s">
        <v>273</v>
      </c>
      <c r="BE174" s="235">
        <f>IF(N174="základní",J174,0)</f>
        <v>0</v>
      </c>
      <c r="BF174" s="235">
        <f>IF(N174="snížená",J174,0)</f>
        <v>0</v>
      </c>
      <c r="BG174" s="235">
        <f>IF(N174="zákl. přenesená",J174,0)</f>
        <v>0</v>
      </c>
      <c r="BH174" s="235">
        <f>IF(N174="sníž. přenesená",J174,0)</f>
        <v>0</v>
      </c>
      <c r="BI174" s="235">
        <f>IF(N174="nulová",J174,0)</f>
        <v>0</v>
      </c>
      <c r="BJ174" s="24" t="s">
        <v>84</v>
      </c>
      <c r="BK174" s="235">
        <f>ROUND(I174*H174,2)</f>
        <v>0</v>
      </c>
      <c r="BL174" s="24" t="s">
        <v>280</v>
      </c>
      <c r="BM174" s="24" t="s">
        <v>427</v>
      </c>
    </row>
    <row r="175" spans="2:63" s="10" customFormat="1" ht="29.85" customHeight="1">
      <c r="B175" s="208"/>
      <c r="C175" s="209"/>
      <c r="D175" s="210" t="s">
        <v>75</v>
      </c>
      <c r="E175" s="222" t="s">
        <v>86</v>
      </c>
      <c r="F175" s="222" t="s">
        <v>428</v>
      </c>
      <c r="G175" s="209"/>
      <c r="H175" s="209"/>
      <c r="I175" s="212"/>
      <c r="J175" s="223">
        <f>BK175</f>
        <v>0</v>
      </c>
      <c r="K175" s="209"/>
      <c r="L175" s="214"/>
      <c r="M175" s="215"/>
      <c r="N175" s="216"/>
      <c r="O175" s="216"/>
      <c r="P175" s="217">
        <f>SUM(P176:P210)</f>
        <v>0</v>
      </c>
      <c r="Q175" s="216"/>
      <c r="R175" s="217">
        <f>SUM(R176:R210)</f>
        <v>145.81580189000005</v>
      </c>
      <c r="S175" s="216"/>
      <c r="T175" s="218">
        <f>SUM(T176:T210)</f>
        <v>0</v>
      </c>
      <c r="AR175" s="219" t="s">
        <v>84</v>
      </c>
      <c r="AT175" s="220" t="s">
        <v>75</v>
      </c>
      <c r="AU175" s="220" t="s">
        <v>84</v>
      </c>
      <c r="AY175" s="219" t="s">
        <v>273</v>
      </c>
      <c r="BK175" s="221">
        <f>SUM(BK176:BK210)</f>
        <v>0</v>
      </c>
    </row>
    <row r="176" spans="2:65" s="1" customFormat="1" ht="16.5" customHeight="1">
      <c r="B176" s="47"/>
      <c r="C176" s="224" t="s">
        <v>429</v>
      </c>
      <c r="D176" s="224" t="s">
        <v>275</v>
      </c>
      <c r="E176" s="225" t="s">
        <v>430</v>
      </c>
      <c r="F176" s="226" t="s">
        <v>431</v>
      </c>
      <c r="G176" s="227" t="s">
        <v>314</v>
      </c>
      <c r="H176" s="228">
        <v>2.34</v>
      </c>
      <c r="I176" s="229"/>
      <c r="J176" s="230">
        <f>ROUND(I176*H176,2)</f>
        <v>0</v>
      </c>
      <c r="K176" s="226" t="s">
        <v>279</v>
      </c>
      <c r="L176" s="73"/>
      <c r="M176" s="231" t="s">
        <v>21</v>
      </c>
      <c r="N176" s="232" t="s">
        <v>47</v>
      </c>
      <c r="O176" s="48"/>
      <c r="P176" s="233">
        <f>O176*H176</f>
        <v>0</v>
      </c>
      <c r="Q176" s="233">
        <v>0</v>
      </c>
      <c r="R176" s="233">
        <f>Q176*H176</f>
        <v>0</v>
      </c>
      <c r="S176" s="233">
        <v>0</v>
      </c>
      <c r="T176" s="234">
        <f>S176*H176</f>
        <v>0</v>
      </c>
      <c r="AR176" s="24" t="s">
        <v>280</v>
      </c>
      <c r="AT176" s="24" t="s">
        <v>275</v>
      </c>
      <c r="AU176" s="24" t="s">
        <v>86</v>
      </c>
      <c r="AY176" s="24" t="s">
        <v>273</v>
      </c>
      <c r="BE176" s="235">
        <f>IF(N176="základní",J176,0)</f>
        <v>0</v>
      </c>
      <c r="BF176" s="235">
        <f>IF(N176="snížená",J176,0)</f>
        <v>0</v>
      </c>
      <c r="BG176" s="235">
        <f>IF(N176="zákl. přenesená",J176,0)</f>
        <v>0</v>
      </c>
      <c r="BH176" s="235">
        <f>IF(N176="sníž. přenesená",J176,0)</f>
        <v>0</v>
      </c>
      <c r="BI176" s="235">
        <f>IF(N176="nulová",J176,0)</f>
        <v>0</v>
      </c>
      <c r="BJ176" s="24" t="s">
        <v>84</v>
      </c>
      <c r="BK176" s="235">
        <f>ROUND(I176*H176,2)</f>
        <v>0</v>
      </c>
      <c r="BL176" s="24" t="s">
        <v>280</v>
      </c>
      <c r="BM176" s="24" t="s">
        <v>432</v>
      </c>
    </row>
    <row r="177" spans="2:47" s="1" customFormat="1" ht="13.5">
      <c r="B177" s="47"/>
      <c r="C177" s="75"/>
      <c r="D177" s="236" t="s">
        <v>282</v>
      </c>
      <c r="E177" s="75"/>
      <c r="F177" s="237" t="s">
        <v>433</v>
      </c>
      <c r="G177" s="75"/>
      <c r="H177" s="75"/>
      <c r="I177" s="194"/>
      <c r="J177" s="75"/>
      <c r="K177" s="75"/>
      <c r="L177" s="73"/>
      <c r="M177" s="238"/>
      <c r="N177" s="48"/>
      <c r="O177" s="48"/>
      <c r="P177" s="48"/>
      <c r="Q177" s="48"/>
      <c r="R177" s="48"/>
      <c r="S177" s="48"/>
      <c r="T177" s="96"/>
      <c r="AT177" s="24" t="s">
        <v>282</v>
      </c>
      <c r="AU177" s="24" t="s">
        <v>86</v>
      </c>
    </row>
    <row r="178" spans="2:51" s="11" customFormat="1" ht="13.5">
      <c r="B178" s="239"/>
      <c r="C178" s="240"/>
      <c r="D178" s="236" t="s">
        <v>304</v>
      </c>
      <c r="E178" s="241" t="s">
        <v>21</v>
      </c>
      <c r="F178" s="242" t="s">
        <v>434</v>
      </c>
      <c r="G178" s="240"/>
      <c r="H178" s="243">
        <v>2.34</v>
      </c>
      <c r="I178" s="244"/>
      <c r="J178" s="240"/>
      <c r="K178" s="240"/>
      <c r="L178" s="245"/>
      <c r="M178" s="246"/>
      <c r="N178" s="247"/>
      <c r="O178" s="247"/>
      <c r="P178" s="247"/>
      <c r="Q178" s="247"/>
      <c r="R178" s="247"/>
      <c r="S178" s="247"/>
      <c r="T178" s="248"/>
      <c r="AT178" s="249" t="s">
        <v>304</v>
      </c>
      <c r="AU178" s="249" t="s">
        <v>86</v>
      </c>
      <c r="AV178" s="11" t="s">
        <v>86</v>
      </c>
      <c r="AW178" s="11" t="s">
        <v>40</v>
      </c>
      <c r="AX178" s="11" t="s">
        <v>84</v>
      </c>
      <c r="AY178" s="249" t="s">
        <v>273</v>
      </c>
    </row>
    <row r="179" spans="2:65" s="1" customFormat="1" ht="16.5" customHeight="1">
      <c r="B179" s="47"/>
      <c r="C179" s="224" t="s">
        <v>435</v>
      </c>
      <c r="D179" s="224" t="s">
        <v>275</v>
      </c>
      <c r="E179" s="225" t="s">
        <v>436</v>
      </c>
      <c r="F179" s="226" t="s">
        <v>437</v>
      </c>
      <c r="G179" s="227" t="s">
        <v>342</v>
      </c>
      <c r="H179" s="228">
        <v>13.3</v>
      </c>
      <c r="I179" s="229"/>
      <c r="J179" s="230">
        <f>ROUND(I179*H179,2)</f>
        <v>0</v>
      </c>
      <c r="K179" s="226" t="s">
        <v>279</v>
      </c>
      <c r="L179" s="73"/>
      <c r="M179" s="231" t="s">
        <v>21</v>
      </c>
      <c r="N179" s="232" t="s">
        <v>47</v>
      </c>
      <c r="O179" s="48"/>
      <c r="P179" s="233">
        <f>O179*H179</f>
        <v>0</v>
      </c>
      <c r="Q179" s="233">
        <v>0.00049</v>
      </c>
      <c r="R179" s="233">
        <f>Q179*H179</f>
        <v>0.006517</v>
      </c>
      <c r="S179" s="233">
        <v>0</v>
      </c>
      <c r="T179" s="234">
        <f>S179*H179</f>
        <v>0</v>
      </c>
      <c r="AR179" s="24" t="s">
        <v>280</v>
      </c>
      <c r="AT179" s="24" t="s">
        <v>275</v>
      </c>
      <c r="AU179" s="24" t="s">
        <v>86</v>
      </c>
      <c r="AY179" s="24" t="s">
        <v>273</v>
      </c>
      <c r="BE179" s="235">
        <f>IF(N179="základní",J179,0)</f>
        <v>0</v>
      </c>
      <c r="BF179" s="235">
        <f>IF(N179="snížená",J179,0)</f>
        <v>0</v>
      </c>
      <c r="BG179" s="235">
        <f>IF(N179="zákl. přenesená",J179,0)</f>
        <v>0</v>
      </c>
      <c r="BH179" s="235">
        <f>IF(N179="sníž. přenesená",J179,0)</f>
        <v>0</v>
      </c>
      <c r="BI179" s="235">
        <f>IF(N179="nulová",J179,0)</f>
        <v>0</v>
      </c>
      <c r="BJ179" s="24" t="s">
        <v>84</v>
      </c>
      <c r="BK179" s="235">
        <f>ROUND(I179*H179,2)</f>
        <v>0</v>
      </c>
      <c r="BL179" s="24" t="s">
        <v>280</v>
      </c>
      <c r="BM179" s="24" t="s">
        <v>438</v>
      </c>
    </row>
    <row r="180" spans="2:47" s="1" customFormat="1" ht="13.5">
      <c r="B180" s="47"/>
      <c r="C180" s="75"/>
      <c r="D180" s="236" t="s">
        <v>282</v>
      </c>
      <c r="E180" s="75"/>
      <c r="F180" s="237" t="s">
        <v>439</v>
      </c>
      <c r="G180" s="75"/>
      <c r="H180" s="75"/>
      <c r="I180" s="194"/>
      <c r="J180" s="75"/>
      <c r="K180" s="75"/>
      <c r="L180" s="73"/>
      <c r="M180" s="238"/>
      <c r="N180" s="48"/>
      <c r="O180" s="48"/>
      <c r="P180" s="48"/>
      <c r="Q180" s="48"/>
      <c r="R180" s="48"/>
      <c r="S180" s="48"/>
      <c r="T180" s="96"/>
      <c r="AT180" s="24" t="s">
        <v>282</v>
      </c>
      <c r="AU180" s="24" t="s">
        <v>86</v>
      </c>
    </row>
    <row r="181" spans="2:51" s="11" customFormat="1" ht="13.5">
      <c r="B181" s="239"/>
      <c r="C181" s="240"/>
      <c r="D181" s="236" t="s">
        <v>304</v>
      </c>
      <c r="E181" s="241" t="s">
        <v>21</v>
      </c>
      <c r="F181" s="242" t="s">
        <v>440</v>
      </c>
      <c r="G181" s="240"/>
      <c r="H181" s="243">
        <v>13</v>
      </c>
      <c r="I181" s="244"/>
      <c r="J181" s="240"/>
      <c r="K181" s="240"/>
      <c r="L181" s="245"/>
      <c r="M181" s="246"/>
      <c r="N181" s="247"/>
      <c r="O181" s="247"/>
      <c r="P181" s="247"/>
      <c r="Q181" s="247"/>
      <c r="R181" s="247"/>
      <c r="S181" s="247"/>
      <c r="T181" s="248"/>
      <c r="AT181" s="249" t="s">
        <v>304</v>
      </c>
      <c r="AU181" s="249" t="s">
        <v>86</v>
      </c>
      <c r="AV181" s="11" t="s">
        <v>86</v>
      </c>
      <c r="AW181" s="11" t="s">
        <v>40</v>
      </c>
      <c r="AX181" s="11" t="s">
        <v>76</v>
      </c>
      <c r="AY181" s="249" t="s">
        <v>273</v>
      </c>
    </row>
    <row r="182" spans="2:51" s="11" customFormat="1" ht="13.5">
      <c r="B182" s="239"/>
      <c r="C182" s="240"/>
      <c r="D182" s="236" t="s">
        <v>304</v>
      </c>
      <c r="E182" s="241" t="s">
        <v>21</v>
      </c>
      <c r="F182" s="242" t="s">
        <v>441</v>
      </c>
      <c r="G182" s="240"/>
      <c r="H182" s="243">
        <v>0.3</v>
      </c>
      <c r="I182" s="244"/>
      <c r="J182" s="240"/>
      <c r="K182" s="240"/>
      <c r="L182" s="245"/>
      <c r="M182" s="246"/>
      <c r="N182" s="247"/>
      <c r="O182" s="247"/>
      <c r="P182" s="247"/>
      <c r="Q182" s="247"/>
      <c r="R182" s="247"/>
      <c r="S182" s="247"/>
      <c r="T182" s="248"/>
      <c r="AT182" s="249" t="s">
        <v>304</v>
      </c>
      <c r="AU182" s="249" t="s">
        <v>86</v>
      </c>
      <c r="AV182" s="11" t="s">
        <v>86</v>
      </c>
      <c r="AW182" s="11" t="s">
        <v>40</v>
      </c>
      <c r="AX182" s="11" t="s">
        <v>76</v>
      </c>
      <c r="AY182" s="249" t="s">
        <v>273</v>
      </c>
    </row>
    <row r="183" spans="2:51" s="12" customFormat="1" ht="13.5">
      <c r="B183" s="250"/>
      <c r="C183" s="251"/>
      <c r="D183" s="236" t="s">
        <v>304</v>
      </c>
      <c r="E183" s="252" t="s">
        <v>21</v>
      </c>
      <c r="F183" s="253" t="s">
        <v>338</v>
      </c>
      <c r="G183" s="251"/>
      <c r="H183" s="254">
        <v>13.3</v>
      </c>
      <c r="I183" s="255"/>
      <c r="J183" s="251"/>
      <c r="K183" s="251"/>
      <c r="L183" s="256"/>
      <c r="M183" s="257"/>
      <c r="N183" s="258"/>
      <c r="O183" s="258"/>
      <c r="P183" s="258"/>
      <c r="Q183" s="258"/>
      <c r="R183" s="258"/>
      <c r="S183" s="258"/>
      <c r="T183" s="259"/>
      <c r="AT183" s="260" t="s">
        <v>304</v>
      </c>
      <c r="AU183" s="260" t="s">
        <v>86</v>
      </c>
      <c r="AV183" s="12" t="s">
        <v>280</v>
      </c>
      <c r="AW183" s="12" t="s">
        <v>40</v>
      </c>
      <c r="AX183" s="12" t="s">
        <v>84</v>
      </c>
      <c r="AY183" s="260" t="s">
        <v>273</v>
      </c>
    </row>
    <row r="184" spans="2:65" s="1" customFormat="1" ht="25.5" customHeight="1">
      <c r="B184" s="47"/>
      <c r="C184" s="224" t="s">
        <v>442</v>
      </c>
      <c r="D184" s="224" t="s">
        <v>275</v>
      </c>
      <c r="E184" s="225" t="s">
        <v>443</v>
      </c>
      <c r="F184" s="226" t="s">
        <v>444</v>
      </c>
      <c r="G184" s="227" t="s">
        <v>295</v>
      </c>
      <c r="H184" s="228">
        <v>31.2</v>
      </c>
      <c r="I184" s="229"/>
      <c r="J184" s="230">
        <f>ROUND(I184*H184,2)</f>
        <v>0</v>
      </c>
      <c r="K184" s="226" t="s">
        <v>279</v>
      </c>
      <c r="L184" s="73"/>
      <c r="M184" s="231" t="s">
        <v>21</v>
      </c>
      <c r="N184" s="232" t="s">
        <v>47</v>
      </c>
      <c r="O184" s="48"/>
      <c r="P184" s="233">
        <f>O184*H184</f>
        <v>0</v>
      </c>
      <c r="Q184" s="233">
        <v>0.0001</v>
      </c>
      <c r="R184" s="233">
        <f>Q184*H184</f>
        <v>0.00312</v>
      </c>
      <c r="S184" s="233">
        <v>0</v>
      </c>
      <c r="T184" s="234">
        <f>S184*H184</f>
        <v>0</v>
      </c>
      <c r="AR184" s="24" t="s">
        <v>280</v>
      </c>
      <c r="AT184" s="24" t="s">
        <v>275</v>
      </c>
      <c r="AU184" s="24" t="s">
        <v>86</v>
      </c>
      <c r="AY184" s="24" t="s">
        <v>273</v>
      </c>
      <c r="BE184" s="235">
        <f>IF(N184="základní",J184,0)</f>
        <v>0</v>
      </c>
      <c r="BF184" s="235">
        <f>IF(N184="snížená",J184,0)</f>
        <v>0</v>
      </c>
      <c r="BG184" s="235">
        <f>IF(N184="zákl. přenesená",J184,0)</f>
        <v>0</v>
      </c>
      <c r="BH184" s="235">
        <f>IF(N184="sníž. přenesená",J184,0)</f>
        <v>0</v>
      </c>
      <c r="BI184" s="235">
        <f>IF(N184="nulová",J184,0)</f>
        <v>0</v>
      </c>
      <c r="BJ184" s="24" t="s">
        <v>84</v>
      </c>
      <c r="BK184" s="235">
        <f>ROUND(I184*H184,2)</f>
        <v>0</v>
      </c>
      <c r="BL184" s="24" t="s">
        <v>280</v>
      </c>
      <c r="BM184" s="24" t="s">
        <v>445</v>
      </c>
    </row>
    <row r="185" spans="2:47" s="1" customFormat="1" ht="13.5">
      <c r="B185" s="47"/>
      <c r="C185" s="75"/>
      <c r="D185" s="236" t="s">
        <v>282</v>
      </c>
      <c r="E185" s="75"/>
      <c r="F185" s="237" t="s">
        <v>446</v>
      </c>
      <c r="G185" s="75"/>
      <c r="H185" s="75"/>
      <c r="I185" s="194"/>
      <c r="J185" s="75"/>
      <c r="K185" s="75"/>
      <c r="L185" s="73"/>
      <c r="M185" s="238"/>
      <c r="N185" s="48"/>
      <c r="O185" s="48"/>
      <c r="P185" s="48"/>
      <c r="Q185" s="48"/>
      <c r="R185" s="48"/>
      <c r="S185" s="48"/>
      <c r="T185" s="96"/>
      <c r="AT185" s="24" t="s">
        <v>282</v>
      </c>
      <c r="AU185" s="24" t="s">
        <v>86</v>
      </c>
    </row>
    <row r="186" spans="2:51" s="11" customFormat="1" ht="13.5">
      <c r="B186" s="239"/>
      <c r="C186" s="240"/>
      <c r="D186" s="236" t="s">
        <v>304</v>
      </c>
      <c r="E186" s="241" t="s">
        <v>21</v>
      </c>
      <c r="F186" s="242" t="s">
        <v>447</v>
      </c>
      <c r="G186" s="240"/>
      <c r="H186" s="243">
        <v>31.2</v>
      </c>
      <c r="I186" s="244"/>
      <c r="J186" s="240"/>
      <c r="K186" s="240"/>
      <c r="L186" s="245"/>
      <c r="M186" s="246"/>
      <c r="N186" s="247"/>
      <c r="O186" s="247"/>
      <c r="P186" s="247"/>
      <c r="Q186" s="247"/>
      <c r="R186" s="247"/>
      <c r="S186" s="247"/>
      <c r="T186" s="248"/>
      <c r="AT186" s="249" t="s">
        <v>304</v>
      </c>
      <c r="AU186" s="249" t="s">
        <v>86</v>
      </c>
      <c r="AV186" s="11" t="s">
        <v>86</v>
      </c>
      <c r="AW186" s="11" t="s">
        <v>40</v>
      </c>
      <c r="AX186" s="11" t="s">
        <v>84</v>
      </c>
      <c r="AY186" s="249" t="s">
        <v>273</v>
      </c>
    </row>
    <row r="187" spans="2:65" s="1" customFormat="1" ht="16.5" customHeight="1">
      <c r="B187" s="47"/>
      <c r="C187" s="261" t="s">
        <v>448</v>
      </c>
      <c r="D187" s="261" t="s">
        <v>347</v>
      </c>
      <c r="E187" s="262" t="s">
        <v>449</v>
      </c>
      <c r="F187" s="263" t="s">
        <v>450</v>
      </c>
      <c r="G187" s="264" t="s">
        <v>295</v>
      </c>
      <c r="H187" s="265">
        <v>35.88</v>
      </c>
      <c r="I187" s="266"/>
      <c r="J187" s="267">
        <f>ROUND(I187*H187,2)</f>
        <v>0</v>
      </c>
      <c r="K187" s="263" t="s">
        <v>279</v>
      </c>
      <c r="L187" s="268"/>
      <c r="M187" s="269" t="s">
        <v>21</v>
      </c>
      <c r="N187" s="270" t="s">
        <v>47</v>
      </c>
      <c r="O187" s="48"/>
      <c r="P187" s="233">
        <f>O187*H187</f>
        <v>0</v>
      </c>
      <c r="Q187" s="233">
        <v>0.0003</v>
      </c>
      <c r="R187" s="233">
        <f>Q187*H187</f>
        <v>0.010764</v>
      </c>
      <c r="S187" s="233">
        <v>0</v>
      </c>
      <c r="T187" s="234">
        <f>S187*H187</f>
        <v>0</v>
      </c>
      <c r="AR187" s="24" t="s">
        <v>318</v>
      </c>
      <c r="AT187" s="24" t="s">
        <v>347</v>
      </c>
      <c r="AU187" s="24" t="s">
        <v>86</v>
      </c>
      <c r="AY187" s="24" t="s">
        <v>273</v>
      </c>
      <c r="BE187" s="235">
        <f>IF(N187="základní",J187,0)</f>
        <v>0</v>
      </c>
      <c r="BF187" s="235">
        <f>IF(N187="snížená",J187,0)</f>
        <v>0</v>
      </c>
      <c r="BG187" s="235">
        <f>IF(N187="zákl. přenesená",J187,0)</f>
        <v>0</v>
      </c>
      <c r="BH187" s="235">
        <f>IF(N187="sníž. přenesená",J187,0)</f>
        <v>0</v>
      </c>
      <c r="BI187" s="235">
        <f>IF(N187="nulová",J187,0)</f>
        <v>0</v>
      </c>
      <c r="BJ187" s="24" t="s">
        <v>84</v>
      </c>
      <c r="BK187" s="235">
        <f>ROUND(I187*H187,2)</f>
        <v>0</v>
      </c>
      <c r="BL187" s="24" t="s">
        <v>280</v>
      </c>
      <c r="BM187" s="24" t="s">
        <v>451</v>
      </c>
    </row>
    <row r="188" spans="2:51" s="11" customFormat="1" ht="13.5">
      <c r="B188" s="239"/>
      <c r="C188" s="240"/>
      <c r="D188" s="236" t="s">
        <v>304</v>
      </c>
      <c r="E188" s="241" t="s">
        <v>21</v>
      </c>
      <c r="F188" s="242" t="s">
        <v>452</v>
      </c>
      <c r="G188" s="240"/>
      <c r="H188" s="243">
        <v>35.88</v>
      </c>
      <c r="I188" s="244"/>
      <c r="J188" s="240"/>
      <c r="K188" s="240"/>
      <c r="L188" s="245"/>
      <c r="M188" s="246"/>
      <c r="N188" s="247"/>
      <c r="O188" s="247"/>
      <c r="P188" s="247"/>
      <c r="Q188" s="247"/>
      <c r="R188" s="247"/>
      <c r="S188" s="247"/>
      <c r="T188" s="248"/>
      <c r="AT188" s="249" t="s">
        <v>304</v>
      </c>
      <c r="AU188" s="249" t="s">
        <v>86</v>
      </c>
      <c r="AV188" s="11" t="s">
        <v>86</v>
      </c>
      <c r="AW188" s="11" t="s">
        <v>40</v>
      </c>
      <c r="AX188" s="11" t="s">
        <v>84</v>
      </c>
      <c r="AY188" s="249" t="s">
        <v>273</v>
      </c>
    </row>
    <row r="189" spans="2:65" s="1" customFormat="1" ht="25.5" customHeight="1">
      <c r="B189" s="47"/>
      <c r="C189" s="224" t="s">
        <v>453</v>
      </c>
      <c r="D189" s="224" t="s">
        <v>275</v>
      </c>
      <c r="E189" s="225" t="s">
        <v>454</v>
      </c>
      <c r="F189" s="226" t="s">
        <v>455</v>
      </c>
      <c r="G189" s="227" t="s">
        <v>342</v>
      </c>
      <c r="H189" s="228">
        <v>132</v>
      </c>
      <c r="I189" s="229"/>
      <c r="J189" s="230">
        <f>ROUND(I189*H189,2)</f>
        <v>0</v>
      </c>
      <c r="K189" s="226" t="s">
        <v>279</v>
      </c>
      <c r="L189" s="73"/>
      <c r="M189" s="231" t="s">
        <v>21</v>
      </c>
      <c r="N189" s="232" t="s">
        <v>47</v>
      </c>
      <c r="O189" s="48"/>
      <c r="P189" s="233">
        <f>O189*H189</f>
        <v>0</v>
      </c>
      <c r="Q189" s="233">
        <v>3E-05</v>
      </c>
      <c r="R189" s="233">
        <f>Q189*H189</f>
        <v>0.00396</v>
      </c>
      <c r="S189" s="233">
        <v>0</v>
      </c>
      <c r="T189" s="234">
        <f>S189*H189</f>
        <v>0</v>
      </c>
      <c r="AR189" s="24" t="s">
        <v>280</v>
      </c>
      <c r="AT189" s="24" t="s">
        <v>275</v>
      </c>
      <c r="AU189" s="24" t="s">
        <v>86</v>
      </c>
      <c r="AY189" s="24" t="s">
        <v>273</v>
      </c>
      <c r="BE189" s="235">
        <f>IF(N189="základní",J189,0)</f>
        <v>0</v>
      </c>
      <c r="BF189" s="235">
        <f>IF(N189="snížená",J189,0)</f>
        <v>0</v>
      </c>
      <c r="BG189" s="235">
        <f>IF(N189="zákl. přenesená",J189,0)</f>
        <v>0</v>
      </c>
      <c r="BH189" s="235">
        <f>IF(N189="sníž. přenesená",J189,0)</f>
        <v>0</v>
      </c>
      <c r="BI189" s="235">
        <f>IF(N189="nulová",J189,0)</f>
        <v>0</v>
      </c>
      <c r="BJ189" s="24" t="s">
        <v>84</v>
      </c>
      <c r="BK189" s="235">
        <f>ROUND(I189*H189,2)</f>
        <v>0</v>
      </c>
      <c r="BL189" s="24" t="s">
        <v>280</v>
      </c>
      <c r="BM189" s="24" t="s">
        <v>456</v>
      </c>
    </row>
    <row r="190" spans="2:51" s="11" customFormat="1" ht="13.5">
      <c r="B190" s="239"/>
      <c r="C190" s="240"/>
      <c r="D190" s="236" t="s">
        <v>304</v>
      </c>
      <c r="E190" s="241" t="s">
        <v>21</v>
      </c>
      <c r="F190" s="242" t="s">
        <v>457</v>
      </c>
      <c r="G190" s="240"/>
      <c r="H190" s="243">
        <v>132</v>
      </c>
      <c r="I190" s="244"/>
      <c r="J190" s="240"/>
      <c r="K190" s="240"/>
      <c r="L190" s="245"/>
      <c r="M190" s="246"/>
      <c r="N190" s="247"/>
      <c r="O190" s="247"/>
      <c r="P190" s="247"/>
      <c r="Q190" s="247"/>
      <c r="R190" s="247"/>
      <c r="S190" s="247"/>
      <c r="T190" s="248"/>
      <c r="AT190" s="249" t="s">
        <v>304</v>
      </c>
      <c r="AU190" s="249" t="s">
        <v>86</v>
      </c>
      <c r="AV190" s="11" t="s">
        <v>86</v>
      </c>
      <c r="AW190" s="11" t="s">
        <v>40</v>
      </c>
      <c r="AX190" s="11" t="s">
        <v>84</v>
      </c>
      <c r="AY190" s="249" t="s">
        <v>273</v>
      </c>
    </row>
    <row r="191" spans="2:65" s="1" customFormat="1" ht="25.5" customHeight="1">
      <c r="B191" s="47"/>
      <c r="C191" s="224" t="s">
        <v>458</v>
      </c>
      <c r="D191" s="224" t="s">
        <v>275</v>
      </c>
      <c r="E191" s="225" t="s">
        <v>459</v>
      </c>
      <c r="F191" s="226" t="s">
        <v>460</v>
      </c>
      <c r="G191" s="227" t="s">
        <v>342</v>
      </c>
      <c r="H191" s="228">
        <v>66</v>
      </c>
      <c r="I191" s="229"/>
      <c r="J191" s="230">
        <f>ROUND(I191*H191,2)</f>
        <v>0</v>
      </c>
      <c r="K191" s="226" t="s">
        <v>279</v>
      </c>
      <c r="L191" s="73"/>
      <c r="M191" s="231" t="s">
        <v>21</v>
      </c>
      <c r="N191" s="232" t="s">
        <v>47</v>
      </c>
      <c r="O191" s="48"/>
      <c r="P191" s="233">
        <f>O191*H191</f>
        <v>0</v>
      </c>
      <c r="Q191" s="233">
        <v>3E-05</v>
      </c>
      <c r="R191" s="233">
        <f>Q191*H191</f>
        <v>0.00198</v>
      </c>
      <c r="S191" s="233">
        <v>0</v>
      </c>
      <c r="T191" s="234">
        <f>S191*H191</f>
        <v>0</v>
      </c>
      <c r="AR191" s="24" t="s">
        <v>280</v>
      </c>
      <c r="AT191" s="24" t="s">
        <v>275</v>
      </c>
      <c r="AU191" s="24" t="s">
        <v>86</v>
      </c>
      <c r="AY191" s="24" t="s">
        <v>273</v>
      </c>
      <c r="BE191" s="235">
        <f>IF(N191="základní",J191,0)</f>
        <v>0</v>
      </c>
      <c r="BF191" s="235">
        <f>IF(N191="snížená",J191,0)</f>
        <v>0</v>
      </c>
      <c r="BG191" s="235">
        <f>IF(N191="zákl. přenesená",J191,0)</f>
        <v>0</v>
      </c>
      <c r="BH191" s="235">
        <f>IF(N191="sníž. přenesená",J191,0)</f>
        <v>0</v>
      </c>
      <c r="BI191" s="235">
        <f>IF(N191="nulová",J191,0)</f>
        <v>0</v>
      </c>
      <c r="BJ191" s="24" t="s">
        <v>84</v>
      </c>
      <c r="BK191" s="235">
        <f>ROUND(I191*H191,2)</f>
        <v>0</v>
      </c>
      <c r="BL191" s="24" t="s">
        <v>280</v>
      </c>
      <c r="BM191" s="24" t="s">
        <v>461</v>
      </c>
    </row>
    <row r="192" spans="2:51" s="11" customFormat="1" ht="13.5">
      <c r="B192" s="239"/>
      <c r="C192" s="240"/>
      <c r="D192" s="236" t="s">
        <v>304</v>
      </c>
      <c r="E192" s="241" t="s">
        <v>21</v>
      </c>
      <c r="F192" s="242" t="s">
        <v>462</v>
      </c>
      <c r="G192" s="240"/>
      <c r="H192" s="243">
        <v>66</v>
      </c>
      <c r="I192" s="244"/>
      <c r="J192" s="240"/>
      <c r="K192" s="240"/>
      <c r="L192" s="245"/>
      <c r="M192" s="246"/>
      <c r="N192" s="247"/>
      <c r="O192" s="247"/>
      <c r="P192" s="247"/>
      <c r="Q192" s="247"/>
      <c r="R192" s="247"/>
      <c r="S192" s="247"/>
      <c r="T192" s="248"/>
      <c r="AT192" s="249" t="s">
        <v>304</v>
      </c>
      <c r="AU192" s="249" t="s">
        <v>86</v>
      </c>
      <c r="AV192" s="11" t="s">
        <v>86</v>
      </c>
      <c r="AW192" s="11" t="s">
        <v>40</v>
      </c>
      <c r="AX192" s="11" t="s">
        <v>84</v>
      </c>
      <c r="AY192" s="249" t="s">
        <v>273</v>
      </c>
    </row>
    <row r="193" spans="2:65" s="1" customFormat="1" ht="25.5" customHeight="1">
      <c r="B193" s="47"/>
      <c r="C193" s="224" t="s">
        <v>463</v>
      </c>
      <c r="D193" s="224" t="s">
        <v>275</v>
      </c>
      <c r="E193" s="225" t="s">
        <v>464</v>
      </c>
      <c r="F193" s="226" t="s">
        <v>465</v>
      </c>
      <c r="G193" s="227" t="s">
        <v>314</v>
      </c>
      <c r="H193" s="228">
        <v>60</v>
      </c>
      <c r="I193" s="229"/>
      <c r="J193" s="230">
        <f>ROUND(I193*H193,2)</f>
        <v>0</v>
      </c>
      <c r="K193" s="226" t="s">
        <v>279</v>
      </c>
      <c r="L193" s="73"/>
      <c r="M193" s="231" t="s">
        <v>21</v>
      </c>
      <c r="N193" s="232" t="s">
        <v>47</v>
      </c>
      <c r="O193" s="48"/>
      <c r="P193" s="233">
        <f>O193*H193</f>
        <v>0</v>
      </c>
      <c r="Q193" s="233">
        <v>2.16</v>
      </c>
      <c r="R193" s="233">
        <f>Q193*H193</f>
        <v>129.60000000000002</v>
      </c>
      <c r="S193" s="233">
        <v>0</v>
      </c>
      <c r="T193" s="234">
        <f>S193*H193</f>
        <v>0</v>
      </c>
      <c r="AR193" s="24" t="s">
        <v>280</v>
      </c>
      <c r="AT193" s="24" t="s">
        <v>275</v>
      </c>
      <c r="AU193" s="24" t="s">
        <v>86</v>
      </c>
      <c r="AY193" s="24" t="s">
        <v>273</v>
      </c>
      <c r="BE193" s="235">
        <f>IF(N193="základní",J193,0)</f>
        <v>0</v>
      </c>
      <c r="BF193" s="235">
        <f>IF(N193="snížená",J193,0)</f>
        <v>0</v>
      </c>
      <c r="BG193" s="235">
        <f>IF(N193="zákl. přenesená",J193,0)</f>
        <v>0</v>
      </c>
      <c r="BH193" s="235">
        <f>IF(N193="sníž. přenesená",J193,0)</f>
        <v>0</v>
      </c>
      <c r="BI193" s="235">
        <f>IF(N193="nulová",J193,0)</f>
        <v>0</v>
      </c>
      <c r="BJ193" s="24" t="s">
        <v>84</v>
      </c>
      <c r="BK193" s="235">
        <f>ROUND(I193*H193,2)</f>
        <v>0</v>
      </c>
      <c r="BL193" s="24" t="s">
        <v>280</v>
      </c>
      <c r="BM193" s="24" t="s">
        <v>466</v>
      </c>
    </row>
    <row r="194" spans="2:47" s="1" customFormat="1" ht="13.5">
      <c r="B194" s="47"/>
      <c r="C194" s="75"/>
      <c r="D194" s="236" t="s">
        <v>282</v>
      </c>
      <c r="E194" s="75"/>
      <c r="F194" s="237" t="s">
        <v>467</v>
      </c>
      <c r="G194" s="75"/>
      <c r="H194" s="75"/>
      <c r="I194" s="194"/>
      <c r="J194" s="75"/>
      <c r="K194" s="75"/>
      <c r="L194" s="73"/>
      <c r="M194" s="238"/>
      <c r="N194" s="48"/>
      <c r="O194" s="48"/>
      <c r="P194" s="48"/>
      <c r="Q194" s="48"/>
      <c r="R194" s="48"/>
      <c r="S194" s="48"/>
      <c r="T194" s="96"/>
      <c r="AT194" s="24" t="s">
        <v>282</v>
      </c>
      <c r="AU194" s="24" t="s">
        <v>86</v>
      </c>
    </row>
    <row r="195" spans="2:51" s="11" customFormat="1" ht="13.5">
      <c r="B195" s="239"/>
      <c r="C195" s="240"/>
      <c r="D195" s="236" t="s">
        <v>304</v>
      </c>
      <c r="E195" s="241" t="s">
        <v>21</v>
      </c>
      <c r="F195" s="242" t="s">
        <v>468</v>
      </c>
      <c r="G195" s="240"/>
      <c r="H195" s="243">
        <v>60</v>
      </c>
      <c r="I195" s="244"/>
      <c r="J195" s="240"/>
      <c r="K195" s="240"/>
      <c r="L195" s="245"/>
      <c r="M195" s="246"/>
      <c r="N195" s="247"/>
      <c r="O195" s="247"/>
      <c r="P195" s="247"/>
      <c r="Q195" s="247"/>
      <c r="R195" s="247"/>
      <c r="S195" s="247"/>
      <c r="T195" s="248"/>
      <c r="AT195" s="249" t="s">
        <v>304</v>
      </c>
      <c r="AU195" s="249" t="s">
        <v>86</v>
      </c>
      <c r="AV195" s="11" t="s">
        <v>86</v>
      </c>
      <c r="AW195" s="11" t="s">
        <v>40</v>
      </c>
      <c r="AX195" s="11" t="s">
        <v>84</v>
      </c>
      <c r="AY195" s="249" t="s">
        <v>273</v>
      </c>
    </row>
    <row r="196" spans="2:65" s="1" customFormat="1" ht="25.5" customHeight="1">
      <c r="B196" s="47"/>
      <c r="C196" s="224" t="s">
        <v>469</v>
      </c>
      <c r="D196" s="224" t="s">
        <v>275</v>
      </c>
      <c r="E196" s="225" t="s">
        <v>470</v>
      </c>
      <c r="F196" s="226" t="s">
        <v>471</v>
      </c>
      <c r="G196" s="227" t="s">
        <v>314</v>
      </c>
      <c r="H196" s="228">
        <v>5</v>
      </c>
      <c r="I196" s="229"/>
      <c r="J196" s="230">
        <f>ROUND(I196*H196,2)</f>
        <v>0</v>
      </c>
      <c r="K196" s="226" t="s">
        <v>279</v>
      </c>
      <c r="L196" s="73"/>
      <c r="M196" s="231" t="s">
        <v>21</v>
      </c>
      <c r="N196" s="232" t="s">
        <v>47</v>
      </c>
      <c r="O196" s="48"/>
      <c r="P196" s="233">
        <f>O196*H196</f>
        <v>0</v>
      </c>
      <c r="Q196" s="233">
        <v>2.25634</v>
      </c>
      <c r="R196" s="233">
        <f>Q196*H196</f>
        <v>11.281699999999999</v>
      </c>
      <c r="S196" s="233">
        <v>0</v>
      </c>
      <c r="T196" s="234">
        <f>S196*H196</f>
        <v>0</v>
      </c>
      <c r="AR196" s="24" t="s">
        <v>280</v>
      </c>
      <c r="AT196" s="24" t="s">
        <v>275</v>
      </c>
      <c r="AU196" s="24" t="s">
        <v>86</v>
      </c>
      <c r="AY196" s="24" t="s">
        <v>273</v>
      </c>
      <c r="BE196" s="235">
        <f>IF(N196="základní",J196,0)</f>
        <v>0</v>
      </c>
      <c r="BF196" s="235">
        <f>IF(N196="snížená",J196,0)</f>
        <v>0</v>
      </c>
      <c r="BG196" s="235">
        <f>IF(N196="zákl. přenesená",J196,0)</f>
        <v>0</v>
      </c>
      <c r="BH196" s="235">
        <f>IF(N196="sníž. přenesená",J196,0)</f>
        <v>0</v>
      </c>
      <c r="BI196" s="235">
        <f>IF(N196="nulová",J196,0)</f>
        <v>0</v>
      </c>
      <c r="BJ196" s="24" t="s">
        <v>84</v>
      </c>
      <c r="BK196" s="235">
        <f>ROUND(I196*H196,2)</f>
        <v>0</v>
      </c>
      <c r="BL196" s="24" t="s">
        <v>280</v>
      </c>
      <c r="BM196" s="24" t="s">
        <v>472</v>
      </c>
    </row>
    <row r="197" spans="2:47" s="1" customFormat="1" ht="13.5">
      <c r="B197" s="47"/>
      <c r="C197" s="75"/>
      <c r="D197" s="236" t="s">
        <v>282</v>
      </c>
      <c r="E197" s="75"/>
      <c r="F197" s="237" t="s">
        <v>473</v>
      </c>
      <c r="G197" s="75"/>
      <c r="H197" s="75"/>
      <c r="I197" s="194"/>
      <c r="J197" s="75"/>
      <c r="K197" s="75"/>
      <c r="L197" s="73"/>
      <c r="M197" s="238"/>
      <c r="N197" s="48"/>
      <c r="O197" s="48"/>
      <c r="P197" s="48"/>
      <c r="Q197" s="48"/>
      <c r="R197" s="48"/>
      <c r="S197" s="48"/>
      <c r="T197" s="96"/>
      <c r="AT197" s="24" t="s">
        <v>282</v>
      </c>
      <c r="AU197" s="24" t="s">
        <v>86</v>
      </c>
    </row>
    <row r="198" spans="2:51" s="11" customFormat="1" ht="13.5">
      <c r="B198" s="239"/>
      <c r="C198" s="240"/>
      <c r="D198" s="236" t="s">
        <v>304</v>
      </c>
      <c r="E198" s="241" t="s">
        <v>21</v>
      </c>
      <c r="F198" s="242" t="s">
        <v>474</v>
      </c>
      <c r="G198" s="240"/>
      <c r="H198" s="243">
        <v>3</v>
      </c>
      <c r="I198" s="244"/>
      <c r="J198" s="240"/>
      <c r="K198" s="240"/>
      <c r="L198" s="245"/>
      <c r="M198" s="246"/>
      <c r="N198" s="247"/>
      <c r="O198" s="247"/>
      <c r="P198" s="247"/>
      <c r="Q198" s="247"/>
      <c r="R198" s="247"/>
      <c r="S198" s="247"/>
      <c r="T198" s="248"/>
      <c r="AT198" s="249" t="s">
        <v>304</v>
      </c>
      <c r="AU198" s="249" t="s">
        <v>86</v>
      </c>
      <c r="AV198" s="11" t="s">
        <v>86</v>
      </c>
      <c r="AW198" s="11" t="s">
        <v>40</v>
      </c>
      <c r="AX198" s="11" t="s">
        <v>76</v>
      </c>
      <c r="AY198" s="249" t="s">
        <v>273</v>
      </c>
    </row>
    <row r="199" spans="2:51" s="11" customFormat="1" ht="13.5">
      <c r="B199" s="239"/>
      <c r="C199" s="240"/>
      <c r="D199" s="236" t="s">
        <v>304</v>
      </c>
      <c r="E199" s="241" t="s">
        <v>21</v>
      </c>
      <c r="F199" s="242" t="s">
        <v>475</v>
      </c>
      <c r="G199" s="240"/>
      <c r="H199" s="243">
        <v>2</v>
      </c>
      <c r="I199" s="244"/>
      <c r="J199" s="240"/>
      <c r="K199" s="240"/>
      <c r="L199" s="245"/>
      <c r="M199" s="246"/>
      <c r="N199" s="247"/>
      <c r="O199" s="247"/>
      <c r="P199" s="247"/>
      <c r="Q199" s="247"/>
      <c r="R199" s="247"/>
      <c r="S199" s="247"/>
      <c r="T199" s="248"/>
      <c r="AT199" s="249" t="s">
        <v>304</v>
      </c>
      <c r="AU199" s="249" t="s">
        <v>86</v>
      </c>
      <c r="AV199" s="11" t="s">
        <v>86</v>
      </c>
      <c r="AW199" s="11" t="s">
        <v>40</v>
      </c>
      <c r="AX199" s="11" t="s">
        <v>76</v>
      </c>
      <c r="AY199" s="249" t="s">
        <v>273</v>
      </c>
    </row>
    <row r="200" spans="2:51" s="12" customFormat="1" ht="13.5">
      <c r="B200" s="250"/>
      <c r="C200" s="251"/>
      <c r="D200" s="236" t="s">
        <v>304</v>
      </c>
      <c r="E200" s="252" t="s">
        <v>21</v>
      </c>
      <c r="F200" s="253" t="s">
        <v>338</v>
      </c>
      <c r="G200" s="251"/>
      <c r="H200" s="254">
        <v>5</v>
      </c>
      <c r="I200" s="255"/>
      <c r="J200" s="251"/>
      <c r="K200" s="251"/>
      <c r="L200" s="256"/>
      <c r="M200" s="257"/>
      <c r="N200" s="258"/>
      <c r="O200" s="258"/>
      <c r="P200" s="258"/>
      <c r="Q200" s="258"/>
      <c r="R200" s="258"/>
      <c r="S200" s="258"/>
      <c r="T200" s="259"/>
      <c r="AT200" s="260" t="s">
        <v>304</v>
      </c>
      <c r="AU200" s="260" t="s">
        <v>86</v>
      </c>
      <c r="AV200" s="12" t="s">
        <v>280</v>
      </c>
      <c r="AW200" s="12" t="s">
        <v>40</v>
      </c>
      <c r="AX200" s="12" t="s">
        <v>84</v>
      </c>
      <c r="AY200" s="260" t="s">
        <v>273</v>
      </c>
    </row>
    <row r="201" spans="2:65" s="1" customFormat="1" ht="25.5" customHeight="1">
      <c r="B201" s="47"/>
      <c r="C201" s="224" t="s">
        <v>476</v>
      </c>
      <c r="D201" s="224" t="s">
        <v>275</v>
      </c>
      <c r="E201" s="225" t="s">
        <v>477</v>
      </c>
      <c r="F201" s="226" t="s">
        <v>478</v>
      </c>
      <c r="G201" s="227" t="s">
        <v>314</v>
      </c>
      <c r="H201" s="228">
        <v>2.136</v>
      </c>
      <c r="I201" s="229"/>
      <c r="J201" s="230">
        <f>ROUND(I201*H201,2)</f>
        <v>0</v>
      </c>
      <c r="K201" s="226" t="s">
        <v>279</v>
      </c>
      <c r="L201" s="73"/>
      <c r="M201" s="231" t="s">
        <v>21</v>
      </c>
      <c r="N201" s="232" t="s">
        <v>47</v>
      </c>
      <c r="O201" s="48"/>
      <c r="P201" s="233">
        <f>O201*H201</f>
        <v>0</v>
      </c>
      <c r="Q201" s="233">
        <v>2.25634</v>
      </c>
      <c r="R201" s="233">
        <f>Q201*H201</f>
        <v>4.81954224</v>
      </c>
      <c r="S201" s="233">
        <v>0</v>
      </c>
      <c r="T201" s="234">
        <f>S201*H201</f>
        <v>0</v>
      </c>
      <c r="AR201" s="24" t="s">
        <v>280</v>
      </c>
      <c r="AT201" s="24" t="s">
        <v>275</v>
      </c>
      <c r="AU201" s="24" t="s">
        <v>86</v>
      </c>
      <c r="AY201" s="24" t="s">
        <v>273</v>
      </c>
      <c r="BE201" s="235">
        <f>IF(N201="základní",J201,0)</f>
        <v>0</v>
      </c>
      <c r="BF201" s="235">
        <f>IF(N201="snížená",J201,0)</f>
        <v>0</v>
      </c>
      <c r="BG201" s="235">
        <f>IF(N201="zákl. přenesená",J201,0)</f>
        <v>0</v>
      </c>
      <c r="BH201" s="235">
        <f>IF(N201="sníž. přenesená",J201,0)</f>
        <v>0</v>
      </c>
      <c r="BI201" s="235">
        <f>IF(N201="nulová",J201,0)</f>
        <v>0</v>
      </c>
      <c r="BJ201" s="24" t="s">
        <v>84</v>
      </c>
      <c r="BK201" s="235">
        <f>ROUND(I201*H201,2)</f>
        <v>0</v>
      </c>
      <c r="BL201" s="24" t="s">
        <v>280</v>
      </c>
      <c r="BM201" s="24" t="s">
        <v>479</v>
      </c>
    </row>
    <row r="202" spans="2:47" s="1" customFormat="1" ht="13.5">
      <c r="B202" s="47"/>
      <c r="C202" s="75"/>
      <c r="D202" s="236" t="s">
        <v>282</v>
      </c>
      <c r="E202" s="75"/>
      <c r="F202" s="237" t="s">
        <v>480</v>
      </c>
      <c r="G202" s="75"/>
      <c r="H202" s="75"/>
      <c r="I202" s="194"/>
      <c r="J202" s="75"/>
      <c r="K202" s="75"/>
      <c r="L202" s="73"/>
      <c r="M202" s="238"/>
      <c r="N202" s="48"/>
      <c r="O202" s="48"/>
      <c r="P202" s="48"/>
      <c r="Q202" s="48"/>
      <c r="R202" s="48"/>
      <c r="S202" s="48"/>
      <c r="T202" s="96"/>
      <c r="AT202" s="24" t="s">
        <v>282</v>
      </c>
      <c r="AU202" s="24" t="s">
        <v>86</v>
      </c>
    </row>
    <row r="203" spans="2:51" s="11" customFormat="1" ht="13.5">
      <c r="B203" s="239"/>
      <c r="C203" s="240"/>
      <c r="D203" s="236" t="s">
        <v>304</v>
      </c>
      <c r="E203" s="241" t="s">
        <v>21</v>
      </c>
      <c r="F203" s="242" t="s">
        <v>481</v>
      </c>
      <c r="G203" s="240"/>
      <c r="H203" s="243">
        <v>2.136</v>
      </c>
      <c r="I203" s="244"/>
      <c r="J203" s="240"/>
      <c r="K203" s="240"/>
      <c r="L203" s="245"/>
      <c r="M203" s="246"/>
      <c r="N203" s="247"/>
      <c r="O203" s="247"/>
      <c r="P203" s="247"/>
      <c r="Q203" s="247"/>
      <c r="R203" s="247"/>
      <c r="S203" s="247"/>
      <c r="T203" s="248"/>
      <c r="AT203" s="249" t="s">
        <v>304</v>
      </c>
      <c r="AU203" s="249" t="s">
        <v>86</v>
      </c>
      <c r="AV203" s="11" t="s">
        <v>86</v>
      </c>
      <c r="AW203" s="11" t="s">
        <v>40</v>
      </c>
      <c r="AX203" s="11" t="s">
        <v>84</v>
      </c>
      <c r="AY203" s="249" t="s">
        <v>273</v>
      </c>
    </row>
    <row r="204" spans="2:65" s="1" customFormat="1" ht="38.25" customHeight="1">
      <c r="B204" s="47"/>
      <c r="C204" s="224" t="s">
        <v>482</v>
      </c>
      <c r="D204" s="224" t="s">
        <v>275</v>
      </c>
      <c r="E204" s="225" t="s">
        <v>483</v>
      </c>
      <c r="F204" s="226" t="s">
        <v>484</v>
      </c>
      <c r="G204" s="227" t="s">
        <v>295</v>
      </c>
      <c r="H204" s="228">
        <v>0.218</v>
      </c>
      <c r="I204" s="229"/>
      <c r="J204" s="230">
        <f>ROUND(I204*H204,2)</f>
        <v>0</v>
      </c>
      <c r="K204" s="226" t="s">
        <v>279</v>
      </c>
      <c r="L204" s="73"/>
      <c r="M204" s="231" t="s">
        <v>21</v>
      </c>
      <c r="N204" s="232" t="s">
        <v>47</v>
      </c>
      <c r="O204" s="48"/>
      <c r="P204" s="233">
        <f>O204*H204</f>
        <v>0</v>
      </c>
      <c r="Q204" s="233">
        <v>0.00103</v>
      </c>
      <c r="R204" s="233">
        <f>Q204*H204</f>
        <v>0.00022454000000000002</v>
      </c>
      <c r="S204" s="233">
        <v>0</v>
      </c>
      <c r="T204" s="234">
        <f>S204*H204</f>
        <v>0</v>
      </c>
      <c r="AR204" s="24" t="s">
        <v>280</v>
      </c>
      <c r="AT204" s="24" t="s">
        <v>275</v>
      </c>
      <c r="AU204" s="24" t="s">
        <v>86</v>
      </c>
      <c r="AY204" s="24" t="s">
        <v>273</v>
      </c>
      <c r="BE204" s="235">
        <f>IF(N204="základní",J204,0)</f>
        <v>0</v>
      </c>
      <c r="BF204" s="235">
        <f>IF(N204="snížená",J204,0)</f>
        <v>0</v>
      </c>
      <c r="BG204" s="235">
        <f>IF(N204="zákl. přenesená",J204,0)</f>
        <v>0</v>
      </c>
      <c r="BH204" s="235">
        <f>IF(N204="sníž. přenesená",J204,0)</f>
        <v>0</v>
      </c>
      <c r="BI204" s="235">
        <f>IF(N204="nulová",J204,0)</f>
        <v>0</v>
      </c>
      <c r="BJ204" s="24" t="s">
        <v>84</v>
      </c>
      <c r="BK204" s="235">
        <f>ROUND(I204*H204,2)</f>
        <v>0</v>
      </c>
      <c r="BL204" s="24" t="s">
        <v>280</v>
      </c>
      <c r="BM204" s="24" t="s">
        <v>485</v>
      </c>
    </row>
    <row r="205" spans="2:51" s="11" customFormat="1" ht="13.5">
      <c r="B205" s="239"/>
      <c r="C205" s="240"/>
      <c r="D205" s="236" t="s">
        <v>304</v>
      </c>
      <c r="E205" s="241" t="s">
        <v>202</v>
      </c>
      <c r="F205" s="242" t="s">
        <v>486</v>
      </c>
      <c r="G205" s="240"/>
      <c r="H205" s="243">
        <v>0.218</v>
      </c>
      <c r="I205" s="244"/>
      <c r="J205" s="240"/>
      <c r="K205" s="240"/>
      <c r="L205" s="245"/>
      <c r="M205" s="246"/>
      <c r="N205" s="247"/>
      <c r="O205" s="247"/>
      <c r="P205" s="247"/>
      <c r="Q205" s="247"/>
      <c r="R205" s="247"/>
      <c r="S205" s="247"/>
      <c r="T205" s="248"/>
      <c r="AT205" s="249" t="s">
        <v>304</v>
      </c>
      <c r="AU205" s="249" t="s">
        <v>86</v>
      </c>
      <c r="AV205" s="11" t="s">
        <v>86</v>
      </c>
      <c r="AW205" s="11" t="s">
        <v>40</v>
      </c>
      <c r="AX205" s="11" t="s">
        <v>84</v>
      </c>
      <c r="AY205" s="249" t="s">
        <v>273</v>
      </c>
    </row>
    <row r="206" spans="2:65" s="1" customFormat="1" ht="38.25" customHeight="1">
      <c r="B206" s="47"/>
      <c r="C206" s="224" t="s">
        <v>487</v>
      </c>
      <c r="D206" s="224" t="s">
        <v>275</v>
      </c>
      <c r="E206" s="225" t="s">
        <v>488</v>
      </c>
      <c r="F206" s="226" t="s">
        <v>489</v>
      </c>
      <c r="G206" s="227" t="s">
        <v>295</v>
      </c>
      <c r="H206" s="228">
        <v>0.218</v>
      </c>
      <c r="I206" s="229"/>
      <c r="J206" s="230">
        <f>ROUND(I206*H206,2)</f>
        <v>0</v>
      </c>
      <c r="K206" s="226" t="s">
        <v>279</v>
      </c>
      <c r="L206" s="73"/>
      <c r="M206" s="231" t="s">
        <v>21</v>
      </c>
      <c r="N206" s="232" t="s">
        <v>47</v>
      </c>
      <c r="O206" s="48"/>
      <c r="P206" s="233">
        <f>O206*H206</f>
        <v>0</v>
      </c>
      <c r="Q206" s="233">
        <v>0</v>
      </c>
      <c r="R206" s="233">
        <f>Q206*H206</f>
        <v>0</v>
      </c>
      <c r="S206" s="233">
        <v>0</v>
      </c>
      <c r="T206" s="234">
        <f>S206*H206</f>
        <v>0</v>
      </c>
      <c r="AR206" s="24" t="s">
        <v>280</v>
      </c>
      <c r="AT206" s="24" t="s">
        <v>275</v>
      </c>
      <c r="AU206" s="24" t="s">
        <v>86</v>
      </c>
      <c r="AY206" s="24" t="s">
        <v>273</v>
      </c>
      <c r="BE206" s="235">
        <f>IF(N206="základní",J206,0)</f>
        <v>0</v>
      </c>
      <c r="BF206" s="235">
        <f>IF(N206="snížená",J206,0)</f>
        <v>0</v>
      </c>
      <c r="BG206" s="235">
        <f>IF(N206="zákl. přenesená",J206,0)</f>
        <v>0</v>
      </c>
      <c r="BH206" s="235">
        <f>IF(N206="sníž. přenesená",J206,0)</f>
        <v>0</v>
      </c>
      <c r="BI206" s="235">
        <f>IF(N206="nulová",J206,0)</f>
        <v>0</v>
      </c>
      <c r="BJ206" s="24" t="s">
        <v>84</v>
      </c>
      <c r="BK206" s="235">
        <f>ROUND(I206*H206,2)</f>
        <v>0</v>
      </c>
      <c r="BL206" s="24" t="s">
        <v>280</v>
      </c>
      <c r="BM206" s="24" t="s">
        <v>490</v>
      </c>
    </row>
    <row r="207" spans="2:51" s="11" customFormat="1" ht="13.5">
      <c r="B207" s="239"/>
      <c r="C207" s="240"/>
      <c r="D207" s="236" t="s">
        <v>304</v>
      </c>
      <c r="E207" s="241" t="s">
        <v>21</v>
      </c>
      <c r="F207" s="242" t="s">
        <v>202</v>
      </c>
      <c r="G207" s="240"/>
      <c r="H207" s="243">
        <v>0.218</v>
      </c>
      <c r="I207" s="244"/>
      <c r="J207" s="240"/>
      <c r="K207" s="240"/>
      <c r="L207" s="245"/>
      <c r="M207" s="246"/>
      <c r="N207" s="247"/>
      <c r="O207" s="247"/>
      <c r="P207" s="247"/>
      <c r="Q207" s="247"/>
      <c r="R207" s="247"/>
      <c r="S207" s="247"/>
      <c r="T207" s="248"/>
      <c r="AT207" s="249" t="s">
        <v>304</v>
      </c>
      <c r="AU207" s="249" t="s">
        <v>86</v>
      </c>
      <c r="AV207" s="11" t="s">
        <v>86</v>
      </c>
      <c r="AW207" s="11" t="s">
        <v>40</v>
      </c>
      <c r="AX207" s="11" t="s">
        <v>84</v>
      </c>
      <c r="AY207" s="249" t="s">
        <v>273</v>
      </c>
    </row>
    <row r="208" spans="2:65" s="1" customFormat="1" ht="16.5" customHeight="1">
      <c r="B208" s="47"/>
      <c r="C208" s="224" t="s">
        <v>491</v>
      </c>
      <c r="D208" s="224" t="s">
        <v>275</v>
      </c>
      <c r="E208" s="225" t="s">
        <v>492</v>
      </c>
      <c r="F208" s="226" t="s">
        <v>493</v>
      </c>
      <c r="G208" s="227" t="s">
        <v>350</v>
      </c>
      <c r="H208" s="228">
        <v>0.083</v>
      </c>
      <c r="I208" s="229"/>
      <c r="J208" s="230">
        <f>ROUND(I208*H208,2)</f>
        <v>0</v>
      </c>
      <c r="K208" s="226" t="s">
        <v>279</v>
      </c>
      <c r="L208" s="73"/>
      <c r="M208" s="231" t="s">
        <v>21</v>
      </c>
      <c r="N208" s="232" t="s">
        <v>47</v>
      </c>
      <c r="O208" s="48"/>
      <c r="P208" s="233">
        <f>O208*H208</f>
        <v>0</v>
      </c>
      <c r="Q208" s="233">
        <v>1.06017</v>
      </c>
      <c r="R208" s="233">
        <f>Q208*H208</f>
        <v>0.08799411000000001</v>
      </c>
      <c r="S208" s="233">
        <v>0</v>
      </c>
      <c r="T208" s="234">
        <f>S208*H208</f>
        <v>0</v>
      </c>
      <c r="AR208" s="24" t="s">
        <v>280</v>
      </c>
      <c r="AT208" s="24" t="s">
        <v>275</v>
      </c>
      <c r="AU208" s="24" t="s">
        <v>86</v>
      </c>
      <c r="AY208" s="24" t="s">
        <v>273</v>
      </c>
      <c r="BE208" s="235">
        <f>IF(N208="základní",J208,0)</f>
        <v>0</v>
      </c>
      <c r="BF208" s="235">
        <f>IF(N208="snížená",J208,0)</f>
        <v>0</v>
      </c>
      <c r="BG208" s="235">
        <f>IF(N208="zákl. přenesená",J208,0)</f>
        <v>0</v>
      </c>
      <c r="BH208" s="235">
        <f>IF(N208="sníž. přenesená",J208,0)</f>
        <v>0</v>
      </c>
      <c r="BI208" s="235">
        <f>IF(N208="nulová",J208,0)</f>
        <v>0</v>
      </c>
      <c r="BJ208" s="24" t="s">
        <v>84</v>
      </c>
      <c r="BK208" s="235">
        <f>ROUND(I208*H208,2)</f>
        <v>0</v>
      </c>
      <c r="BL208" s="24" t="s">
        <v>280</v>
      </c>
      <c r="BM208" s="24" t="s">
        <v>494</v>
      </c>
    </row>
    <row r="209" spans="2:47" s="1" customFormat="1" ht="13.5">
      <c r="B209" s="47"/>
      <c r="C209" s="75"/>
      <c r="D209" s="236" t="s">
        <v>282</v>
      </c>
      <c r="E209" s="75"/>
      <c r="F209" s="237" t="s">
        <v>495</v>
      </c>
      <c r="G209" s="75"/>
      <c r="H209" s="75"/>
      <c r="I209" s="194"/>
      <c r="J209" s="75"/>
      <c r="K209" s="75"/>
      <c r="L209" s="73"/>
      <c r="M209" s="238"/>
      <c r="N209" s="48"/>
      <c r="O209" s="48"/>
      <c r="P209" s="48"/>
      <c r="Q209" s="48"/>
      <c r="R209" s="48"/>
      <c r="S209" s="48"/>
      <c r="T209" s="96"/>
      <c r="AT209" s="24" t="s">
        <v>282</v>
      </c>
      <c r="AU209" s="24" t="s">
        <v>86</v>
      </c>
    </row>
    <row r="210" spans="2:51" s="11" customFormat="1" ht="13.5">
      <c r="B210" s="239"/>
      <c r="C210" s="240"/>
      <c r="D210" s="236" t="s">
        <v>304</v>
      </c>
      <c r="E210" s="241" t="s">
        <v>21</v>
      </c>
      <c r="F210" s="242" t="s">
        <v>496</v>
      </c>
      <c r="G210" s="240"/>
      <c r="H210" s="243">
        <v>0.083</v>
      </c>
      <c r="I210" s="244"/>
      <c r="J210" s="240"/>
      <c r="K210" s="240"/>
      <c r="L210" s="245"/>
      <c r="M210" s="246"/>
      <c r="N210" s="247"/>
      <c r="O210" s="247"/>
      <c r="P210" s="247"/>
      <c r="Q210" s="247"/>
      <c r="R210" s="247"/>
      <c r="S210" s="247"/>
      <c r="T210" s="248"/>
      <c r="AT210" s="249" t="s">
        <v>304</v>
      </c>
      <c r="AU210" s="249" t="s">
        <v>86</v>
      </c>
      <c r="AV210" s="11" t="s">
        <v>86</v>
      </c>
      <c r="AW210" s="11" t="s">
        <v>40</v>
      </c>
      <c r="AX210" s="11" t="s">
        <v>84</v>
      </c>
      <c r="AY210" s="249" t="s">
        <v>273</v>
      </c>
    </row>
    <row r="211" spans="2:63" s="10" customFormat="1" ht="29.85" customHeight="1">
      <c r="B211" s="208"/>
      <c r="C211" s="209"/>
      <c r="D211" s="210" t="s">
        <v>75</v>
      </c>
      <c r="E211" s="222" t="s">
        <v>288</v>
      </c>
      <c r="F211" s="222" t="s">
        <v>497</v>
      </c>
      <c r="G211" s="209"/>
      <c r="H211" s="209"/>
      <c r="I211" s="212"/>
      <c r="J211" s="223">
        <f>BK211</f>
        <v>0</v>
      </c>
      <c r="K211" s="209"/>
      <c r="L211" s="214"/>
      <c r="M211" s="215"/>
      <c r="N211" s="216"/>
      <c r="O211" s="216"/>
      <c r="P211" s="217">
        <f>SUM(P212:P315)</f>
        <v>0</v>
      </c>
      <c r="Q211" s="216"/>
      <c r="R211" s="217">
        <f>SUM(R212:R315)</f>
        <v>336.97268139</v>
      </c>
      <c r="S211" s="216"/>
      <c r="T211" s="218">
        <f>SUM(T212:T315)</f>
        <v>0</v>
      </c>
      <c r="AR211" s="219" t="s">
        <v>84</v>
      </c>
      <c r="AT211" s="220" t="s">
        <v>75</v>
      </c>
      <c r="AU211" s="220" t="s">
        <v>84</v>
      </c>
      <c r="AY211" s="219" t="s">
        <v>273</v>
      </c>
      <c r="BK211" s="221">
        <f>SUM(BK212:BK315)</f>
        <v>0</v>
      </c>
    </row>
    <row r="212" spans="2:65" s="1" customFormat="1" ht="38.25" customHeight="1">
      <c r="B212" s="47"/>
      <c r="C212" s="224" t="s">
        <v>498</v>
      </c>
      <c r="D212" s="224" t="s">
        <v>275</v>
      </c>
      <c r="E212" s="225" t="s">
        <v>499</v>
      </c>
      <c r="F212" s="226" t="s">
        <v>500</v>
      </c>
      <c r="G212" s="227" t="s">
        <v>295</v>
      </c>
      <c r="H212" s="228">
        <v>6.537</v>
      </c>
      <c r="I212" s="229"/>
      <c r="J212" s="230">
        <f>ROUND(I212*H212,2)</f>
        <v>0</v>
      </c>
      <c r="K212" s="226" t="s">
        <v>279</v>
      </c>
      <c r="L212" s="73"/>
      <c r="M212" s="231" t="s">
        <v>21</v>
      </c>
      <c r="N212" s="232" t="s">
        <v>47</v>
      </c>
      <c r="O212" s="48"/>
      <c r="P212" s="233">
        <f>O212*H212</f>
        <v>0</v>
      </c>
      <c r="Q212" s="233">
        <v>0.15254</v>
      </c>
      <c r="R212" s="233">
        <f>Q212*H212</f>
        <v>0.99715398</v>
      </c>
      <c r="S212" s="233">
        <v>0</v>
      </c>
      <c r="T212" s="234">
        <f>S212*H212</f>
        <v>0</v>
      </c>
      <c r="AR212" s="24" t="s">
        <v>280</v>
      </c>
      <c r="AT212" s="24" t="s">
        <v>275</v>
      </c>
      <c r="AU212" s="24" t="s">
        <v>86</v>
      </c>
      <c r="AY212" s="24" t="s">
        <v>273</v>
      </c>
      <c r="BE212" s="235">
        <f>IF(N212="základní",J212,0)</f>
        <v>0</v>
      </c>
      <c r="BF212" s="235">
        <f>IF(N212="snížená",J212,0)</f>
        <v>0</v>
      </c>
      <c r="BG212" s="235">
        <f>IF(N212="zákl. přenesená",J212,0)</f>
        <v>0</v>
      </c>
      <c r="BH212" s="235">
        <f>IF(N212="sníž. přenesená",J212,0)</f>
        <v>0</v>
      </c>
      <c r="BI212" s="235">
        <f>IF(N212="nulová",J212,0)</f>
        <v>0</v>
      </c>
      <c r="BJ212" s="24" t="s">
        <v>84</v>
      </c>
      <c r="BK212" s="235">
        <f>ROUND(I212*H212,2)</f>
        <v>0</v>
      </c>
      <c r="BL212" s="24" t="s">
        <v>280</v>
      </c>
      <c r="BM212" s="24" t="s">
        <v>501</v>
      </c>
    </row>
    <row r="213" spans="2:47" s="1" customFormat="1" ht="13.5">
      <c r="B213" s="47"/>
      <c r="C213" s="75"/>
      <c r="D213" s="236" t="s">
        <v>282</v>
      </c>
      <c r="E213" s="75"/>
      <c r="F213" s="237" t="s">
        <v>502</v>
      </c>
      <c r="G213" s="75"/>
      <c r="H213" s="75"/>
      <c r="I213" s="194"/>
      <c r="J213" s="75"/>
      <c r="K213" s="75"/>
      <c r="L213" s="73"/>
      <c r="M213" s="238"/>
      <c r="N213" s="48"/>
      <c r="O213" s="48"/>
      <c r="P213" s="48"/>
      <c r="Q213" s="48"/>
      <c r="R213" s="48"/>
      <c r="S213" s="48"/>
      <c r="T213" s="96"/>
      <c r="AT213" s="24" t="s">
        <v>282</v>
      </c>
      <c r="AU213" s="24" t="s">
        <v>86</v>
      </c>
    </row>
    <row r="214" spans="2:51" s="11" customFormat="1" ht="13.5">
      <c r="B214" s="239"/>
      <c r="C214" s="240"/>
      <c r="D214" s="236" t="s">
        <v>304</v>
      </c>
      <c r="E214" s="241" t="s">
        <v>21</v>
      </c>
      <c r="F214" s="242" t="s">
        <v>503</v>
      </c>
      <c r="G214" s="240"/>
      <c r="H214" s="243">
        <v>7.039</v>
      </c>
      <c r="I214" s="244"/>
      <c r="J214" s="240"/>
      <c r="K214" s="240"/>
      <c r="L214" s="245"/>
      <c r="M214" s="246"/>
      <c r="N214" s="247"/>
      <c r="O214" s="247"/>
      <c r="P214" s="247"/>
      <c r="Q214" s="247"/>
      <c r="R214" s="247"/>
      <c r="S214" s="247"/>
      <c r="T214" s="248"/>
      <c r="AT214" s="249" t="s">
        <v>304</v>
      </c>
      <c r="AU214" s="249" t="s">
        <v>86</v>
      </c>
      <c r="AV214" s="11" t="s">
        <v>86</v>
      </c>
      <c r="AW214" s="11" t="s">
        <v>40</v>
      </c>
      <c r="AX214" s="11" t="s">
        <v>76</v>
      </c>
      <c r="AY214" s="249" t="s">
        <v>273</v>
      </c>
    </row>
    <row r="215" spans="2:51" s="11" customFormat="1" ht="13.5">
      <c r="B215" s="239"/>
      <c r="C215" s="240"/>
      <c r="D215" s="236" t="s">
        <v>304</v>
      </c>
      <c r="E215" s="241" t="s">
        <v>21</v>
      </c>
      <c r="F215" s="242" t="s">
        <v>504</v>
      </c>
      <c r="G215" s="240"/>
      <c r="H215" s="243">
        <v>-0.502</v>
      </c>
      <c r="I215" s="244"/>
      <c r="J215" s="240"/>
      <c r="K215" s="240"/>
      <c r="L215" s="245"/>
      <c r="M215" s="246"/>
      <c r="N215" s="247"/>
      <c r="O215" s="247"/>
      <c r="P215" s="247"/>
      <c r="Q215" s="247"/>
      <c r="R215" s="247"/>
      <c r="S215" s="247"/>
      <c r="T215" s="248"/>
      <c r="AT215" s="249" t="s">
        <v>304</v>
      </c>
      <c r="AU215" s="249" t="s">
        <v>86</v>
      </c>
      <c r="AV215" s="11" t="s">
        <v>86</v>
      </c>
      <c r="AW215" s="11" t="s">
        <v>40</v>
      </c>
      <c r="AX215" s="11" t="s">
        <v>76</v>
      </c>
      <c r="AY215" s="249" t="s">
        <v>273</v>
      </c>
    </row>
    <row r="216" spans="2:51" s="12" customFormat="1" ht="13.5">
      <c r="B216" s="250"/>
      <c r="C216" s="251"/>
      <c r="D216" s="236" t="s">
        <v>304</v>
      </c>
      <c r="E216" s="252" t="s">
        <v>21</v>
      </c>
      <c r="F216" s="253" t="s">
        <v>338</v>
      </c>
      <c r="G216" s="251"/>
      <c r="H216" s="254">
        <v>6.537</v>
      </c>
      <c r="I216" s="255"/>
      <c r="J216" s="251"/>
      <c r="K216" s="251"/>
      <c r="L216" s="256"/>
      <c r="M216" s="257"/>
      <c r="N216" s="258"/>
      <c r="O216" s="258"/>
      <c r="P216" s="258"/>
      <c r="Q216" s="258"/>
      <c r="R216" s="258"/>
      <c r="S216" s="258"/>
      <c r="T216" s="259"/>
      <c r="AT216" s="260" t="s">
        <v>304</v>
      </c>
      <c r="AU216" s="260" t="s">
        <v>86</v>
      </c>
      <c r="AV216" s="12" t="s">
        <v>280</v>
      </c>
      <c r="AW216" s="12" t="s">
        <v>40</v>
      </c>
      <c r="AX216" s="12" t="s">
        <v>84</v>
      </c>
      <c r="AY216" s="260" t="s">
        <v>273</v>
      </c>
    </row>
    <row r="217" spans="2:65" s="1" customFormat="1" ht="38.25" customHeight="1">
      <c r="B217" s="47"/>
      <c r="C217" s="224" t="s">
        <v>505</v>
      </c>
      <c r="D217" s="224" t="s">
        <v>275</v>
      </c>
      <c r="E217" s="225" t="s">
        <v>506</v>
      </c>
      <c r="F217" s="226" t="s">
        <v>507</v>
      </c>
      <c r="G217" s="227" t="s">
        <v>295</v>
      </c>
      <c r="H217" s="228">
        <v>74.358</v>
      </c>
      <c r="I217" s="229"/>
      <c r="J217" s="230">
        <f>ROUND(I217*H217,2)</f>
        <v>0</v>
      </c>
      <c r="K217" s="226" t="s">
        <v>279</v>
      </c>
      <c r="L217" s="73"/>
      <c r="M217" s="231" t="s">
        <v>21</v>
      </c>
      <c r="N217" s="232" t="s">
        <v>47</v>
      </c>
      <c r="O217" s="48"/>
      <c r="P217" s="233">
        <f>O217*H217</f>
        <v>0</v>
      </c>
      <c r="Q217" s="233">
        <v>0.26119</v>
      </c>
      <c r="R217" s="233">
        <f>Q217*H217</f>
        <v>19.42156602</v>
      </c>
      <c r="S217" s="233">
        <v>0</v>
      </c>
      <c r="T217" s="234">
        <f>S217*H217</f>
        <v>0</v>
      </c>
      <c r="AR217" s="24" t="s">
        <v>280</v>
      </c>
      <c r="AT217" s="24" t="s">
        <v>275</v>
      </c>
      <c r="AU217" s="24" t="s">
        <v>86</v>
      </c>
      <c r="AY217" s="24" t="s">
        <v>273</v>
      </c>
      <c r="BE217" s="235">
        <f>IF(N217="základní",J217,0)</f>
        <v>0</v>
      </c>
      <c r="BF217" s="235">
        <f>IF(N217="snížená",J217,0)</f>
        <v>0</v>
      </c>
      <c r="BG217" s="235">
        <f>IF(N217="zákl. přenesená",J217,0)</f>
        <v>0</v>
      </c>
      <c r="BH217" s="235">
        <f>IF(N217="sníž. přenesená",J217,0)</f>
        <v>0</v>
      </c>
      <c r="BI217" s="235">
        <f>IF(N217="nulová",J217,0)</f>
        <v>0</v>
      </c>
      <c r="BJ217" s="24" t="s">
        <v>84</v>
      </c>
      <c r="BK217" s="235">
        <f>ROUND(I217*H217,2)</f>
        <v>0</v>
      </c>
      <c r="BL217" s="24" t="s">
        <v>280</v>
      </c>
      <c r="BM217" s="24" t="s">
        <v>508</v>
      </c>
    </row>
    <row r="218" spans="2:47" s="1" customFormat="1" ht="13.5">
      <c r="B218" s="47"/>
      <c r="C218" s="75"/>
      <c r="D218" s="236" t="s">
        <v>282</v>
      </c>
      <c r="E218" s="75"/>
      <c r="F218" s="237" t="s">
        <v>502</v>
      </c>
      <c r="G218" s="75"/>
      <c r="H218" s="75"/>
      <c r="I218" s="194"/>
      <c r="J218" s="75"/>
      <c r="K218" s="75"/>
      <c r="L218" s="73"/>
      <c r="M218" s="238"/>
      <c r="N218" s="48"/>
      <c r="O218" s="48"/>
      <c r="P218" s="48"/>
      <c r="Q218" s="48"/>
      <c r="R218" s="48"/>
      <c r="S218" s="48"/>
      <c r="T218" s="96"/>
      <c r="AT218" s="24" t="s">
        <v>282</v>
      </c>
      <c r="AU218" s="24" t="s">
        <v>86</v>
      </c>
    </row>
    <row r="219" spans="2:51" s="11" customFormat="1" ht="13.5">
      <c r="B219" s="239"/>
      <c r="C219" s="240"/>
      <c r="D219" s="236" t="s">
        <v>304</v>
      </c>
      <c r="E219" s="241" t="s">
        <v>135</v>
      </c>
      <c r="F219" s="242" t="s">
        <v>509</v>
      </c>
      <c r="G219" s="240"/>
      <c r="H219" s="243">
        <v>63.633</v>
      </c>
      <c r="I219" s="244"/>
      <c r="J219" s="240"/>
      <c r="K219" s="240"/>
      <c r="L219" s="245"/>
      <c r="M219" s="246"/>
      <c r="N219" s="247"/>
      <c r="O219" s="247"/>
      <c r="P219" s="247"/>
      <c r="Q219" s="247"/>
      <c r="R219" s="247"/>
      <c r="S219" s="247"/>
      <c r="T219" s="248"/>
      <c r="AT219" s="249" t="s">
        <v>304</v>
      </c>
      <c r="AU219" s="249" t="s">
        <v>86</v>
      </c>
      <c r="AV219" s="11" t="s">
        <v>86</v>
      </c>
      <c r="AW219" s="11" t="s">
        <v>40</v>
      </c>
      <c r="AX219" s="11" t="s">
        <v>76</v>
      </c>
      <c r="AY219" s="249" t="s">
        <v>273</v>
      </c>
    </row>
    <row r="220" spans="2:51" s="11" customFormat="1" ht="13.5">
      <c r="B220" s="239"/>
      <c r="C220" s="240"/>
      <c r="D220" s="236" t="s">
        <v>304</v>
      </c>
      <c r="E220" s="241" t="s">
        <v>137</v>
      </c>
      <c r="F220" s="242" t="s">
        <v>510</v>
      </c>
      <c r="G220" s="240"/>
      <c r="H220" s="243">
        <v>10.725</v>
      </c>
      <c r="I220" s="244"/>
      <c r="J220" s="240"/>
      <c r="K220" s="240"/>
      <c r="L220" s="245"/>
      <c r="M220" s="246"/>
      <c r="N220" s="247"/>
      <c r="O220" s="247"/>
      <c r="P220" s="247"/>
      <c r="Q220" s="247"/>
      <c r="R220" s="247"/>
      <c r="S220" s="247"/>
      <c r="T220" s="248"/>
      <c r="AT220" s="249" t="s">
        <v>304</v>
      </c>
      <c r="AU220" s="249" t="s">
        <v>86</v>
      </c>
      <c r="AV220" s="11" t="s">
        <v>86</v>
      </c>
      <c r="AW220" s="11" t="s">
        <v>40</v>
      </c>
      <c r="AX220" s="11" t="s">
        <v>76</v>
      </c>
      <c r="AY220" s="249" t="s">
        <v>273</v>
      </c>
    </row>
    <row r="221" spans="2:51" s="12" customFormat="1" ht="13.5">
      <c r="B221" s="250"/>
      <c r="C221" s="251"/>
      <c r="D221" s="236" t="s">
        <v>304</v>
      </c>
      <c r="E221" s="252" t="s">
        <v>21</v>
      </c>
      <c r="F221" s="253" t="s">
        <v>338</v>
      </c>
      <c r="G221" s="251"/>
      <c r="H221" s="254">
        <v>74.358</v>
      </c>
      <c r="I221" s="255"/>
      <c r="J221" s="251"/>
      <c r="K221" s="251"/>
      <c r="L221" s="256"/>
      <c r="M221" s="257"/>
      <c r="N221" s="258"/>
      <c r="O221" s="258"/>
      <c r="P221" s="258"/>
      <c r="Q221" s="258"/>
      <c r="R221" s="258"/>
      <c r="S221" s="258"/>
      <c r="T221" s="259"/>
      <c r="AT221" s="260" t="s">
        <v>304</v>
      </c>
      <c r="AU221" s="260" t="s">
        <v>86</v>
      </c>
      <c r="AV221" s="12" t="s">
        <v>280</v>
      </c>
      <c r="AW221" s="12" t="s">
        <v>40</v>
      </c>
      <c r="AX221" s="12" t="s">
        <v>84</v>
      </c>
      <c r="AY221" s="260" t="s">
        <v>273</v>
      </c>
    </row>
    <row r="222" spans="2:65" s="1" customFormat="1" ht="16.5" customHeight="1">
      <c r="B222" s="47"/>
      <c r="C222" s="224" t="s">
        <v>511</v>
      </c>
      <c r="D222" s="224" t="s">
        <v>275</v>
      </c>
      <c r="E222" s="225" t="s">
        <v>512</v>
      </c>
      <c r="F222" s="226" t="s">
        <v>513</v>
      </c>
      <c r="G222" s="227" t="s">
        <v>278</v>
      </c>
      <c r="H222" s="228">
        <v>7</v>
      </c>
      <c r="I222" s="229"/>
      <c r="J222" s="230">
        <f>ROUND(I222*H222,2)</f>
        <v>0</v>
      </c>
      <c r="K222" s="226" t="s">
        <v>279</v>
      </c>
      <c r="L222" s="73"/>
      <c r="M222" s="231" t="s">
        <v>21</v>
      </c>
      <c r="N222" s="232" t="s">
        <v>47</v>
      </c>
      <c r="O222" s="48"/>
      <c r="P222" s="233">
        <f>O222*H222</f>
        <v>0</v>
      </c>
      <c r="Q222" s="233">
        <v>0.00688</v>
      </c>
      <c r="R222" s="233">
        <f>Q222*H222</f>
        <v>0.04816</v>
      </c>
      <c r="S222" s="233">
        <v>0</v>
      </c>
      <c r="T222" s="234">
        <f>S222*H222</f>
        <v>0</v>
      </c>
      <c r="AR222" s="24" t="s">
        <v>280</v>
      </c>
      <c r="AT222" s="24" t="s">
        <v>275</v>
      </c>
      <c r="AU222" s="24" t="s">
        <v>86</v>
      </c>
      <c r="AY222" s="24" t="s">
        <v>273</v>
      </c>
      <c r="BE222" s="235">
        <f>IF(N222="základní",J222,0)</f>
        <v>0</v>
      </c>
      <c r="BF222" s="235">
        <f>IF(N222="snížená",J222,0)</f>
        <v>0</v>
      </c>
      <c r="BG222" s="235">
        <f>IF(N222="zákl. přenesená",J222,0)</f>
        <v>0</v>
      </c>
      <c r="BH222" s="235">
        <f>IF(N222="sníž. přenesená",J222,0)</f>
        <v>0</v>
      </c>
      <c r="BI222" s="235">
        <f>IF(N222="nulová",J222,0)</f>
        <v>0</v>
      </c>
      <c r="BJ222" s="24" t="s">
        <v>84</v>
      </c>
      <c r="BK222" s="235">
        <f>ROUND(I222*H222,2)</f>
        <v>0</v>
      </c>
      <c r="BL222" s="24" t="s">
        <v>280</v>
      </c>
      <c r="BM222" s="24" t="s">
        <v>514</v>
      </c>
    </row>
    <row r="223" spans="2:47" s="1" customFormat="1" ht="13.5">
      <c r="B223" s="47"/>
      <c r="C223" s="75"/>
      <c r="D223" s="236" t="s">
        <v>282</v>
      </c>
      <c r="E223" s="75"/>
      <c r="F223" s="237" t="s">
        <v>515</v>
      </c>
      <c r="G223" s="75"/>
      <c r="H223" s="75"/>
      <c r="I223" s="194"/>
      <c r="J223" s="75"/>
      <c r="K223" s="75"/>
      <c r="L223" s="73"/>
      <c r="M223" s="238"/>
      <c r="N223" s="48"/>
      <c r="O223" s="48"/>
      <c r="P223" s="48"/>
      <c r="Q223" s="48"/>
      <c r="R223" s="48"/>
      <c r="S223" s="48"/>
      <c r="T223" s="96"/>
      <c r="AT223" s="24" t="s">
        <v>282</v>
      </c>
      <c r="AU223" s="24" t="s">
        <v>86</v>
      </c>
    </row>
    <row r="224" spans="2:65" s="1" customFormat="1" ht="16.5" customHeight="1">
      <c r="B224" s="47"/>
      <c r="C224" s="261" t="s">
        <v>516</v>
      </c>
      <c r="D224" s="261" t="s">
        <v>347</v>
      </c>
      <c r="E224" s="262" t="s">
        <v>517</v>
      </c>
      <c r="F224" s="263" t="s">
        <v>518</v>
      </c>
      <c r="G224" s="264" t="s">
        <v>278</v>
      </c>
      <c r="H224" s="265">
        <v>4.04</v>
      </c>
      <c r="I224" s="266"/>
      <c r="J224" s="267">
        <f>ROUND(I224*H224,2)</f>
        <v>0</v>
      </c>
      <c r="K224" s="263" t="s">
        <v>279</v>
      </c>
      <c r="L224" s="268"/>
      <c r="M224" s="269" t="s">
        <v>21</v>
      </c>
      <c r="N224" s="270" t="s">
        <v>47</v>
      </c>
      <c r="O224" s="48"/>
      <c r="P224" s="233">
        <f>O224*H224</f>
        <v>0</v>
      </c>
      <c r="Q224" s="233">
        <v>0.062</v>
      </c>
      <c r="R224" s="233">
        <f>Q224*H224</f>
        <v>0.25048</v>
      </c>
      <c r="S224" s="233">
        <v>0</v>
      </c>
      <c r="T224" s="234">
        <f>S224*H224</f>
        <v>0</v>
      </c>
      <c r="AR224" s="24" t="s">
        <v>318</v>
      </c>
      <c r="AT224" s="24" t="s">
        <v>347</v>
      </c>
      <c r="AU224" s="24" t="s">
        <v>86</v>
      </c>
      <c r="AY224" s="24" t="s">
        <v>273</v>
      </c>
      <c r="BE224" s="235">
        <f>IF(N224="základní",J224,0)</f>
        <v>0</v>
      </c>
      <c r="BF224" s="235">
        <f>IF(N224="snížená",J224,0)</f>
        <v>0</v>
      </c>
      <c r="BG224" s="235">
        <f>IF(N224="zákl. přenesená",J224,0)</f>
        <v>0</v>
      </c>
      <c r="BH224" s="235">
        <f>IF(N224="sníž. přenesená",J224,0)</f>
        <v>0</v>
      </c>
      <c r="BI224" s="235">
        <f>IF(N224="nulová",J224,0)</f>
        <v>0</v>
      </c>
      <c r="BJ224" s="24" t="s">
        <v>84</v>
      </c>
      <c r="BK224" s="235">
        <f>ROUND(I224*H224,2)</f>
        <v>0</v>
      </c>
      <c r="BL224" s="24" t="s">
        <v>280</v>
      </c>
      <c r="BM224" s="24" t="s">
        <v>519</v>
      </c>
    </row>
    <row r="225" spans="2:65" s="1" customFormat="1" ht="16.5" customHeight="1">
      <c r="B225" s="47"/>
      <c r="C225" s="261" t="s">
        <v>520</v>
      </c>
      <c r="D225" s="261" t="s">
        <v>347</v>
      </c>
      <c r="E225" s="262" t="s">
        <v>521</v>
      </c>
      <c r="F225" s="263" t="s">
        <v>522</v>
      </c>
      <c r="G225" s="264" t="s">
        <v>278</v>
      </c>
      <c r="H225" s="265">
        <v>1.01</v>
      </c>
      <c r="I225" s="266"/>
      <c r="J225" s="267">
        <f>ROUND(I225*H225,2)</f>
        <v>0</v>
      </c>
      <c r="K225" s="263" t="s">
        <v>21</v>
      </c>
      <c r="L225" s="268"/>
      <c r="M225" s="269" t="s">
        <v>21</v>
      </c>
      <c r="N225" s="270" t="s">
        <v>47</v>
      </c>
      <c r="O225" s="48"/>
      <c r="P225" s="233">
        <f>O225*H225</f>
        <v>0</v>
      </c>
      <c r="Q225" s="233">
        <v>0.036</v>
      </c>
      <c r="R225" s="233">
        <f>Q225*H225</f>
        <v>0.036359999999999996</v>
      </c>
      <c r="S225" s="233">
        <v>0</v>
      </c>
      <c r="T225" s="234">
        <f>S225*H225</f>
        <v>0</v>
      </c>
      <c r="AR225" s="24" t="s">
        <v>318</v>
      </c>
      <c r="AT225" s="24" t="s">
        <v>347</v>
      </c>
      <c r="AU225" s="24" t="s">
        <v>86</v>
      </c>
      <c r="AY225" s="24" t="s">
        <v>273</v>
      </c>
      <c r="BE225" s="235">
        <f>IF(N225="základní",J225,0)</f>
        <v>0</v>
      </c>
      <c r="BF225" s="235">
        <f>IF(N225="snížená",J225,0)</f>
        <v>0</v>
      </c>
      <c r="BG225" s="235">
        <f>IF(N225="zákl. přenesená",J225,0)</f>
        <v>0</v>
      </c>
      <c r="BH225" s="235">
        <f>IF(N225="sníž. přenesená",J225,0)</f>
        <v>0</v>
      </c>
      <c r="BI225" s="235">
        <f>IF(N225="nulová",J225,0)</f>
        <v>0</v>
      </c>
      <c r="BJ225" s="24" t="s">
        <v>84</v>
      </c>
      <c r="BK225" s="235">
        <f>ROUND(I225*H225,2)</f>
        <v>0</v>
      </c>
      <c r="BL225" s="24" t="s">
        <v>280</v>
      </c>
      <c r="BM225" s="24" t="s">
        <v>523</v>
      </c>
    </row>
    <row r="226" spans="2:65" s="1" customFormat="1" ht="16.5" customHeight="1">
      <c r="B226" s="47"/>
      <c r="C226" s="261" t="s">
        <v>524</v>
      </c>
      <c r="D226" s="261" t="s">
        <v>347</v>
      </c>
      <c r="E226" s="262" t="s">
        <v>525</v>
      </c>
      <c r="F226" s="263" t="s">
        <v>526</v>
      </c>
      <c r="G226" s="264" t="s">
        <v>278</v>
      </c>
      <c r="H226" s="265">
        <v>2.02</v>
      </c>
      <c r="I226" s="266"/>
      <c r="J226" s="267">
        <f>ROUND(I226*H226,2)</f>
        <v>0</v>
      </c>
      <c r="K226" s="263" t="s">
        <v>21</v>
      </c>
      <c r="L226" s="268"/>
      <c r="M226" s="269" t="s">
        <v>21</v>
      </c>
      <c r="N226" s="270" t="s">
        <v>47</v>
      </c>
      <c r="O226" s="48"/>
      <c r="P226" s="233">
        <f>O226*H226</f>
        <v>0</v>
      </c>
      <c r="Q226" s="233">
        <v>0.063</v>
      </c>
      <c r="R226" s="233">
        <f>Q226*H226</f>
        <v>0.12726</v>
      </c>
      <c r="S226" s="233">
        <v>0</v>
      </c>
      <c r="T226" s="234">
        <f>S226*H226</f>
        <v>0</v>
      </c>
      <c r="AR226" s="24" t="s">
        <v>318</v>
      </c>
      <c r="AT226" s="24" t="s">
        <v>347</v>
      </c>
      <c r="AU226" s="24" t="s">
        <v>86</v>
      </c>
      <c r="AY226" s="24" t="s">
        <v>273</v>
      </c>
      <c r="BE226" s="235">
        <f>IF(N226="základní",J226,0)</f>
        <v>0</v>
      </c>
      <c r="BF226" s="235">
        <f>IF(N226="snížená",J226,0)</f>
        <v>0</v>
      </c>
      <c r="BG226" s="235">
        <f>IF(N226="zákl. přenesená",J226,0)</f>
        <v>0</v>
      </c>
      <c r="BH226" s="235">
        <f>IF(N226="sníž. přenesená",J226,0)</f>
        <v>0</v>
      </c>
      <c r="BI226" s="235">
        <f>IF(N226="nulová",J226,0)</f>
        <v>0</v>
      </c>
      <c r="BJ226" s="24" t="s">
        <v>84</v>
      </c>
      <c r="BK226" s="235">
        <f>ROUND(I226*H226,2)</f>
        <v>0</v>
      </c>
      <c r="BL226" s="24" t="s">
        <v>280</v>
      </c>
      <c r="BM226" s="24" t="s">
        <v>527</v>
      </c>
    </row>
    <row r="227" spans="2:65" s="1" customFormat="1" ht="25.5" customHeight="1">
      <c r="B227" s="47"/>
      <c r="C227" s="224" t="s">
        <v>528</v>
      </c>
      <c r="D227" s="224" t="s">
        <v>275</v>
      </c>
      <c r="E227" s="225" t="s">
        <v>529</v>
      </c>
      <c r="F227" s="226" t="s">
        <v>530</v>
      </c>
      <c r="G227" s="227" t="s">
        <v>278</v>
      </c>
      <c r="H227" s="228">
        <v>6</v>
      </c>
      <c r="I227" s="229"/>
      <c r="J227" s="230">
        <f>ROUND(I227*H227,2)</f>
        <v>0</v>
      </c>
      <c r="K227" s="226" t="s">
        <v>279</v>
      </c>
      <c r="L227" s="73"/>
      <c r="M227" s="231" t="s">
        <v>21</v>
      </c>
      <c r="N227" s="232" t="s">
        <v>47</v>
      </c>
      <c r="O227" s="48"/>
      <c r="P227" s="233">
        <f>O227*H227</f>
        <v>0</v>
      </c>
      <c r="Q227" s="233">
        <v>0.00918</v>
      </c>
      <c r="R227" s="233">
        <f>Q227*H227</f>
        <v>0.055080000000000004</v>
      </c>
      <c r="S227" s="233">
        <v>0</v>
      </c>
      <c r="T227" s="234">
        <f>S227*H227</f>
        <v>0</v>
      </c>
      <c r="AR227" s="24" t="s">
        <v>280</v>
      </c>
      <c r="AT227" s="24" t="s">
        <v>275</v>
      </c>
      <c r="AU227" s="24" t="s">
        <v>86</v>
      </c>
      <c r="AY227" s="24" t="s">
        <v>273</v>
      </c>
      <c r="BE227" s="235">
        <f>IF(N227="základní",J227,0)</f>
        <v>0</v>
      </c>
      <c r="BF227" s="235">
        <f>IF(N227="snížená",J227,0)</f>
        <v>0</v>
      </c>
      <c r="BG227" s="235">
        <f>IF(N227="zákl. přenesená",J227,0)</f>
        <v>0</v>
      </c>
      <c r="BH227" s="235">
        <f>IF(N227="sníž. přenesená",J227,0)</f>
        <v>0</v>
      </c>
      <c r="BI227" s="235">
        <f>IF(N227="nulová",J227,0)</f>
        <v>0</v>
      </c>
      <c r="BJ227" s="24" t="s">
        <v>84</v>
      </c>
      <c r="BK227" s="235">
        <f>ROUND(I227*H227,2)</f>
        <v>0</v>
      </c>
      <c r="BL227" s="24" t="s">
        <v>280</v>
      </c>
      <c r="BM227" s="24" t="s">
        <v>531</v>
      </c>
    </row>
    <row r="228" spans="2:47" s="1" customFormat="1" ht="13.5">
      <c r="B228" s="47"/>
      <c r="C228" s="75"/>
      <c r="D228" s="236" t="s">
        <v>282</v>
      </c>
      <c r="E228" s="75"/>
      <c r="F228" s="237" t="s">
        <v>515</v>
      </c>
      <c r="G228" s="75"/>
      <c r="H228" s="75"/>
      <c r="I228" s="194"/>
      <c r="J228" s="75"/>
      <c r="K228" s="75"/>
      <c r="L228" s="73"/>
      <c r="M228" s="238"/>
      <c r="N228" s="48"/>
      <c r="O228" s="48"/>
      <c r="P228" s="48"/>
      <c r="Q228" s="48"/>
      <c r="R228" s="48"/>
      <c r="S228" s="48"/>
      <c r="T228" s="96"/>
      <c r="AT228" s="24" t="s">
        <v>282</v>
      </c>
      <c r="AU228" s="24" t="s">
        <v>86</v>
      </c>
    </row>
    <row r="229" spans="2:65" s="1" customFormat="1" ht="16.5" customHeight="1">
      <c r="B229" s="47"/>
      <c r="C229" s="261" t="s">
        <v>532</v>
      </c>
      <c r="D229" s="261" t="s">
        <v>347</v>
      </c>
      <c r="E229" s="262" t="s">
        <v>533</v>
      </c>
      <c r="F229" s="263" t="s">
        <v>534</v>
      </c>
      <c r="G229" s="264" t="s">
        <v>278</v>
      </c>
      <c r="H229" s="265">
        <v>6.06</v>
      </c>
      <c r="I229" s="266"/>
      <c r="J229" s="267">
        <f>ROUND(I229*H229,2)</f>
        <v>0</v>
      </c>
      <c r="K229" s="263" t="s">
        <v>279</v>
      </c>
      <c r="L229" s="268"/>
      <c r="M229" s="269" t="s">
        <v>21</v>
      </c>
      <c r="N229" s="270" t="s">
        <v>47</v>
      </c>
      <c r="O229" s="48"/>
      <c r="P229" s="233">
        <f>O229*H229</f>
        <v>0</v>
      </c>
      <c r="Q229" s="233">
        <v>0.074</v>
      </c>
      <c r="R229" s="233">
        <f>Q229*H229</f>
        <v>0.44843999999999995</v>
      </c>
      <c r="S229" s="233">
        <v>0</v>
      </c>
      <c r="T229" s="234">
        <f>S229*H229</f>
        <v>0</v>
      </c>
      <c r="AR229" s="24" t="s">
        <v>318</v>
      </c>
      <c r="AT229" s="24" t="s">
        <v>347</v>
      </c>
      <c r="AU229" s="24" t="s">
        <v>86</v>
      </c>
      <c r="AY229" s="24" t="s">
        <v>273</v>
      </c>
      <c r="BE229" s="235">
        <f>IF(N229="základní",J229,0)</f>
        <v>0</v>
      </c>
      <c r="BF229" s="235">
        <f>IF(N229="snížená",J229,0)</f>
        <v>0</v>
      </c>
      <c r="BG229" s="235">
        <f>IF(N229="zákl. přenesená",J229,0)</f>
        <v>0</v>
      </c>
      <c r="BH229" s="235">
        <f>IF(N229="sníž. přenesená",J229,0)</f>
        <v>0</v>
      </c>
      <c r="BI229" s="235">
        <f>IF(N229="nulová",J229,0)</f>
        <v>0</v>
      </c>
      <c r="BJ229" s="24" t="s">
        <v>84</v>
      </c>
      <c r="BK229" s="235">
        <f>ROUND(I229*H229,2)</f>
        <v>0</v>
      </c>
      <c r="BL229" s="24" t="s">
        <v>280</v>
      </c>
      <c r="BM229" s="24" t="s">
        <v>535</v>
      </c>
    </row>
    <row r="230" spans="2:65" s="1" customFormat="1" ht="38.25" customHeight="1">
      <c r="B230" s="47"/>
      <c r="C230" s="224" t="s">
        <v>536</v>
      </c>
      <c r="D230" s="224" t="s">
        <v>275</v>
      </c>
      <c r="E230" s="225" t="s">
        <v>537</v>
      </c>
      <c r="F230" s="226" t="s">
        <v>538</v>
      </c>
      <c r="G230" s="227" t="s">
        <v>314</v>
      </c>
      <c r="H230" s="228">
        <v>0.166</v>
      </c>
      <c r="I230" s="229"/>
      <c r="J230" s="230">
        <f>ROUND(I230*H230,2)</f>
        <v>0</v>
      </c>
      <c r="K230" s="226" t="s">
        <v>279</v>
      </c>
      <c r="L230" s="73"/>
      <c r="M230" s="231" t="s">
        <v>21</v>
      </c>
      <c r="N230" s="232" t="s">
        <v>47</v>
      </c>
      <c r="O230" s="48"/>
      <c r="P230" s="233">
        <f>O230*H230</f>
        <v>0</v>
      </c>
      <c r="Q230" s="233">
        <v>2.2488</v>
      </c>
      <c r="R230" s="233">
        <f>Q230*H230</f>
        <v>0.37330080000000004</v>
      </c>
      <c r="S230" s="233">
        <v>0</v>
      </c>
      <c r="T230" s="234">
        <f>S230*H230</f>
        <v>0</v>
      </c>
      <c r="AR230" s="24" t="s">
        <v>280</v>
      </c>
      <c r="AT230" s="24" t="s">
        <v>275</v>
      </c>
      <c r="AU230" s="24" t="s">
        <v>86</v>
      </c>
      <c r="AY230" s="24" t="s">
        <v>273</v>
      </c>
      <c r="BE230" s="235">
        <f>IF(N230="základní",J230,0)</f>
        <v>0</v>
      </c>
      <c r="BF230" s="235">
        <f>IF(N230="snížená",J230,0)</f>
        <v>0</v>
      </c>
      <c r="BG230" s="235">
        <f>IF(N230="zákl. přenesená",J230,0)</f>
        <v>0</v>
      </c>
      <c r="BH230" s="235">
        <f>IF(N230="sníž. přenesená",J230,0)</f>
        <v>0</v>
      </c>
      <c r="BI230" s="235">
        <f>IF(N230="nulová",J230,0)</f>
        <v>0</v>
      </c>
      <c r="BJ230" s="24" t="s">
        <v>84</v>
      </c>
      <c r="BK230" s="235">
        <f>ROUND(I230*H230,2)</f>
        <v>0</v>
      </c>
      <c r="BL230" s="24" t="s">
        <v>280</v>
      </c>
      <c r="BM230" s="24" t="s">
        <v>539</v>
      </c>
    </row>
    <row r="231" spans="2:47" s="1" customFormat="1" ht="13.5">
      <c r="B231" s="47"/>
      <c r="C231" s="75"/>
      <c r="D231" s="236" t="s">
        <v>282</v>
      </c>
      <c r="E231" s="75"/>
      <c r="F231" s="237" t="s">
        <v>540</v>
      </c>
      <c r="G231" s="75"/>
      <c r="H231" s="75"/>
      <c r="I231" s="194"/>
      <c r="J231" s="75"/>
      <c r="K231" s="75"/>
      <c r="L231" s="73"/>
      <c r="M231" s="238"/>
      <c r="N231" s="48"/>
      <c r="O231" s="48"/>
      <c r="P231" s="48"/>
      <c r="Q231" s="48"/>
      <c r="R231" s="48"/>
      <c r="S231" s="48"/>
      <c r="T231" s="96"/>
      <c r="AT231" s="24" t="s">
        <v>282</v>
      </c>
      <c r="AU231" s="24" t="s">
        <v>86</v>
      </c>
    </row>
    <row r="232" spans="2:51" s="11" customFormat="1" ht="13.5">
      <c r="B232" s="239"/>
      <c r="C232" s="240"/>
      <c r="D232" s="236" t="s">
        <v>304</v>
      </c>
      <c r="E232" s="241" t="s">
        <v>21</v>
      </c>
      <c r="F232" s="242" t="s">
        <v>541</v>
      </c>
      <c r="G232" s="240"/>
      <c r="H232" s="243">
        <v>0.166</v>
      </c>
      <c r="I232" s="244"/>
      <c r="J232" s="240"/>
      <c r="K232" s="240"/>
      <c r="L232" s="245"/>
      <c r="M232" s="246"/>
      <c r="N232" s="247"/>
      <c r="O232" s="247"/>
      <c r="P232" s="247"/>
      <c r="Q232" s="247"/>
      <c r="R232" s="247"/>
      <c r="S232" s="247"/>
      <c r="T232" s="248"/>
      <c r="AT232" s="249" t="s">
        <v>304</v>
      </c>
      <c r="AU232" s="249" t="s">
        <v>86</v>
      </c>
      <c r="AV232" s="11" t="s">
        <v>86</v>
      </c>
      <c r="AW232" s="11" t="s">
        <v>40</v>
      </c>
      <c r="AX232" s="11" t="s">
        <v>84</v>
      </c>
      <c r="AY232" s="249" t="s">
        <v>273</v>
      </c>
    </row>
    <row r="233" spans="2:65" s="1" customFormat="1" ht="25.5" customHeight="1">
      <c r="B233" s="47"/>
      <c r="C233" s="224" t="s">
        <v>542</v>
      </c>
      <c r="D233" s="224" t="s">
        <v>275</v>
      </c>
      <c r="E233" s="225" t="s">
        <v>543</v>
      </c>
      <c r="F233" s="226" t="s">
        <v>544</v>
      </c>
      <c r="G233" s="227" t="s">
        <v>314</v>
      </c>
      <c r="H233" s="228">
        <v>22.29</v>
      </c>
      <c r="I233" s="229"/>
      <c r="J233" s="230">
        <f>ROUND(I233*H233,2)</f>
        <v>0</v>
      </c>
      <c r="K233" s="226" t="s">
        <v>279</v>
      </c>
      <c r="L233" s="73"/>
      <c r="M233" s="231" t="s">
        <v>21</v>
      </c>
      <c r="N233" s="232" t="s">
        <v>47</v>
      </c>
      <c r="O233" s="48"/>
      <c r="P233" s="233">
        <f>O233*H233</f>
        <v>0</v>
      </c>
      <c r="Q233" s="233">
        <v>2.31501</v>
      </c>
      <c r="R233" s="233">
        <f>Q233*H233</f>
        <v>51.6015729</v>
      </c>
      <c r="S233" s="233">
        <v>0</v>
      </c>
      <c r="T233" s="234">
        <f>S233*H233</f>
        <v>0</v>
      </c>
      <c r="AR233" s="24" t="s">
        <v>280</v>
      </c>
      <c r="AT233" s="24" t="s">
        <v>275</v>
      </c>
      <c r="AU233" s="24" t="s">
        <v>86</v>
      </c>
      <c r="AY233" s="24" t="s">
        <v>273</v>
      </c>
      <c r="BE233" s="235">
        <f>IF(N233="základní",J233,0)</f>
        <v>0</v>
      </c>
      <c r="BF233" s="235">
        <f>IF(N233="snížená",J233,0)</f>
        <v>0</v>
      </c>
      <c r="BG233" s="235">
        <f>IF(N233="zákl. přenesená",J233,0)</f>
        <v>0</v>
      </c>
      <c r="BH233" s="235">
        <f>IF(N233="sníž. přenesená",J233,0)</f>
        <v>0</v>
      </c>
      <c r="BI233" s="235">
        <f>IF(N233="nulová",J233,0)</f>
        <v>0</v>
      </c>
      <c r="BJ233" s="24" t="s">
        <v>84</v>
      </c>
      <c r="BK233" s="235">
        <f>ROUND(I233*H233,2)</f>
        <v>0</v>
      </c>
      <c r="BL233" s="24" t="s">
        <v>280</v>
      </c>
      <c r="BM233" s="24" t="s">
        <v>545</v>
      </c>
    </row>
    <row r="234" spans="2:47" s="1" customFormat="1" ht="13.5">
      <c r="B234" s="47"/>
      <c r="C234" s="75"/>
      <c r="D234" s="236" t="s">
        <v>282</v>
      </c>
      <c r="E234" s="75"/>
      <c r="F234" s="237" t="s">
        <v>546</v>
      </c>
      <c r="G234" s="75"/>
      <c r="H234" s="75"/>
      <c r="I234" s="194"/>
      <c r="J234" s="75"/>
      <c r="K234" s="75"/>
      <c r="L234" s="73"/>
      <c r="M234" s="238"/>
      <c r="N234" s="48"/>
      <c r="O234" s="48"/>
      <c r="P234" s="48"/>
      <c r="Q234" s="48"/>
      <c r="R234" s="48"/>
      <c r="S234" s="48"/>
      <c r="T234" s="96"/>
      <c r="AT234" s="24" t="s">
        <v>282</v>
      </c>
      <c r="AU234" s="24" t="s">
        <v>86</v>
      </c>
    </row>
    <row r="235" spans="2:51" s="11" customFormat="1" ht="13.5">
      <c r="B235" s="239"/>
      <c r="C235" s="240"/>
      <c r="D235" s="236" t="s">
        <v>304</v>
      </c>
      <c r="E235" s="241" t="s">
        <v>21</v>
      </c>
      <c r="F235" s="242" t="s">
        <v>547</v>
      </c>
      <c r="G235" s="240"/>
      <c r="H235" s="243">
        <v>22.29</v>
      </c>
      <c r="I235" s="244"/>
      <c r="J235" s="240"/>
      <c r="K235" s="240"/>
      <c r="L235" s="245"/>
      <c r="M235" s="246"/>
      <c r="N235" s="247"/>
      <c r="O235" s="247"/>
      <c r="P235" s="247"/>
      <c r="Q235" s="247"/>
      <c r="R235" s="247"/>
      <c r="S235" s="247"/>
      <c r="T235" s="248"/>
      <c r="AT235" s="249" t="s">
        <v>304</v>
      </c>
      <c r="AU235" s="249" t="s">
        <v>86</v>
      </c>
      <c r="AV235" s="11" t="s">
        <v>86</v>
      </c>
      <c r="AW235" s="11" t="s">
        <v>40</v>
      </c>
      <c r="AX235" s="11" t="s">
        <v>84</v>
      </c>
      <c r="AY235" s="249" t="s">
        <v>273</v>
      </c>
    </row>
    <row r="236" spans="2:65" s="1" customFormat="1" ht="38.25" customHeight="1">
      <c r="B236" s="47"/>
      <c r="C236" s="224" t="s">
        <v>548</v>
      </c>
      <c r="D236" s="224" t="s">
        <v>275</v>
      </c>
      <c r="E236" s="225" t="s">
        <v>549</v>
      </c>
      <c r="F236" s="226" t="s">
        <v>550</v>
      </c>
      <c r="G236" s="227" t="s">
        <v>278</v>
      </c>
      <c r="H236" s="228">
        <v>16</v>
      </c>
      <c r="I236" s="229"/>
      <c r="J236" s="230">
        <f>ROUND(I236*H236,2)</f>
        <v>0</v>
      </c>
      <c r="K236" s="226" t="s">
        <v>279</v>
      </c>
      <c r="L236" s="73"/>
      <c r="M236" s="231" t="s">
        <v>21</v>
      </c>
      <c r="N236" s="232" t="s">
        <v>47</v>
      </c>
      <c r="O236" s="48"/>
      <c r="P236" s="233">
        <f>O236*H236</f>
        <v>0</v>
      </c>
      <c r="Q236" s="233">
        <v>0.00702</v>
      </c>
      <c r="R236" s="233">
        <f>Q236*H236</f>
        <v>0.11232</v>
      </c>
      <c r="S236" s="233">
        <v>0</v>
      </c>
      <c r="T236" s="234">
        <f>S236*H236</f>
        <v>0</v>
      </c>
      <c r="AR236" s="24" t="s">
        <v>280</v>
      </c>
      <c r="AT236" s="24" t="s">
        <v>275</v>
      </c>
      <c r="AU236" s="24" t="s">
        <v>86</v>
      </c>
      <c r="AY236" s="24" t="s">
        <v>273</v>
      </c>
      <c r="BE236" s="235">
        <f>IF(N236="základní",J236,0)</f>
        <v>0</v>
      </c>
      <c r="BF236" s="235">
        <f>IF(N236="snížená",J236,0)</f>
        <v>0</v>
      </c>
      <c r="BG236" s="235">
        <f>IF(N236="zákl. přenesená",J236,0)</f>
        <v>0</v>
      </c>
      <c r="BH236" s="235">
        <f>IF(N236="sníž. přenesená",J236,0)</f>
        <v>0</v>
      </c>
      <c r="BI236" s="235">
        <f>IF(N236="nulová",J236,0)</f>
        <v>0</v>
      </c>
      <c r="BJ236" s="24" t="s">
        <v>84</v>
      </c>
      <c r="BK236" s="235">
        <f>ROUND(I236*H236,2)</f>
        <v>0</v>
      </c>
      <c r="BL236" s="24" t="s">
        <v>280</v>
      </c>
      <c r="BM236" s="24" t="s">
        <v>551</v>
      </c>
    </row>
    <row r="237" spans="2:47" s="1" customFormat="1" ht="13.5">
      <c r="B237" s="47"/>
      <c r="C237" s="75"/>
      <c r="D237" s="236" t="s">
        <v>282</v>
      </c>
      <c r="E237" s="75"/>
      <c r="F237" s="237" t="s">
        <v>552</v>
      </c>
      <c r="G237" s="75"/>
      <c r="H237" s="75"/>
      <c r="I237" s="194"/>
      <c r="J237" s="75"/>
      <c r="K237" s="75"/>
      <c r="L237" s="73"/>
      <c r="M237" s="238"/>
      <c r="N237" s="48"/>
      <c r="O237" s="48"/>
      <c r="P237" s="48"/>
      <c r="Q237" s="48"/>
      <c r="R237" s="48"/>
      <c r="S237" s="48"/>
      <c r="T237" s="96"/>
      <c r="AT237" s="24" t="s">
        <v>282</v>
      </c>
      <c r="AU237" s="24" t="s">
        <v>86</v>
      </c>
    </row>
    <row r="238" spans="2:65" s="1" customFormat="1" ht="16.5" customHeight="1">
      <c r="B238" s="47"/>
      <c r="C238" s="261" t="s">
        <v>553</v>
      </c>
      <c r="D238" s="261" t="s">
        <v>347</v>
      </c>
      <c r="E238" s="262" t="s">
        <v>554</v>
      </c>
      <c r="F238" s="263" t="s">
        <v>555</v>
      </c>
      <c r="G238" s="264" t="s">
        <v>278</v>
      </c>
      <c r="H238" s="265">
        <v>12</v>
      </c>
      <c r="I238" s="266"/>
      <c r="J238" s="267">
        <f>ROUND(I238*H238,2)</f>
        <v>0</v>
      </c>
      <c r="K238" s="263" t="s">
        <v>279</v>
      </c>
      <c r="L238" s="268"/>
      <c r="M238" s="269" t="s">
        <v>21</v>
      </c>
      <c r="N238" s="270" t="s">
        <v>47</v>
      </c>
      <c r="O238" s="48"/>
      <c r="P238" s="233">
        <f>O238*H238</f>
        <v>0</v>
      </c>
      <c r="Q238" s="233">
        <v>0.0047</v>
      </c>
      <c r="R238" s="233">
        <f>Q238*H238</f>
        <v>0.056400000000000006</v>
      </c>
      <c r="S238" s="233">
        <v>0</v>
      </c>
      <c r="T238" s="234">
        <f>S238*H238</f>
        <v>0</v>
      </c>
      <c r="AR238" s="24" t="s">
        <v>318</v>
      </c>
      <c r="AT238" s="24" t="s">
        <v>347</v>
      </c>
      <c r="AU238" s="24" t="s">
        <v>86</v>
      </c>
      <c r="AY238" s="24" t="s">
        <v>273</v>
      </c>
      <c r="BE238" s="235">
        <f>IF(N238="základní",J238,0)</f>
        <v>0</v>
      </c>
      <c r="BF238" s="235">
        <f>IF(N238="snížená",J238,0)</f>
        <v>0</v>
      </c>
      <c r="BG238" s="235">
        <f>IF(N238="zákl. přenesená",J238,0)</f>
        <v>0</v>
      </c>
      <c r="BH238" s="235">
        <f>IF(N238="sníž. přenesená",J238,0)</f>
        <v>0</v>
      </c>
      <c r="BI238" s="235">
        <f>IF(N238="nulová",J238,0)</f>
        <v>0</v>
      </c>
      <c r="BJ238" s="24" t="s">
        <v>84</v>
      </c>
      <c r="BK238" s="235">
        <f>ROUND(I238*H238,2)</f>
        <v>0</v>
      </c>
      <c r="BL238" s="24" t="s">
        <v>280</v>
      </c>
      <c r="BM238" s="24" t="s">
        <v>556</v>
      </c>
    </row>
    <row r="239" spans="2:65" s="1" customFormat="1" ht="16.5" customHeight="1">
      <c r="B239" s="47"/>
      <c r="C239" s="261" t="s">
        <v>557</v>
      </c>
      <c r="D239" s="261" t="s">
        <v>347</v>
      </c>
      <c r="E239" s="262" t="s">
        <v>558</v>
      </c>
      <c r="F239" s="263" t="s">
        <v>559</v>
      </c>
      <c r="G239" s="264" t="s">
        <v>278</v>
      </c>
      <c r="H239" s="265">
        <v>4</v>
      </c>
      <c r="I239" s="266"/>
      <c r="J239" s="267">
        <f>ROUND(I239*H239,2)</f>
        <v>0</v>
      </c>
      <c r="K239" s="263" t="s">
        <v>279</v>
      </c>
      <c r="L239" s="268"/>
      <c r="M239" s="269" t="s">
        <v>21</v>
      </c>
      <c r="N239" s="270" t="s">
        <v>47</v>
      </c>
      <c r="O239" s="48"/>
      <c r="P239" s="233">
        <f>O239*H239</f>
        <v>0</v>
      </c>
      <c r="Q239" s="233">
        <v>0.0027</v>
      </c>
      <c r="R239" s="233">
        <f>Q239*H239</f>
        <v>0.0108</v>
      </c>
      <c r="S239" s="233">
        <v>0</v>
      </c>
      <c r="T239" s="234">
        <f>S239*H239</f>
        <v>0</v>
      </c>
      <c r="AR239" s="24" t="s">
        <v>318</v>
      </c>
      <c r="AT239" s="24" t="s">
        <v>347</v>
      </c>
      <c r="AU239" s="24" t="s">
        <v>86</v>
      </c>
      <c r="AY239" s="24" t="s">
        <v>273</v>
      </c>
      <c r="BE239" s="235">
        <f>IF(N239="základní",J239,0)</f>
        <v>0</v>
      </c>
      <c r="BF239" s="235">
        <f>IF(N239="snížená",J239,0)</f>
        <v>0</v>
      </c>
      <c r="BG239" s="235">
        <f>IF(N239="zákl. přenesená",J239,0)</f>
        <v>0</v>
      </c>
      <c r="BH239" s="235">
        <f>IF(N239="sníž. přenesená",J239,0)</f>
        <v>0</v>
      </c>
      <c r="BI239" s="235">
        <f>IF(N239="nulová",J239,0)</f>
        <v>0</v>
      </c>
      <c r="BJ239" s="24" t="s">
        <v>84</v>
      </c>
      <c r="BK239" s="235">
        <f>ROUND(I239*H239,2)</f>
        <v>0</v>
      </c>
      <c r="BL239" s="24" t="s">
        <v>280</v>
      </c>
      <c r="BM239" s="24" t="s">
        <v>560</v>
      </c>
    </row>
    <row r="240" spans="2:65" s="1" customFormat="1" ht="38.25" customHeight="1">
      <c r="B240" s="47"/>
      <c r="C240" s="224" t="s">
        <v>190</v>
      </c>
      <c r="D240" s="224" t="s">
        <v>275</v>
      </c>
      <c r="E240" s="225" t="s">
        <v>561</v>
      </c>
      <c r="F240" s="226" t="s">
        <v>562</v>
      </c>
      <c r="G240" s="227" t="s">
        <v>295</v>
      </c>
      <c r="H240" s="228">
        <v>9.151</v>
      </c>
      <c r="I240" s="229"/>
      <c r="J240" s="230">
        <f>ROUND(I240*H240,2)</f>
        <v>0</v>
      </c>
      <c r="K240" s="226" t="s">
        <v>279</v>
      </c>
      <c r="L240" s="73"/>
      <c r="M240" s="231" t="s">
        <v>21</v>
      </c>
      <c r="N240" s="232" t="s">
        <v>47</v>
      </c>
      <c r="O240" s="48"/>
      <c r="P240" s="233">
        <f>O240*H240</f>
        <v>0</v>
      </c>
      <c r="Q240" s="233">
        <v>0.06638</v>
      </c>
      <c r="R240" s="233">
        <f>Q240*H240</f>
        <v>0.60744338</v>
      </c>
      <c r="S240" s="233">
        <v>0</v>
      </c>
      <c r="T240" s="234">
        <f>S240*H240</f>
        <v>0</v>
      </c>
      <c r="AR240" s="24" t="s">
        <v>280</v>
      </c>
      <c r="AT240" s="24" t="s">
        <v>275</v>
      </c>
      <c r="AU240" s="24" t="s">
        <v>86</v>
      </c>
      <c r="AY240" s="24" t="s">
        <v>273</v>
      </c>
      <c r="BE240" s="235">
        <f>IF(N240="základní",J240,0)</f>
        <v>0</v>
      </c>
      <c r="BF240" s="235">
        <f>IF(N240="snížená",J240,0)</f>
        <v>0</v>
      </c>
      <c r="BG240" s="235">
        <f>IF(N240="zákl. přenesená",J240,0)</f>
        <v>0</v>
      </c>
      <c r="BH240" s="235">
        <f>IF(N240="sníž. přenesená",J240,0)</f>
        <v>0</v>
      </c>
      <c r="BI240" s="235">
        <f>IF(N240="nulová",J240,0)</f>
        <v>0</v>
      </c>
      <c r="BJ240" s="24" t="s">
        <v>84</v>
      </c>
      <c r="BK240" s="235">
        <f>ROUND(I240*H240,2)</f>
        <v>0</v>
      </c>
      <c r="BL240" s="24" t="s">
        <v>280</v>
      </c>
      <c r="BM240" s="24" t="s">
        <v>563</v>
      </c>
    </row>
    <row r="241" spans="2:47" s="1" customFormat="1" ht="13.5">
      <c r="B241" s="47"/>
      <c r="C241" s="75"/>
      <c r="D241" s="236" t="s">
        <v>282</v>
      </c>
      <c r="E241" s="75"/>
      <c r="F241" s="237" t="s">
        <v>564</v>
      </c>
      <c r="G241" s="75"/>
      <c r="H241" s="75"/>
      <c r="I241" s="194"/>
      <c r="J241" s="75"/>
      <c r="K241" s="75"/>
      <c r="L241" s="73"/>
      <c r="M241" s="238"/>
      <c r="N241" s="48"/>
      <c r="O241" s="48"/>
      <c r="P241" s="48"/>
      <c r="Q241" s="48"/>
      <c r="R241" s="48"/>
      <c r="S241" s="48"/>
      <c r="T241" s="96"/>
      <c r="AT241" s="24" t="s">
        <v>282</v>
      </c>
      <c r="AU241" s="24" t="s">
        <v>86</v>
      </c>
    </row>
    <row r="242" spans="2:51" s="11" customFormat="1" ht="13.5">
      <c r="B242" s="239"/>
      <c r="C242" s="240"/>
      <c r="D242" s="236" t="s">
        <v>304</v>
      </c>
      <c r="E242" s="241" t="s">
        <v>132</v>
      </c>
      <c r="F242" s="242" t="s">
        <v>565</v>
      </c>
      <c r="G242" s="240"/>
      <c r="H242" s="243">
        <v>9.151</v>
      </c>
      <c r="I242" s="244"/>
      <c r="J242" s="240"/>
      <c r="K242" s="240"/>
      <c r="L242" s="245"/>
      <c r="M242" s="246"/>
      <c r="N242" s="247"/>
      <c r="O242" s="247"/>
      <c r="P242" s="247"/>
      <c r="Q242" s="247"/>
      <c r="R242" s="247"/>
      <c r="S242" s="247"/>
      <c r="T242" s="248"/>
      <c r="AT242" s="249" t="s">
        <v>304</v>
      </c>
      <c r="AU242" s="249" t="s">
        <v>86</v>
      </c>
      <c r="AV242" s="11" t="s">
        <v>86</v>
      </c>
      <c r="AW242" s="11" t="s">
        <v>40</v>
      </c>
      <c r="AX242" s="11" t="s">
        <v>84</v>
      </c>
      <c r="AY242" s="249" t="s">
        <v>273</v>
      </c>
    </row>
    <row r="243" spans="2:65" s="1" customFormat="1" ht="38.25" customHeight="1">
      <c r="B243" s="47"/>
      <c r="C243" s="224" t="s">
        <v>566</v>
      </c>
      <c r="D243" s="224" t="s">
        <v>275</v>
      </c>
      <c r="E243" s="225" t="s">
        <v>567</v>
      </c>
      <c r="F243" s="226" t="s">
        <v>568</v>
      </c>
      <c r="G243" s="227" t="s">
        <v>295</v>
      </c>
      <c r="H243" s="228">
        <v>12.123</v>
      </c>
      <c r="I243" s="229"/>
      <c r="J243" s="230">
        <f>ROUND(I243*H243,2)</f>
        <v>0</v>
      </c>
      <c r="K243" s="226" t="s">
        <v>279</v>
      </c>
      <c r="L243" s="73"/>
      <c r="M243" s="231" t="s">
        <v>21</v>
      </c>
      <c r="N243" s="232" t="s">
        <v>47</v>
      </c>
      <c r="O243" s="48"/>
      <c r="P243" s="233">
        <f>O243*H243</f>
        <v>0</v>
      </c>
      <c r="Q243" s="233">
        <v>0.12185</v>
      </c>
      <c r="R243" s="233">
        <f>Q243*H243</f>
        <v>1.47718755</v>
      </c>
      <c r="S243" s="233">
        <v>0</v>
      </c>
      <c r="T243" s="234">
        <f>S243*H243</f>
        <v>0</v>
      </c>
      <c r="AR243" s="24" t="s">
        <v>280</v>
      </c>
      <c r="AT243" s="24" t="s">
        <v>275</v>
      </c>
      <c r="AU243" s="24" t="s">
        <v>86</v>
      </c>
      <c r="AY243" s="24" t="s">
        <v>273</v>
      </c>
      <c r="BE243" s="235">
        <f>IF(N243="základní",J243,0)</f>
        <v>0</v>
      </c>
      <c r="BF243" s="235">
        <f>IF(N243="snížená",J243,0)</f>
        <v>0</v>
      </c>
      <c r="BG243" s="235">
        <f>IF(N243="zákl. přenesená",J243,0)</f>
        <v>0</v>
      </c>
      <c r="BH243" s="235">
        <f>IF(N243="sníž. přenesená",J243,0)</f>
        <v>0</v>
      </c>
      <c r="BI243" s="235">
        <f>IF(N243="nulová",J243,0)</f>
        <v>0</v>
      </c>
      <c r="BJ243" s="24" t="s">
        <v>84</v>
      </c>
      <c r="BK243" s="235">
        <f>ROUND(I243*H243,2)</f>
        <v>0</v>
      </c>
      <c r="BL243" s="24" t="s">
        <v>280</v>
      </c>
      <c r="BM243" s="24" t="s">
        <v>569</v>
      </c>
    </row>
    <row r="244" spans="2:47" s="1" customFormat="1" ht="13.5">
      <c r="B244" s="47"/>
      <c r="C244" s="75"/>
      <c r="D244" s="236" t="s">
        <v>282</v>
      </c>
      <c r="E244" s="75"/>
      <c r="F244" s="237" t="s">
        <v>564</v>
      </c>
      <c r="G244" s="75"/>
      <c r="H244" s="75"/>
      <c r="I244" s="194"/>
      <c r="J244" s="75"/>
      <c r="K244" s="75"/>
      <c r="L244" s="73"/>
      <c r="M244" s="238"/>
      <c r="N244" s="48"/>
      <c r="O244" s="48"/>
      <c r="P244" s="48"/>
      <c r="Q244" s="48"/>
      <c r="R244" s="48"/>
      <c r="S244" s="48"/>
      <c r="T244" s="96"/>
      <c r="AT244" s="24" t="s">
        <v>282</v>
      </c>
      <c r="AU244" s="24" t="s">
        <v>86</v>
      </c>
    </row>
    <row r="245" spans="2:65" s="1" customFormat="1" ht="25.5" customHeight="1">
      <c r="B245" s="47"/>
      <c r="C245" s="224" t="s">
        <v>570</v>
      </c>
      <c r="D245" s="224" t="s">
        <v>275</v>
      </c>
      <c r="E245" s="225" t="s">
        <v>571</v>
      </c>
      <c r="F245" s="226" t="s">
        <v>572</v>
      </c>
      <c r="G245" s="227" t="s">
        <v>278</v>
      </c>
      <c r="H245" s="228">
        <v>1</v>
      </c>
      <c r="I245" s="229"/>
      <c r="J245" s="230">
        <f>ROUND(I245*H245,2)</f>
        <v>0</v>
      </c>
      <c r="K245" s="226" t="s">
        <v>279</v>
      </c>
      <c r="L245" s="73"/>
      <c r="M245" s="231" t="s">
        <v>21</v>
      </c>
      <c r="N245" s="232" t="s">
        <v>47</v>
      </c>
      <c r="O245" s="48"/>
      <c r="P245" s="233">
        <f>O245*H245</f>
        <v>0</v>
      </c>
      <c r="Q245" s="233">
        <v>0</v>
      </c>
      <c r="R245" s="233">
        <f>Q245*H245</f>
        <v>0</v>
      </c>
      <c r="S245" s="233">
        <v>0</v>
      </c>
      <c r="T245" s="234">
        <f>S245*H245</f>
        <v>0</v>
      </c>
      <c r="AR245" s="24" t="s">
        <v>280</v>
      </c>
      <c r="AT245" s="24" t="s">
        <v>275</v>
      </c>
      <c r="AU245" s="24" t="s">
        <v>86</v>
      </c>
      <c r="AY245" s="24" t="s">
        <v>273</v>
      </c>
      <c r="BE245" s="235">
        <f>IF(N245="základní",J245,0)</f>
        <v>0</v>
      </c>
      <c r="BF245" s="235">
        <f>IF(N245="snížená",J245,0)</f>
        <v>0</v>
      </c>
      <c r="BG245" s="235">
        <f>IF(N245="zákl. přenesená",J245,0)</f>
        <v>0</v>
      </c>
      <c r="BH245" s="235">
        <f>IF(N245="sníž. přenesená",J245,0)</f>
        <v>0</v>
      </c>
      <c r="BI245" s="235">
        <f>IF(N245="nulová",J245,0)</f>
        <v>0</v>
      </c>
      <c r="BJ245" s="24" t="s">
        <v>84</v>
      </c>
      <c r="BK245" s="235">
        <f>ROUND(I245*H245,2)</f>
        <v>0</v>
      </c>
      <c r="BL245" s="24" t="s">
        <v>280</v>
      </c>
      <c r="BM245" s="24" t="s">
        <v>573</v>
      </c>
    </row>
    <row r="246" spans="2:47" s="1" customFormat="1" ht="13.5">
      <c r="B246" s="47"/>
      <c r="C246" s="75"/>
      <c r="D246" s="236" t="s">
        <v>282</v>
      </c>
      <c r="E246" s="75"/>
      <c r="F246" s="237" t="s">
        <v>574</v>
      </c>
      <c r="G246" s="75"/>
      <c r="H246" s="75"/>
      <c r="I246" s="194"/>
      <c r="J246" s="75"/>
      <c r="K246" s="75"/>
      <c r="L246" s="73"/>
      <c r="M246" s="238"/>
      <c r="N246" s="48"/>
      <c r="O246" s="48"/>
      <c r="P246" s="48"/>
      <c r="Q246" s="48"/>
      <c r="R246" s="48"/>
      <c r="S246" s="48"/>
      <c r="T246" s="96"/>
      <c r="AT246" s="24" t="s">
        <v>282</v>
      </c>
      <c r="AU246" s="24" t="s">
        <v>86</v>
      </c>
    </row>
    <row r="247" spans="2:51" s="11" customFormat="1" ht="13.5">
      <c r="B247" s="239"/>
      <c r="C247" s="240"/>
      <c r="D247" s="236" t="s">
        <v>304</v>
      </c>
      <c r="E247" s="241" t="s">
        <v>21</v>
      </c>
      <c r="F247" s="242" t="s">
        <v>575</v>
      </c>
      <c r="G247" s="240"/>
      <c r="H247" s="243">
        <v>1</v>
      </c>
      <c r="I247" s="244"/>
      <c r="J247" s="240"/>
      <c r="K247" s="240"/>
      <c r="L247" s="245"/>
      <c r="M247" s="246"/>
      <c r="N247" s="247"/>
      <c r="O247" s="247"/>
      <c r="P247" s="247"/>
      <c r="Q247" s="247"/>
      <c r="R247" s="247"/>
      <c r="S247" s="247"/>
      <c r="T247" s="248"/>
      <c r="AT247" s="249" t="s">
        <v>304</v>
      </c>
      <c r="AU247" s="249" t="s">
        <v>86</v>
      </c>
      <c r="AV247" s="11" t="s">
        <v>86</v>
      </c>
      <c r="AW247" s="11" t="s">
        <v>40</v>
      </c>
      <c r="AX247" s="11" t="s">
        <v>84</v>
      </c>
      <c r="AY247" s="249" t="s">
        <v>273</v>
      </c>
    </row>
    <row r="248" spans="2:65" s="1" customFormat="1" ht="38.25" customHeight="1">
      <c r="B248" s="47"/>
      <c r="C248" s="261" t="s">
        <v>576</v>
      </c>
      <c r="D248" s="261" t="s">
        <v>347</v>
      </c>
      <c r="E248" s="262" t="s">
        <v>577</v>
      </c>
      <c r="F248" s="263" t="s">
        <v>578</v>
      </c>
      <c r="G248" s="264" t="s">
        <v>415</v>
      </c>
      <c r="H248" s="265">
        <v>60</v>
      </c>
      <c r="I248" s="266"/>
      <c r="J248" s="267">
        <f>ROUND(I248*H248,2)</f>
        <v>0</v>
      </c>
      <c r="K248" s="263" t="s">
        <v>21</v>
      </c>
      <c r="L248" s="268"/>
      <c r="M248" s="269" t="s">
        <v>21</v>
      </c>
      <c r="N248" s="270" t="s">
        <v>47</v>
      </c>
      <c r="O248" s="48"/>
      <c r="P248" s="233">
        <f>O248*H248</f>
        <v>0</v>
      </c>
      <c r="Q248" s="233">
        <v>0</v>
      </c>
      <c r="R248" s="233">
        <f>Q248*H248</f>
        <v>0</v>
      </c>
      <c r="S248" s="233">
        <v>0</v>
      </c>
      <c r="T248" s="234">
        <f>S248*H248</f>
        <v>0</v>
      </c>
      <c r="AR248" s="24" t="s">
        <v>318</v>
      </c>
      <c r="AT248" s="24" t="s">
        <v>347</v>
      </c>
      <c r="AU248" s="24" t="s">
        <v>86</v>
      </c>
      <c r="AY248" s="24" t="s">
        <v>273</v>
      </c>
      <c r="BE248" s="235">
        <f>IF(N248="základní",J248,0)</f>
        <v>0</v>
      </c>
      <c r="BF248" s="235">
        <f>IF(N248="snížená",J248,0)</f>
        <v>0</v>
      </c>
      <c r="BG248" s="235">
        <f>IF(N248="zákl. přenesená",J248,0)</f>
        <v>0</v>
      </c>
      <c r="BH248" s="235">
        <f>IF(N248="sníž. přenesená",J248,0)</f>
        <v>0</v>
      </c>
      <c r="BI248" s="235">
        <f>IF(N248="nulová",J248,0)</f>
        <v>0</v>
      </c>
      <c r="BJ248" s="24" t="s">
        <v>84</v>
      </c>
      <c r="BK248" s="235">
        <f>ROUND(I248*H248,2)</f>
        <v>0</v>
      </c>
      <c r="BL248" s="24" t="s">
        <v>280</v>
      </c>
      <c r="BM248" s="24" t="s">
        <v>579</v>
      </c>
    </row>
    <row r="249" spans="2:65" s="1" customFormat="1" ht="25.5" customHeight="1">
      <c r="B249" s="47"/>
      <c r="C249" s="224" t="s">
        <v>580</v>
      </c>
      <c r="D249" s="224" t="s">
        <v>275</v>
      </c>
      <c r="E249" s="225" t="s">
        <v>581</v>
      </c>
      <c r="F249" s="226" t="s">
        <v>582</v>
      </c>
      <c r="G249" s="227" t="s">
        <v>278</v>
      </c>
      <c r="H249" s="228">
        <v>1</v>
      </c>
      <c r="I249" s="229"/>
      <c r="J249" s="230">
        <f>ROUND(I249*H249,2)</f>
        <v>0</v>
      </c>
      <c r="K249" s="226" t="s">
        <v>279</v>
      </c>
      <c r="L249" s="73"/>
      <c r="M249" s="231" t="s">
        <v>21</v>
      </c>
      <c r="N249" s="232" t="s">
        <v>47</v>
      </c>
      <c r="O249" s="48"/>
      <c r="P249" s="233">
        <f>O249*H249</f>
        <v>0</v>
      </c>
      <c r="Q249" s="233">
        <v>0</v>
      </c>
      <c r="R249" s="233">
        <f>Q249*H249</f>
        <v>0</v>
      </c>
      <c r="S249" s="233">
        <v>0</v>
      </c>
      <c r="T249" s="234">
        <f>S249*H249</f>
        <v>0</v>
      </c>
      <c r="AR249" s="24" t="s">
        <v>280</v>
      </c>
      <c r="AT249" s="24" t="s">
        <v>275</v>
      </c>
      <c r="AU249" s="24" t="s">
        <v>86</v>
      </c>
      <c r="AY249" s="24" t="s">
        <v>273</v>
      </c>
      <c r="BE249" s="235">
        <f>IF(N249="základní",J249,0)</f>
        <v>0</v>
      </c>
      <c r="BF249" s="235">
        <f>IF(N249="snížená",J249,0)</f>
        <v>0</v>
      </c>
      <c r="BG249" s="235">
        <f>IF(N249="zákl. přenesená",J249,0)</f>
        <v>0</v>
      </c>
      <c r="BH249" s="235">
        <f>IF(N249="sníž. přenesená",J249,0)</f>
        <v>0</v>
      </c>
      <c r="BI249" s="235">
        <f>IF(N249="nulová",J249,0)</f>
        <v>0</v>
      </c>
      <c r="BJ249" s="24" t="s">
        <v>84</v>
      </c>
      <c r="BK249" s="235">
        <f>ROUND(I249*H249,2)</f>
        <v>0</v>
      </c>
      <c r="BL249" s="24" t="s">
        <v>280</v>
      </c>
      <c r="BM249" s="24" t="s">
        <v>583</v>
      </c>
    </row>
    <row r="250" spans="2:47" s="1" customFormat="1" ht="13.5">
      <c r="B250" s="47"/>
      <c r="C250" s="75"/>
      <c r="D250" s="236" t="s">
        <v>282</v>
      </c>
      <c r="E250" s="75"/>
      <c r="F250" s="237" t="s">
        <v>574</v>
      </c>
      <c r="G250" s="75"/>
      <c r="H250" s="75"/>
      <c r="I250" s="194"/>
      <c r="J250" s="75"/>
      <c r="K250" s="75"/>
      <c r="L250" s="73"/>
      <c r="M250" s="238"/>
      <c r="N250" s="48"/>
      <c r="O250" s="48"/>
      <c r="P250" s="48"/>
      <c r="Q250" s="48"/>
      <c r="R250" s="48"/>
      <c r="S250" s="48"/>
      <c r="T250" s="96"/>
      <c r="AT250" s="24" t="s">
        <v>282</v>
      </c>
      <c r="AU250" s="24" t="s">
        <v>86</v>
      </c>
    </row>
    <row r="251" spans="2:51" s="11" customFormat="1" ht="13.5">
      <c r="B251" s="239"/>
      <c r="C251" s="240"/>
      <c r="D251" s="236" t="s">
        <v>304</v>
      </c>
      <c r="E251" s="241" t="s">
        <v>21</v>
      </c>
      <c r="F251" s="242" t="s">
        <v>584</v>
      </c>
      <c r="G251" s="240"/>
      <c r="H251" s="243">
        <v>1</v>
      </c>
      <c r="I251" s="244"/>
      <c r="J251" s="240"/>
      <c r="K251" s="240"/>
      <c r="L251" s="245"/>
      <c r="M251" s="246"/>
      <c r="N251" s="247"/>
      <c r="O251" s="247"/>
      <c r="P251" s="247"/>
      <c r="Q251" s="247"/>
      <c r="R251" s="247"/>
      <c r="S251" s="247"/>
      <c r="T251" s="248"/>
      <c r="AT251" s="249" t="s">
        <v>304</v>
      </c>
      <c r="AU251" s="249" t="s">
        <v>86</v>
      </c>
      <c r="AV251" s="11" t="s">
        <v>86</v>
      </c>
      <c r="AW251" s="11" t="s">
        <v>40</v>
      </c>
      <c r="AX251" s="11" t="s">
        <v>84</v>
      </c>
      <c r="AY251" s="249" t="s">
        <v>273</v>
      </c>
    </row>
    <row r="252" spans="2:65" s="1" customFormat="1" ht="38.25" customHeight="1">
      <c r="B252" s="47"/>
      <c r="C252" s="261" t="s">
        <v>585</v>
      </c>
      <c r="D252" s="261" t="s">
        <v>347</v>
      </c>
      <c r="E252" s="262" t="s">
        <v>586</v>
      </c>
      <c r="F252" s="263" t="s">
        <v>587</v>
      </c>
      <c r="G252" s="264" t="s">
        <v>415</v>
      </c>
      <c r="H252" s="265">
        <v>160</v>
      </c>
      <c r="I252" s="266"/>
      <c r="J252" s="267">
        <f>ROUND(I252*H252,2)</f>
        <v>0</v>
      </c>
      <c r="K252" s="263" t="s">
        <v>21</v>
      </c>
      <c r="L252" s="268"/>
      <c r="M252" s="269" t="s">
        <v>21</v>
      </c>
      <c r="N252" s="270" t="s">
        <v>47</v>
      </c>
      <c r="O252" s="48"/>
      <c r="P252" s="233">
        <f>O252*H252</f>
        <v>0</v>
      </c>
      <c r="Q252" s="233">
        <v>0.001</v>
      </c>
      <c r="R252" s="233">
        <f>Q252*H252</f>
        <v>0.16</v>
      </c>
      <c r="S252" s="233">
        <v>0</v>
      </c>
      <c r="T252" s="234">
        <f>S252*H252</f>
        <v>0</v>
      </c>
      <c r="AR252" s="24" t="s">
        <v>318</v>
      </c>
      <c r="AT252" s="24" t="s">
        <v>347</v>
      </c>
      <c r="AU252" s="24" t="s">
        <v>86</v>
      </c>
      <c r="AY252" s="24" t="s">
        <v>273</v>
      </c>
      <c r="BE252" s="235">
        <f>IF(N252="základní",J252,0)</f>
        <v>0</v>
      </c>
      <c r="BF252" s="235">
        <f>IF(N252="snížená",J252,0)</f>
        <v>0</v>
      </c>
      <c r="BG252" s="235">
        <f>IF(N252="zákl. přenesená",J252,0)</f>
        <v>0</v>
      </c>
      <c r="BH252" s="235">
        <f>IF(N252="sníž. přenesená",J252,0)</f>
        <v>0</v>
      </c>
      <c r="BI252" s="235">
        <f>IF(N252="nulová",J252,0)</f>
        <v>0</v>
      </c>
      <c r="BJ252" s="24" t="s">
        <v>84</v>
      </c>
      <c r="BK252" s="235">
        <f>ROUND(I252*H252,2)</f>
        <v>0</v>
      </c>
      <c r="BL252" s="24" t="s">
        <v>280</v>
      </c>
      <c r="BM252" s="24" t="s">
        <v>588</v>
      </c>
    </row>
    <row r="253" spans="2:65" s="1" customFormat="1" ht="16.5" customHeight="1">
      <c r="B253" s="47"/>
      <c r="C253" s="224" t="s">
        <v>589</v>
      </c>
      <c r="D253" s="224" t="s">
        <v>275</v>
      </c>
      <c r="E253" s="225" t="s">
        <v>590</v>
      </c>
      <c r="F253" s="226" t="s">
        <v>591</v>
      </c>
      <c r="G253" s="227" t="s">
        <v>278</v>
      </c>
      <c r="H253" s="228">
        <v>1</v>
      </c>
      <c r="I253" s="229"/>
      <c r="J253" s="230">
        <f>ROUND(I253*H253,2)</f>
        <v>0</v>
      </c>
      <c r="K253" s="226" t="s">
        <v>21</v>
      </c>
      <c r="L253" s="73"/>
      <c r="M253" s="231" t="s">
        <v>21</v>
      </c>
      <c r="N253" s="232" t="s">
        <v>47</v>
      </c>
      <c r="O253" s="48"/>
      <c r="P253" s="233">
        <f>O253*H253</f>
        <v>0</v>
      </c>
      <c r="Q253" s="233">
        <v>0.00251</v>
      </c>
      <c r="R253" s="233">
        <f>Q253*H253</f>
        <v>0.00251</v>
      </c>
      <c r="S253" s="233">
        <v>0</v>
      </c>
      <c r="T253" s="234">
        <f>S253*H253</f>
        <v>0</v>
      </c>
      <c r="AR253" s="24" t="s">
        <v>280</v>
      </c>
      <c r="AT253" s="24" t="s">
        <v>275</v>
      </c>
      <c r="AU253" s="24" t="s">
        <v>86</v>
      </c>
      <c r="AY253" s="24" t="s">
        <v>273</v>
      </c>
      <c r="BE253" s="235">
        <f>IF(N253="základní",J253,0)</f>
        <v>0</v>
      </c>
      <c r="BF253" s="235">
        <f>IF(N253="snížená",J253,0)</f>
        <v>0</v>
      </c>
      <c r="BG253" s="235">
        <f>IF(N253="zákl. přenesená",J253,0)</f>
        <v>0</v>
      </c>
      <c r="BH253" s="235">
        <f>IF(N253="sníž. přenesená",J253,0)</f>
        <v>0</v>
      </c>
      <c r="BI253" s="235">
        <f>IF(N253="nulová",J253,0)</f>
        <v>0</v>
      </c>
      <c r="BJ253" s="24" t="s">
        <v>84</v>
      </c>
      <c r="BK253" s="235">
        <f>ROUND(I253*H253,2)</f>
        <v>0</v>
      </c>
      <c r="BL253" s="24" t="s">
        <v>280</v>
      </c>
      <c r="BM253" s="24" t="s">
        <v>592</v>
      </c>
    </row>
    <row r="254" spans="2:65" s="1" customFormat="1" ht="25.5" customHeight="1">
      <c r="B254" s="47"/>
      <c r="C254" s="224" t="s">
        <v>593</v>
      </c>
      <c r="D254" s="224" t="s">
        <v>275</v>
      </c>
      <c r="E254" s="225" t="s">
        <v>594</v>
      </c>
      <c r="F254" s="226" t="s">
        <v>595</v>
      </c>
      <c r="G254" s="227" t="s">
        <v>342</v>
      </c>
      <c r="H254" s="228">
        <v>16</v>
      </c>
      <c r="I254" s="229"/>
      <c r="J254" s="230">
        <f>ROUND(I254*H254,2)</f>
        <v>0</v>
      </c>
      <c r="K254" s="226" t="s">
        <v>279</v>
      </c>
      <c r="L254" s="73"/>
      <c r="M254" s="231" t="s">
        <v>21</v>
      </c>
      <c r="N254" s="232" t="s">
        <v>47</v>
      </c>
      <c r="O254" s="48"/>
      <c r="P254" s="233">
        <f>O254*H254</f>
        <v>0</v>
      </c>
      <c r="Q254" s="233">
        <v>0</v>
      </c>
      <c r="R254" s="233">
        <f>Q254*H254</f>
        <v>0</v>
      </c>
      <c r="S254" s="233">
        <v>0</v>
      </c>
      <c r="T254" s="234">
        <f>S254*H254</f>
        <v>0</v>
      </c>
      <c r="AR254" s="24" t="s">
        <v>280</v>
      </c>
      <c r="AT254" s="24" t="s">
        <v>275</v>
      </c>
      <c r="AU254" s="24" t="s">
        <v>86</v>
      </c>
      <c r="AY254" s="24" t="s">
        <v>273</v>
      </c>
      <c r="BE254" s="235">
        <f>IF(N254="základní",J254,0)</f>
        <v>0</v>
      </c>
      <c r="BF254" s="235">
        <f>IF(N254="snížená",J254,0)</f>
        <v>0</v>
      </c>
      <c r="BG254" s="235">
        <f>IF(N254="zákl. přenesená",J254,0)</f>
        <v>0</v>
      </c>
      <c r="BH254" s="235">
        <f>IF(N254="sníž. přenesená",J254,0)</f>
        <v>0</v>
      </c>
      <c r="BI254" s="235">
        <f>IF(N254="nulová",J254,0)</f>
        <v>0</v>
      </c>
      <c r="BJ254" s="24" t="s">
        <v>84</v>
      </c>
      <c r="BK254" s="235">
        <f>ROUND(I254*H254,2)</f>
        <v>0</v>
      </c>
      <c r="BL254" s="24" t="s">
        <v>280</v>
      </c>
      <c r="BM254" s="24" t="s">
        <v>596</v>
      </c>
    </row>
    <row r="255" spans="2:47" s="1" customFormat="1" ht="13.5">
      <c r="B255" s="47"/>
      <c r="C255" s="75"/>
      <c r="D255" s="236" t="s">
        <v>282</v>
      </c>
      <c r="E255" s="75"/>
      <c r="F255" s="237" t="s">
        <v>597</v>
      </c>
      <c r="G255" s="75"/>
      <c r="H255" s="75"/>
      <c r="I255" s="194"/>
      <c r="J255" s="75"/>
      <c r="K255" s="75"/>
      <c r="L255" s="73"/>
      <c r="M255" s="238"/>
      <c r="N255" s="48"/>
      <c r="O255" s="48"/>
      <c r="P255" s="48"/>
      <c r="Q255" s="48"/>
      <c r="R255" s="48"/>
      <c r="S255" s="48"/>
      <c r="T255" s="96"/>
      <c r="AT255" s="24" t="s">
        <v>282</v>
      </c>
      <c r="AU255" s="24" t="s">
        <v>86</v>
      </c>
    </row>
    <row r="256" spans="2:65" s="1" customFormat="1" ht="16.5" customHeight="1">
      <c r="B256" s="47"/>
      <c r="C256" s="261" t="s">
        <v>598</v>
      </c>
      <c r="D256" s="261" t="s">
        <v>347</v>
      </c>
      <c r="E256" s="262" t="s">
        <v>599</v>
      </c>
      <c r="F256" s="263" t="s">
        <v>600</v>
      </c>
      <c r="G256" s="264" t="s">
        <v>342</v>
      </c>
      <c r="H256" s="265">
        <v>16</v>
      </c>
      <c r="I256" s="266"/>
      <c r="J256" s="267">
        <f>ROUND(I256*H256,2)</f>
        <v>0</v>
      </c>
      <c r="K256" s="263" t="s">
        <v>21</v>
      </c>
      <c r="L256" s="268"/>
      <c r="M256" s="269" t="s">
        <v>21</v>
      </c>
      <c r="N256" s="270" t="s">
        <v>47</v>
      </c>
      <c r="O256" s="48"/>
      <c r="P256" s="233">
        <f>O256*H256</f>
        <v>0</v>
      </c>
      <c r="Q256" s="233">
        <v>0.00131</v>
      </c>
      <c r="R256" s="233">
        <f>Q256*H256</f>
        <v>0.02096</v>
      </c>
      <c r="S256" s="233">
        <v>0</v>
      </c>
      <c r="T256" s="234">
        <f>S256*H256</f>
        <v>0</v>
      </c>
      <c r="AR256" s="24" t="s">
        <v>318</v>
      </c>
      <c r="AT256" s="24" t="s">
        <v>347</v>
      </c>
      <c r="AU256" s="24" t="s">
        <v>86</v>
      </c>
      <c r="AY256" s="24" t="s">
        <v>273</v>
      </c>
      <c r="BE256" s="235">
        <f>IF(N256="základní",J256,0)</f>
        <v>0</v>
      </c>
      <c r="BF256" s="235">
        <f>IF(N256="snížená",J256,0)</f>
        <v>0</v>
      </c>
      <c r="BG256" s="235">
        <f>IF(N256="zákl. přenesená",J256,0)</f>
        <v>0</v>
      </c>
      <c r="BH256" s="235">
        <f>IF(N256="sníž. přenesená",J256,0)</f>
        <v>0</v>
      </c>
      <c r="BI256" s="235">
        <f>IF(N256="nulová",J256,0)</f>
        <v>0</v>
      </c>
      <c r="BJ256" s="24" t="s">
        <v>84</v>
      </c>
      <c r="BK256" s="235">
        <f>ROUND(I256*H256,2)</f>
        <v>0</v>
      </c>
      <c r="BL256" s="24" t="s">
        <v>280</v>
      </c>
      <c r="BM256" s="24" t="s">
        <v>601</v>
      </c>
    </row>
    <row r="257" spans="2:65" s="1" customFormat="1" ht="25.5" customHeight="1">
      <c r="B257" s="47"/>
      <c r="C257" s="224" t="s">
        <v>602</v>
      </c>
      <c r="D257" s="224" t="s">
        <v>275</v>
      </c>
      <c r="E257" s="225" t="s">
        <v>603</v>
      </c>
      <c r="F257" s="226" t="s">
        <v>604</v>
      </c>
      <c r="G257" s="227" t="s">
        <v>342</v>
      </c>
      <c r="H257" s="228">
        <v>48</v>
      </c>
      <c r="I257" s="229"/>
      <c r="J257" s="230">
        <f>ROUND(I257*H257,2)</f>
        <v>0</v>
      </c>
      <c r="K257" s="226" t="s">
        <v>279</v>
      </c>
      <c r="L257" s="73"/>
      <c r="M257" s="231" t="s">
        <v>21</v>
      </c>
      <c r="N257" s="232" t="s">
        <v>47</v>
      </c>
      <c r="O257" s="48"/>
      <c r="P257" s="233">
        <f>O257*H257</f>
        <v>0</v>
      </c>
      <c r="Q257" s="233">
        <v>0</v>
      </c>
      <c r="R257" s="233">
        <f>Q257*H257</f>
        <v>0</v>
      </c>
      <c r="S257" s="233">
        <v>0</v>
      </c>
      <c r="T257" s="234">
        <f>S257*H257</f>
        <v>0</v>
      </c>
      <c r="AR257" s="24" t="s">
        <v>280</v>
      </c>
      <c r="AT257" s="24" t="s">
        <v>275</v>
      </c>
      <c r="AU257" s="24" t="s">
        <v>86</v>
      </c>
      <c r="AY257" s="24" t="s">
        <v>273</v>
      </c>
      <c r="BE257" s="235">
        <f>IF(N257="základní",J257,0)</f>
        <v>0</v>
      </c>
      <c r="BF257" s="235">
        <f>IF(N257="snížená",J257,0)</f>
        <v>0</v>
      </c>
      <c r="BG257" s="235">
        <f>IF(N257="zákl. přenesená",J257,0)</f>
        <v>0</v>
      </c>
      <c r="BH257" s="235">
        <f>IF(N257="sníž. přenesená",J257,0)</f>
        <v>0</v>
      </c>
      <c r="BI257" s="235">
        <f>IF(N257="nulová",J257,0)</f>
        <v>0</v>
      </c>
      <c r="BJ257" s="24" t="s">
        <v>84</v>
      </c>
      <c r="BK257" s="235">
        <f>ROUND(I257*H257,2)</f>
        <v>0</v>
      </c>
      <c r="BL257" s="24" t="s">
        <v>280</v>
      </c>
      <c r="BM257" s="24" t="s">
        <v>605</v>
      </c>
    </row>
    <row r="258" spans="2:47" s="1" customFormat="1" ht="13.5">
      <c r="B258" s="47"/>
      <c r="C258" s="75"/>
      <c r="D258" s="236" t="s">
        <v>282</v>
      </c>
      <c r="E258" s="75"/>
      <c r="F258" s="237" t="s">
        <v>597</v>
      </c>
      <c r="G258" s="75"/>
      <c r="H258" s="75"/>
      <c r="I258" s="194"/>
      <c r="J258" s="75"/>
      <c r="K258" s="75"/>
      <c r="L258" s="73"/>
      <c r="M258" s="238"/>
      <c r="N258" s="48"/>
      <c r="O258" s="48"/>
      <c r="P258" s="48"/>
      <c r="Q258" s="48"/>
      <c r="R258" s="48"/>
      <c r="S258" s="48"/>
      <c r="T258" s="96"/>
      <c r="AT258" s="24" t="s">
        <v>282</v>
      </c>
      <c r="AU258" s="24" t="s">
        <v>86</v>
      </c>
    </row>
    <row r="259" spans="2:51" s="11" customFormat="1" ht="13.5">
      <c r="B259" s="239"/>
      <c r="C259" s="240"/>
      <c r="D259" s="236" t="s">
        <v>304</v>
      </c>
      <c r="E259" s="241" t="s">
        <v>21</v>
      </c>
      <c r="F259" s="242" t="s">
        <v>606</v>
      </c>
      <c r="G259" s="240"/>
      <c r="H259" s="243">
        <v>48</v>
      </c>
      <c r="I259" s="244"/>
      <c r="J259" s="240"/>
      <c r="K259" s="240"/>
      <c r="L259" s="245"/>
      <c r="M259" s="246"/>
      <c r="N259" s="247"/>
      <c r="O259" s="247"/>
      <c r="P259" s="247"/>
      <c r="Q259" s="247"/>
      <c r="R259" s="247"/>
      <c r="S259" s="247"/>
      <c r="T259" s="248"/>
      <c r="AT259" s="249" t="s">
        <v>304</v>
      </c>
      <c r="AU259" s="249" t="s">
        <v>86</v>
      </c>
      <c r="AV259" s="11" t="s">
        <v>86</v>
      </c>
      <c r="AW259" s="11" t="s">
        <v>40</v>
      </c>
      <c r="AX259" s="11" t="s">
        <v>84</v>
      </c>
      <c r="AY259" s="249" t="s">
        <v>273</v>
      </c>
    </row>
    <row r="260" spans="2:65" s="1" customFormat="1" ht="16.5" customHeight="1">
      <c r="B260" s="47"/>
      <c r="C260" s="261" t="s">
        <v>607</v>
      </c>
      <c r="D260" s="261" t="s">
        <v>347</v>
      </c>
      <c r="E260" s="262" t="s">
        <v>608</v>
      </c>
      <c r="F260" s="263" t="s">
        <v>609</v>
      </c>
      <c r="G260" s="264" t="s">
        <v>342</v>
      </c>
      <c r="H260" s="265">
        <v>48</v>
      </c>
      <c r="I260" s="266"/>
      <c r="J260" s="267">
        <f>ROUND(I260*H260,2)</f>
        <v>0</v>
      </c>
      <c r="K260" s="263" t="s">
        <v>279</v>
      </c>
      <c r="L260" s="268"/>
      <c r="M260" s="269" t="s">
        <v>21</v>
      </c>
      <c r="N260" s="270" t="s">
        <v>47</v>
      </c>
      <c r="O260" s="48"/>
      <c r="P260" s="233">
        <f>O260*H260</f>
        <v>0</v>
      </c>
      <c r="Q260" s="233">
        <v>4E-05</v>
      </c>
      <c r="R260" s="233">
        <f>Q260*H260</f>
        <v>0.0019200000000000003</v>
      </c>
      <c r="S260" s="233">
        <v>0</v>
      </c>
      <c r="T260" s="234">
        <f>S260*H260</f>
        <v>0</v>
      </c>
      <c r="AR260" s="24" t="s">
        <v>318</v>
      </c>
      <c r="AT260" s="24" t="s">
        <v>347</v>
      </c>
      <c r="AU260" s="24" t="s">
        <v>86</v>
      </c>
      <c r="AY260" s="24" t="s">
        <v>273</v>
      </c>
      <c r="BE260" s="235">
        <f>IF(N260="základní",J260,0)</f>
        <v>0</v>
      </c>
      <c r="BF260" s="235">
        <f>IF(N260="snížená",J260,0)</f>
        <v>0</v>
      </c>
      <c r="BG260" s="235">
        <f>IF(N260="zákl. přenesená",J260,0)</f>
        <v>0</v>
      </c>
      <c r="BH260" s="235">
        <f>IF(N260="sníž. přenesená",J260,0)</f>
        <v>0</v>
      </c>
      <c r="BI260" s="235">
        <f>IF(N260="nulová",J260,0)</f>
        <v>0</v>
      </c>
      <c r="BJ260" s="24" t="s">
        <v>84</v>
      </c>
      <c r="BK260" s="235">
        <f>ROUND(I260*H260,2)</f>
        <v>0</v>
      </c>
      <c r="BL260" s="24" t="s">
        <v>280</v>
      </c>
      <c r="BM260" s="24" t="s">
        <v>610</v>
      </c>
    </row>
    <row r="261" spans="2:51" s="11" customFormat="1" ht="13.5">
      <c r="B261" s="239"/>
      <c r="C261" s="240"/>
      <c r="D261" s="236" t="s">
        <v>304</v>
      </c>
      <c r="E261" s="241" t="s">
        <v>21</v>
      </c>
      <c r="F261" s="242" t="s">
        <v>606</v>
      </c>
      <c r="G261" s="240"/>
      <c r="H261" s="243">
        <v>48</v>
      </c>
      <c r="I261" s="244"/>
      <c r="J261" s="240"/>
      <c r="K261" s="240"/>
      <c r="L261" s="245"/>
      <c r="M261" s="246"/>
      <c r="N261" s="247"/>
      <c r="O261" s="247"/>
      <c r="P261" s="247"/>
      <c r="Q261" s="247"/>
      <c r="R261" s="247"/>
      <c r="S261" s="247"/>
      <c r="T261" s="248"/>
      <c r="AT261" s="249" t="s">
        <v>304</v>
      </c>
      <c r="AU261" s="249" t="s">
        <v>86</v>
      </c>
      <c r="AV261" s="11" t="s">
        <v>86</v>
      </c>
      <c r="AW261" s="11" t="s">
        <v>40</v>
      </c>
      <c r="AX261" s="11" t="s">
        <v>84</v>
      </c>
      <c r="AY261" s="249" t="s">
        <v>273</v>
      </c>
    </row>
    <row r="262" spans="2:65" s="1" customFormat="1" ht="38.25" customHeight="1">
      <c r="B262" s="47"/>
      <c r="C262" s="224" t="s">
        <v>611</v>
      </c>
      <c r="D262" s="224" t="s">
        <v>275</v>
      </c>
      <c r="E262" s="225" t="s">
        <v>612</v>
      </c>
      <c r="F262" s="226" t="s">
        <v>613</v>
      </c>
      <c r="G262" s="227" t="s">
        <v>314</v>
      </c>
      <c r="H262" s="228">
        <v>9.578</v>
      </c>
      <c r="I262" s="229"/>
      <c r="J262" s="230">
        <f>ROUND(I262*H262,2)</f>
        <v>0</v>
      </c>
      <c r="K262" s="226" t="s">
        <v>279</v>
      </c>
      <c r="L262" s="73"/>
      <c r="M262" s="231" t="s">
        <v>21</v>
      </c>
      <c r="N262" s="232" t="s">
        <v>47</v>
      </c>
      <c r="O262" s="48"/>
      <c r="P262" s="233">
        <f>O262*H262</f>
        <v>0</v>
      </c>
      <c r="Q262" s="233">
        <v>2.52979</v>
      </c>
      <c r="R262" s="233">
        <f>Q262*H262</f>
        <v>24.23032862</v>
      </c>
      <c r="S262" s="233">
        <v>0</v>
      </c>
      <c r="T262" s="234">
        <f>S262*H262</f>
        <v>0</v>
      </c>
      <c r="AR262" s="24" t="s">
        <v>280</v>
      </c>
      <c r="AT262" s="24" t="s">
        <v>275</v>
      </c>
      <c r="AU262" s="24" t="s">
        <v>86</v>
      </c>
      <c r="AY262" s="24" t="s">
        <v>273</v>
      </c>
      <c r="BE262" s="235">
        <f>IF(N262="základní",J262,0)</f>
        <v>0</v>
      </c>
      <c r="BF262" s="235">
        <f>IF(N262="snížená",J262,0)</f>
        <v>0</v>
      </c>
      <c r="BG262" s="235">
        <f>IF(N262="zákl. přenesená",J262,0)</f>
        <v>0</v>
      </c>
      <c r="BH262" s="235">
        <f>IF(N262="sníž. přenesená",J262,0)</f>
        <v>0</v>
      </c>
      <c r="BI262" s="235">
        <f>IF(N262="nulová",J262,0)</f>
        <v>0</v>
      </c>
      <c r="BJ262" s="24" t="s">
        <v>84</v>
      </c>
      <c r="BK262" s="235">
        <f>ROUND(I262*H262,2)</f>
        <v>0</v>
      </c>
      <c r="BL262" s="24" t="s">
        <v>280</v>
      </c>
      <c r="BM262" s="24" t="s">
        <v>614</v>
      </c>
    </row>
    <row r="263" spans="2:51" s="13" customFormat="1" ht="13.5">
      <c r="B263" s="271"/>
      <c r="C263" s="272"/>
      <c r="D263" s="236" t="s">
        <v>304</v>
      </c>
      <c r="E263" s="273" t="s">
        <v>21</v>
      </c>
      <c r="F263" s="274" t="s">
        <v>615</v>
      </c>
      <c r="G263" s="272"/>
      <c r="H263" s="273" t="s">
        <v>21</v>
      </c>
      <c r="I263" s="275"/>
      <c r="J263" s="272"/>
      <c r="K263" s="272"/>
      <c r="L263" s="276"/>
      <c r="M263" s="277"/>
      <c r="N263" s="278"/>
      <c r="O263" s="278"/>
      <c r="P263" s="278"/>
      <c r="Q263" s="278"/>
      <c r="R263" s="278"/>
      <c r="S263" s="278"/>
      <c r="T263" s="279"/>
      <c r="AT263" s="280" t="s">
        <v>304</v>
      </c>
      <c r="AU263" s="280" t="s">
        <v>86</v>
      </c>
      <c r="AV263" s="13" t="s">
        <v>84</v>
      </c>
      <c r="AW263" s="13" t="s">
        <v>40</v>
      </c>
      <c r="AX263" s="13" t="s">
        <v>76</v>
      </c>
      <c r="AY263" s="280" t="s">
        <v>273</v>
      </c>
    </row>
    <row r="264" spans="2:51" s="11" customFormat="1" ht="13.5">
      <c r="B264" s="239"/>
      <c r="C264" s="240"/>
      <c r="D264" s="236" t="s">
        <v>304</v>
      </c>
      <c r="E264" s="241" t="s">
        <v>21</v>
      </c>
      <c r="F264" s="242" t="s">
        <v>616</v>
      </c>
      <c r="G264" s="240"/>
      <c r="H264" s="243">
        <v>9.578</v>
      </c>
      <c r="I264" s="244"/>
      <c r="J264" s="240"/>
      <c r="K264" s="240"/>
      <c r="L264" s="245"/>
      <c r="M264" s="246"/>
      <c r="N264" s="247"/>
      <c r="O264" s="247"/>
      <c r="P264" s="247"/>
      <c r="Q264" s="247"/>
      <c r="R264" s="247"/>
      <c r="S264" s="247"/>
      <c r="T264" s="248"/>
      <c r="AT264" s="249" t="s">
        <v>304</v>
      </c>
      <c r="AU264" s="249" t="s">
        <v>86</v>
      </c>
      <c r="AV264" s="11" t="s">
        <v>86</v>
      </c>
      <c r="AW264" s="11" t="s">
        <v>40</v>
      </c>
      <c r="AX264" s="11" t="s">
        <v>84</v>
      </c>
      <c r="AY264" s="249" t="s">
        <v>273</v>
      </c>
    </row>
    <row r="265" spans="2:65" s="1" customFormat="1" ht="38.25" customHeight="1">
      <c r="B265" s="47"/>
      <c r="C265" s="224" t="s">
        <v>617</v>
      </c>
      <c r="D265" s="224" t="s">
        <v>275</v>
      </c>
      <c r="E265" s="225" t="s">
        <v>618</v>
      </c>
      <c r="F265" s="226" t="s">
        <v>619</v>
      </c>
      <c r="G265" s="227" t="s">
        <v>314</v>
      </c>
      <c r="H265" s="228">
        <v>89.495</v>
      </c>
      <c r="I265" s="229"/>
      <c r="J265" s="230">
        <f>ROUND(I265*H265,2)</f>
        <v>0</v>
      </c>
      <c r="K265" s="226" t="s">
        <v>279</v>
      </c>
      <c r="L265" s="73"/>
      <c r="M265" s="231" t="s">
        <v>21</v>
      </c>
      <c r="N265" s="232" t="s">
        <v>47</v>
      </c>
      <c r="O265" s="48"/>
      <c r="P265" s="233">
        <f>O265*H265</f>
        <v>0</v>
      </c>
      <c r="Q265" s="233">
        <v>2.50745</v>
      </c>
      <c r="R265" s="233">
        <f>Q265*H265</f>
        <v>224.40423775000002</v>
      </c>
      <c r="S265" s="233">
        <v>0</v>
      </c>
      <c r="T265" s="234">
        <f>S265*H265</f>
        <v>0</v>
      </c>
      <c r="AR265" s="24" t="s">
        <v>280</v>
      </c>
      <c r="AT265" s="24" t="s">
        <v>275</v>
      </c>
      <c r="AU265" s="24" t="s">
        <v>86</v>
      </c>
      <c r="AY265" s="24" t="s">
        <v>273</v>
      </c>
      <c r="BE265" s="235">
        <f>IF(N265="základní",J265,0)</f>
        <v>0</v>
      </c>
      <c r="BF265" s="235">
        <f>IF(N265="snížená",J265,0)</f>
        <v>0</v>
      </c>
      <c r="BG265" s="235">
        <f>IF(N265="zákl. přenesená",J265,0)</f>
        <v>0</v>
      </c>
      <c r="BH265" s="235">
        <f>IF(N265="sníž. přenesená",J265,0)</f>
        <v>0</v>
      </c>
      <c r="BI265" s="235">
        <f>IF(N265="nulová",J265,0)</f>
        <v>0</v>
      </c>
      <c r="BJ265" s="24" t="s">
        <v>84</v>
      </c>
      <c r="BK265" s="235">
        <f>ROUND(I265*H265,2)</f>
        <v>0</v>
      </c>
      <c r="BL265" s="24" t="s">
        <v>280</v>
      </c>
      <c r="BM265" s="24" t="s">
        <v>620</v>
      </c>
    </row>
    <row r="266" spans="2:51" s="13" customFormat="1" ht="13.5">
      <c r="B266" s="271"/>
      <c r="C266" s="272"/>
      <c r="D266" s="236" t="s">
        <v>304</v>
      </c>
      <c r="E266" s="273" t="s">
        <v>21</v>
      </c>
      <c r="F266" s="274" t="s">
        <v>621</v>
      </c>
      <c r="G266" s="272"/>
      <c r="H266" s="273" t="s">
        <v>21</v>
      </c>
      <c r="I266" s="275"/>
      <c r="J266" s="272"/>
      <c r="K266" s="272"/>
      <c r="L266" s="276"/>
      <c r="M266" s="277"/>
      <c r="N266" s="278"/>
      <c r="O266" s="278"/>
      <c r="P266" s="278"/>
      <c r="Q266" s="278"/>
      <c r="R266" s="278"/>
      <c r="S266" s="278"/>
      <c r="T266" s="279"/>
      <c r="AT266" s="280" t="s">
        <v>304</v>
      </c>
      <c r="AU266" s="280" t="s">
        <v>86</v>
      </c>
      <c r="AV266" s="13" t="s">
        <v>84</v>
      </c>
      <c r="AW266" s="13" t="s">
        <v>40</v>
      </c>
      <c r="AX266" s="13" t="s">
        <v>76</v>
      </c>
      <c r="AY266" s="280" t="s">
        <v>273</v>
      </c>
    </row>
    <row r="267" spans="2:51" s="11" customFormat="1" ht="13.5">
      <c r="B267" s="239"/>
      <c r="C267" s="240"/>
      <c r="D267" s="236" t="s">
        <v>304</v>
      </c>
      <c r="E267" s="241" t="s">
        <v>21</v>
      </c>
      <c r="F267" s="242" t="s">
        <v>622</v>
      </c>
      <c r="G267" s="240"/>
      <c r="H267" s="243">
        <v>5.847</v>
      </c>
      <c r="I267" s="244"/>
      <c r="J267" s="240"/>
      <c r="K267" s="240"/>
      <c r="L267" s="245"/>
      <c r="M267" s="246"/>
      <c r="N267" s="247"/>
      <c r="O267" s="247"/>
      <c r="P267" s="247"/>
      <c r="Q267" s="247"/>
      <c r="R267" s="247"/>
      <c r="S267" s="247"/>
      <c r="T267" s="248"/>
      <c r="AT267" s="249" t="s">
        <v>304</v>
      </c>
      <c r="AU267" s="249" t="s">
        <v>86</v>
      </c>
      <c r="AV267" s="11" t="s">
        <v>86</v>
      </c>
      <c r="AW267" s="11" t="s">
        <v>40</v>
      </c>
      <c r="AX267" s="11" t="s">
        <v>76</v>
      </c>
      <c r="AY267" s="249" t="s">
        <v>273</v>
      </c>
    </row>
    <row r="268" spans="2:51" s="11" customFormat="1" ht="13.5">
      <c r="B268" s="239"/>
      <c r="C268" s="240"/>
      <c r="D268" s="236" t="s">
        <v>304</v>
      </c>
      <c r="E268" s="241" t="s">
        <v>21</v>
      </c>
      <c r="F268" s="242" t="s">
        <v>623</v>
      </c>
      <c r="G268" s="240"/>
      <c r="H268" s="243">
        <v>1.333</v>
      </c>
      <c r="I268" s="244"/>
      <c r="J268" s="240"/>
      <c r="K268" s="240"/>
      <c r="L268" s="245"/>
      <c r="M268" s="246"/>
      <c r="N268" s="247"/>
      <c r="O268" s="247"/>
      <c r="P268" s="247"/>
      <c r="Q268" s="247"/>
      <c r="R268" s="247"/>
      <c r="S268" s="247"/>
      <c r="T268" s="248"/>
      <c r="AT268" s="249" t="s">
        <v>304</v>
      </c>
      <c r="AU268" s="249" t="s">
        <v>86</v>
      </c>
      <c r="AV268" s="11" t="s">
        <v>86</v>
      </c>
      <c r="AW268" s="11" t="s">
        <v>40</v>
      </c>
      <c r="AX268" s="11" t="s">
        <v>76</v>
      </c>
      <c r="AY268" s="249" t="s">
        <v>273</v>
      </c>
    </row>
    <row r="269" spans="2:51" s="11" customFormat="1" ht="13.5">
      <c r="B269" s="239"/>
      <c r="C269" s="240"/>
      <c r="D269" s="236" t="s">
        <v>304</v>
      </c>
      <c r="E269" s="241" t="s">
        <v>21</v>
      </c>
      <c r="F269" s="242" t="s">
        <v>624</v>
      </c>
      <c r="G269" s="240"/>
      <c r="H269" s="243">
        <v>3.682</v>
      </c>
      <c r="I269" s="244"/>
      <c r="J269" s="240"/>
      <c r="K269" s="240"/>
      <c r="L269" s="245"/>
      <c r="M269" s="246"/>
      <c r="N269" s="247"/>
      <c r="O269" s="247"/>
      <c r="P269" s="247"/>
      <c r="Q269" s="247"/>
      <c r="R269" s="247"/>
      <c r="S269" s="247"/>
      <c r="T269" s="248"/>
      <c r="AT269" s="249" t="s">
        <v>304</v>
      </c>
      <c r="AU269" s="249" t="s">
        <v>86</v>
      </c>
      <c r="AV269" s="11" t="s">
        <v>86</v>
      </c>
      <c r="AW269" s="11" t="s">
        <v>40</v>
      </c>
      <c r="AX269" s="11" t="s">
        <v>76</v>
      </c>
      <c r="AY269" s="249" t="s">
        <v>273</v>
      </c>
    </row>
    <row r="270" spans="2:51" s="13" customFormat="1" ht="13.5">
      <c r="B270" s="271"/>
      <c r="C270" s="272"/>
      <c r="D270" s="236" t="s">
        <v>304</v>
      </c>
      <c r="E270" s="273" t="s">
        <v>21</v>
      </c>
      <c r="F270" s="274" t="s">
        <v>625</v>
      </c>
      <c r="G270" s="272"/>
      <c r="H270" s="273" t="s">
        <v>21</v>
      </c>
      <c r="I270" s="275"/>
      <c r="J270" s="272"/>
      <c r="K270" s="272"/>
      <c r="L270" s="276"/>
      <c r="M270" s="277"/>
      <c r="N270" s="278"/>
      <c r="O270" s="278"/>
      <c r="P270" s="278"/>
      <c r="Q270" s="278"/>
      <c r="R270" s="278"/>
      <c r="S270" s="278"/>
      <c r="T270" s="279"/>
      <c r="AT270" s="280" t="s">
        <v>304</v>
      </c>
      <c r="AU270" s="280" t="s">
        <v>86</v>
      </c>
      <c r="AV270" s="13" t="s">
        <v>84</v>
      </c>
      <c r="AW270" s="13" t="s">
        <v>40</v>
      </c>
      <c r="AX270" s="13" t="s">
        <v>76</v>
      </c>
      <c r="AY270" s="280" t="s">
        <v>273</v>
      </c>
    </row>
    <row r="271" spans="2:51" s="11" customFormat="1" ht="13.5">
      <c r="B271" s="239"/>
      <c r="C271" s="240"/>
      <c r="D271" s="236" t="s">
        <v>304</v>
      </c>
      <c r="E271" s="241" t="s">
        <v>21</v>
      </c>
      <c r="F271" s="242" t="s">
        <v>626</v>
      </c>
      <c r="G271" s="240"/>
      <c r="H271" s="243">
        <v>20.059</v>
      </c>
      <c r="I271" s="244"/>
      <c r="J271" s="240"/>
      <c r="K271" s="240"/>
      <c r="L271" s="245"/>
      <c r="M271" s="246"/>
      <c r="N271" s="247"/>
      <c r="O271" s="247"/>
      <c r="P271" s="247"/>
      <c r="Q271" s="247"/>
      <c r="R271" s="247"/>
      <c r="S271" s="247"/>
      <c r="T271" s="248"/>
      <c r="AT271" s="249" t="s">
        <v>304</v>
      </c>
      <c r="AU271" s="249" t="s">
        <v>86</v>
      </c>
      <c r="AV271" s="11" t="s">
        <v>86</v>
      </c>
      <c r="AW271" s="11" t="s">
        <v>40</v>
      </c>
      <c r="AX271" s="11" t="s">
        <v>76</v>
      </c>
      <c r="AY271" s="249" t="s">
        <v>273</v>
      </c>
    </row>
    <row r="272" spans="2:51" s="11" customFormat="1" ht="13.5">
      <c r="B272" s="239"/>
      <c r="C272" s="240"/>
      <c r="D272" s="236" t="s">
        <v>304</v>
      </c>
      <c r="E272" s="241" t="s">
        <v>21</v>
      </c>
      <c r="F272" s="242" t="s">
        <v>627</v>
      </c>
      <c r="G272" s="240"/>
      <c r="H272" s="243">
        <v>0.364</v>
      </c>
      <c r="I272" s="244"/>
      <c r="J272" s="240"/>
      <c r="K272" s="240"/>
      <c r="L272" s="245"/>
      <c r="M272" s="246"/>
      <c r="N272" s="247"/>
      <c r="O272" s="247"/>
      <c r="P272" s="247"/>
      <c r="Q272" s="247"/>
      <c r="R272" s="247"/>
      <c r="S272" s="247"/>
      <c r="T272" s="248"/>
      <c r="AT272" s="249" t="s">
        <v>304</v>
      </c>
      <c r="AU272" s="249" t="s">
        <v>86</v>
      </c>
      <c r="AV272" s="11" t="s">
        <v>86</v>
      </c>
      <c r="AW272" s="11" t="s">
        <v>40</v>
      </c>
      <c r="AX272" s="11" t="s">
        <v>76</v>
      </c>
      <c r="AY272" s="249" t="s">
        <v>273</v>
      </c>
    </row>
    <row r="273" spans="2:51" s="11" customFormat="1" ht="13.5">
      <c r="B273" s="239"/>
      <c r="C273" s="240"/>
      <c r="D273" s="236" t="s">
        <v>304</v>
      </c>
      <c r="E273" s="241" t="s">
        <v>21</v>
      </c>
      <c r="F273" s="242" t="s">
        <v>628</v>
      </c>
      <c r="G273" s="240"/>
      <c r="H273" s="243">
        <v>13.727</v>
      </c>
      <c r="I273" s="244"/>
      <c r="J273" s="240"/>
      <c r="K273" s="240"/>
      <c r="L273" s="245"/>
      <c r="M273" s="246"/>
      <c r="N273" s="247"/>
      <c r="O273" s="247"/>
      <c r="P273" s="247"/>
      <c r="Q273" s="247"/>
      <c r="R273" s="247"/>
      <c r="S273" s="247"/>
      <c r="T273" s="248"/>
      <c r="AT273" s="249" t="s">
        <v>304</v>
      </c>
      <c r="AU273" s="249" t="s">
        <v>86</v>
      </c>
      <c r="AV273" s="11" t="s">
        <v>86</v>
      </c>
      <c r="AW273" s="11" t="s">
        <v>40</v>
      </c>
      <c r="AX273" s="11" t="s">
        <v>76</v>
      </c>
      <c r="AY273" s="249" t="s">
        <v>273</v>
      </c>
    </row>
    <row r="274" spans="2:51" s="11" customFormat="1" ht="13.5">
      <c r="B274" s="239"/>
      <c r="C274" s="240"/>
      <c r="D274" s="236" t="s">
        <v>304</v>
      </c>
      <c r="E274" s="241" t="s">
        <v>21</v>
      </c>
      <c r="F274" s="242" t="s">
        <v>629</v>
      </c>
      <c r="G274" s="240"/>
      <c r="H274" s="243">
        <v>1.817</v>
      </c>
      <c r="I274" s="244"/>
      <c r="J274" s="240"/>
      <c r="K274" s="240"/>
      <c r="L274" s="245"/>
      <c r="M274" s="246"/>
      <c r="N274" s="247"/>
      <c r="O274" s="247"/>
      <c r="P274" s="247"/>
      <c r="Q274" s="247"/>
      <c r="R274" s="247"/>
      <c r="S274" s="247"/>
      <c r="T274" s="248"/>
      <c r="AT274" s="249" t="s">
        <v>304</v>
      </c>
      <c r="AU274" s="249" t="s">
        <v>86</v>
      </c>
      <c r="AV274" s="11" t="s">
        <v>86</v>
      </c>
      <c r="AW274" s="11" t="s">
        <v>40</v>
      </c>
      <c r="AX274" s="11" t="s">
        <v>76</v>
      </c>
      <c r="AY274" s="249" t="s">
        <v>273</v>
      </c>
    </row>
    <row r="275" spans="2:51" s="11" customFormat="1" ht="13.5">
      <c r="B275" s="239"/>
      <c r="C275" s="240"/>
      <c r="D275" s="236" t="s">
        <v>304</v>
      </c>
      <c r="E275" s="241" t="s">
        <v>21</v>
      </c>
      <c r="F275" s="242" t="s">
        <v>630</v>
      </c>
      <c r="G275" s="240"/>
      <c r="H275" s="243">
        <v>31.313</v>
      </c>
      <c r="I275" s="244"/>
      <c r="J275" s="240"/>
      <c r="K275" s="240"/>
      <c r="L275" s="245"/>
      <c r="M275" s="246"/>
      <c r="N275" s="247"/>
      <c r="O275" s="247"/>
      <c r="P275" s="247"/>
      <c r="Q275" s="247"/>
      <c r="R275" s="247"/>
      <c r="S275" s="247"/>
      <c r="T275" s="248"/>
      <c r="AT275" s="249" t="s">
        <v>304</v>
      </c>
      <c r="AU275" s="249" t="s">
        <v>86</v>
      </c>
      <c r="AV275" s="11" t="s">
        <v>86</v>
      </c>
      <c r="AW275" s="11" t="s">
        <v>40</v>
      </c>
      <c r="AX275" s="11" t="s">
        <v>76</v>
      </c>
      <c r="AY275" s="249" t="s">
        <v>273</v>
      </c>
    </row>
    <row r="276" spans="2:51" s="11" customFormat="1" ht="13.5">
      <c r="B276" s="239"/>
      <c r="C276" s="240"/>
      <c r="D276" s="236" t="s">
        <v>304</v>
      </c>
      <c r="E276" s="241" t="s">
        <v>21</v>
      </c>
      <c r="F276" s="242" t="s">
        <v>631</v>
      </c>
      <c r="G276" s="240"/>
      <c r="H276" s="243">
        <v>3.578</v>
      </c>
      <c r="I276" s="244"/>
      <c r="J276" s="240"/>
      <c r="K276" s="240"/>
      <c r="L276" s="245"/>
      <c r="M276" s="246"/>
      <c r="N276" s="247"/>
      <c r="O276" s="247"/>
      <c r="P276" s="247"/>
      <c r="Q276" s="247"/>
      <c r="R276" s="247"/>
      <c r="S276" s="247"/>
      <c r="T276" s="248"/>
      <c r="AT276" s="249" t="s">
        <v>304</v>
      </c>
      <c r="AU276" s="249" t="s">
        <v>86</v>
      </c>
      <c r="AV276" s="11" t="s">
        <v>86</v>
      </c>
      <c r="AW276" s="11" t="s">
        <v>40</v>
      </c>
      <c r="AX276" s="11" t="s">
        <v>76</v>
      </c>
      <c r="AY276" s="249" t="s">
        <v>273</v>
      </c>
    </row>
    <row r="277" spans="2:51" s="13" customFormat="1" ht="13.5">
      <c r="B277" s="271"/>
      <c r="C277" s="272"/>
      <c r="D277" s="236" t="s">
        <v>304</v>
      </c>
      <c r="E277" s="273" t="s">
        <v>21</v>
      </c>
      <c r="F277" s="274" t="s">
        <v>632</v>
      </c>
      <c r="G277" s="272"/>
      <c r="H277" s="273" t="s">
        <v>21</v>
      </c>
      <c r="I277" s="275"/>
      <c r="J277" s="272"/>
      <c r="K277" s="272"/>
      <c r="L277" s="276"/>
      <c r="M277" s="277"/>
      <c r="N277" s="278"/>
      <c r="O277" s="278"/>
      <c r="P277" s="278"/>
      <c r="Q277" s="278"/>
      <c r="R277" s="278"/>
      <c r="S277" s="278"/>
      <c r="T277" s="279"/>
      <c r="AT277" s="280" t="s">
        <v>304</v>
      </c>
      <c r="AU277" s="280" t="s">
        <v>86</v>
      </c>
      <c r="AV277" s="13" t="s">
        <v>84</v>
      </c>
      <c r="AW277" s="13" t="s">
        <v>40</v>
      </c>
      <c r="AX277" s="13" t="s">
        <v>76</v>
      </c>
      <c r="AY277" s="280" t="s">
        <v>273</v>
      </c>
    </row>
    <row r="278" spans="2:51" s="11" customFormat="1" ht="13.5">
      <c r="B278" s="239"/>
      <c r="C278" s="240"/>
      <c r="D278" s="236" t="s">
        <v>304</v>
      </c>
      <c r="E278" s="241" t="s">
        <v>21</v>
      </c>
      <c r="F278" s="242" t="s">
        <v>633</v>
      </c>
      <c r="G278" s="240"/>
      <c r="H278" s="243">
        <v>5.79</v>
      </c>
      <c r="I278" s="244"/>
      <c r="J278" s="240"/>
      <c r="K278" s="240"/>
      <c r="L278" s="245"/>
      <c r="M278" s="246"/>
      <c r="N278" s="247"/>
      <c r="O278" s="247"/>
      <c r="P278" s="247"/>
      <c r="Q278" s="247"/>
      <c r="R278" s="247"/>
      <c r="S278" s="247"/>
      <c r="T278" s="248"/>
      <c r="AT278" s="249" t="s">
        <v>304</v>
      </c>
      <c r="AU278" s="249" t="s">
        <v>86</v>
      </c>
      <c r="AV278" s="11" t="s">
        <v>86</v>
      </c>
      <c r="AW278" s="11" t="s">
        <v>40</v>
      </c>
      <c r="AX278" s="11" t="s">
        <v>76</v>
      </c>
      <c r="AY278" s="249" t="s">
        <v>273</v>
      </c>
    </row>
    <row r="279" spans="2:51" s="11" customFormat="1" ht="13.5">
      <c r="B279" s="239"/>
      <c r="C279" s="240"/>
      <c r="D279" s="236" t="s">
        <v>304</v>
      </c>
      <c r="E279" s="241" t="s">
        <v>21</v>
      </c>
      <c r="F279" s="242" t="s">
        <v>634</v>
      </c>
      <c r="G279" s="240"/>
      <c r="H279" s="243">
        <v>1.208</v>
      </c>
      <c r="I279" s="244"/>
      <c r="J279" s="240"/>
      <c r="K279" s="240"/>
      <c r="L279" s="245"/>
      <c r="M279" s="246"/>
      <c r="N279" s="247"/>
      <c r="O279" s="247"/>
      <c r="P279" s="247"/>
      <c r="Q279" s="247"/>
      <c r="R279" s="247"/>
      <c r="S279" s="247"/>
      <c r="T279" s="248"/>
      <c r="AT279" s="249" t="s">
        <v>304</v>
      </c>
      <c r="AU279" s="249" t="s">
        <v>86</v>
      </c>
      <c r="AV279" s="11" t="s">
        <v>86</v>
      </c>
      <c r="AW279" s="11" t="s">
        <v>40</v>
      </c>
      <c r="AX279" s="11" t="s">
        <v>76</v>
      </c>
      <c r="AY279" s="249" t="s">
        <v>273</v>
      </c>
    </row>
    <row r="280" spans="2:51" s="11" customFormat="1" ht="13.5">
      <c r="B280" s="239"/>
      <c r="C280" s="240"/>
      <c r="D280" s="236" t="s">
        <v>304</v>
      </c>
      <c r="E280" s="241" t="s">
        <v>21</v>
      </c>
      <c r="F280" s="242" t="s">
        <v>635</v>
      </c>
      <c r="G280" s="240"/>
      <c r="H280" s="243">
        <v>0.777</v>
      </c>
      <c r="I280" s="244"/>
      <c r="J280" s="240"/>
      <c r="K280" s="240"/>
      <c r="L280" s="245"/>
      <c r="M280" s="246"/>
      <c r="N280" s="247"/>
      <c r="O280" s="247"/>
      <c r="P280" s="247"/>
      <c r="Q280" s="247"/>
      <c r="R280" s="247"/>
      <c r="S280" s="247"/>
      <c r="T280" s="248"/>
      <c r="AT280" s="249" t="s">
        <v>304</v>
      </c>
      <c r="AU280" s="249" t="s">
        <v>86</v>
      </c>
      <c r="AV280" s="11" t="s">
        <v>86</v>
      </c>
      <c r="AW280" s="11" t="s">
        <v>40</v>
      </c>
      <c r="AX280" s="11" t="s">
        <v>76</v>
      </c>
      <c r="AY280" s="249" t="s">
        <v>273</v>
      </c>
    </row>
    <row r="281" spans="2:51" s="12" customFormat="1" ht="13.5">
      <c r="B281" s="250"/>
      <c r="C281" s="251"/>
      <c r="D281" s="236" t="s">
        <v>304</v>
      </c>
      <c r="E281" s="252" t="s">
        <v>220</v>
      </c>
      <c r="F281" s="253" t="s">
        <v>338</v>
      </c>
      <c r="G281" s="251"/>
      <c r="H281" s="254">
        <v>89.495</v>
      </c>
      <c r="I281" s="255"/>
      <c r="J281" s="251"/>
      <c r="K281" s="251"/>
      <c r="L281" s="256"/>
      <c r="M281" s="257"/>
      <c r="N281" s="258"/>
      <c r="O281" s="258"/>
      <c r="P281" s="258"/>
      <c r="Q281" s="258"/>
      <c r="R281" s="258"/>
      <c r="S281" s="258"/>
      <c r="T281" s="259"/>
      <c r="AT281" s="260" t="s">
        <v>304</v>
      </c>
      <c r="AU281" s="260" t="s">
        <v>86</v>
      </c>
      <c r="AV281" s="12" t="s">
        <v>280</v>
      </c>
      <c r="AW281" s="12" t="s">
        <v>40</v>
      </c>
      <c r="AX281" s="12" t="s">
        <v>84</v>
      </c>
      <c r="AY281" s="260" t="s">
        <v>273</v>
      </c>
    </row>
    <row r="282" spans="2:65" s="1" customFormat="1" ht="38.25" customHeight="1">
      <c r="B282" s="47"/>
      <c r="C282" s="224" t="s">
        <v>636</v>
      </c>
      <c r="D282" s="224" t="s">
        <v>275</v>
      </c>
      <c r="E282" s="225" t="s">
        <v>637</v>
      </c>
      <c r="F282" s="226" t="s">
        <v>638</v>
      </c>
      <c r="G282" s="227" t="s">
        <v>295</v>
      </c>
      <c r="H282" s="228">
        <v>340.802</v>
      </c>
      <c r="I282" s="229"/>
      <c r="J282" s="230">
        <f>ROUND(I282*H282,2)</f>
        <v>0</v>
      </c>
      <c r="K282" s="226" t="s">
        <v>279</v>
      </c>
      <c r="L282" s="73"/>
      <c r="M282" s="231" t="s">
        <v>21</v>
      </c>
      <c r="N282" s="232" t="s">
        <v>47</v>
      </c>
      <c r="O282" s="48"/>
      <c r="P282" s="233">
        <f>O282*H282</f>
        <v>0</v>
      </c>
      <c r="Q282" s="233">
        <v>0.00265</v>
      </c>
      <c r="R282" s="233">
        <f>Q282*H282</f>
        <v>0.9031253</v>
      </c>
      <c r="S282" s="233">
        <v>0</v>
      </c>
      <c r="T282" s="234">
        <f>S282*H282</f>
        <v>0</v>
      </c>
      <c r="AR282" s="24" t="s">
        <v>280</v>
      </c>
      <c r="AT282" s="24" t="s">
        <v>275</v>
      </c>
      <c r="AU282" s="24" t="s">
        <v>86</v>
      </c>
      <c r="AY282" s="24" t="s">
        <v>273</v>
      </c>
      <c r="BE282" s="235">
        <f>IF(N282="základní",J282,0)</f>
        <v>0</v>
      </c>
      <c r="BF282" s="235">
        <f>IF(N282="snížená",J282,0)</f>
        <v>0</v>
      </c>
      <c r="BG282" s="235">
        <f>IF(N282="zákl. přenesená",J282,0)</f>
        <v>0</v>
      </c>
      <c r="BH282" s="235">
        <f>IF(N282="sníž. přenesená",J282,0)</f>
        <v>0</v>
      </c>
      <c r="BI282" s="235">
        <f>IF(N282="nulová",J282,0)</f>
        <v>0</v>
      </c>
      <c r="BJ282" s="24" t="s">
        <v>84</v>
      </c>
      <c r="BK282" s="235">
        <f>ROUND(I282*H282,2)</f>
        <v>0</v>
      </c>
      <c r="BL282" s="24" t="s">
        <v>280</v>
      </c>
      <c r="BM282" s="24" t="s">
        <v>639</v>
      </c>
    </row>
    <row r="283" spans="2:47" s="1" customFormat="1" ht="13.5">
      <c r="B283" s="47"/>
      <c r="C283" s="75"/>
      <c r="D283" s="236" t="s">
        <v>282</v>
      </c>
      <c r="E283" s="75"/>
      <c r="F283" s="237" t="s">
        <v>640</v>
      </c>
      <c r="G283" s="75"/>
      <c r="H283" s="75"/>
      <c r="I283" s="194"/>
      <c r="J283" s="75"/>
      <c r="K283" s="75"/>
      <c r="L283" s="73"/>
      <c r="M283" s="238"/>
      <c r="N283" s="48"/>
      <c r="O283" s="48"/>
      <c r="P283" s="48"/>
      <c r="Q283" s="48"/>
      <c r="R283" s="48"/>
      <c r="S283" s="48"/>
      <c r="T283" s="96"/>
      <c r="AT283" s="24" t="s">
        <v>282</v>
      </c>
      <c r="AU283" s="24" t="s">
        <v>86</v>
      </c>
    </row>
    <row r="284" spans="2:51" s="11" customFormat="1" ht="13.5">
      <c r="B284" s="239"/>
      <c r="C284" s="240"/>
      <c r="D284" s="236" t="s">
        <v>304</v>
      </c>
      <c r="E284" s="241" t="s">
        <v>21</v>
      </c>
      <c r="F284" s="242" t="s">
        <v>641</v>
      </c>
      <c r="G284" s="240"/>
      <c r="H284" s="243">
        <v>55.165</v>
      </c>
      <c r="I284" s="244"/>
      <c r="J284" s="240"/>
      <c r="K284" s="240"/>
      <c r="L284" s="245"/>
      <c r="M284" s="246"/>
      <c r="N284" s="247"/>
      <c r="O284" s="247"/>
      <c r="P284" s="247"/>
      <c r="Q284" s="247"/>
      <c r="R284" s="247"/>
      <c r="S284" s="247"/>
      <c r="T284" s="248"/>
      <c r="AT284" s="249" t="s">
        <v>304</v>
      </c>
      <c r="AU284" s="249" t="s">
        <v>86</v>
      </c>
      <c r="AV284" s="11" t="s">
        <v>86</v>
      </c>
      <c r="AW284" s="11" t="s">
        <v>40</v>
      </c>
      <c r="AX284" s="11" t="s">
        <v>76</v>
      </c>
      <c r="AY284" s="249" t="s">
        <v>273</v>
      </c>
    </row>
    <row r="285" spans="2:51" s="11" customFormat="1" ht="13.5">
      <c r="B285" s="239"/>
      <c r="C285" s="240"/>
      <c r="D285" s="236" t="s">
        <v>304</v>
      </c>
      <c r="E285" s="241" t="s">
        <v>21</v>
      </c>
      <c r="F285" s="242" t="s">
        <v>642</v>
      </c>
      <c r="G285" s="240"/>
      <c r="H285" s="243">
        <v>2.425</v>
      </c>
      <c r="I285" s="244"/>
      <c r="J285" s="240"/>
      <c r="K285" s="240"/>
      <c r="L285" s="245"/>
      <c r="M285" s="246"/>
      <c r="N285" s="247"/>
      <c r="O285" s="247"/>
      <c r="P285" s="247"/>
      <c r="Q285" s="247"/>
      <c r="R285" s="247"/>
      <c r="S285" s="247"/>
      <c r="T285" s="248"/>
      <c r="AT285" s="249" t="s">
        <v>304</v>
      </c>
      <c r="AU285" s="249" t="s">
        <v>86</v>
      </c>
      <c r="AV285" s="11" t="s">
        <v>86</v>
      </c>
      <c r="AW285" s="11" t="s">
        <v>40</v>
      </c>
      <c r="AX285" s="11" t="s">
        <v>76</v>
      </c>
      <c r="AY285" s="249" t="s">
        <v>273</v>
      </c>
    </row>
    <row r="286" spans="2:51" s="11" customFormat="1" ht="13.5">
      <c r="B286" s="239"/>
      <c r="C286" s="240"/>
      <c r="D286" s="236" t="s">
        <v>304</v>
      </c>
      <c r="E286" s="241" t="s">
        <v>21</v>
      </c>
      <c r="F286" s="242" t="s">
        <v>643</v>
      </c>
      <c r="G286" s="240"/>
      <c r="H286" s="243">
        <v>37.255</v>
      </c>
      <c r="I286" s="244"/>
      <c r="J286" s="240"/>
      <c r="K286" s="240"/>
      <c r="L286" s="245"/>
      <c r="M286" s="246"/>
      <c r="N286" s="247"/>
      <c r="O286" s="247"/>
      <c r="P286" s="247"/>
      <c r="Q286" s="247"/>
      <c r="R286" s="247"/>
      <c r="S286" s="247"/>
      <c r="T286" s="248"/>
      <c r="AT286" s="249" t="s">
        <v>304</v>
      </c>
      <c r="AU286" s="249" t="s">
        <v>86</v>
      </c>
      <c r="AV286" s="11" t="s">
        <v>86</v>
      </c>
      <c r="AW286" s="11" t="s">
        <v>40</v>
      </c>
      <c r="AX286" s="11" t="s">
        <v>76</v>
      </c>
      <c r="AY286" s="249" t="s">
        <v>273</v>
      </c>
    </row>
    <row r="287" spans="2:51" s="11" customFormat="1" ht="13.5">
      <c r="B287" s="239"/>
      <c r="C287" s="240"/>
      <c r="D287" s="236" t="s">
        <v>304</v>
      </c>
      <c r="E287" s="241" t="s">
        <v>21</v>
      </c>
      <c r="F287" s="242" t="s">
        <v>644</v>
      </c>
      <c r="G287" s="240"/>
      <c r="H287" s="243">
        <v>11.28</v>
      </c>
      <c r="I287" s="244"/>
      <c r="J287" s="240"/>
      <c r="K287" s="240"/>
      <c r="L287" s="245"/>
      <c r="M287" s="246"/>
      <c r="N287" s="247"/>
      <c r="O287" s="247"/>
      <c r="P287" s="247"/>
      <c r="Q287" s="247"/>
      <c r="R287" s="247"/>
      <c r="S287" s="247"/>
      <c r="T287" s="248"/>
      <c r="AT287" s="249" t="s">
        <v>304</v>
      </c>
      <c r="AU287" s="249" t="s">
        <v>86</v>
      </c>
      <c r="AV287" s="11" t="s">
        <v>86</v>
      </c>
      <c r="AW287" s="11" t="s">
        <v>40</v>
      </c>
      <c r="AX287" s="11" t="s">
        <v>76</v>
      </c>
      <c r="AY287" s="249" t="s">
        <v>273</v>
      </c>
    </row>
    <row r="288" spans="2:51" s="11" customFormat="1" ht="13.5">
      <c r="B288" s="239"/>
      <c r="C288" s="240"/>
      <c r="D288" s="236" t="s">
        <v>304</v>
      </c>
      <c r="E288" s="241" t="s">
        <v>21</v>
      </c>
      <c r="F288" s="242" t="s">
        <v>645</v>
      </c>
      <c r="G288" s="240"/>
      <c r="H288" s="243">
        <v>100.224</v>
      </c>
      <c r="I288" s="244"/>
      <c r="J288" s="240"/>
      <c r="K288" s="240"/>
      <c r="L288" s="245"/>
      <c r="M288" s="246"/>
      <c r="N288" s="247"/>
      <c r="O288" s="247"/>
      <c r="P288" s="247"/>
      <c r="Q288" s="247"/>
      <c r="R288" s="247"/>
      <c r="S288" s="247"/>
      <c r="T288" s="248"/>
      <c r="AT288" s="249" t="s">
        <v>304</v>
      </c>
      <c r="AU288" s="249" t="s">
        <v>86</v>
      </c>
      <c r="AV288" s="11" t="s">
        <v>86</v>
      </c>
      <c r="AW288" s="11" t="s">
        <v>40</v>
      </c>
      <c r="AX288" s="11" t="s">
        <v>76</v>
      </c>
      <c r="AY288" s="249" t="s">
        <v>273</v>
      </c>
    </row>
    <row r="289" spans="2:51" s="11" customFormat="1" ht="13.5">
      <c r="B289" s="239"/>
      <c r="C289" s="240"/>
      <c r="D289" s="236" t="s">
        <v>304</v>
      </c>
      <c r="E289" s="241" t="s">
        <v>21</v>
      </c>
      <c r="F289" s="242" t="s">
        <v>646</v>
      </c>
      <c r="G289" s="240"/>
      <c r="H289" s="243">
        <v>85.707</v>
      </c>
      <c r="I289" s="244"/>
      <c r="J289" s="240"/>
      <c r="K289" s="240"/>
      <c r="L289" s="245"/>
      <c r="M289" s="246"/>
      <c r="N289" s="247"/>
      <c r="O289" s="247"/>
      <c r="P289" s="247"/>
      <c r="Q289" s="247"/>
      <c r="R289" s="247"/>
      <c r="S289" s="247"/>
      <c r="T289" s="248"/>
      <c r="AT289" s="249" t="s">
        <v>304</v>
      </c>
      <c r="AU289" s="249" t="s">
        <v>86</v>
      </c>
      <c r="AV289" s="11" t="s">
        <v>86</v>
      </c>
      <c r="AW289" s="11" t="s">
        <v>40</v>
      </c>
      <c r="AX289" s="11" t="s">
        <v>76</v>
      </c>
      <c r="AY289" s="249" t="s">
        <v>273</v>
      </c>
    </row>
    <row r="290" spans="2:51" s="11" customFormat="1" ht="13.5">
      <c r="B290" s="239"/>
      <c r="C290" s="240"/>
      <c r="D290" s="236" t="s">
        <v>304</v>
      </c>
      <c r="E290" s="241" t="s">
        <v>21</v>
      </c>
      <c r="F290" s="242" t="s">
        <v>647</v>
      </c>
      <c r="G290" s="240"/>
      <c r="H290" s="243">
        <v>24.575</v>
      </c>
      <c r="I290" s="244"/>
      <c r="J290" s="240"/>
      <c r="K290" s="240"/>
      <c r="L290" s="245"/>
      <c r="M290" s="246"/>
      <c r="N290" s="247"/>
      <c r="O290" s="247"/>
      <c r="P290" s="247"/>
      <c r="Q290" s="247"/>
      <c r="R290" s="247"/>
      <c r="S290" s="247"/>
      <c r="T290" s="248"/>
      <c r="AT290" s="249" t="s">
        <v>304</v>
      </c>
      <c r="AU290" s="249" t="s">
        <v>86</v>
      </c>
      <c r="AV290" s="11" t="s">
        <v>86</v>
      </c>
      <c r="AW290" s="11" t="s">
        <v>40</v>
      </c>
      <c r="AX290" s="11" t="s">
        <v>76</v>
      </c>
      <c r="AY290" s="249" t="s">
        <v>273</v>
      </c>
    </row>
    <row r="291" spans="2:51" s="11" customFormat="1" ht="13.5">
      <c r="B291" s="239"/>
      <c r="C291" s="240"/>
      <c r="D291" s="236" t="s">
        <v>304</v>
      </c>
      <c r="E291" s="241" t="s">
        <v>21</v>
      </c>
      <c r="F291" s="242" t="s">
        <v>648</v>
      </c>
      <c r="G291" s="240"/>
      <c r="H291" s="243">
        <v>22.936</v>
      </c>
      <c r="I291" s="244"/>
      <c r="J291" s="240"/>
      <c r="K291" s="240"/>
      <c r="L291" s="245"/>
      <c r="M291" s="246"/>
      <c r="N291" s="247"/>
      <c r="O291" s="247"/>
      <c r="P291" s="247"/>
      <c r="Q291" s="247"/>
      <c r="R291" s="247"/>
      <c r="S291" s="247"/>
      <c r="T291" s="248"/>
      <c r="AT291" s="249" t="s">
        <v>304</v>
      </c>
      <c r="AU291" s="249" t="s">
        <v>86</v>
      </c>
      <c r="AV291" s="11" t="s">
        <v>86</v>
      </c>
      <c r="AW291" s="11" t="s">
        <v>40</v>
      </c>
      <c r="AX291" s="11" t="s">
        <v>76</v>
      </c>
      <c r="AY291" s="249" t="s">
        <v>273</v>
      </c>
    </row>
    <row r="292" spans="2:51" s="11" customFormat="1" ht="13.5">
      <c r="B292" s="239"/>
      <c r="C292" s="240"/>
      <c r="D292" s="236" t="s">
        <v>304</v>
      </c>
      <c r="E292" s="241" t="s">
        <v>21</v>
      </c>
      <c r="F292" s="242" t="s">
        <v>649</v>
      </c>
      <c r="G292" s="240"/>
      <c r="H292" s="243">
        <v>1.235</v>
      </c>
      <c r="I292" s="244"/>
      <c r="J292" s="240"/>
      <c r="K292" s="240"/>
      <c r="L292" s="245"/>
      <c r="M292" s="246"/>
      <c r="N292" s="247"/>
      <c r="O292" s="247"/>
      <c r="P292" s="247"/>
      <c r="Q292" s="247"/>
      <c r="R292" s="247"/>
      <c r="S292" s="247"/>
      <c r="T292" s="248"/>
      <c r="AT292" s="249" t="s">
        <v>304</v>
      </c>
      <c r="AU292" s="249" t="s">
        <v>86</v>
      </c>
      <c r="AV292" s="11" t="s">
        <v>86</v>
      </c>
      <c r="AW292" s="11" t="s">
        <v>40</v>
      </c>
      <c r="AX292" s="11" t="s">
        <v>76</v>
      </c>
      <c r="AY292" s="249" t="s">
        <v>273</v>
      </c>
    </row>
    <row r="293" spans="2:51" s="12" customFormat="1" ht="13.5">
      <c r="B293" s="250"/>
      <c r="C293" s="251"/>
      <c r="D293" s="236" t="s">
        <v>304</v>
      </c>
      <c r="E293" s="252" t="s">
        <v>222</v>
      </c>
      <c r="F293" s="253" t="s">
        <v>338</v>
      </c>
      <c r="G293" s="251"/>
      <c r="H293" s="254">
        <v>340.802</v>
      </c>
      <c r="I293" s="255"/>
      <c r="J293" s="251"/>
      <c r="K293" s="251"/>
      <c r="L293" s="256"/>
      <c r="M293" s="257"/>
      <c r="N293" s="258"/>
      <c r="O293" s="258"/>
      <c r="P293" s="258"/>
      <c r="Q293" s="258"/>
      <c r="R293" s="258"/>
      <c r="S293" s="258"/>
      <c r="T293" s="259"/>
      <c r="AT293" s="260" t="s">
        <v>304</v>
      </c>
      <c r="AU293" s="260" t="s">
        <v>86</v>
      </c>
      <c r="AV293" s="12" t="s">
        <v>280</v>
      </c>
      <c r="AW293" s="12" t="s">
        <v>40</v>
      </c>
      <c r="AX293" s="12" t="s">
        <v>84</v>
      </c>
      <c r="AY293" s="260" t="s">
        <v>273</v>
      </c>
    </row>
    <row r="294" spans="2:65" s="1" customFormat="1" ht="38.25" customHeight="1">
      <c r="B294" s="47"/>
      <c r="C294" s="224" t="s">
        <v>650</v>
      </c>
      <c r="D294" s="224" t="s">
        <v>275</v>
      </c>
      <c r="E294" s="225" t="s">
        <v>651</v>
      </c>
      <c r="F294" s="226" t="s">
        <v>652</v>
      </c>
      <c r="G294" s="227" t="s">
        <v>295</v>
      </c>
      <c r="H294" s="228">
        <v>340.802</v>
      </c>
      <c r="I294" s="229"/>
      <c r="J294" s="230">
        <f>ROUND(I294*H294,2)</f>
        <v>0</v>
      </c>
      <c r="K294" s="226" t="s">
        <v>279</v>
      </c>
      <c r="L294" s="73"/>
      <c r="M294" s="231" t="s">
        <v>21</v>
      </c>
      <c r="N294" s="232" t="s">
        <v>47</v>
      </c>
      <c r="O294" s="48"/>
      <c r="P294" s="233">
        <f>O294*H294</f>
        <v>0</v>
      </c>
      <c r="Q294" s="233">
        <v>0</v>
      </c>
      <c r="R294" s="233">
        <f>Q294*H294</f>
        <v>0</v>
      </c>
      <c r="S294" s="233">
        <v>0</v>
      </c>
      <c r="T294" s="234">
        <f>S294*H294</f>
        <v>0</v>
      </c>
      <c r="AR294" s="24" t="s">
        <v>280</v>
      </c>
      <c r="AT294" s="24" t="s">
        <v>275</v>
      </c>
      <c r="AU294" s="24" t="s">
        <v>86</v>
      </c>
      <c r="AY294" s="24" t="s">
        <v>273</v>
      </c>
      <c r="BE294" s="235">
        <f>IF(N294="základní",J294,0)</f>
        <v>0</v>
      </c>
      <c r="BF294" s="235">
        <f>IF(N294="snížená",J294,0)</f>
        <v>0</v>
      </c>
      <c r="BG294" s="235">
        <f>IF(N294="zákl. přenesená",J294,0)</f>
        <v>0</v>
      </c>
      <c r="BH294" s="235">
        <f>IF(N294="sníž. přenesená",J294,0)</f>
        <v>0</v>
      </c>
      <c r="BI294" s="235">
        <f>IF(N294="nulová",J294,0)</f>
        <v>0</v>
      </c>
      <c r="BJ294" s="24" t="s">
        <v>84</v>
      </c>
      <c r="BK294" s="235">
        <f>ROUND(I294*H294,2)</f>
        <v>0</v>
      </c>
      <c r="BL294" s="24" t="s">
        <v>280</v>
      </c>
      <c r="BM294" s="24" t="s">
        <v>653</v>
      </c>
    </row>
    <row r="295" spans="2:47" s="1" customFormat="1" ht="13.5">
      <c r="B295" s="47"/>
      <c r="C295" s="75"/>
      <c r="D295" s="236" t="s">
        <v>282</v>
      </c>
      <c r="E295" s="75"/>
      <c r="F295" s="237" t="s">
        <v>640</v>
      </c>
      <c r="G295" s="75"/>
      <c r="H295" s="75"/>
      <c r="I295" s="194"/>
      <c r="J295" s="75"/>
      <c r="K295" s="75"/>
      <c r="L295" s="73"/>
      <c r="M295" s="238"/>
      <c r="N295" s="48"/>
      <c r="O295" s="48"/>
      <c r="P295" s="48"/>
      <c r="Q295" s="48"/>
      <c r="R295" s="48"/>
      <c r="S295" s="48"/>
      <c r="T295" s="96"/>
      <c r="AT295" s="24" t="s">
        <v>282</v>
      </c>
      <c r="AU295" s="24" t="s">
        <v>86</v>
      </c>
    </row>
    <row r="296" spans="2:51" s="11" customFormat="1" ht="13.5">
      <c r="B296" s="239"/>
      <c r="C296" s="240"/>
      <c r="D296" s="236" t="s">
        <v>304</v>
      </c>
      <c r="E296" s="241" t="s">
        <v>21</v>
      </c>
      <c r="F296" s="242" t="s">
        <v>222</v>
      </c>
      <c r="G296" s="240"/>
      <c r="H296" s="243">
        <v>340.802</v>
      </c>
      <c r="I296" s="244"/>
      <c r="J296" s="240"/>
      <c r="K296" s="240"/>
      <c r="L296" s="245"/>
      <c r="M296" s="246"/>
      <c r="N296" s="247"/>
      <c r="O296" s="247"/>
      <c r="P296" s="247"/>
      <c r="Q296" s="247"/>
      <c r="R296" s="247"/>
      <c r="S296" s="247"/>
      <c r="T296" s="248"/>
      <c r="AT296" s="249" t="s">
        <v>304</v>
      </c>
      <c r="AU296" s="249" t="s">
        <v>86</v>
      </c>
      <c r="AV296" s="11" t="s">
        <v>86</v>
      </c>
      <c r="AW296" s="11" t="s">
        <v>40</v>
      </c>
      <c r="AX296" s="11" t="s">
        <v>84</v>
      </c>
      <c r="AY296" s="249" t="s">
        <v>273</v>
      </c>
    </row>
    <row r="297" spans="2:65" s="1" customFormat="1" ht="38.25" customHeight="1">
      <c r="B297" s="47"/>
      <c r="C297" s="224" t="s">
        <v>654</v>
      </c>
      <c r="D297" s="224" t="s">
        <v>275</v>
      </c>
      <c r="E297" s="225" t="s">
        <v>655</v>
      </c>
      <c r="F297" s="226" t="s">
        <v>656</v>
      </c>
      <c r="G297" s="227" t="s">
        <v>295</v>
      </c>
      <c r="H297" s="228">
        <v>63.855</v>
      </c>
      <c r="I297" s="229"/>
      <c r="J297" s="230">
        <f>ROUND(I297*H297,2)</f>
        <v>0</v>
      </c>
      <c r="K297" s="226" t="s">
        <v>279</v>
      </c>
      <c r="L297" s="73"/>
      <c r="M297" s="231" t="s">
        <v>21</v>
      </c>
      <c r="N297" s="232" t="s">
        <v>47</v>
      </c>
      <c r="O297" s="48"/>
      <c r="P297" s="233">
        <f>O297*H297</f>
        <v>0</v>
      </c>
      <c r="Q297" s="233">
        <v>0.00353</v>
      </c>
      <c r="R297" s="233">
        <f>Q297*H297</f>
        <v>0.22540815</v>
      </c>
      <c r="S297" s="233">
        <v>0</v>
      </c>
      <c r="T297" s="234">
        <f>S297*H297</f>
        <v>0</v>
      </c>
      <c r="AR297" s="24" t="s">
        <v>280</v>
      </c>
      <c r="AT297" s="24" t="s">
        <v>275</v>
      </c>
      <c r="AU297" s="24" t="s">
        <v>86</v>
      </c>
      <c r="AY297" s="24" t="s">
        <v>273</v>
      </c>
      <c r="BE297" s="235">
        <f>IF(N297="základní",J297,0)</f>
        <v>0</v>
      </c>
      <c r="BF297" s="235">
        <f>IF(N297="snížená",J297,0)</f>
        <v>0</v>
      </c>
      <c r="BG297" s="235">
        <f>IF(N297="zákl. přenesená",J297,0)</f>
        <v>0</v>
      </c>
      <c r="BH297" s="235">
        <f>IF(N297="sníž. přenesená",J297,0)</f>
        <v>0</v>
      </c>
      <c r="BI297" s="235">
        <f>IF(N297="nulová",J297,0)</f>
        <v>0</v>
      </c>
      <c r="BJ297" s="24" t="s">
        <v>84</v>
      </c>
      <c r="BK297" s="235">
        <f>ROUND(I297*H297,2)</f>
        <v>0</v>
      </c>
      <c r="BL297" s="24" t="s">
        <v>280</v>
      </c>
      <c r="BM297" s="24" t="s">
        <v>657</v>
      </c>
    </row>
    <row r="298" spans="2:47" s="1" customFormat="1" ht="13.5">
      <c r="B298" s="47"/>
      <c r="C298" s="75"/>
      <c r="D298" s="236" t="s">
        <v>282</v>
      </c>
      <c r="E298" s="75"/>
      <c r="F298" s="237" t="s">
        <v>640</v>
      </c>
      <c r="G298" s="75"/>
      <c r="H298" s="75"/>
      <c r="I298" s="194"/>
      <c r="J298" s="75"/>
      <c r="K298" s="75"/>
      <c r="L298" s="73"/>
      <c r="M298" s="238"/>
      <c r="N298" s="48"/>
      <c r="O298" s="48"/>
      <c r="P298" s="48"/>
      <c r="Q298" s="48"/>
      <c r="R298" s="48"/>
      <c r="S298" s="48"/>
      <c r="T298" s="96"/>
      <c r="AT298" s="24" t="s">
        <v>282</v>
      </c>
      <c r="AU298" s="24" t="s">
        <v>86</v>
      </c>
    </row>
    <row r="299" spans="2:51" s="11" customFormat="1" ht="13.5">
      <c r="B299" s="239"/>
      <c r="C299" s="240"/>
      <c r="D299" s="236" t="s">
        <v>304</v>
      </c>
      <c r="E299" s="241" t="s">
        <v>206</v>
      </c>
      <c r="F299" s="242" t="s">
        <v>658</v>
      </c>
      <c r="G299" s="240"/>
      <c r="H299" s="243">
        <v>63.855</v>
      </c>
      <c r="I299" s="244"/>
      <c r="J299" s="240"/>
      <c r="K299" s="240"/>
      <c r="L299" s="245"/>
      <c r="M299" s="246"/>
      <c r="N299" s="247"/>
      <c r="O299" s="247"/>
      <c r="P299" s="247"/>
      <c r="Q299" s="247"/>
      <c r="R299" s="247"/>
      <c r="S299" s="247"/>
      <c r="T299" s="248"/>
      <c r="AT299" s="249" t="s">
        <v>304</v>
      </c>
      <c r="AU299" s="249" t="s">
        <v>86</v>
      </c>
      <c r="AV299" s="11" t="s">
        <v>86</v>
      </c>
      <c r="AW299" s="11" t="s">
        <v>40</v>
      </c>
      <c r="AX299" s="11" t="s">
        <v>84</v>
      </c>
      <c r="AY299" s="249" t="s">
        <v>273</v>
      </c>
    </row>
    <row r="300" spans="2:65" s="1" customFormat="1" ht="38.25" customHeight="1">
      <c r="B300" s="47"/>
      <c r="C300" s="224" t="s">
        <v>659</v>
      </c>
      <c r="D300" s="224" t="s">
        <v>275</v>
      </c>
      <c r="E300" s="225" t="s">
        <v>660</v>
      </c>
      <c r="F300" s="226" t="s">
        <v>661</v>
      </c>
      <c r="G300" s="227" t="s">
        <v>295</v>
      </c>
      <c r="H300" s="228">
        <v>63.855</v>
      </c>
      <c r="I300" s="229"/>
      <c r="J300" s="230">
        <f>ROUND(I300*H300,2)</f>
        <v>0</v>
      </c>
      <c r="K300" s="226" t="s">
        <v>279</v>
      </c>
      <c r="L300" s="73"/>
      <c r="M300" s="231" t="s">
        <v>21</v>
      </c>
      <c r="N300" s="232" t="s">
        <v>47</v>
      </c>
      <c r="O300" s="48"/>
      <c r="P300" s="233">
        <f>O300*H300</f>
        <v>0</v>
      </c>
      <c r="Q300" s="233">
        <v>0</v>
      </c>
      <c r="R300" s="233">
        <f>Q300*H300</f>
        <v>0</v>
      </c>
      <c r="S300" s="233">
        <v>0</v>
      </c>
      <c r="T300" s="234">
        <f>S300*H300</f>
        <v>0</v>
      </c>
      <c r="AR300" s="24" t="s">
        <v>280</v>
      </c>
      <c r="AT300" s="24" t="s">
        <v>275</v>
      </c>
      <c r="AU300" s="24" t="s">
        <v>86</v>
      </c>
      <c r="AY300" s="24" t="s">
        <v>273</v>
      </c>
      <c r="BE300" s="235">
        <f>IF(N300="základní",J300,0)</f>
        <v>0</v>
      </c>
      <c r="BF300" s="235">
        <f>IF(N300="snížená",J300,0)</f>
        <v>0</v>
      </c>
      <c r="BG300" s="235">
        <f>IF(N300="zákl. přenesená",J300,0)</f>
        <v>0</v>
      </c>
      <c r="BH300" s="235">
        <f>IF(N300="sníž. přenesená",J300,0)</f>
        <v>0</v>
      </c>
      <c r="BI300" s="235">
        <f>IF(N300="nulová",J300,0)</f>
        <v>0</v>
      </c>
      <c r="BJ300" s="24" t="s">
        <v>84</v>
      </c>
      <c r="BK300" s="235">
        <f>ROUND(I300*H300,2)</f>
        <v>0</v>
      </c>
      <c r="BL300" s="24" t="s">
        <v>280</v>
      </c>
      <c r="BM300" s="24" t="s">
        <v>662</v>
      </c>
    </row>
    <row r="301" spans="2:47" s="1" customFormat="1" ht="13.5">
      <c r="B301" s="47"/>
      <c r="C301" s="75"/>
      <c r="D301" s="236" t="s">
        <v>282</v>
      </c>
      <c r="E301" s="75"/>
      <c r="F301" s="237" t="s">
        <v>640</v>
      </c>
      <c r="G301" s="75"/>
      <c r="H301" s="75"/>
      <c r="I301" s="194"/>
      <c r="J301" s="75"/>
      <c r="K301" s="75"/>
      <c r="L301" s="73"/>
      <c r="M301" s="238"/>
      <c r="N301" s="48"/>
      <c r="O301" s="48"/>
      <c r="P301" s="48"/>
      <c r="Q301" s="48"/>
      <c r="R301" s="48"/>
      <c r="S301" s="48"/>
      <c r="T301" s="96"/>
      <c r="AT301" s="24" t="s">
        <v>282</v>
      </c>
      <c r="AU301" s="24" t="s">
        <v>86</v>
      </c>
    </row>
    <row r="302" spans="2:51" s="11" customFormat="1" ht="13.5">
      <c r="B302" s="239"/>
      <c r="C302" s="240"/>
      <c r="D302" s="236" t="s">
        <v>304</v>
      </c>
      <c r="E302" s="241" t="s">
        <v>21</v>
      </c>
      <c r="F302" s="242" t="s">
        <v>206</v>
      </c>
      <c r="G302" s="240"/>
      <c r="H302" s="243">
        <v>63.855</v>
      </c>
      <c r="I302" s="244"/>
      <c r="J302" s="240"/>
      <c r="K302" s="240"/>
      <c r="L302" s="245"/>
      <c r="M302" s="246"/>
      <c r="N302" s="247"/>
      <c r="O302" s="247"/>
      <c r="P302" s="247"/>
      <c r="Q302" s="247"/>
      <c r="R302" s="247"/>
      <c r="S302" s="247"/>
      <c r="T302" s="248"/>
      <c r="AT302" s="249" t="s">
        <v>304</v>
      </c>
      <c r="AU302" s="249" t="s">
        <v>86</v>
      </c>
      <c r="AV302" s="11" t="s">
        <v>86</v>
      </c>
      <c r="AW302" s="11" t="s">
        <v>40</v>
      </c>
      <c r="AX302" s="11" t="s">
        <v>84</v>
      </c>
      <c r="AY302" s="249" t="s">
        <v>273</v>
      </c>
    </row>
    <row r="303" spans="2:65" s="1" customFormat="1" ht="25.5" customHeight="1">
      <c r="B303" s="47"/>
      <c r="C303" s="224" t="s">
        <v>663</v>
      </c>
      <c r="D303" s="224" t="s">
        <v>275</v>
      </c>
      <c r="E303" s="225" t="s">
        <v>664</v>
      </c>
      <c r="F303" s="226" t="s">
        <v>665</v>
      </c>
      <c r="G303" s="227" t="s">
        <v>350</v>
      </c>
      <c r="H303" s="228">
        <v>0.03</v>
      </c>
      <c r="I303" s="229"/>
      <c r="J303" s="230">
        <f>ROUND(I303*H303,2)</f>
        <v>0</v>
      </c>
      <c r="K303" s="226" t="s">
        <v>279</v>
      </c>
      <c r="L303" s="73"/>
      <c r="M303" s="231" t="s">
        <v>21</v>
      </c>
      <c r="N303" s="232" t="s">
        <v>47</v>
      </c>
      <c r="O303" s="48"/>
      <c r="P303" s="233">
        <f>O303*H303</f>
        <v>0</v>
      </c>
      <c r="Q303" s="233">
        <v>1.10951</v>
      </c>
      <c r="R303" s="233">
        <f>Q303*H303</f>
        <v>0.0332853</v>
      </c>
      <c r="S303" s="233">
        <v>0</v>
      </c>
      <c r="T303" s="234">
        <f>S303*H303</f>
        <v>0</v>
      </c>
      <c r="AR303" s="24" t="s">
        <v>280</v>
      </c>
      <c r="AT303" s="24" t="s">
        <v>275</v>
      </c>
      <c r="AU303" s="24" t="s">
        <v>86</v>
      </c>
      <c r="AY303" s="24" t="s">
        <v>273</v>
      </c>
      <c r="BE303" s="235">
        <f>IF(N303="základní",J303,0)</f>
        <v>0</v>
      </c>
      <c r="BF303" s="235">
        <f>IF(N303="snížená",J303,0)</f>
        <v>0</v>
      </c>
      <c r="BG303" s="235">
        <f>IF(N303="zákl. přenesená",J303,0)</f>
        <v>0</v>
      </c>
      <c r="BH303" s="235">
        <f>IF(N303="sníž. přenesená",J303,0)</f>
        <v>0</v>
      </c>
      <c r="BI303" s="235">
        <f>IF(N303="nulová",J303,0)</f>
        <v>0</v>
      </c>
      <c r="BJ303" s="24" t="s">
        <v>84</v>
      </c>
      <c r="BK303" s="235">
        <f>ROUND(I303*H303,2)</f>
        <v>0</v>
      </c>
      <c r="BL303" s="24" t="s">
        <v>280</v>
      </c>
      <c r="BM303" s="24" t="s">
        <v>666</v>
      </c>
    </row>
    <row r="304" spans="2:51" s="11" customFormat="1" ht="13.5">
      <c r="B304" s="239"/>
      <c r="C304" s="240"/>
      <c r="D304" s="236" t="s">
        <v>304</v>
      </c>
      <c r="E304" s="241" t="s">
        <v>21</v>
      </c>
      <c r="F304" s="242" t="s">
        <v>667</v>
      </c>
      <c r="G304" s="240"/>
      <c r="H304" s="243">
        <v>0.03</v>
      </c>
      <c r="I304" s="244"/>
      <c r="J304" s="240"/>
      <c r="K304" s="240"/>
      <c r="L304" s="245"/>
      <c r="M304" s="246"/>
      <c r="N304" s="247"/>
      <c r="O304" s="247"/>
      <c r="P304" s="247"/>
      <c r="Q304" s="247"/>
      <c r="R304" s="247"/>
      <c r="S304" s="247"/>
      <c r="T304" s="248"/>
      <c r="AT304" s="249" t="s">
        <v>304</v>
      </c>
      <c r="AU304" s="249" t="s">
        <v>86</v>
      </c>
      <c r="AV304" s="11" t="s">
        <v>86</v>
      </c>
      <c r="AW304" s="11" t="s">
        <v>40</v>
      </c>
      <c r="AX304" s="11" t="s">
        <v>84</v>
      </c>
      <c r="AY304" s="249" t="s">
        <v>273</v>
      </c>
    </row>
    <row r="305" spans="2:65" s="1" customFormat="1" ht="25.5" customHeight="1">
      <c r="B305" s="47"/>
      <c r="C305" s="224" t="s">
        <v>668</v>
      </c>
      <c r="D305" s="224" t="s">
        <v>275</v>
      </c>
      <c r="E305" s="225" t="s">
        <v>669</v>
      </c>
      <c r="F305" s="226" t="s">
        <v>670</v>
      </c>
      <c r="G305" s="227" t="s">
        <v>350</v>
      </c>
      <c r="H305" s="228">
        <v>10.739</v>
      </c>
      <c r="I305" s="229"/>
      <c r="J305" s="230">
        <f>ROUND(I305*H305,2)</f>
        <v>0</v>
      </c>
      <c r="K305" s="226" t="s">
        <v>279</v>
      </c>
      <c r="L305" s="73"/>
      <c r="M305" s="231" t="s">
        <v>21</v>
      </c>
      <c r="N305" s="232" t="s">
        <v>47</v>
      </c>
      <c r="O305" s="48"/>
      <c r="P305" s="233">
        <f>O305*H305</f>
        <v>0</v>
      </c>
      <c r="Q305" s="233">
        <v>1.05306</v>
      </c>
      <c r="R305" s="233">
        <f>Q305*H305</f>
        <v>11.308811340000002</v>
      </c>
      <c r="S305" s="233">
        <v>0</v>
      </c>
      <c r="T305" s="234">
        <f>S305*H305</f>
        <v>0</v>
      </c>
      <c r="AR305" s="24" t="s">
        <v>280</v>
      </c>
      <c r="AT305" s="24" t="s">
        <v>275</v>
      </c>
      <c r="AU305" s="24" t="s">
        <v>86</v>
      </c>
      <c r="AY305" s="24" t="s">
        <v>273</v>
      </c>
      <c r="BE305" s="235">
        <f>IF(N305="základní",J305,0)</f>
        <v>0</v>
      </c>
      <c r="BF305" s="235">
        <f>IF(N305="snížená",J305,0)</f>
        <v>0</v>
      </c>
      <c r="BG305" s="235">
        <f>IF(N305="zákl. přenesená",J305,0)</f>
        <v>0</v>
      </c>
      <c r="BH305" s="235">
        <f>IF(N305="sníž. přenesená",J305,0)</f>
        <v>0</v>
      </c>
      <c r="BI305" s="235">
        <f>IF(N305="nulová",J305,0)</f>
        <v>0</v>
      </c>
      <c r="BJ305" s="24" t="s">
        <v>84</v>
      </c>
      <c r="BK305" s="235">
        <f>ROUND(I305*H305,2)</f>
        <v>0</v>
      </c>
      <c r="BL305" s="24" t="s">
        <v>280</v>
      </c>
      <c r="BM305" s="24" t="s">
        <v>671</v>
      </c>
    </row>
    <row r="306" spans="2:51" s="11" customFormat="1" ht="13.5">
      <c r="B306" s="239"/>
      <c r="C306" s="240"/>
      <c r="D306" s="236" t="s">
        <v>304</v>
      </c>
      <c r="E306" s="241" t="s">
        <v>21</v>
      </c>
      <c r="F306" s="242" t="s">
        <v>672</v>
      </c>
      <c r="G306" s="240"/>
      <c r="H306" s="243">
        <v>0.629</v>
      </c>
      <c r="I306" s="244"/>
      <c r="J306" s="240"/>
      <c r="K306" s="240"/>
      <c r="L306" s="245"/>
      <c r="M306" s="246"/>
      <c r="N306" s="247"/>
      <c r="O306" s="247"/>
      <c r="P306" s="247"/>
      <c r="Q306" s="247"/>
      <c r="R306" s="247"/>
      <c r="S306" s="247"/>
      <c r="T306" s="248"/>
      <c r="AT306" s="249" t="s">
        <v>304</v>
      </c>
      <c r="AU306" s="249" t="s">
        <v>86</v>
      </c>
      <c r="AV306" s="11" t="s">
        <v>86</v>
      </c>
      <c r="AW306" s="11" t="s">
        <v>40</v>
      </c>
      <c r="AX306" s="11" t="s">
        <v>76</v>
      </c>
      <c r="AY306" s="249" t="s">
        <v>273</v>
      </c>
    </row>
    <row r="307" spans="2:51" s="11" customFormat="1" ht="13.5">
      <c r="B307" s="239"/>
      <c r="C307" s="240"/>
      <c r="D307" s="236" t="s">
        <v>304</v>
      </c>
      <c r="E307" s="241" t="s">
        <v>21</v>
      </c>
      <c r="F307" s="242" t="s">
        <v>673</v>
      </c>
      <c r="G307" s="240"/>
      <c r="H307" s="243">
        <v>10.739</v>
      </c>
      <c r="I307" s="244"/>
      <c r="J307" s="240"/>
      <c r="K307" s="240"/>
      <c r="L307" s="245"/>
      <c r="M307" s="246"/>
      <c r="N307" s="247"/>
      <c r="O307" s="247"/>
      <c r="P307" s="247"/>
      <c r="Q307" s="247"/>
      <c r="R307" s="247"/>
      <c r="S307" s="247"/>
      <c r="T307" s="248"/>
      <c r="AT307" s="249" t="s">
        <v>304</v>
      </c>
      <c r="AU307" s="249" t="s">
        <v>86</v>
      </c>
      <c r="AV307" s="11" t="s">
        <v>86</v>
      </c>
      <c r="AW307" s="11" t="s">
        <v>40</v>
      </c>
      <c r="AX307" s="11" t="s">
        <v>84</v>
      </c>
      <c r="AY307" s="249" t="s">
        <v>273</v>
      </c>
    </row>
    <row r="308" spans="2:65" s="1" customFormat="1" ht="25.5" customHeight="1">
      <c r="B308" s="47"/>
      <c r="C308" s="224" t="s">
        <v>674</v>
      </c>
      <c r="D308" s="224" t="s">
        <v>275</v>
      </c>
      <c r="E308" s="225" t="s">
        <v>675</v>
      </c>
      <c r="F308" s="226" t="s">
        <v>676</v>
      </c>
      <c r="G308" s="227" t="s">
        <v>350</v>
      </c>
      <c r="H308" s="228">
        <v>0.015</v>
      </c>
      <c r="I308" s="229"/>
      <c r="J308" s="230">
        <f>ROUND(I308*H308,2)</f>
        <v>0</v>
      </c>
      <c r="K308" s="226" t="s">
        <v>279</v>
      </c>
      <c r="L308" s="73"/>
      <c r="M308" s="231" t="s">
        <v>21</v>
      </c>
      <c r="N308" s="232" t="s">
        <v>47</v>
      </c>
      <c r="O308" s="48"/>
      <c r="P308" s="233">
        <f>O308*H308</f>
        <v>0</v>
      </c>
      <c r="Q308" s="233">
        <v>1.03802</v>
      </c>
      <c r="R308" s="233">
        <f>Q308*H308</f>
        <v>0.015570299999999999</v>
      </c>
      <c r="S308" s="233">
        <v>0</v>
      </c>
      <c r="T308" s="234">
        <f>S308*H308</f>
        <v>0</v>
      </c>
      <c r="AR308" s="24" t="s">
        <v>280</v>
      </c>
      <c r="AT308" s="24" t="s">
        <v>275</v>
      </c>
      <c r="AU308" s="24" t="s">
        <v>86</v>
      </c>
      <c r="AY308" s="24" t="s">
        <v>273</v>
      </c>
      <c r="BE308" s="235">
        <f>IF(N308="základní",J308,0)</f>
        <v>0</v>
      </c>
      <c r="BF308" s="235">
        <f>IF(N308="snížená",J308,0)</f>
        <v>0</v>
      </c>
      <c r="BG308" s="235">
        <f>IF(N308="zákl. přenesená",J308,0)</f>
        <v>0</v>
      </c>
      <c r="BH308" s="235">
        <f>IF(N308="sníž. přenesená",J308,0)</f>
        <v>0</v>
      </c>
      <c r="BI308" s="235">
        <f>IF(N308="nulová",J308,0)</f>
        <v>0</v>
      </c>
      <c r="BJ308" s="24" t="s">
        <v>84</v>
      </c>
      <c r="BK308" s="235">
        <f>ROUND(I308*H308,2)</f>
        <v>0</v>
      </c>
      <c r="BL308" s="24" t="s">
        <v>280</v>
      </c>
      <c r="BM308" s="24" t="s">
        <v>677</v>
      </c>
    </row>
    <row r="309" spans="2:51" s="11" customFormat="1" ht="13.5">
      <c r="B309" s="239"/>
      <c r="C309" s="240"/>
      <c r="D309" s="236" t="s">
        <v>304</v>
      </c>
      <c r="E309" s="241" t="s">
        <v>21</v>
      </c>
      <c r="F309" s="242" t="s">
        <v>678</v>
      </c>
      <c r="G309" s="240"/>
      <c r="H309" s="243">
        <v>0.015</v>
      </c>
      <c r="I309" s="244"/>
      <c r="J309" s="240"/>
      <c r="K309" s="240"/>
      <c r="L309" s="245"/>
      <c r="M309" s="246"/>
      <c r="N309" s="247"/>
      <c r="O309" s="247"/>
      <c r="P309" s="247"/>
      <c r="Q309" s="247"/>
      <c r="R309" s="247"/>
      <c r="S309" s="247"/>
      <c r="T309" s="248"/>
      <c r="AT309" s="249" t="s">
        <v>304</v>
      </c>
      <c r="AU309" s="249" t="s">
        <v>86</v>
      </c>
      <c r="AV309" s="11" t="s">
        <v>86</v>
      </c>
      <c r="AW309" s="11" t="s">
        <v>40</v>
      </c>
      <c r="AX309" s="11" t="s">
        <v>84</v>
      </c>
      <c r="AY309" s="249" t="s">
        <v>273</v>
      </c>
    </row>
    <row r="310" spans="2:65" s="1" customFormat="1" ht="25.5" customHeight="1">
      <c r="B310" s="47"/>
      <c r="C310" s="224" t="s">
        <v>679</v>
      </c>
      <c r="D310" s="224" t="s">
        <v>275</v>
      </c>
      <c r="E310" s="225" t="s">
        <v>680</v>
      </c>
      <c r="F310" s="226" t="s">
        <v>681</v>
      </c>
      <c r="G310" s="227" t="s">
        <v>415</v>
      </c>
      <c r="H310" s="228">
        <v>42.96</v>
      </c>
      <c r="I310" s="229"/>
      <c r="J310" s="230">
        <f>ROUND(I310*H310,2)</f>
        <v>0</v>
      </c>
      <c r="K310" s="226" t="s">
        <v>279</v>
      </c>
      <c r="L310" s="73"/>
      <c r="M310" s="231" t="s">
        <v>21</v>
      </c>
      <c r="N310" s="232" t="s">
        <v>47</v>
      </c>
      <c r="O310" s="48"/>
      <c r="P310" s="233">
        <f>O310*H310</f>
        <v>0</v>
      </c>
      <c r="Q310" s="233">
        <v>0</v>
      </c>
      <c r="R310" s="233">
        <f>Q310*H310</f>
        <v>0</v>
      </c>
      <c r="S310" s="233">
        <v>0</v>
      </c>
      <c r="T310" s="234">
        <f>S310*H310</f>
        <v>0</v>
      </c>
      <c r="AR310" s="24" t="s">
        <v>280</v>
      </c>
      <c r="AT310" s="24" t="s">
        <v>275</v>
      </c>
      <c r="AU310" s="24" t="s">
        <v>86</v>
      </c>
      <c r="AY310" s="24" t="s">
        <v>273</v>
      </c>
      <c r="BE310" s="235">
        <f>IF(N310="základní",J310,0)</f>
        <v>0</v>
      </c>
      <c r="BF310" s="235">
        <f>IF(N310="snížená",J310,0)</f>
        <v>0</v>
      </c>
      <c r="BG310" s="235">
        <f>IF(N310="zákl. přenesená",J310,0)</f>
        <v>0</v>
      </c>
      <c r="BH310" s="235">
        <f>IF(N310="sníž. přenesená",J310,0)</f>
        <v>0</v>
      </c>
      <c r="BI310" s="235">
        <f>IF(N310="nulová",J310,0)</f>
        <v>0</v>
      </c>
      <c r="BJ310" s="24" t="s">
        <v>84</v>
      </c>
      <c r="BK310" s="235">
        <f>ROUND(I310*H310,2)</f>
        <v>0</v>
      </c>
      <c r="BL310" s="24" t="s">
        <v>280</v>
      </c>
      <c r="BM310" s="24" t="s">
        <v>682</v>
      </c>
    </row>
    <row r="311" spans="2:47" s="1" customFormat="1" ht="13.5">
      <c r="B311" s="47"/>
      <c r="C311" s="75"/>
      <c r="D311" s="236" t="s">
        <v>282</v>
      </c>
      <c r="E311" s="75"/>
      <c r="F311" s="237" t="s">
        <v>683</v>
      </c>
      <c r="G311" s="75"/>
      <c r="H311" s="75"/>
      <c r="I311" s="194"/>
      <c r="J311" s="75"/>
      <c r="K311" s="75"/>
      <c r="L311" s="73"/>
      <c r="M311" s="238"/>
      <c r="N311" s="48"/>
      <c r="O311" s="48"/>
      <c r="P311" s="48"/>
      <c r="Q311" s="48"/>
      <c r="R311" s="48"/>
      <c r="S311" s="48"/>
      <c r="T311" s="96"/>
      <c r="AT311" s="24" t="s">
        <v>282</v>
      </c>
      <c r="AU311" s="24" t="s">
        <v>86</v>
      </c>
    </row>
    <row r="312" spans="2:51" s="11" customFormat="1" ht="13.5">
      <c r="B312" s="239"/>
      <c r="C312" s="240"/>
      <c r="D312" s="236" t="s">
        <v>304</v>
      </c>
      <c r="E312" s="241" t="s">
        <v>21</v>
      </c>
      <c r="F312" s="242" t="s">
        <v>684</v>
      </c>
      <c r="G312" s="240"/>
      <c r="H312" s="243">
        <v>42.96</v>
      </c>
      <c r="I312" s="244"/>
      <c r="J312" s="240"/>
      <c r="K312" s="240"/>
      <c r="L312" s="245"/>
      <c r="M312" s="246"/>
      <c r="N312" s="247"/>
      <c r="O312" s="247"/>
      <c r="P312" s="247"/>
      <c r="Q312" s="247"/>
      <c r="R312" s="247"/>
      <c r="S312" s="247"/>
      <c r="T312" s="248"/>
      <c r="AT312" s="249" t="s">
        <v>304</v>
      </c>
      <c r="AU312" s="249" t="s">
        <v>86</v>
      </c>
      <c r="AV312" s="11" t="s">
        <v>86</v>
      </c>
      <c r="AW312" s="11" t="s">
        <v>40</v>
      </c>
      <c r="AX312" s="11" t="s">
        <v>84</v>
      </c>
      <c r="AY312" s="249" t="s">
        <v>273</v>
      </c>
    </row>
    <row r="313" spans="2:65" s="1" customFormat="1" ht="16.5" customHeight="1">
      <c r="B313" s="47"/>
      <c r="C313" s="261" t="s">
        <v>685</v>
      </c>
      <c r="D313" s="261" t="s">
        <v>347</v>
      </c>
      <c r="E313" s="262" t="s">
        <v>686</v>
      </c>
      <c r="F313" s="263" t="s">
        <v>687</v>
      </c>
      <c r="G313" s="264" t="s">
        <v>350</v>
      </c>
      <c r="H313" s="265">
        <v>0.043</v>
      </c>
      <c r="I313" s="266"/>
      <c r="J313" s="267">
        <f>ROUND(I313*H313,2)</f>
        <v>0</v>
      </c>
      <c r="K313" s="263" t="s">
        <v>279</v>
      </c>
      <c r="L313" s="268"/>
      <c r="M313" s="269" t="s">
        <v>21</v>
      </c>
      <c r="N313" s="270" t="s">
        <v>47</v>
      </c>
      <c r="O313" s="48"/>
      <c r="P313" s="233">
        <f>O313*H313</f>
        <v>0</v>
      </c>
      <c r="Q313" s="233">
        <v>1</v>
      </c>
      <c r="R313" s="233">
        <f>Q313*H313</f>
        <v>0.043</v>
      </c>
      <c r="S313" s="233">
        <v>0</v>
      </c>
      <c r="T313" s="234">
        <f>S313*H313</f>
        <v>0</v>
      </c>
      <c r="AR313" s="24" t="s">
        <v>318</v>
      </c>
      <c r="AT313" s="24" t="s">
        <v>347</v>
      </c>
      <c r="AU313" s="24" t="s">
        <v>86</v>
      </c>
      <c r="AY313" s="24" t="s">
        <v>273</v>
      </c>
      <c r="BE313" s="235">
        <f>IF(N313="základní",J313,0)</f>
        <v>0</v>
      </c>
      <c r="BF313" s="235">
        <f>IF(N313="snížená",J313,0)</f>
        <v>0</v>
      </c>
      <c r="BG313" s="235">
        <f>IF(N313="zákl. přenesená",J313,0)</f>
        <v>0</v>
      </c>
      <c r="BH313" s="235">
        <f>IF(N313="sníž. přenesená",J313,0)</f>
        <v>0</v>
      </c>
      <c r="BI313" s="235">
        <f>IF(N313="nulová",J313,0)</f>
        <v>0</v>
      </c>
      <c r="BJ313" s="24" t="s">
        <v>84</v>
      </c>
      <c r="BK313" s="235">
        <f>ROUND(I313*H313,2)</f>
        <v>0</v>
      </c>
      <c r="BL313" s="24" t="s">
        <v>280</v>
      </c>
      <c r="BM313" s="24" t="s">
        <v>688</v>
      </c>
    </row>
    <row r="314" spans="2:47" s="1" customFormat="1" ht="13.5">
      <c r="B314" s="47"/>
      <c r="C314" s="75"/>
      <c r="D314" s="236" t="s">
        <v>352</v>
      </c>
      <c r="E314" s="75"/>
      <c r="F314" s="237" t="s">
        <v>689</v>
      </c>
      <c r="G314" s="75"/>
      <c r="H314" s="75"/>
      <c r="I314" s="194"/>
      <c r="J314" s="75"/>
      <c r="K314" s="75"/>
      <c r="L314" s="73"/>
      <c r="M314" s="238"/>
      <c r="N314" s="48"/>
      <c r="O314" s="48"/>
      <c r="P314" s="48"/>
      <c r="Q314" s="48"/>
      <c r="R314" s="48"/>
      <c r="S314" s="48"/>
      <c r="T314" s="96"/>
      <c r="AT314" s="24" t="s">
        <v>352</v>
      </c>
      <c r="AU314" s="24" t="s">
        <v>86</v>
      </c>
    </row>
    <row r="315" spans="2:51" s="11" customFormat="1" ht="13.5">
      <c r="B315" s="239"/>
      <c r="C315" s="240"/>
      <c r="D315" s="236" t="s">
        <v>304</v>
      </c>
      <c r="E315" s="241" t="s">
        <v>21</v>
      </c>
      <c r="F315" s="242" t="s">
        <v>690</v>
      </c>
      <c r="G315" s="240"/>
      <c r="H315" s="243">
        <v>0.043</v>
      </c>
      <c r="I315" s="244"/>
      <c r="J315" s="240"/>
      <c r="K315" s="240"/>
      <c r="L315" s="245"/>
      <c r="M315" s="246"/>
      <c r="N315" s="247"/>
      <c r="O315" s="247"/>
      <c r="P315" s="247"/>
      <c r="Q315" s="247"/>
      <c r="R315" s="247"/>
      <c r="S315" s="247"/>
      <c r="T315" s="248"/>
      <c r="AT315" s="249" t="s">
        <v>304</v>
      </c>
      <c r="AU315" s="249" t="s">
        <v>86</v>
      </c>
      <c r="AV315" s="11" t="s">
        <v>86</v>
      </c>
      <c r="AW315" s="11" t="s">
        <v>40</v>
      </c>
      <c r="AX315" s="11" t="s">
        <v>84</v>
      </c>
      <c r="AY315" s="249" t="s">
        <v>273</v>
      </c>
    </row>
    <row r="316" spans="2:63" s="10" customFormat="1" ht="29.85" customHeight="1">
      <c r="B316" s="208"/>
      <c r="C316" s="209"/>
      <c r="D316" s="210" t="s">
        <v>75</v>
      </c>
      <c r="E316" s="222" t="s">
        <v>280</v>
      </c>
      <c r="F316" s="222" t="s">
        <v>691</v>
      </c>
      <c r="G316" s="209"/>
      <c r="H316" s="209"/>
      <c r="I316" s="212"/>
      <c r="J316" s="223">
        <f>BK316</f>
        <v>0</v>
      </c>
      <c r="K316" s="209"/>
      <c r="L316" s="214"/>
      <c r="M316" s="215"/>
      <c r="N316" s="216"/>
      <c r="O316" s="216"/>
      <c r="P316" s="217">
        <f>SUM(P317:P336)</f>
        <v>0</v>
      </c>
      <c r="Q316" s="216"/>
      <c r="R316" s="217">
        <f>SUM(R317:R336)</f>
        <v>11.601060010000001</v>
      </c>
      <c r="S316" s="216"/>
      <c r="T316" s="218">
        <f>SUM(T317:T336)</f>
        <v>0</v>
      </c>
      <c r="AR316" s="219" t="s">
        <v>84</v>
      </c>
      <c r="AT316" s="220" t="s">
        <v>75</v>
      </c>
      <c r="AU316" s="220" t="s">
        <v>84</v>
      </c>
      <c r="AY316" s="219" t="s">
        <v>273</v>
      </c>
      <c r="BK316" s="221">
        <f>SUM(BK317:BK336)</f>
        <v>0</v>
      </c>
    </row>
    <row r="317" spans="2:65" s="1" customFormat="1" ht="38.25" customHeight="1">
      <c r="B317" s="47"/>
      <c r="C317" s="224" t="s">
        <v>692</v>
      </c>
      <c r="D317" s="224" t="s">
        <v>275</v>
      </c>
      <c r="E317" s="225" t="s">
        <v>693</v>
      </c>
      <c r="F317" s="226" t="s">
        <v>694</v>
      </c>
      <c r="G317" s="227" t="s">
        <v>278</v>
      </c>
      <c r="H317" s="228">
        <v>2</v>
      </c>
      <c r="I317" s="229"/>
      <c r="J317" s="230">
        <f>ROUND(I317*H317,2)</f>
        <v>0</v>
      </c>
      <c r="K317" s="226" t="s">
        <v>279</v>
      </c>
      <c r="L317" s="73"/>
      <c r="M317" s="231" t="s">
        <v>21</v>
      </c>
      <c r="N317" s="232" t="s">
        <v>47</v>
      </c>
      <c r="O317" s="48"/>
      <c r="P317" s="233">
        <f>O317*H317</f>
        <v>0</v>
      </c>
      <c r="Q317" s="233">
        <v>0.00229</v>
      </c>
      <c r="R317" s="233">
        <f>Q317*H317</f>
        <v>0.00458</v>
      </c>
      <c r="S317" s="233">
        <v>0</v>
      </c>
      <c r="T317" s="234">
        <f>S317*H317</f>
        <v>0</v>
      </c>
      <c r="AR317" s="24" t="s">
        <v>280</v>
      </c>
      <c r="AT317" s="24" t="s">
        <v>275</v>
      </c>
      <c r="AU317" s="24" t="s">
        <v>86</v>
      </c>
      <c r="AY317" s="24" t="s">
        <v>273</v>
      </c>
      <c r="BE317" s="235">
        <f>IF(N317="základní",J317,0)</f>
        <v>0</v>
      </c>
      <c r="BF317" s="235">
        <f>IF(N317="snížená",J317,0)</f>
        <v>0</v>
      </c>
      <c r="BG317" s="235">
        <f>IF(N317="zákl. přenesená",J317,0)</f>
        <v>0</v>
      </c>
      <c r="BH317" s="235">
        <f>IF(N317="sníž. přenesená",J317,0)</f>
        <v>0</v>
      </c>
      <c r="BI317" s="235">
        <f>IF(N317="nulová",J317,0)</f>
        <v>0</v>
      </c>
      <c r="BJ317" s="24" t="s">
        <v>84</v>
      </c>
      <c r="BK317" s="235">
        <f>ROUND(I317*H317,2)</f>
        <v>0</v>
      </c>
      <c r="BL317" s="24" t="s">
        <v>280</v>
      </c>
      <c r="BM317" s="24" t="s">
        <v>695</v>
      </c>
    </row>
    <row r="318" spans="2:47" s="1" customFormat="1" ht="13.5">
      <c r="B318" s="47"/>
      <c r="C318" s="75"/>
      <c r="D318" s="236" t="s">
        <v>282</v>
      </c>
      <c r="E318" s="75"/>
      <c r="F318" s="237" t="s">
        <v>696</v>
      </c>
      <c r="G318" s="75"/>
      <c r="H318" s="75"/>
      <c r="I318" s="194"/>
      <c r="J318" s="75"/>
      <c r="K318" s="75"/>
      <c r="L318" s="73"/>
      <c r="M318" s="238"/>
      <c r="N318" s="48"/>
      <c r="O318" s="48"/>
      <c r="P318" s="48"/>
      <c r="Q318" s="48"/>
      <c r="R318" s="48"/>
      <c r="S318" s="48"/>
      <c r="T318" s="96"/>
      <c r="AT318" s="24" t="s">
        <v>282</v>
      </c>
      <c r="AU318" s="24" t="s">
        <v>86</v>
      </c>
    </row>
    <row r="319" spans="2:65" s="1" customFormat="1" ht="16.5" customHeight="1">
      <c r="B319" s="47"/>
      <c r="C319" s="261" t="s">
        <v>697</v>
      </c>
      <c r="D319" s="261" t="s">
        <v>347</v>
      </c>
      <c r="E319" s="262" t="s">
        <v>698</v>
      </c>
      <c r="F319" s="263" t="s">
        <v>699</v>
      </c>
      <c r="G319" s="264" t="s">
        <v>278</v>
      </c>
      <c r="H319" s="265">
        <v>2.02</v>
      </c>
      <c r="I319" s="266"/>
      <c r="J319" s="267">
        <f>ROUND(I319*H319,2)</f>
        <v>0</v>
      </c>
      <c r="K319" s="263" t="s">
        <v>21</v>
      </c>
      <c r="L319" s="268"/>
      <c r="M319" s="269" t="s">
        <v>21</v>
      </c>
      <c r="N319" s="270" t="s">
        <v>47</v>
      </c>
      <c r="O319" s="48"/>
      <c r="P319" s="233">
        <f>O319*H319</f>
        <v>0</v>
      </c>
      <c r="Q319" s="233">
        <v>0.027</v>
      </c>
      <c r="R319" s="233">
        <f>Q319*H319</f>
        <v>0.05454</v>
      </c>
      <c r="S319" s="233">
        <v>0</v>
      </c>
      <c r="T319" s="234">
        <f>S319*H319</f>
        <v>0</v>
      </c>
      <c r="AR319" s="24" t="s">
        <v>318</v>
      </c>
      <c r="AT319" s="24" t="s">
        <v>347</v>
      </c>
      <c r="AU319" s="24" t="s">
        <v>86</v>
      </c>
      <c r="AY319" s="24" t="s">
        <v>273</v>
      </c>
      <c r="BE319" s="235">
        <f>IF(N319="základní",J319,0)</f>
        <v>0</v>
      </c>
      <c r="BF319" s="235">
        <f>IF(N319="snížená",J319,0)</f>
        <v>0</v>
      </c>
      <c r="BG319" s="235">
        <f>IF(N319="zákl. přenesená",J319,0)</f>
        <v>0</v>
      </c>
      <c r="BH319" s="235">
        <f>IF(N319="sníž. přenesená",J319,0)</f>
        <v>0</v>
      </c>
      <c r="BI319" s="235">
        <f>IF(N319="nulová",J319,0)</f>
        <v>0</v>
      </c>
      <c r="BJ319" s="24" t="s">
        <v>84</v>
      </c>
      <c r="BK319" s="235">
        <f>ROUND(I319*H319,2)</f>
        <v>0</v>
      </c>
      <c r="BL319" s="24" t="s">
        <v>280</v>
      </c>
      <c r="BM319" s="24" t="s">
        <v>700</v>
      </c>
    </row>
    <row r="320" spans="2:65" s="1" customFormat="1" ht="25.5" customHeight="1">
      <c r="B320" s="47"/>
      <c r="C320" s="224" t="s">
        <v>701</v>
      </c>
      <c r="D320" s="224" t="s">
        <v>275</v>
      </c>
      <c r="E320" s="225" t="s">
        <v>702</v>
      </c>
      <c r="F320" s="226" t="s">
        <v>703</v>
      </c>
      <c r="G320" s="227" t="s">
        <v>278</v>
      </c>
      <c r="H320" s="228">
        <v>9</v>
      </c>
      <c r="I320" s="229"/>
      <c r="J320" s="230">
        <f>ROUND(I320*H320,2)</f>
        <v>0</v>
      </c>
      <c r="K320" s="226" t="s">
        <v>279</v>
      </c>
      <c r="L320" s="73"/>
      <c r="M320" s="231" t="s">
        <v>21</v>
      </c>
      <c r="N320" s="232" t="s">
        <v>47</v>
      </c>
      <c r="O320" s="48"/>
      <c r="P320" s="233">
        <f>O320*H320</f>
        <v>0</v>
      </c>
      <c r="Q320" s="233">
        <v>0.18458</v>
      </c>
      <c r="R320" s="233">
        <f>Q320*H320</f>
        <v>1.66122</v>
      </c>
      <c r="S320" s="233">
        <v>0</v>
      </c>
      <c r="T320" s="234">
        <f>S320*H320</f>
        <v>0</v>
      </c>
      <c r="AR320" s="24" t="s">
        <v>280</v>
      </c>
      <c r="AT320" s="24" t="s">
        <v>275</v>
      </c>
      <c r="AU320" s="24" t="s">
        <v>86</v>
      </c>
      <c r="AY320" s="24" t="s">
        <v>273</v>
      </c>
      <c r="BE320" s="235">
        <f>IF(N320="základní",J320,0)</f>
        <v>0</v>
      </c>
      <c r="BF320" s="235">
        <f>IF(N320="snížená",J320,0)</f>
        <v>0</v>
      </c>
      <c r="BG320" s="235">
        <f>IF(N320="zákl. přenesená",J320,0)</f>
        <v>0</v>
      </c>
      <c r="BH320" s="235">
        <f>IF(N320="sníž. přenesená",J320,0)</f>
        <v>0</v>
      </c>
      <c r="BI320" s="235">
        <f>IF(N320="nulová",J320,0)</f>
        <v>0</v>
      </c>
      <c r="BJ320" s="24" t="s">
        <v>84</v>
      </c>
      <c r="BK320" s="235">
        <f>ROUND(I320*H320,2)</f>
        <v>0</v>
      </c>
      <c r="BL320" s="24" t="s">
        <v>280</v>
      </c>
      <c r="BM320" s="24" t="s">
        <v>704</v>
      </c>
    </row>
    <row r="321" spans="2:65" s="1" customFormat="1" ht="16.5" customHeight="1">
      <c r="B321" s="47"/>
      <c r="C321" s="261" t="s">
        <v>705</v>
      </c>
      <c r="D321" s="261" t="s">
        <v>347</v>
      </c>
      <c r="E321" s="262" t="s">
        <v>706</v>
      </c>
      <c r="F321" s="263" t="s">
        <v>707</v>
      </c>
      <c r="G321" s="264" t="s">
        <v>278</v>
      </c>
      <c r="H321" s="265">
        <v>2</v>
      </c>
      <c r="I321" s="266"/>
      <c r="J321" s="267">
        <f>ROUND(I321*H321,2)</f>
        <v>0</v>
      </c>
      <c r="K321" s="263" t="s">
        <v>21</v>
      </c>
      <c r="L321" s="268"/>
      <c r="M321" s="269" t="s">
        <v>21</v>
      </c>
      <c r="N321" s="270" t="s">
        <v>47</v>
      </c>
      <c r="O321" s="48"/>
      <c r="P321" s="233">
        <f>O321*H321</f>
        <v>0</v>
      </c>
      <c r="Q321" s="233">
        <v>1.368</v>
      </c>
      <c r="R321" s="233">
        <f>Q321*H321</f>
        <v>2.736</v>
      </c>
      <c r="S321" s="233">
        <v>0</v>
      </c>
      <c r="T321" s="234">
        <f>S321*H321</f>
        <v>0</v>
      </c>
      <c r="AR321" s="24" t="s">
        <v>318</v>
      </c>
      <c r="AT321" s="24" t="s">
        <v>347</v>
      </c>
      <c r="AU321" s="24" t="s">
        <v>86</v>
      </c>
      <c r="AY321" s="24" t="s">
        <v>273</v>
      </c>
      <c r="BE321" s="235">
        <f>IF(N321="základní",J321,0)</f>
        <v>0</v>
      </c>
      <c r="BF321" s="235">
        <f>IF(N321="snížená",J321,0)</f>
        <v>0</v>
      </c>
      <c r="BG321" s="235">
        <f>IF(N321="zákl. přenesená",J321,0)</f>
        <v>0</v>
      </c>
      <c r="BH321" s="235">
        <f>IF(N321="sníž. přenesená",J321,0)</f>
        <v>0</v>
      </c>
      <c r="BI321" s="235">
        <f>IF(N321="nulová",J321,0)</f>
        <v>0</v>
      </c>
      <c r="BJ321" s="24" t="s">
        <v>84</v>
      </c>
      <c r="BK321" s="235">
        <f>ROUND(I321*H321,2)</f>
        <v>0</v>
      </c>
      <c r="BL321" s="24" t="s">
        <v>280</v>
      </c>
      <c r="BM321" s="24" t="s">
        <v>708</v>
      </c>
    </row>
    <row r="322" spans="2:65" s="1" customFormat="1" ht="16.5" customHeight="1">
      <c r="B322" s="47"/>
      <c r="C322" s="261" t="s">
        <v>709</v>
      </c>
      <c r="D322" s="261" t="s">
        <v>347</v>
      </c>
      <c r="E322" s="262" t="s">
        <v>710</v>
      </c>
      <c r="F322" s="263" t="s">
        <v>711</v>
      </c>
      <c r="G322" s="264" t="s">
        <v>278</v>
      </c>
      <c r="H322" s="265">
        <v>2</v>
      </c>
      <c r="I322" s="266"/>
      <c r="J322" s="267">
        <f>ROUND(I322*H322,2)</f>
        <v>0</v>
      </c>
      <c r="K322" s="263" t="s">
        <v>21</v>
      </c>
      <c r="L322" s="268"/>
      <c r="M322" s="269" t="s">
        <v>21</v>
      </c>
      <c r="N322" s="270" t="s">
        <v>47</v>
      </c>
      <c r="O322" s="48"/>
      <c r="P322" s="233">
        <f>O322*H322</f>
        <v>0</v>
      </c>
      <c r="Q322" s="233">
        <v>1.14</v>
      </c>
      <c r="R322" s="233">
        <f>Q322*H322</f>
        <v>2.28</v>
      </c>
      <c r="S322" s="233">
        <v>0</v>
      </c>
      <c r="T322" s="234">
        <f>S322*H322</f>
        <v>0</v>
      </c>
      <c r="AR322" s="24" t="s">
        <v>318</v>
      </c>
      <c r="AT322" s="24" t="s">
        <v>347</v>
      </c>
      <c r="AU322" s="24" t="s">
        <v>86</v>
      </c>
      <c r="AY322" s="24" t="s">
        <v>273</v>
      </c>
      <c r="BE322" s="235">
        <f>IF(N322="základní",J322,0)</f>
        <v>0</v>
      </c>
      <c r="BF322" s="235">
        <f>IF(N322="snížená",J322,0)</f>
        <v>0</v>
      </c>
      <c r="BG322" s="235">
        <f>IF(N322="zákl. přenesená",J322,0)</f>
        <v>0</v>
      </c>
      <c r="BH322" s="235">
        <f>IF(N322="sníž. přenesená",J322,0)</f>
        <v>0</v>
      </c>
      <c r="BI322" s="235">
        <f>IF(N322="nulová",J322,0)</f>
        <v>0</v>
      </c>
      <c r="BJ322" s="24" t="s">
        <v>84</v>
      </c>
      <c r="BK322" s="235">
        <f>ROUND(I322*H322,2)</f>
        <v>0</v>
      </c>
      <c r="BL322" s="24" t="s">
        <v>280</v>
      </c>
      <c r="BM322" s="24" t="s">
        <v>712</v>
      </c>
    </row>
    <row r="323" spans="2:65" s="1" customFormat="1" ht="16.5" customHeight="1">
      <c r="B323" s="47"/>
      <c r="C323" s="261" t="s">
        <v>713</v>
      </c>
      <c r="D323" s="261" t="s">
        <v>347</v>
      </c>
      <c r="E323" s="262" t="s">
        <v>714</v>
      </c>
      <c r="F323" s="263" t="s">
        <v>715</v>
      </c>
      <c r="G323" s="264" t="s">
        <v>278</v>
      </c>
      <c r="H323" s="265">
        <v>1</v>
      </c>
      <c r="I323" s="266"/>
      <c r="J323" s="267">
        <f>ROUND(I323*H323,2)</f>
        <v>0</v>
      </c>
      <c r="K323" s="263" t="s">
        <v>21</v>
      </c>
      <c r="L323" s="268"/>
      <c r="M323" s="269" t="s">
        <v>21</v>
      </c>
      <c r="N323" s="270" t="s">
        <v>47</v>
      </c>
      <c r="O323" s="48"/>
      <c r="P323" s="233">
        <f>O323*H323</f>
        <v>0</v>
      </c>
      <c r="Q323" s="233">
        <v>0.477</v>
      </c>
      <c r="R323" s="233">
        <f>Q323*H323</f>
        <v>0.477</v>
      </c>
      <c r="S323" s="233">
        <v>0</v>
      </c>
      <c r="T323" s="234">
        <f>S323*H323</f>
        <v>0</v>
      </c>
      <c r="AR323" s="24" t="s">
        <v>318</v>
      </c>
      <c r="AT323" s="24" t="s">
        <v>347</v>
      </c>
      <c r="AU323" s="24" t="s">
        <v>86</v>
      </c>
      <c r="AY323" s="24" t="s">
        <v>273</v>
      </c>
      <c r="BE323" s="235">
        <f>IF(N323="základní",J323,0)</f>
        <v>0</v>
      </c>
      <c r="BF323" s="235">
        <f>IF(N323="snížená",J323,0)</f>
        <v>0</v>
      </c>
      <c r="BG323" s="235">
        <f>IF(N323="zákl. přenesená",J323,0)</f>
        <v>0</v>
      </c>
      <c r="BH323" s="235">
        <f>IF(N323="sníž. přenesená",J323,0)</f>
        <v>0</v>
      </c>
      <c r="BI323" s="235">
        <f>IF(N323="nulová",J323,0)</f>
        <v>0</v>
      </c>
      <c r="BJ323" s="24" t="s">
        <v>84</v>
      </c>
      <c r="BK323" s="235">
        <f>ROUND(I323*H323,2)</f>
        <v>0</v>
      </c>
      <c r="BL323" s="24" t="s">
        <v>280</v>
      </c>
      <c r="BM323" s="24" t="s">
        <v>716</v>
      </c>
    </row>
    <row r="324" spans="2:65" s="1" customFormat="1" ht="16.5" customHeight="1">
      <c r="B324" s="47"/>
      <c r="C324" s="261" t="s">
        <v>717</v>
      </c>
      <c r="D324" s="261" t="s">
        <v>347</v>
      </c>
      <c r="E324" s="262" t="s">
        <v>718</v>
      </c>
      <c r="F324" s="263" t="s">
        <v>719</v>
      </c>
      <c r="G324" s="264" t="s">
        <v>278</v>
      </c>
      <c r="H324" s="265">
        <v>1</v>
      </c>
      <c r="I324" s="266"/>
      <c r="J324" s="267">
        <f>ROUND(I324*H324,2)</f>
        <v>0</v>
      </c>
      <c r="K324" s="263" t="s">
        <v>21</v>
      </c>
      <c r="L324" s="268"/>
      <c r="M324" s="269" t="s">
        <v>21</v>
      </c>
      <c r="N324" s="270" t="s">
        <v>47</v>
      </c>
      <c r="O324" s="48"/>
      <c r="P324" s="233">
        <f>O324*H324</f>
        <v>0</v>
      </c>
      <c r="Q324" s="233">
        <v>0.072</v>
      </c>
      <c r="R324" s="233">
        <f>Q324*H324</f>
        <v>0.072</v>
      </c>
      <c r="S324" s="233">
        <v>0</v>
      </c>
      <c r="T324" s="234">
        <f>S324*H324</f>
        <v>0</v>
      </c>
      <c r="AR324" s="24" t="s">
        <v>318</v>
      </c>
      <c r="AT324" s="24" t="s">
        <v>347</v>
      </c>
      <c r="AU324" s="24" t="s">
        <v>86</v>
      </c>
      <c r="AY324" s="24" t="s">
        <v>273</v>
      </c>
      <c r="BE324" s="235">
        <f>IF(N324="základní",J324,0)</f>
        <v>0</v>
      </c>
      <c r="BF324" s="235">
        <f>IF(N324="snížená",J324,0)</f>
        <v>0</v>
      </c>
      <c r="BG324" s="235">
        <f>IF(N324="zákl. přenesená",J324,0)</f>
        <v>0</v>
      </c>
      <c r="BH324" s="235">
        <f>IF(N324="sníž. přenesená",J324,0)</f>
        <v>0</v>
      </c>
      <c r="BI324" s="235">
        <f>IF(N324="nulová",J324,0)</f>
        <v>0</v>
      </c>
      <c r="BJ324" s="24" t="s">
        <v>84</v>
      </c>
      <c r="BK324" s="235">
        <f>ROUND(I324*H324,2)</f>
        <v>0</v>
      </c>
      <c r="BL324" s="24" t="s">
        <v>280</v>
      </c>
      <c r="BM324" s="24" t="s">
        <v>720</v>
      </c>
    </row>
    <row r="325" spans="2:65" s="1" customFormat="1" ht="16.5" customHeight="1">
      <c r="B325" s="47"/>
      <c r="C325" s="261" t="s">
        <v>721</v>
      </c>
      <c r="D325" s="261" t="s">
        <v>347</v>
      </c>
      <c r="E325" s="262" t="s">
        <v>722</v>
      </c>
      <c r="F325" s="263" t="s">
        <v>723</v>
      </c>
      <c r="G325" s="264" t="s">
        <v>278</v>
      </c>
      <c r="H325" s="265">
        <v>2</v>
      </c>
      <c r="I325" s="266"/>
      <c r="J325" s="267">
        <f>ROUND(I325*H325,2)</f>
        <v>0</v>
      </c>
      <c r="K325" s="263" t="s">
        <v>21</v>
      </c>
      <c r="L325" s="268"/>
      <c r="M325" s="269" t="s">
        <v>21</v>
      </c>
      <c r="N325" s="270" t="s">
        <v>47</v>
      </c>
      <c r="O325" s="48"/>
      <c r="P325" s="233">
        <f>O325*H325</f>
        <v>0</v>
      </c>
      <c r="Q325" s="233">
        <v>0.954</v>
      </c>
      <c r="R325" s="233">
        <f>Q325*H325</f>
        <v>1.908</v>
      </c>
      <c r="S325" s="233">
        <v>0</v>
      </c>
      <c r="T325" s="234">
        <f>S325*H325</f>
        <v>0</v>
      </c>
      <c r="AR325" s="24" t="s">
        <v>318</v>
      </c>
      <c r="AT325" s="24" t="s">
        <v>347</v>
      </c>
      <c r="AU325" s="24" t="s">
        <v>86</v>
      </c>
      <c r="AY325" s="24" t="s">
        <v>273</v>
      </c>
      <c r="BE325" s="235">
        <f>IF(N325="základní",J325,0)</f>
        <v>0</v>
      </c>
      <c r="BF325" s="235">
        <f>IF(N325="snížená",J325,0)</f>
        <v>0</v>
      </c>
      <c r="BG325" s="235">
        <f>IF(N325="zákl. přenesená",J325,0)</f>
        <v>0</v>
      </c>
      <c r="BH325" s="235">
        <f>IF(N325="sníž. přenesená",J325,0)</f>
        <v>0</v>
      </c>
      <c r="BI325" s="235">
        <f>IF(N325="nulová",J325,0)</f>
        <v>0</v>
      </c>
      <c r="BJ325" s="24" t="s">
        <v>84</v>
      </c>
      <c r="BK325" s="235">
        <f>ROUND(I325*H325,2)</f>
        <v>0</v>
      </c>
      <c r="BL325" s="24" t="s">
        <v>280</v>
      </c>
      <c r="BM325" s="24" t="s">
        <v>724</v>
      </c>
    </row>
    <row r="326" spans="2:65" s="1" customFormat="1" ht="16.5" customHeight="1">
      <c r="B326" s="47"/>
      <c r="C326" s="261" t="s">
        <v>725</v>
      </c>
      <c r="D326" s="261" t="s">
        <v>347</v>
      </c>
      <c r="E326" s="262" t="s">
        <v>726</v>
      </c>
      <c r="F326" s="263" t="s">
        <v>727</v>
      </c>
      <c r="G326" s="264" t="s">
        <v>278</v>
      </c>
      <c r="H326" s="265">
        <v>1</v>
      </c>
      <c r="I326" s="266"/>
      <c r="J326" s="267">
        <f>ROUND(I326*H326,2)</f>
        <v>0</v>
      </c>
      <c r="K326" s="263" t="s">
        <v>21</v>
      </c>
      <c r="L326" s="268"/>
      <c r="M326" s="269" t="s">
        <v>21</v>
      </c>
      <c r="N326" s="270" t="s">
        <v>47</v>
      </c>
      <c r="O326" s="48"/>
      <c r="P326" s="233">
        <f>O326*H326</f>
        <v>0</v>
      </c>
      <c r="Q326" s="233">
        <v>0.795</v>
      </c>
      <c r="R326" s="233">
        <f>Q326*H326</f>
        <v>0.795</v>
      </c>
      <c r="S326" s="233">
        <v>0</v>
      </c>
      <c r="T326" s="234">
        <f>S326*H326</f>
        <v>0</v>
      </c>
      <c r="AR326" s="24" t="s">
        <v>318</v>
      </c>
      <c r="AT326" s="24" t="s">
        <v>347</v>
      </c>
      <c r="AU326" s="24" t="s">
        <v>86</v>
      </c>
      <c r="AY326" s="24" t="s">
        <v>273</v>
      </c>
      <c r="BE326" s="235">
        <f>IF(N326="základní",J326,0)</f>
        <v>0</v>
      </c>
      <c r="BF326" s="235">
        <f>IF(N326="snížená",J326,0)</f>
        <v>0</v>
      </c>
      <c r="BG326" s="235">
        <f>IF(N326="zákl. přenesená",J326,0)</f>
        <v>0</v>
      </c>
      <c r="BH326" s="235">
        <f>IF(N326="sníž. přenesená",J326,0)</f>
        <v>0</v>
      </c>
      <c r="BI326" s="235">
        <f>IF(N326="nulová",J326,0)</f>
        <v>0</v>
      </c>
      <c r="BJ326" s="24" t="s">
        <v>84</v>
      </c>
      <c r="BK326" s="235">
        <f>ROUND(I326*H326,2)</f>
        <v>0</v>
      </c>
      <c r="BL326" s="24" t="s">
        <v>280</v>
      </c>
      <c r="BM326" s="24" t="s">
        <v>728</v>
      </c>
    </row>
    <row r="327" spans="2:65" s="1" customFormat="1" ht="16.5" customHeight="1">
      <c r="B327" s="47"/>
      <c r="C327" s="224" t="s">
        <v>729</v>
      </c>
      <c r="D327" s="224" t="s">
        <v>275</v>
      </c>
      <c r="E327" s="225" t="s">
        <v>730</v>
      </c>
      <c r="F327" s="226" t="s">
        <v>731</v>
      </c>
      <c r="G327" s="227" t="s">
        <v>314</v>
      </c>
      <c r="H327" s="228">
        <v>0.634</v>
      </c>
      <c r="I327" s="229"/>
      <c r="J327" s="230">
        <f>ROUND(I327*H327,2)</f>
        <v>0</v>
      </c>
      <c r="K327" s="226" t="s">
        <v>279</v>
      </c>
      <c r="L327" s="73"/>
      <c r="M327" s="231" t="s">
        <v>21</v>
      </c>
      <c r="N327" s="232" t="s">
        <v>47</v>
      </c>
      <c r="O327" s="48"/>
      <c r="P327" s="233">
        <f>O327*H327</f>
        <v>0</v>
      </c>
      <c r="Q327" s="233">
        <v>2.4534</v>
      </c>
      <c r="R327" s="233">
        <f>Q327*H327</f>
        <v>1.5554556</v>
      </c>
      <c r="S327" s="233">
        <v>0</v>
      </c>
      <c r="T327" s="234">
        <f>S327*H327</f>
        <v>0</v>
      </c>
      <c r="AR327" s="24" t="s">
        <v>280</v>
      </c>
      <c r="AT327" s="24" t="s">
        <v>275</v>
      </c>
      <c r="AU327" s="24" t="s">
        <v>86</v>
      </c>
      <c r="AY327" s="24" t="s">
        <v>273</v>
      </c>
      <c r="BE327" s="235">
        <f>IF(N327="základní",J327,0)</f>
        <v>0</v>
      </c>
      <c r="BF327" s="235">
        <f>IF(N327="snížená",J327,0)</f>
        <v>0</v>
      </c>
      <c r="BG327" s="235">
        <f>IF(N327="zákl. přenesená",J327,0)</f>
        <v>0</v>
      </c>
      <c r="BH327" s="235">
        <f>IF(N327="sníž. přenesená",J327,0)</f>
        <v>0</v>
      </c>
      <c r="BI327" s="235">
        <f>IF(N327="nulová",J327,0)</f>
        <v>0</v>
      </c>
      <c r="BJ327" s="24" t="s">
        <v>84</v>
      </c>
      <c r="BK327" s="235">
        <f>ROUND(I327*H327,2)</f>
        <v>0</v>
      </c>
      <c r="BL327" s="24" t="s">
        <v>280</v>
      </c>
      <c r="BM327" s="24" t="s">
        <v>732</v>
      </c>
    </row>
    <row r="328" spans="2:51" s="11" customFormat="1" ht="13.5">
      <c r="B328" s="239"/>
      <c r="C328" s="240"/>
      <c r="D328" s="236" t="s">
        <v>304</v>
      </c>
      <c r="E328" s="241" t="s">
        <v>21</v>
      </c>
      <c r="F328" s="242" t="s">
        <v>733</v>
      </c>
      <c r="G328" s="240"/>
      <c r="H328" s="243">
        <v>0.599</v>
      </c>
      <c r="I328" s="244"/>
      <c r="J328" s="240"/>
      <c r="K328" s="240"/>
      <c r="L328" s="245"/>
      <c r="M328" s="246"/>
      <c r="N328" s="247"/>
      <c r="O328" s="247"/>
      <c r="P328" s="247"/>
      <c r="Q328" s="247"/>
      <c r="R328" s="247"/>
      <c r="S328" s="247"/>
      <c r="T328" s="248"/>
      <c r="AT328" s="249" t="s">
        <v>304</v>
      </c>
      <c r="AU328" s="249" t="s">
        <v>86</v>
      </c>
      <c r="AV328" s="11" t="s">
        <v>86</v>
      </c>
      <c r="AW328" s="11" t="s">
        <v>40</v>
      </c>
      <c r="AX328" s="11" t="s">
        <v>76</v>
      </c>
      <c r="AY328" s="249" t="s">
        <v>273</v>
      </c>
    </row>
    <row r="329" spans="2:51" s="11" customFormat="1" ht="13.5">
      <c r="B329" s="239"/>
      <c r="C329" s="240"/>
      <c r="D329" s="236" t="s">
        <v>304</v>
      </c>
      <c r="E329" s="241" t="s">
        <v>21</v>
      </c>
      <c r="F329" s="242" t="s">
        <v>734</v>
      </c>
      <c r="G329" s="240"/>
      <c r="H329" s="243">
        <v>0.035</v>
      </c>
      <c r="I329" s="244"/>
      <c r="J329" s="240"/>
      <c r="K329" s="240"/>
      <c r="L329" s="245"/>
      <c r="M329" s="246"/>
      <c r="N329" s="247"/>
      <c r="O329" s="247"/>
      <c r="P329" s="247"/>
      <c r="Q329" s="247"/>
      <c r="R329" s="247"/>
      <c r="S329" s="247"/>
      <c r="T329" s="248"/>
      <c r="AT329" s="249" t="s">
        <v>304</v>
      </c>
      <c r="AU329" s="249" t="s">
        <v>86</v>
      </c>
      <c r="AV329" s="11" t="s">
        <v>86</v>
      </c>
      <c r="AW329" s="11" t="s">
        <v>40</v>
      </c>
      <c r="AX329" s="11" t="s">
        <v>76</v>
      </c>
      <c r="AY329" s="249" t="s">
        <v>273</v>
      </c>
    </row>
    <row r="330" spans="2:51" s="12" customFormat="1" ht="13.5">
      <c r="B330" s="250"/>
      <c r="C330" s="251"/>
      <c r="D330" s="236" t="s">
        <v>304</v>
      </c>
      <c r="E330" s="252" t="s">
        <v>143</v>
      </c>
      <c r="F330" s="253" t="s">
        <v>338</v>
      </c>
      <c r="G330" s="251"/>
      <c r="H330" s="254">
        <v>0.634</v>
      </c>
      <c r="I330" s="255"/>
      <c r="J330" s="251"/>
      <c r="K330" s="251"/>
      <c r="L330" s="256"/>
      <c r="M330" s="257"/>
      <c r="N330" s="258"/>
      <c r="O330" s="258"/>
      <c r="P330" s="258"/>
      <c r="Q330" s="258"/>
      <c r="R330" s="258"/>
      <c r="S330" s="258"/>
      <c r="T330" s="259"/>
      <c r="AT330" s="260" t="s">
        <v>304</v>
      </c>
      <c r="AU330" s="260" t="s">
        <v>86</v>
      </c>
      <c r="AV330" s="12" t="s">
        <v>280</v>
      </c>
      <c r="AW330" s="12" t="s">
        <v>40</v>
      </c>
      <c r="AX330" s="12" t="s">
        <v>84</v>
      </c>
      <c r="AY330" s="260" t="s">
        <v>273</v>
      </c>
    </row>
    <row r="331" spans="2:65" s="1" customFormat="1" ht="16.5" customHeight="1">
      <c r="B331" s="47"/>
      <c r="C331" s="224" t="s">
        <v>735</v>
      </c>
      <c r="D331" s="224" t="s">
        <v>275</v>
      </c>
      <c r="E331" s="225" t="s">
        <v>736</v>
      </c>
      <c r="F331" s="226" t="s">
        <v>737</v>
      </c>
      <c r="G331" s="227" t="s">
        <v>295</v>
      </c>
      <c r="H331" s="228">
        <v>3.327</v>
      </c>
      <c r="I331" s="229"/>
      <c r="J331" s="230">
        <f>ROUND(I331*H331,2)</f>
        <v>0</v>
      </c>
      <c r="K331" s="226" t="s">
        <v>279</v>
      </c>
      <c r="L331" s="73"/>
      <c r="M331" s="231" t="s">
        <v>21</v>
      </c>
      <c r="N331" s="232" t="s">
        <v>47</v>
      </c>
      <c r="O331" s="48"/>
      <c r="P331" s="233">
        <f>O331*H331</f>
        <v>0</v>
      </c>
      <c r="Q331" s="233">
        <v>0.00519</v>
      </c>
      <c r="R331" s="233">
        <f>Q331*H331</f>
        <v>0.017267130000000002</v>
      </c>
      <c r="S331" s="233">
        <v>0</v>
      </c>
      <c r="T331" s="234">
        <f>S331*H331</f>
        <v>0</v>
      </c>
      <c r="AR331" s="24" t="s">
        <v>280</v>
      </c>
      <c r="AT331" s="24" t="s">
        <v>275</v>
      </c>
      <c r="AU331" s="24" t="s">
        <v>86</v>
      </c>
      <c r="AY331" s="24" t="s">
        <v>273</v>
      </c>
      <c r="BE331" s="235">
        <f>IF(N331="základní",J331,0)</f>
        <v>0</v>
      </c>
      <c r="BF331" s="235">
        <f>IF(N331="snížená",J331,0)</f>
        <v>0</v>
      </c>
      <c r="BG331" s="235">
        <f>IF(N331="zákl. přenesená",J331,0)</f>
        <v>0</v>
      </c>
      <c r="BH331" s="235">
        <f>IF(N331="sníž. přenesená",J331,0)</f>
        <v>0</v>
      </c>
      <c r="BI331" s="235">
        <f>IF(N331="nulová",J331,0)</f>
        <v>0</v>
      </c>
      <c r="BJ331" s="24" t="s">
        <v>84</v>
      </c>
      <c r="BK331" s="235">
        <f>ROUND(I331*H331,2)</f>
        <v>0</v>
      </c>
      <c r="BL331" s="24" t="s">
        <v>280</v>
      </c>
      <c r="BM331" s="24" t="s">
        <v>738</v>
      </c>
    </row>
    <row r="332" spans="2:51" s="11" customFormat="1" ht="13.5">
      <c r="B332" s="239"/>
      <c r="C332" s="240"/>
      <c r="D332" s="236" t="s">
        <v>304</v>
      </c>
      <c r="E332" s="241" t="s">
        <v>164</v>
      </c>
      <c r="F332" s="242" t="s">
        <v>739</v>
      </c>
      <c r="G332" s="240"/>
      <c r="H332" s="243">
        <v>3.327</v>
      </c>
      <c r="I332" s="244"/>
      <c r="J332" s="240"/>
      <c r="K332" s="240"/>
      <c r="L332" s="245"/>
      <c r="M332" s="246"/>
      <c r="N332" s="247"/>
      <c r="O332" s="247"/>
      <c r="P332" s="247"/>
      <c r="Q332" s="247"/>
      <c r="R332" s="247"/>
      <c r="S332" s="247"/>
      <c r="T332" s="248"/>
      <c r="AT332" s="249" t="s">
        <v>304</v>
      </c>
      <c r="AU332" s="249" t="s">
        <v>86</v>
      </c>
      <c r="AV332" s="11" t="s">
        <v>86</v>
      </c>
      <c r="AW332" s="11" t="s">
        <v>40</v>
      </c>
      <c r="AX332" s="11" t="s">
        <v>84</v>
      </c>
      <c r="AY332" s="249" t="s">
        <v>273</v>
      </c>
    </row>
    <row r="333" spans="2:65" s="1" customFormat="1" ht="16.5" customHeight="1">
      <c r="B333" s="47"/>
      <c r="C333" s="224" t="s">
        <v>740</v>
      </c>
      <c r="D333" s="224" t="s">
        <v>275</v>
      </c>
      <c r="E333" s="225" t="s">
        <v>741</v>
      </c>
      <c r="F333" s="226" t="s">
        <v>742</v>
      </c>
      <c r="G333" s="227" t="s">
        <v>295</v>
      </c>
      <c r="H333" s="228">
        <v>3.327</v>
      </c>
      <c r="I333" s="229"/>
      <c r="J333" s="230">
        <f>ROUND(I333*H333,2)</f>
        <v>0</v>
      </c>
      <c r="K333" s="226" t="s">
        <v>279</v>
      </c>
      <c r="L333" s="73"/>
      <c r="M333" s="231" t="s">
        <v>21</v>
      </c>
      <c r="N333" s="232" t="s">
        <v>47</v>
      </c>
      <c r="O333" s="48"/>
      <c r="P333" s="233">
        <f>O333*H333</f>
        <v>0</v>
      </c>
      <c r="Q333" s="233">
        <v>0</v>
      </c>
      <c r="R333" s="233">
        <f>Q333*H333</f>
        <v>0</v>
      </c>
      <c r="S333" s="233">
        <v>0</v>
      </c>
      <c r="T333" s="234">
        <f>S333*H333</f>
        <v>0</v>
      </c>
      <c r="AR333" s="24" t="s">
        <v>280</v>
      </c>
      <c r="AT333" s="24" t="s">
        <v>275</v>
      </c>
      <c r="AU333" s="24" t="s">
        <v>86</v>
      </c>
      <c r="AY333" s="24" t="s">
        <v>273</v>
      </c>
      <c r="BE333" s="235">
        <f>IF(N333="základní",J333,0)</f>
        <v>0</v>
      </c>
      <c r="BF333" s="235">
        <f>IF(N333="snížená",J333,0)</f>
        <v>0</v>
      </c>
      <c r="BG333" s="235">
        <f>IF(N333="zákl. přenesená",J333,0)</f>
        <v>0</v>
      </c>
      <c r="BH333" s="235">
        <f>IF(N333="sníž. přenesená",J333,0)</f>
        <v>0</v>
      </c>
      <c r="BI333" s="235">
        <f>IF(N333="nulová",J333,0)</f>
        <v>0</v>
      </c>
      <c r="BJ333" s="24" t="s">
        <v>84</v>
      </c>
      <c r="BK333" s="235">
        <f>ROUND(I333*H333,2)</f>
        <v>0</v>
      </c>
      <c r="BL333" s="24" t="s">
        <v>280</v>
      </c>
      <c r="BM333" s="24" t="s">
        <v>743</v>
      </c>
    </row>
    <row r="334" spans="2:51" s="11" customFormat="1" ht="13.5">
      <c r="B334" s="239"/>
      <c r="C334" s="240"/>
      <c r="D334" s="236" t="s">
        <v>304</v>
      </c>
      <c r="E334" s="241" t="s">
        <v>21</v>
      </c>
      <c r="F334" s="242" t="s">
        <v>164</v>
      </c>
      <c r="G334" s="240"/>
      <c r="H334" s="243">
        <v>3.327</v>
      </c>
      <c r="I334" s="244"/>
      <c r="J334" s="240"/>
      <c r="K334" s="240"/>
      <c r="L334" s="245"/>
      <c r="M334" s="246"/>
      <c r="N334" s="247"/>
      <c r="O334" s="247"/>
      <c r="P334" s="247"/>
      <c r="Q334" s="247"/>
      <c r="R334" s="247"/>
      <c r="S334" s="247"/>
      <c r="T334" s="248"/>
      <c r="AT334" s="249" t="s">
        <v>304</v>
      </c>
      <c r="AU334" s="249" t="s">
        <v>86</v>
      </c>
      <c r="AV334" s="11" t="s">
        <v>86</v>
      </c>
      <c r="AW334" s="11" t="s">
        <v>40</v>
      </c>
      <c r="AX334" s="11" t="s">
        <v>84</v>
      </c>
      <c r="AY334" s="249" t="s">
        <v>273</v>
      </c>
    </row>
    <row r="335" spans="2:65" s="1" customFormat="1" ht="25.5" customHeight="1">
      <c r="B335" s="47"/>
      <c r="C335" s="224" t="s">
        <v>744</v>
      </c>
      <c r="D335" s="224" t="s">
        <v>275</v>
      </c>
      <c r="E335" s="225" t="s">
        <v>745</v>
      </c>
      <c r="F335" s="226" t="s">
        <v>746</v>
      </c>
      <c r="G335" s="227" t="s">
        <v>350</v>
      </c>
      <c r="H335" s="228">
        <v>0.038</v>
      </c>
      <c r="I335" s="229"/>
      <c r="J335" s="230">
        <f>ROUND(I335*H335,2)</f>
        <v>0</v>
      </c>
      <c r="K335" s="226" t="s">
        <v>279</v>
      </c>
      <c r="L335" s="73"/>
      <c r="M335" s="231" t="s">
        <v>21</v>
      </c>
      <c r="N335" s="232" t="s">
        <v>47</v>
      </c>
      <c r="O335" s="48"/>
      <c r="P335" s="233">
        <f>O335*H335</f>
        <v>0</v>
      </c>
      <c r="Q335" s="233">
        <v>1.05256</v>
      </c>
      <c r="R335" s="233">
        <f>Q335*H335</f>
        <v>0.039997279999999996</v>
      </c>
      <c r="S335" s="233">
        <v>0</v>
      </c>
      <c r="T335" s="234">
        <f>S335*H335</f>
        <v>0</v>
      </c>
      <c r="AR335" s="24" t="s">
        <v>280</v>
      </c>
      <c r="AT335" s="24" t="s">
        <v>275</v>
      </c>
      <c r="AU335" s="24" t="s">
        <v>86</v>
      </c>
      <c r="AY335" s="24" t="s">
        <v>273</v>
      </c>
      <c r="BE335" s="235">
        <f>IF(N335="základní",J335,0)</f>
        <v>0</v>
      </c>
      <c r="BF335" s="235">
        <f>IF(N335="snížená",J335,0)</f>
        <v>0</v>
      </c>
      <c r="BG335" s="235">
        <f>IF(N335="zákl. přenesená",J335,0)</f>
        <v>0</v>
      </c>
      <c r="BH335" s="235">
        <f>IF(N335="sníž. přenesená",J335,0)</f>
        <v>0</v>
      </c>
      <c r="BI335" s="235">
        <f>IF(N335="nulová",J335,0)</f>
        <v>0</v>
      </c>
      <c r="BJ335" s="24" t="s">
        <v>84</v>
      </c>
      <c r="BK335" s="235">
        <f>ROUND(I335*H335,2)</f>
        <v>0</v>
      </c>
      <c r="BL335" s="24" t="s">
        <v>280</v>
      </c>
      <c r="BM335" s="24" t="s">
        <v>747</v>
      </c>
    </row>
    <row r="336" spans="2:51" s="11" customFormat="1" ht="13.5">
      <c r="B336" s="239"/>
      <c r="C336" s="240"/>
      <c r="D336" s="236" t="s">
        <v>304</v>
      </c>
      <c r="E336" s="241" t="s">
        <v>21</v>
      </c>
      <c r="F336" s="242" t="s">
        <v>748</v>
      </c>
      <c r="G336" s="240"/>
      <c r="H336" s="243">
        <v>0.038</v>
      </c>
      <c r="I336" s="244"/>
      <c r="J336" s="240"/>
      <c r="K336" s="240"/>
      <c r="L336" s="245"/>
      <c r="M336" s="246"/>
      <c r="N336" s="247"/>
      <c r="O336" s="247"/>
      <c r="P336" s="247"/>
      <c r="Q336" s="247"/>
      <c r="R336" s="247"/>
      <c r="S336" s="247"/>
      <c r="T336" s="248"/>
      <c r="AT336" s="249" t="s">
        <v>304</v>
      </c>
      <c r="AU336" s="249" t="s">
        <v>86</v>
      </c>
      <c r="AV336" s="11" t="s">
        <v>86</v>
      </c>
      <c r="AW336" s="11" t="s">
        <v>40</v>
      </c>
      <c r="AX336" s="11" t="s">
        <v>84</v>
      </c>
      <c r="AY336" s="249" t="s">
        <v>273</v>
      </c>
    </row>
    <row r="337" spans="2:63" s="10" customFormat="1" ht="29.85" customHeight="1">
      <c r="B337" s="208"/>
      <c r="C337" s="209"/>
      <c r="D337" s="210" t="s">
        <v>75</v>
      </c>
      <c r="E337" s="222" t="s">
        <v>298</v>
      </c>
      <c r="F337" s="222" t="s">
        <v>749</v>
      </c>
      <c r="G337" s="209"/>
      <c r="H337" s="209"/>
      <c r="I337" s="212"/>
      <c r="J337" s="223">
        <f>BK337</f>
        <v>0</v>
      </c>
      <c r="K337" s="209"/>
      <c r="L337" s="214"/>
      <c r="M337" s="215"/>
      <c r="N337" s="216"/>
      <c r="O337" s="216"/>
      <c r="P337" s="217">
        <f>SUM(P338:P359)</f>
        <v>0</v>
      </c>
      <c r="Q337" s="216"/>
      <c r="R337" s="217">
        <f>SUM(R338:R359)</f>
        <v>18.277759999999997</v>
      </c>
      <c r="S337" s="216"/>
      <c r="T337" s="218">
        <f>SUM(T338:T359)</f>
        <v>0</v>
      </c>
      <c r="AR337" s="219" t="s">
        <v>84</v>
      </c>
      <c r="AT337" s="220" t="s">
        <v>75</v>
      </c>
      <c r="AU337" s="220" t="s">
        <v>84</v>
      </c>
      <c r="AY337" s="219" t="s">
        <v>273</v>
      </c>
      <c r="BK337" s="221">
        <f>SUM(BK338:BK359)</f>
        <v>0</v>
      </c>
    </row>
    <row r="338" spans="2:65" s="1" customFormat="1" ht="25.5" customHeight="1">
      <c r="B338" s="47"/>
      <c r="C338" s="224" t="s">
        <v>750</v>
      </c>
      <c r="D338" s="224" t="s">
        <v>275</v>
      </c>
      <c r="E338" s="225" t="s">
        <v>751</v>
      </c>
      <c r="F338" s="226" t="s">
        <v>752</v>
      </c>
      <c r="G338" s="227" t="s">
        <v>295</v>
      </c>
      <c r="H338" s="228">
        <v>8</v>
      </c>
      <c r="I338" s="229"/>
      <c r="J338" s="230">
        <f>ROUND(I338*H338,2)</f>
        <v>0</v>
      </c>
      <c r="K338" s="226" t="s">
        <v>279</v>
      </c>
      <c r="L338" s="73"/>
      <c r="M338" s="231" t="s">
        <v>21</v>
      </c>
      <c r="N338" s="232" t="s">
        <v>47</v>
      </c>
      <c r="O338" s="48"/>
      <c r="P338" s="233">
        <f>O338*H338</f>
        <v>0</v>
      </c>
      <c r="Q338" s="233">
        <v>0</v>
      </c>
      <c r="R338" s="233">
        <f>Q338*H338</f>
        <v>0</v>
      </c>
      <c r="S338" s="233">
        <v>0</v>
      </c>
      <c r="T338" s="234">
        <f>S338*H338</f>
        <v>0</v>
      </c>
      <c r="AR338" s="24" t="s">
        <v>280</v>
      </c>
      <c r="AT338" s="24" t="s">
        <v>275</v>
      </c>
      <c r="AU338" s="24" t="s">
        <v>86</v>
      </c>
      <c r="AY338" s="24" t="s">
        <v>273</v>
      </c>
      <c r="BE338" s="235">
        <f>IF(N338="základní",J338,0)</f>
        <v>0</v>
      </c>
      <c r="BF338" s="235">
        <f>IF(N338="snížená",J338,0)</f>
        <v>0</v>
      </c>
      <c r="BG338" s="235">
        <f>IF(N338="zákl. přenesená",J338,0)</f>
        <v>0</v>
      </c>
      <c r="BH338" s="235">
        <f>IF(N338="sníž. přenesená",J338,0)</f>
        <v>0</v>
      </c>
      <c r="BI338" s="235">
        <f>IF(N338="nulová",J338,0)</f>
        <v>0</v>
      </c>
      <c r="BJ338" s="24" t="s">
        <v>84</v>
      </c>
      <c r="BK338" s="235">
        <f>ROUND(I338*H338,2)</f>
        <v>0</v>
      </c>
      <c r="BL338" s="24" t="s">
        <v>280</v>
      </c>
      <c r="BM338" s="24" t="s">
        <v>753</v>
      </c>
    </row>
    <row r="339" spans="2:65" s="1" customFormat="1" ht="25.5" customHeight="1">
      <c r="B339" s="47"/>
      <c r="C339" s="224" t="s">
        <v>754</v>
      </c>
      <c r="D339" s="224" t="s">
        <v>275</v>
      </c>
      <c r="E339" s="225" t="s">
        <v>755</v>
      </c>
      <c r="F339" s="226" t="s">
        <v>756</v>
      </c>
      <c r="G339" s="227" t="s">
        <v>295</v>
      </c>
      <c r="H339" s="228">
        <v>61</v>
      </c>
      <c r="I339" s="229"/>
      <c r="J339" s="230">
        <f>ROUND(I339*H339,2)</f>
        <v>0</v>
      </c>
      <c r="K339" s="226" t="s">
        <v>279</v>
      </c>
      <c r="L339" s="73"/>
      <c r="M339" s="231" t="s">
        <v>21</v>
      </c>
      <c r="N339" s="232" t="s">
        <v>47</v>
      </c>
      <c r="O339" s="48"/>
      <c r="P339" s="233">
        <f>O339*H339</f>
        <v>0</v>
      </c>
      <c r="Q339" s="233">
        <v>0</v>
      </c>
      <c r="R339" s="233">
        <f>Q339*H339</f>
        <v>0</v>
      </c>
      <c r="S339" s="233">
        <v>0</v>
      </c>
      <c r="T339" s="234">
        <f>S339*H339</f>
        <v>0</v>
      </c>
      <c r="AR339" s="24" t="s">
        <v>280</v>
      </c>
      <c r="AT339" s="24" t="s">
        <v>275</v>
      </c>
      <c r="AU339" s="24" t="s">
        <v>86</v>
      </c>
      <c r="AY339" s="24" t="s">
        <v>273</v>
      </c>
      <c r="BE339" s="235">
        <f>IF(N339="základní",J339,0)</f>
        <v>0</v>
      </c>
      <c r="BF339" s="235">
        <f>IF(N339="snížená",J339,0)</f>
        <v>0</v>
      </c>
      <c r="BG339" s="235">
        <f>IF(N339="zákl. přenesená",J339,0)</f>
        <v>0</v>
      </c>
      <c r="BH339" s="235">
        <f>IF(N339="sníž. přenesená",J339,0)</f>
        <v>0</v>
      </c>
      <c r="BI339" s="235">
        <f>IF(N339="nulová",J339,0)</f>
        <v>0</v>
      </c>
      <c r="BJ339" s="24" t="s">
        <v>84</v>
      </c>
      <c r="BK339" s="235">
        <f>ROUND(I339*H339,2)</f>
        <v>0</v>
      </c>
      <c r="BL339" s="24" t="s">
        <v>280</v>
      </c>
      <c r="BM339" s="24" t="s">
        <v>757</v>
      </c>
    </row>
    <row r="340" spans="2:51" s="11" customFormat="1" ht="13.5">
      <c r="B340" s="239"/>
      <c r="C340" s="240"/>
      <c r="D340" s="236" t="s">
        <v>304</v>
      </c>
      <c r="E340" s="241" t="s">
        <v>188</v>
      </c>
      <c r="F340" s="242" t="s">
        <v>758</v>
      </c>
      <c r="G340" s="240"/>
      <c r="H340" s="243">
        <v>2</v>
      </c>
      <c r="I340" s="244"/>
      <c r="J340" s="240"/>
      <c r="K340" s="240"/>
      <c r="L340" s="245"/>
      <c r="M340" s="246"/>
      <c r="N340" s="247"/>
      <c r="O340" s="247"/>
      <c r="P340" s="247"/>
      <c r="Q340" s="247"/>
      <c r="R340" s="247"/>
      <c r="S340" s="247"/>
      <c r="T340" s="248"/>
      <c r="AT340" s="249" t="s">
        <v>304</v>
      </c>
      <c r="AU340" s="249" t="s">
        <v>86</v>
      </c>
      <c r="AV340" s="11" t="s">
        <v>86</v>
      </c>
      <c r="AW340" s="11" t="s">
        <v>40</v>
      </c>
      <c r="AX340" s="11" t="s">
        <v>76</v>
      </c>
      <c r="AY340" s="249" t="s">
        <v>273</v>
      </c>
    </row>
    <row r="341" spans="2:51" s="11" customFormat="1" ht="13.5">
      <c r="B341" s="239"/>
      <c r="C341" s="240"/>
      <c r="D341" s="236" t="s">
        <v>304</v>
      </c>
      <c r="E341" s="241" t="s">
        <v>189</v>
      </c>
      <c r="F341" s="242" t="s">
        <v>759</v>
      </c>
      <c r="G341" s="240"/>
      <c r="H341" s="243">
        <v>53</v>
      </c>
      <c r="I341" s="244"/>
      <c r="J341" s="240"/>
      <c r="K341" s="240"/>
      <c r="L341" s="245"/>
      <c r="M341" s="246"/>
      <c r="N341" s="247"/>
      <c r="O341" s="247"/>
      <c r="P341" s="247"/>
      <c r="Q341" s="247"/>
      <c r="R341" s="247"/>
      <c r="S341" s="247"/>
      <c r="T341" s="248"/>
      <c r="AT341" s="249" t="s">
        <v>304</v>
      </c>
      <c r="AU341" s="249" t="s">
        <v>86</v>
      </c>
      <c r="AV341" s="11" t="s">
        <v>86</v>
      </c>
      <c r="AW341" s="11" t="s">
        <v>40</v>
      </c>
      <c r="AX341" s="11" t="s">
        <v>76</v>
      </c>
      <c r="AY341" s="249" t="s">
        <v>273</v>
      </c>
    </row>
    <row r="342" spans="2:51" s="11" customFormat="1" ht="13.5">
      <c r="B342" s="239"/>
      <c r="C342" s="240"/>
      <c r="D342" s="236" t="s">
        <v>304</v>
      </c>
      <c r="E342" s="241" t="s">
        <v>191</v>
      </c>
      <c r="F342" s="242" t="s">
        <v>760</v>
      </c>
      <c r="G342" s="240"/>
      <c r="H342" s="243">
        <v>6</v>
      </c>
      <c r="I342" s="244"/>
      <c r="J342" s="240"/>
      <c r="K342" s="240"/>
      <c r="L342" s="245"/>
      <c r="M342" s="246"/>
      <c r="N342" s="247"/>
      <c r="O342" s="247"/>
      <c r="P342" s="247"/>
      <c r="Q342" s="247"/>
      <c r="R342" s="247"/>
      <c r="S342" s="247"/>
      <c r="T342" s="248"/>
      <c r="AT342" s="249" t="s">
        <v>304</v>
      </c>
      <c r="AU342" s="249" t="s">
        <v>86</v>
      </c>
      <c r="AV342" s="11" t="s">
        <v>86</v>
      </c>
      <c r="AW342" s="11" t="s">
        <v>40</v>
      </c>
      <c r="AX342" s="11" t="s">
        <v>76</v>
      </c>
      <c r="AY342" s="249" t="s">
        <v>273</v>
      </c>
    </row>
    <row r="343" spans="2:51" s="12" customFormat="1" ht="13.5">
      <c r="B343" s="250"/>
      <c r="C343" s="251"/>
      <c r="D343" s="236" t="s">
        <v>304</v>
      </c>
      <c r="E343" s="252" t="s">
        <v>21</v>
      </c>
      <c r="F343" s="253" t="s">
        <v>338</v>
      </c>
      <c r="G343" s="251"/>
      <c r="H343" s="254">
        <v>61</v>
      </c>
      <c r="I343" s="255"/>
      <c r="J343" s="251"/>
      <c r="K343" s="251"/>
      <c r="L343" s="256"/>
      <c r="M343" s="257"/>
      <c r="N343" s="258"/>
      <c r="O343" s="258"/>
      <c r="P343" s="258"/>
      <c r="Q343" s="258"/>
      <c r="R343" s="258"/>
      <c r="S343" s="258"/>
      <c r="T343" s="259"/>
      <c r="AT343" s="260" t="s">
        <v>304</v>
      </c>
      <c r="AU343" s="260" t="s">
        <v>86</v>
      </c>
      <c r="AV343" s="12" t="s">
        <v>280</v>
      </c>
      <c r="AW343" s="12" t="s">
        <v>40</v>
      </c>
      <c r="AX343" s="12" t="s">
        <v>84</v>
      </c>
      <c r="AY343" s="260" t="s">
        <v>273</v>
      </c>
    </row>
    <row r="344" spans="2:65" s="1" customFormat="1" ht="25.5" customHeight="1">
      <c r="B344" s="47"/>
      <c r="C344" s="224" t="s">
        <v>761</v>
      </c>
      <c r="D344" s="224" t="s">
        <v>275</v>
      </c>
      <c r="E344" s="225" t="s">
        <v>762</v>
      </c>
      <c r="F344" s="226" t="s">
        <v>763</v>
      </c>
      <c r="G344" s="227" t="s">
        <v>295</v>
      </c>
      <c r="H344" s="228">
        <v>6</v>
      </c>
      <c r="I344" s="229"/>
      <c r="J344" s="230">
        <f>ROUND(I344*H344,2)</f>
        <v>0</v>
      </c>
      <c r="K344" s="226" t="s">
        <v>279</v>
      </c>
      <c r="L344" s="73"/>
      <c r="M344" s="231" t="s">
        <v>21</v>
      </c>
      <c r="N344" s="232" t="s">
        <v>47</v>
      </c>
      <c r="O344" s="48"/>
      <c r="P344" s="233">
        <f>O344*H344</f>
        <v>0</v>
      </c>
      <c r="Q344" s="233">
        <v>0.0835</v>
      </c>
      <c r="R344" s="233">
        <f>Q344*H344</f>
        <v>0.501</v>
      </c>
      <c r="S344" s="233">
        <v>0</v>
      </c>
      <c r="T344" s="234">
        <f>S344*H344</f>
        <v>0</v>
      </c>
      <c r="AR344" s="24" t="s">
        <v>280</v>
      </c>
      <c r="AT344" s="24" t="s">
        <v>275</v>
      </c>
      <c r="AU344" s="24" t="s">
        <v>86</v>
      </c>
      <c r="AY344" s="24" t="s">
        <v>273</v>
      </c>
      <c r="BE344" s="235">
        <f>IF(N344="základní",J344,0)</f>
        <v>0</v>
      </c>
      <c r="BF344" s="235">
        <f>IF(N344="snížená",J344,0)</f>
        <v>0</v>
      </c>
      <c r="BG344" s="235">
        <f>IF(N344="zákl. přenesená",J344,0)</f>
        <v>0</v>
      </c>
      <c r="BH344" s="235">
        <f>IF(N344="sníž. přenesená",J344,0)</f>
        <v>0</v>
      </c>
      <c r="BI344" s="235">
        <f>IF(N344="nulová",J344,0)</f>
        <v>0</v>
      </c>
      <c r="BJ344" s="24" t="s">
        <v>84</v>
      </c>
      <c r="BK344" s="235">
        <f>ROUND(I344*H344,2)</f>
        <v>0</v>
      </c>
      <c r="BL344" s="24" t="s">
        <v>280</v>
      </c>
      <c r="BM344" s="24" t="s">
        <v>764</v>
      </c>
    </row>
    <row r="345" spans="2:47" s="1" customFormat="1" ht="13.5">
      <c r="B345" s="47"/>
      <c r="C345" s="75"/>
      <c r="D345" s="236" t="s">
        <v>282</v>
      </c>
      <c r="E345" s="75"/>
      <c r="F345" s="237" t="s">
        <v>765</v>
      </c>
      <c r="G345" s="75"/>
      <c r="H345" s="75"/>
      <c r="I345" s="194"/>
      <c r="J345" s="75"/>
      <c r="K345" s="75"/>
      <c r="L345" s="73"/>
      <c r="M345" s="238"/>
      <c r="N345" s="48"/>
      <c r="O345" s="48"/>
      <c r="P345" s="48"/>
      <c r="Q345" s="48"/>
      <c r="R345" s="48"/>
      <c r="S345" s="48"/>
      <c r="T345" s="96"/>
      <c r="AT345" s="24" t="s">
        <v>282</v>
      </c>
      <c r="AU345" s="24" t="s">
        <v>86</v>
      </c>
    </row>
    <row r="346" spans="2:51" s="11" customFormat="1" ht="13.5">
      <c r="B346" s="239"/>
      <c r="C346" s="240"/>
      <c r="D346" s="236" t="s">
        <v>304</v>
      </c>
      <c r="E346" s="241" t="s">
        <v>21</v>
      </c>
      <c r="F346" s="242" t="s">
        <v>191</v>
      </c>
      <c r="G346" s="240"/>
      <c r="H346" s="243">
        <v>6</v>
      </c>
      <c r="I346" s="244"/>
      <c r="J346" s="240"/>
      <c r="K346" s="240"/>
      <c r="L346" s="245"/>
      <c r="M346" s="246"/>
      <c r="N346" s="247"/>
      <c r="O346" s="247"/>
      <c r="P346" s="247"/>
      <c r="Q346" s="247"/>
      <c r="R346" s="247"/>
      <c r="S346" s="247"/>
      <c r="T346" s="248"/>
      <c r="AT346" s="249" t="s">
        <v>304</v>
      </c>
      <c r="AU346" s="249" t="s">
        <v>86</v>
      </c>
      <c r="AV346" s="11" t="s">
        <v>86</v>
      </c>
      <c r="AW346" s="11" t="s">
        <v>40</v>
      </c>
      <c r="AX346" s="11" t="s">
        <v>84</v>
      </c>
      <c r="AY346" s="249" t="s">
        <v>273</v>
      </c>
    </row>
    <row r="347" spans="2:65" s="1" customFormat="1" ht="16.5" customHeight="1">
      <c r="B347" s="47"/>
      <c r="C347" s="261" t="s">
        <v>766</v>
      </c>
      <c r="D347" s="261" t="s">
        <v>347</v>
      </c>
      <c r="E347" s="262" t="s">
        <v>767</v>
      </c>
      <c r="F347" s="263" t="s">
        <v>768</v>
      </c>
      <c r="G347" s="264" t="s">
        <v>278</v>
      </c>
      <c r="H347" s="265">
        <v>2.02</v>
      </c>
      <c r="I347" s="266"/>
      <c r="J347" s="267">
        <f>ROUND(I347*H347,2)</f>
        <v>0</v>
      </c>
      <c r="K347" s="263" t="s">
        <v>279</v>
      </c>
      <c r="L347" s="268"/>
      <c r="M347" s="269" t="s">
        <v>21</v>
      </c>
      <c r="N347" s="270" t="s">
        <v>47</v>
      </c>
      <c r="O347" s="48"/>
      <c r="P347" s="233">
        <f>O347*H347</f>
        <v>0</v>
      </c>
      <c r="Q347" s="233">
        <v>1.12</v>
      </c>
      <c r="R347" s="233">
        <f>Q347*H347</f>
        <v>2.2624000000000004</v>
      </c>
      <c r="S347" s="233">
        <v>0</v>
      </c>
      <c r="T347" s="234">
        <f>S347*H347</f>
        <v>0</v>
      </c>
      <c r="AR347" s="24" t="s">
        <v>318</v>
      </c>
      <c r="AT347" s="24" t="s">
        <v>347</v>
      </c>
      <c r="AU347" s="24" t="s">
        <v>86</v>
      </c>
      <c r="AY347" s="24" t="s">
        <v>273</v>
      </c>
      <c r="BE347" s="235">
        <f>IF(N347="základní",J347,0)</f>
        <v>0</v>
      </c>
      <c r="BF347" s="235">
        <f>IF(N347="snížená",J347,0)</f>
        <v>0</v>
      </c>
      <c r="BG347" s="235">
        <f>IF(N347="zákl. přenesená",J347,0)</f>
        <v>0</v>
      </c>
      <c r="BH347" s="235">
        <f>IF(N347="sníž. přenesená",J347,0)</f>
        <v>0</v>
      </c>
      <c r="BI347" s="235">
        <f>IF(N347="nulová",J347,0)</f>
        <v>0</v>
      </c>
      <c r="BJ347" s="24" t="s">
        <v>84</v>
      </c>
      <c r="BK347" s="235">
        <f>ROUND(I347*H347,2)</f>
        <v>0</v>
      </c>
      <c r="BL347" s="24" t="s">
        <v>280</v>
      </c>
      <c r="BM347" s="24" t="s">
        <v>769</v>
      </c>
    </row>
    <row r="348" spans="2:65" s="1" customFormat="1" ht="51" customHeight="1">
      <c r="B348" s="47"/>
      <c r="C348" s="224" t="s">
        <v>770</v>
      </c>
      <c r="D348" s="224" t="s">
        <v>275</v>
      </c>
      <c r="E348" s="225" t="s">
        <v>771</v>
      </c>
      <c r="F348" s="226" t="s">
        <v>772</v>
      </c>
      <c r="G348" s="227" t="s">
        <v>295</v>
      </c>
      <c r="H348" s="228">
        <v>2</v>
      </c>
      <c r="I348" s="229"/>
      <c r="J348" s="230">
        <f>ROUND(I348*H348,2)</f>
        <v>0</v>
      </c>
      <c r="K348" s="226" t="s">
        <v>279</v>
      </c>
      <c r="L348" s="73"/>
      <c r="M348" s="231" t="s">
        <v>21</v>
      </c>
      <c r="N348" s="232" t="s">
        <v>47</v>
      </c>
      <c r="O348" s="48"/>
      <c r="P348" s="233">
        <f>O348*H348</f>
        <v>0</v>
      </c>
      <c r="Q348" s="233">
        <v>0.08425</v>
      </c>
      <c r="R348" s="233">
        <f>Q348*H348</f>
        <v>0.1685</v>
      </c>
      <c r="S348" s="233">
        <v>0</v>
      </c>
      <c r="T348" s="234">
        <f>S348*H348</f>
        <v>0</v>
      </c>
      <c r="AR348" s="24" t="s">
        <v>280</v>
      </c>
      <c r="AT348" s="24" t="s">
        <v>275</v>
      </c>
      <c r="AU348" s="24" t="s">
        <v>86</v>
      </c>
      <c r="AY348" s="24" t="s">
        <v>273</v>
      </c>
      <c r="BE348" s="235">
        <f>IF(N348="základní",J348,0)</f>
        <v>0</v>
      </c>
      <c r="BF348" s="235">
        <f>IF(N348="snížená",J348,0)</f>
        <v>0</v>
      </c>
      <c r="BG348" s="235">
        <f>IF(N348="zákl. přenesená",J348,0)</f>
        <v>0</v>
      </c>
      <c r="BH348" s="235">
        <f>IF(N348="sníž. přenesená",J348,0)</f>
        <v>0</v>
      </c>
      <c r="BI348" s="235">
        <f>IF(N348="nulová",J348,0)</f>
        <v>0</v>
      </c>
      <c r="BJ348" s="24" t="s">
        <v>84</v>
      </c>
      <c r="BK348" s="235">
        <f>ROUND(I348*H348,2)</f>
        <v>0</v>
      </c>
      <c r="BL348" s="24" t="s">
        <v>280</v>
      </c>
      <c r="BM348" s="24" t="s">
        <v>773</v>
      </c>
    </row>
    <row r="349" spans="2:47" s="1" customFormat="1" ht="13.5">
      <c r="B349" s="47"/>
      <c r="C349" s="75"/>
      <c r="D349" s="236" t="s">
        <v>282</v>
      </c>
      <c r="E349" s="75"/>
      <c r="F349" s="237" t="s">
        <v>774</v>
      </c>
      <c r="G349" s="75"/>
      <c r="H349" s="75"/>
      <c r="I349" s="194"/>
      <c r="J349" s="75"/>
      <c r="K349" s="75"/>
      <c r="L349" s="73"/>
      <c r="M349" s="238"/>
      <c r="N349" s="48"/>
      <c r="O349" s="48"/>
      <c r="P349" s="48"/>
      <c r="Q349" s="48"/>
      <c r="R349" s="48"/>
      <c r="S349" s="48"/>
      <c r="T349" s="96"/>
      <c r="AT349" s="24" t="s">
        <v>282</v>
      </c>
      <c r="AU349" s="24" t="s">
        <v>86</v>
      </c>
    </row>
    <row r="350" spans="2:51" s="11" customFormat="1" ht="13.5">
      <c r="B350" s="239"/>
      <c r="C350" s="240"/>
      <c r="D350" s="236" t="s">
        <v>304</v>
      </c>
      <c r="E350" s="241" t="s">
        <v>21</v>
      </c>
      <c r="F350" s="242" t="s">
        <v>188</v>
      </c>
      <c r="G350" s="240"/>
      <c r="H350" s="243">
        <v>2</v>
      </c>
      <c r="I350" s="244"/>
      <c r="J350" s="240"/>
      <c r="K350" s="240"/>
      <c r="L350" s="245"/>
      <c r="M350" s="246"/>
      <c r="N350" s="247"/>
      <c r="O350" s="247"/>
      <c r="P350" s="247"/>
      <c r="Q350" s="247"/>
      <c r="R350" s="247"/>
      <c r="S350" s="247"/>
      <c r="T350" s="248"/>
      <c r="AT350" s="249" t="s">
        <v>304</v>
      </c>
      <c r="AU350" s="249" t="s">
        <v>86</v>
      </c>
      <c r="AV350" s="11" t="s">
        <v>86</v>
      </c>
      <c r="AW350" s="11" t="s">
        <v>40</v>
      </c>
      <c r="AX350" s="11" t="s">
        <v>84</v>
      </c>
      <c r="AY350" s="249" t="s">
        <v>273</v>
      </c>
    </row>
    <row r="351" spans="2:65" s="1" customFormat="1" ht="16.5" customHeight="1">
      <c r="B351" s="47"/>
      <c r="C351" s="261" t="s">
        <v>775</v>
      </c>
      <c r="D351" s="261" t="s">
        <v>347</v>
      </c>
      <c r="E351" s="262" t="s">
        <v>776</v>
      </c>
      <c r="F351" s="263" t="s">
        <v>777</v>
      </c>
      <c r="G351" s="264" t="s">
        <v>295</v>
      </c>
      <c r="H351" s="265">
        <v>2.04</v>
      </c>
      <c r="I351" s="266"/>
      <c r="J351" s="267">
        <f>ROUND(I351*H351,2)</f>
        <v>0</v>
      </c>
      <c r="K351" s="263" t="s">
        <v>21</v>
      </c>
      <c r="L351" s="268"/>
      <c r="M351" s="269" t="s">
        <v>21</v>
      </c>
      <c r="N351" s="270" t="s">
        <v>47</v>
      </c>
      <c r="O351" s="48"/>
      <c r="P351" s="233">
        <f>O351*H351</f>
        <v>0</v>
      </c>
      <c r="Q351" s="233">
        <v>0.131</v>
      </c>
      <c r="R351" s="233">
        <f>Q351*H351</f>
        <v>0.26724000000000003</v>
      </c>
      <c r="S351" s="233">
        <v>0</v>
      </c>
      <c r="T351" s="234">
        <f>S351*H351</f>
        <v>0</v>
      </c>
      <c r="AR351" s="24" t="s">
        <v>318</v>
      </c>
      <c r="AT351" s="24" t="s">
        <v>347</v>
      </c>
      <c r="AU351" s="24" t="s">
        <v>86</v>
      </c>
      <c r="AY351" s="24" t="s">
        <v>273</v>
      </c>
      <c r="BE351" s="235">
        <f>IF(N351="základní",J351,0)</f>
        <v>0</v>
      </c>
      <c r="BF351" s="235">
        <f>IF(N351="snížená",J351,0)</f>
        <v>0</v>
      </c>
      <c r="BG351" s="235">
        <f>IF(N351="zákl. přenesená",J351,0)</f>
        <v>0</v>
      </c>
      <c r="BH351" s="235">
        <f>IF(N351="sníž. přenesená",J351,0)</f>
        <v>0</v>
      </c>
      <c r="BI351" s="235">
        <f>IF(N351="nulová",J351,0)</f>
        <v>0</v>
      </c>
      <c r="BJ351" s="24" t="s">
        <v>84</v>
      </c>
      <c r="BK351" s="235">
        <f>ROUND(I351*H351,2)</f>
        <v>0</v>
      </c>
      <c r="BL351" s="24" t="s">
        <v>280</v>
      </c>
      <c r="BM351" s="24" t="s">
        <v>778</v>
      </c>
    </row>
    <row r="352" spans="2:51" s="11" customFormat="1" ht="13.5">
      <c r="B352" s="239"/>
      <c r="C352" s="240"/>
      <c r="D352" s="236" t="s">
        <v>304</v>
      </c>
      <c r="E352" s="241" t="s">
        <v>21</v>
      </c>
      <c r="F352" s="242" t="s">
        <v>779</v>
      </c>
      <c r="G352" s="240"/>
      <c r="H352" s="243">
        <v>2.04</v>
      </c>
      <c r="I352" s="244"/>
      <c r="J352" s="240"/>
      <c r="K352" s="240"/>
      <c r="L352" s="245"/>
      <c r="M352" s="246"/>
      <c r="N352" s="247"/>
      <c r="O352" s="247"/>
      <c r="P352" s="247"/>
      <c r="Q352" s="247"/>
      <c r="R352" s="247"/>
      <c r="S352" s="247"/>
      <c r="T352" s="248"/>
      <c r="AT352" s="249" t="s">
        <v>304</v>
      </c>
      <c r="AU352" s="249" t="s">
        <v>86</v>
      </c>
      <c r="AV352" s="11" t="s">
        <v>86</v>
      </c>
      <c r="AW352" s="11" t="s">
        <v>40</v>
      </c>
      <c r="AX352" s="11" t="s">
        <v>84</v>
      </c>
      <c r="AY352" s="249" t="s">
        <v>273</v>
      </c>
    </row>
    <row r="353" spans="2:65" s="1" customFormat="1" ht="51" customHeight="1">
      <c r="B353" s="47"/>
      <c r="C353" s="224" t="s">
        <v>780</v>
      </c>
      <c r="D353" s="224" t="s">
        <v>275</v>
      </c>
      <c r="E353" s="225" t="s">
        <v>781</v>
      </c>
      <c r="F353" s="226" t="s">
        <v>782</v>
      </c>
      <c r="G353" s="227" t="s">
        <v>295</v>
      </c>
      <c r="H353" s="228">
        <v>53</v>
      </c>
      <c r="I353" s="229"/>
      <c r="J353" s="230">
        <f>ROUND(I353*H353,2)</f>
        <v>0</v>
      </c>
      <c r="K353" s="226" t="s">
        <v>279</v>
      </c>
      <c r="L353" s="73"/>
      <c r="M353" s="231" t="s">
        <v>21</v>
      </c>
      <c r="N353" s="232" t="s">
        <v>47</v>
      </c>
      <c r="O353" s="48"/>
      <c r="P353" s="233">
        <f>O353*H353</f>
        <v>0</v>
      </c>
      <c r="Q353" s="233">
        <v>0.10362</v>
      </c>
      <c r="R353" s="233">
        <f>Q353*H353</f>
        <v>5.49186</v>
      </c>
      <c r="S353" s="233">
        <v>0</v>
      </c>
      <c r="T353" s="234">
        <f>S353*H353</f>
        <v>0</v>
      </c>
      <c r="AR353" s="24" t="s">
        <v>280</v>
      </c>
      <c r="AT353" s="24" t="s">
        <v>275</v>
      </c>
      <c r="AU353" s="24" t="s">
        <v>86</v>
      </c>
      <c r="AY353" s="24" t="s">
        <v>273</v>
      </c>
      <c r="BE353" s="235">
        <f>IF(N353="základní",J353,0)</f>
        <v>0</v>
      </c>
      <c r="BF353" s="235">
        <f>IF(N353="snížená",J353,0)</f>
        <v>0</v>
      </c>
      <c r="BG353" s="235">
        <f>IF(N353="zákl. přenesená",J353,0)</f>
        <v>0</v>
      </c>
      <c r="BH353" s="235">
        <f>IF(N353="sníž. přenesená",J353,0)</f>
        <v>0</v>
      </c>
      <c r="BI353" s="235">
        <f>IF(N353="nulová",J353,0)</f>
        <v>0</v>
      </c>
      <c r="BJ353" s="24" t="s">
        <v>84</v>
      </c>
      <c r="BK353" s="235">
        <f>ROUND(I353*H353,2)</f>
        <v>0</v>
      </c>
      <c r="BL353" s="24" t="s">
        <v>280</v>
      </c>
      <c r="BM353" s="24" t="s">
        <v>783</v>
      </c>
    </row>
    <row r="354" spans="2:47" s="1" customFormat="1" ht="13.5">
      <c r="B354" s="47"/>
      <c r="C354" s="75"/>
      <c r="D354" s="236" t="s">
        <v>282</v>
      </c>
      <c r="E354" s="75"/>
      <c r="F354" s="237" t="s">
        <v>784</v>
      </c>
      <c r="G354" s="75"/>
      <c r="H354" s="75"/>
      <c r="I354" s="194"/>
      <c r="J354" s="75"/>
      <c r="K354" s="75"/>
      <c r="L354" s="73"/>
      <c r="M354" s="238"/>
      <c r="N354" s="48"/>
      <c r="O354" s="48"/>
      <c r="P354" s="48"/>
      <c r="Q354" s="48"/>
      <c r="R354" s="48"/>
      <c r="S354" s="48"/>
      <c r="T354" s="96"/>
      <c r="AT354" s="24" t="s">
        <v>282</v>
      </c>
      <c r="AU354" s="24" t="s">
        <v>86</v>
      </c>
    </row>
    <row r="355" spans="2:51" s="11" customFormat="1" ht="13.5">
      <c r="B355" s="239"/>
      <c r="C355" s="240"/>
      <c r="D355" s="236" t="s">
        <v>304</v>
      </c>
      <c r="E355" s="241" t="s">
        <v>21</v>
      </c>
      <c r="F355" s="242" t="s">
        <v>189</v>
      </c>
      <c r="G355" s="240"/>
      <c r="H355" s="243">
        <v>53</v>
      </c>
      <c r="I355" s="244"/>
      <c r="J355" s="240"/>
      <c r="K355" s="240"/>
      <c r="L355" s="245"/>
      <c r="M355" s="246"/>
      <c r="N355" s="247"/>
      <c r="O355" s="247"/>
      <c r="P355" s="247"/>
      <c r="Q355" s="247"/>
      <c r="R355" s="247"/>
      <c r="S355" s="247"/>
      <c r="T355" s="248"/>
      <c r="AT355" s="249" t="s">
        <v>304</v>
      </c>
      <c r="AU355" s="249" t="s">
        <v>86</v>
      </c>
      <c r="AV355" s="11" t="s">
        <v>86</v>
      </c>
      <c r="AW355" s="11" t="s">
        <v>40</v>
      </c>
      <c r="AX355" s="11" t="s">
        <v>84</v>
      </c>
      <c r="AY355" s="249" t="s">
        <v>273</v>
      </c>
    </row>
    <row r="356" spans="2:65" s="1" customFormat="1" ht="16.5" customHeight="1">
      <c r="B356" s="47"/>
      <c r="C356" s="261" t="s">
        <v>785</v>
      </c>
      <c r="D356" s="261" t="s">
        <v>347</v>
      </c>
      <c r="E356" s="262" t="s">
        <v>786</v>
      </c>
      <c r="F356" s="263" t="s">
        <v>787</v>
      </c>
      <c r="G356" s="264" t="s">
        <v>295</v>
      </c>
      <c r="H356" s="265">
        <v>54.06</v>
      </c>
      <c r="I356" s="266"/>
      <c r="J356" s="267">
        <f>ROUND(I356*H356,2)</f>
        <v>0</v>
      </c>
      <c r="K356" s="263" t="s">
        <v>21</v>
      </c>
      <c r="L356" s="268"/>
      <c r="M356" s="269" t="s">
        <v>21</v>
      </c>
      <c r="N356" s="270" t="s">
        <v>47</v>
      </c>
      <c r="O356" s="48"/>
      <c r="P356" s="233">
        <f>O356*H356</f>
        <v>0</v>
      </c>
      <c r="Q356" s="233">
        <v>0.176</v>
      </c>
      <c r="R356" s="233">
        <f>Q356*H356</f>
        <v>9.51456</v>
      </c>
      <c r="S356" s="233">
        <v>0</v>
      </c>
      <c r="T356" s="234">
        <f>S356*H356</f>
        <v>0</v>
      </c>
      <c r="AR356" s="24" t="s">
        <v>318</v>
      </c>
      <c r="AT356" s="24" t="s">
        <v>347</v>
      </c>
      <c r="AU356" s="24" t="s">
        <v>86</v>
      </c>
      <c r="AY356" s="24" t="s">
        <v>273</v>
      </c>
      <c r="BE356" s="235">
        <f>IF(N356="základní",J356,0)</f>
        <v>0</v>
      </c>
      <c r="BF356" s="235">
        <f>IF(N356="snížená",J356,0)</f>
        <v>0</v>
      </c>
      <c r="BG356" s="235">
        <f>IF(N356="zákl. přenesená",J356,0)</f>
        <v>0</v>
      </c>
      <c r="BH356" s="235">
        <f>IF(N356="sníž. přenesená",J356,0)</f>
        <v>0</v>
      </c>
      <c r="BI356" s="235">
        <f>IF(N356="nulová",J356,0)</f>
        <v>0</v>
      </c>
      <c r="BJ356" s="24" t="s">
        <v>84</v>
      </c>
      <c r="BK356" s="235">
        <f>ROUND(I356*H356,2)</f>
        <v>0</v>
      </c>
      <c r="BL356" s="24" t="s">
        <v>280</v>
      </c>
      <c r="BM356" s="24" t="s">
        <v>788</v>
      </c>
    </row>
    <row r="357" spans="2:51" s="11" customFormat="1" ht="13.5">
      <c r="B357" s="239"/>
      <c r="C357" s="240"/>
      <c r="D357" s="236" t="s">
        <v>304</v>
      </c>
      <c r="E357" s="241" t="s">
        <v>21</v>
      </c>
      <c r="F357" s="242" t="s">
        <v>789</v>
      </c>
      <c r="G357" s="240"/>
      <c r="H357" s="243">
        <v>54.06</v>
      </c>
      <c r="I357" s="244"/>
      <c r="J357" s="240"/>
      <c r="K357" s="240"/>
      <c r="L357" s="245"/>
      <c r="M357" s="246"/>
      <c r="N357" s="247"/>
      <c r="O357" s="247"/>
      <c r="P357" s="247"/>
      <c r="Q357" s="247"/>
      <c r="R357" s="247"/>
      <c r="S357" s="247"/>
      <c r="T357" s="248"/>
      <c r="AT357" s="249" t="s">
        <v>304</v>
      </c>
      <c r="AU357" s="249" t="s">
        <v>86</v>
      </c>
      <c r="AV357" s="11" t="s">
        <v>86</v>
      </c>
      <c r="AW357" s="11" t="s">
        <v>40</v>
      </c>
      <c r="AX357" s="11" t="s">
        <v>84</v>
      </c>
      <c r="AY357" s="249" t="s">
        <v>273</v>
      </c>
    </row>
    <row r="358" spans="2:65" s="1" customFormat="1" ht="25.5" customHeight="1">
      <c r="B358" s="47"/>
      <c r="C358" s="224" t="s">
        <v>790</v>
      </c>
      <c r="D358" s="224" t="s">
        <v>275</v>
      </c>
      <c r="E358" s="225" t="s">
        <v>791</v>
      </c>
      <c r="F358" s="226" t="s">
        <v>792</v>
      </c>
      <c r="G358" s="227" t="s">
        <v>342</v>
      </c>
      <c r="H358" s="228">
        <v>2.5</v>
      </c>
      <c r="I358" s="229"/>
      <c r="J358" s="230">
        <f>ROUND(I358*H358,2)</f>
        <v>0</v>
      </c>
      <c r="K358" s="226" t="s">
        <v>21</v>
      </c>
      <c r="L358" s="73"/>
      <c r="M358" s="231" t="s">
        <v>21</v>
      </c>
      <c r="N358" s="232" t="s">
        <v>47</v>
      </c>
      <c r="O358" s="48"/>
      <c r="P358" s="233">
        <f>O358*H358</f>
        <v>0</v>
      </c>
      <c r="Q358" s="233">
        <v>0.02888</v>
      </c>
      <c r="R358" s="233">
        <f>Q358*H358</f>
        <v>0.0722</v>
      </c>
      <c r="S358" s="233">
        <v>0</v>
      </c>
      <c r="T358" s="234">
        <f>S358*H358</f>
        <v>0</v>
      </c>
      <c r="AR358" s="24" t="s">
        <v>280</v>
      </c>
      <c r="AT358" s="24" t="s">
        <v>275</v>
      </c>
      <c r="AU358" s="24" t="s">
        <v>86</v>
      </c>
      <c r="AY358" s="24" t="s">
        <v>273</v>
      </c>
      <c r="BE358" s="235">
        <f>IF(N358="základní",J358,0)</f>
        <v>0</v>
      </c>
      <c r="BF358" s="235">
        <f>IF(N358="snížená",J358,0)</f>
        <v>0</v>
      </c>
      <c r="BG358" s="235">
        <f>IF(N358="zákl. přenesená",J358,0)</f>
        <v>0</v>
      </c>
      <c r="BH358" s="235">
        <f>IF(N358="sníž. přenesená",J358,0)</f>
        <v>0</v>
      </c>
      <c r="BI358" s="235">
        <f>IF(N358="nulová",J358,0)</f>
        <v>0</v>
      </c>
      <c r="BJ358" s="24" t="s">
        <v>84</v>
      </c>
      <c r="BK358" s="235">
        <f>ROUND(I358*H358,2)</f>
        <v>0</v>
      </c>
      <c r="BL358" s="24" t="s">
        <v>280</v>
      </c>
      <c r="BM358" s="24" t="s">
        <v>793</v>
      </c>
    </row>
    <row r="359" spans="2:51" s="11" customFormat="1" ht="13.5">
      <c r="B359" s="239"/>
      <c r="C359" s="240"/>
      <c r="D359" s="236" t="s">
        <v>304</v>
      </c>
      <c r="E359" s="241" t="s">
        <v>21</v>
      </c>
      <c r="F359" s="242" t="s">
        <v>794</v>
      </c>
      <c r="G359" s="240"/>
      <c r="H359" s="243">
        <v>2.5</v>
      </c>
      <c r="I359" s="244"/>
      <c r="J359" s="240"/>
      <c r="K359" s="240"/>
      <c r="L359" s="245"/>
      <c r="M359" s="246"/>
      <c r="N359" s="247"/>
      <c r="O359" s="247"/>
      <c r="P359" s="247"/>
      <c r="Q359" s="247"/>
      <c r="R359" s="247"/>
      <c r="S359" s="247"/>
      <c r="T359" s="248"/>
      <c r="AT359" s="249" t="s">
        <v>304</v>
      </c>
      <c r="AU359" s="249" t="s">
        <v>86</v>
      </c>
      <c r="AV359" s="11" t="s">
        <v>86</v>
      </c>
      <c r="AW359" s="11" t="s">
        <v>40</v>
      </c>
      <c r="AX359" s="11" t="s">
        <v>84</v>
      </c>
      <c r="AY359" s="249" t="s">
        <v>273</v>
      </c>
    </row>
    <row r="360" spans="2:63" s="10" customFormat="1" ht="29.85" customHeight="1">
      <c r="B360" s="208"/>
      <c r="C360" s="209"/>
      <c r="D360" s="210" t="s">
        <v>75</v>
      </c>
      <c r="E360" s="222" t="s">
        <v>192</v>
      </c>
      <c r="F360" s="222" t="s">
        <v>795</v>
      </c>
      <c r="G360" s="209"/>
      <c r="H360" s="209"/>
      <c r="I360" s="212"/>
      <c r="J360" s="223">
        <f>BK360</f>
        <v>0</v>
      </c>
      <c r="K360" s="209"/>
      <c r="L360" s="214"/>
      <c r="M360" s="215"/>
      <c r="N360" s="216"/>
      <c r="O360" s="216"/>
      <c r="P360" s="217">
        <f>SUM(P361:P503)</f>
        <v>0</v>
      </c>
      <c r="Q360" s="216"/>
      <c r="R360" s="217">
        <f>SUM(R361:R503)</f>
        <v>32.8119251</v>
      </c>
      <c r="S360" s="216"/>
      <c r="T360" s="218">
        <f>SUM(T361:T503)</f>
        <v>0</v>
      </c>
      <c r="AR360" s="219" t="s">
        <v>84</v>
      </c>
      <c r="AT360" s="220" t="s">
        <v>75</v>
      </c>
      <c r="AU360" s="220" t="s">
        <v>84</v>
      </c>
      <c r="AY360" s="219" t="s">
        <v>273</v>
      </c>
      <c r="BK360" s="221">
        <f>SUM(BK361:BK503)</f>
        <v>0</v>
      </c>
    </row>
    <row r="361" spans="2:65" s="1" customFormat="1" ht="38.25" customHeight="1">
      <c r="B361" s="47"/>
      <c r="C361" s="224" t="s">
        <v>796</v>
      </c>
      <c r="D361" s="224" t="s">
        <v>275</v>
      </c>
      <c r="E361" s="225" t="s">
        <v>797</v>
      </c>
      <c r="F361" s="226" t="s">
        <v>798</v>
      </c>
      <c r="G361" s="227" t="s">
        <v>295</v>
      </c>
      <c r="H361" s="228">
        <v>19.26</v>
      </c>
      <c r="I361" s="229"/>
      <c r="J361" s="230">
        <f>ROUND(I361*H361,2)</f>
        <v>0</v>
      </c>
      <c r="K361" s="226" t="s">
        <v>279</v>
      </c>
      <c r="L361" s="73"/>
      <c r="M361" s="231" t="s">
        <v>21</v>
      </c>
      <c r="N361" s="232" t="s">
        <v>47</v>
      </c>
      <c r="O361" s="48"/>
      <c r="P361" s="233">
        <f>O361*H361</f>
        <v>0</v>
      </c>
      <c r="Q361" s="233">
        <v>0.01838</v>
      </c>
      <c r="R361" s="233">
        <f>Q361*H361</f>
        <v>0.35399880000000006</v>
      </c>
      <c r="S361" s="233">
        <v>0</v>
      </c>
      <c r="T361" s="234">
        <f>S361*H361</f>
        <v>0</v>
      </c>
      <c r="AR361" s="24" t="s">
        <v>280</v>
      </c>
      <c r="AT361" s="24" t="s">
        <v>275</v>
      </c>
      <c r="AU361" s="24" t="s">
        <v>86</v>
      </c>
      <c r="AY361" s="24" t="s">
        <v>273</v>
      </c>
      <c r="BE361" s="235">
        <f>IF(N361="základní",J361,0)</f>
        <v>0</v>
      </c>
      <c r="BF361" s="235">
        <f>IF(N361="snížená",J361,0)</f>
        <v>0</v>
      </c>
      <c r="BG361" s="235">
        <f>IF(N361="zákl. přenesená",J361,0)</f>
        <v>0</v>
      </c>
      <c r="BH361" s="235">
        <f>IF(N361="sníž. přenesená",J361,0)</f>
        <v>0</v>
      </c>
      <c r="BI361" s="235">
        <f>IF(N361="nulová",J361,0)</f>
        <v>0</v>
      </c>
      <c r="BJ361" s="24" t="s">
        <v>84</v>
      </c>
      <c r="BK361" s="235">
        <f>ROUND(I361*H361,2)</f>
        <v>0</v>
      </c>
      <c r="BL361" s="24" t="s">
        <v>280</v>
      </c>
      <c r="BM361" s="24" t="s">
        <v>799</v>
      </c>
    </row>
    <row r="362" spans="2:47" s="1" customFormat="1" ht="13.5">
      <c r="B362" s="47"/>
      <c r="C362" s="75"/>
      <c r="D362" s="236" t="s">
        <v>282</v>
      </c>
      <c r="E362" s="75"/>
      <c r="F362" s="237" t="s">
        <v>800</v>
      </c>
      <c r="G362" s="75"/>
      <c r="H362" s="75"/>
      <c r="I362" s="194"/>
      <c r="J362" s="75"/>
      <c r="K362" s="75"/>
      <c r="L362" s="73"/>
      <c r="M362" s="238"/>
      <c r="N362" s="48"/>
      <c r="O362" s="48"/>
      <c r="P362" s="48"/>
      <c r="Q362" s="48"/>
      <c r="R362" s="48"/>
      <c r="S362" s="48"/>
      <c r="T362" s="96"/>
      <c r="AT362" s="24" t="s">
        <v>282</v>
      </c>
      <c r="AU362" s="24" t="s">
        <v>86</v>
      </c>
    </row>
    <row r="363" spans="2:51" s="11" customFormat="1" ht="13.5">
      <c r="B363" s="239"/>
      <c r="C363" s="240"/>
      <c r="D363" s="236" t="s">
        <v>304</v>
      </c>
      <c r="E363" s="241" t="s">
        <v>139</v>
      </c>
      <c r="F363" s="242" t="s">
        <v>140</v>
      </c>
      <c r="G363" s="240"/>
      <c r="H363" s="243">
        <v>19.26</v>
      </c>
      <c r="I363" s="244"/>
      <c r="J363" s="240"/>
      <c r="K363" s="240"/>
      <c r="L363" s="245"/>
      <c r="M363" s="246"/>
      <c r="N363" s="247"/>
      <c r="O363" s="247"/>
      <c r="P363" s="247"/>
      <c r="Q363" s="247"/>
      <c r="R363" s="247"/>
      <c r="S363" s="247"/>
      <c r="T363" s="248"/>
      <c r="AT363" s="249" t="s">
        <v>304</v>
      </c>
      <c r="AU363" s="249" t="s">
        <v>86</v>
      </c>
      <c r="AV363" s="11" t="s">
        <v>86</v>
      </c>
      <c r="AW363" s="11" t="s">
        <v>40</v>
      </c>
      <c r="AX363" s="11" t="s">
        <v>84</v>
      </c>
      <c r="AY363" s="249" t="s">
        <v>273</v>
      </c>
    </row>
    <row r="364" spans="2:65" s="1" customFormat="1" ht="51" customHeight="1">
      <c r="B364" s="47"/>
      <c r="C364" s="224" t="s">
        <v>801</v>
      </c>
      <c r="D364" s="224" t="s">
        <v>275</v>
      </c>
      <c r="E364" s="225" t="s">
        <v>802</v>
      </c>
      <c r="F364" s="226" t="s">
        <v>803</v>
      </c>
      <c r="G364" s="227" t="s">
        <v>295</v>
      </c>
      <c r="H364" s="228">
        <v>289.639</v>
      </c>
      <c r="I364" s="229"/>
      <c r="J364" s="230">
        <f>ROUND(I364*H364,2)</f>
        <v>0</v>
      </c>
      <c r="K364" s="226" t="s">
        <v>279</v>
      </c>
      <c r="L364" s="73"/>
      <c r="M364" s="231" t="s">
        <v>21</v>
      </c>
      <c r="N364" s="232" t="s">
        <v>47</v>
      </c>
      <c r="O364" s="48"/>
      <c r="P364" s="233">
        <f>O364*H364</f>
        <v>0</v>
      </c>
      <c r="Q364" s="233">
        <v>0.0021</v>
      </c>
      <c r="R364" s="233">
        <f>Q364*H364</f>
        <v>0.6082419</v>
      </c>
      <c r="S364" s="233">
        <v>0</v>
      </c>
      <c r="T364" s="234">
        <f>S364*H364</f>
        <v>0</v>
      </c>
      <c r="AR364" s="24" t="s">
        <v>280</v>
      </c>
      <c r="AT364" s="24" t="s">
        <v>275</v>
      </c>
      <c r="AU364" s="24" t="s">
        <v>86</v>
      </c>
      <c r="AY364" s="24" t="s">
        <v>273</v>
      </c>
      <c r="BE364" s="235">
        <f>IF(N364="základní",J364,0)</f>
        <v>0</v>
      </c>
      <c r="BF364" s="235">
        <f>IF(N364="snížená",J364,0)</f>
        <v>0</v>
      </c>
      <c r="BG364" s="235">
        <f>IF(N364="zákl. přenesená",J364,0)</f>
        <v>0</v>
      </c>
      <c r="BH364" s="235">
        <f>IF(N364="sníž. přenesená",J364,0)</f>
        <v>0</v>
      </c>
      <c r="BI364" s="235">
        <f>IF(N364="nulová",J364,0)</f>
        <v>0</v>
      </c>
      <c r="BJ364" s="24" t="s">
        <v>84</v>
      </c>
      <c r="BK364" s="235">
        <f>ROUND(I364*H364,2)</f>
        <v>0</v>
      </c>
      <c r="BL364" s="24" t="s">
        <v>280</v>
      </c>
      <c r="BM364" s="24" t="s">
        <v>804</v>
      </c>
    </row>
    <row r="365" spans="2:47" s="1" customFormat="1" ht="13.5">
      <c r="B365" s="47"/>
      <c r="C365" s="75"/>
      <c r="D365" s="236" t="s">
        <v>282</v>
      </c>
      <c r="E365" s="75"/>
      <c r="F365" s="237" t="s">
        <v>805</v>
      </c>
      <c r="G365" s="75"/>
      <c r="H365" s="75"/>
      <c r="I365" s="194"/>
      <c r="J365" s="75"/>
      <c r="K365" s="75"/>
      <c r="L365" s="73"/>
      <c r="M365" s="238"/>
      <c r="N365" s="48"/>
      <c r="O365" s="48"/>
      <c r="P365" s="48"/>
      <c r="Q365" s="48"/>
      <c r="R365" s="48"/>
      <c r="S365" s="48"/>
      <c r="T365" s="96"/>
      <c r="AT365" s="24" t="s">
        <v>282</v>
      </c>
      <c r="AU365" s="24" t="s">
        <v>86</v>
      </c>
    </row>
    <row r="366" spans="2:51" s="11" customFormat="1" ht="13.5">
      <c r="B366" s="239"/>
      <c r="C366" s="240"/>
      <c r="D366" s="236" t="s">
        <v>304</v>
      </c>
      <c r="E366" s="241" t="s">
        <v>21</v>
      </c>
      <c r="F366" s="242" t="s">
        <v>806</v>
      </c>
      <c r="G366" s="240"/>
      <c r="H366" s="243">
        <v>289.639</v>
      </c>
      <c r="I366" s="244"/>
      <c r="J366" s="240"/>
      <c r="K366" s="240"/>
      <c r="L366" s="245"/>
      <c r="M366" s="246"/>
      <c r="N366" s="247"/>
      <c r="O366" s="247"/>
      <c r="P366" s="247"/>
      <c r="Q366" s="247"/>
      <c r="R366" s="247"/>
      <c r="S366" s="247"/>
      <c r="T366" s="248"/>
      <c r="AT366" s="249" t="s">
        <v>304</v>
      </c>
      <c r="AU366" s="249" t="s">
        <v>86</v>
      </c>
      <c r="AV366" s="11" t="s">
        <v>86</v>
      </c>
      <c r="AW366" s="11" t="s">
        <v>40</v>
      </c>
      <c r="AX366" s="11" t="s">
        <v>84</v>
      </c>
      <c r="AY366" s="249" t="s">
        <v>273</v>
      </c>
    </row>
    <row r="367" spans="2:65" s="1" customFormat="1" ht="38.25" customHeight="1">
      <c r="B367" s="47"/>
      <c r="C367" s="224" t="s">
        <v>807</v>
      </c>
      <c r="D367" s="224" t="s">
        <v>275</v>
      </c>
      <c r="E367" s="225" t="s">
        <v>808</v>
      </c>
      <c r="F367" s="226" t="s">
        <v>809</v>
      </c>
      <c r="G367" s="227" t="s">
        <v>295</v>
      </c>
      <c r="H367" s="228">
        <v>127.631</v>
      </c>
      <c r="I367" s="229"/>
      <c r="J367" s="230">
        <f>ROUND(I367*H367,2)</f>
        <v>0</v>
      </c>
      <c r="K367" s="226" t="s">
        <v>279</v>
      </c>
      <c r="L367" s="73"/>
      <c r="M367" s="231" t="s">
        <v>21</v>
      </c>
      <c r="N367" s="232" t="s">
        <v>47</v>
      </c>
      <c r="O367" s="48"/>
      <c r="P367" s="233">
        <f>O367*H367</f>
        <v>0</v>
      </c>
      <c r="Q367" s="233">
        <v>0.01838</v>
      </c>
      <c r="R367" s="233">
        <f>Q367*H367</f>
        <v>2.3458577800000002</v>
      </c>
      <c r="S367" s="233">
        <v>0</v>
      </c>
      <c r="T367" s="234">
        <f>S367*H367</f>
        <v>0</v>
      </c>
      <c r="AR367" s="24" t="s">
        <v>280</v>
      </c>
      <c r="AT367" s="24" t="s">
        <v>275</v>
      </c>
      <c r="AU367" s="24" t="s">
        <v>86</v>
      </c>
      <c r="AY367" s="24" t="s">
        <v>273</v>
      </c>
      <c r="BE367" s="235">
        <f>IF(N367="základní",J367,0)</f>
        <v>0</v>
      </c>
      <c r="BF367" s="235">
        <f>IF(N367="snížená",J367,0)</f>
        <v>0</v>
      </c>
      <c r="BG367" s="235">
        <f>IF(N367="zákl. přenesená",J367,0)</f>
        <v>0</v>
      </c>
      <c r="BH367" s="235">
        <f>IF(N367="sníž. přenesená",J367,0)</f>
        <v>0</v>
      </c>
      <c r="BI367" s="235">
        <f>IF(N367="nulová",J367,0)</f>
        <v>0</v>
      </c>
      <c r="BJ367" s="24" t="s">
        <v>84</v>
      </c>
      <c r="BK367" s="235">
        <f>ROUND(I367*H367,2)</f>
        <v>0</v>
      </c>
      <c r="BL367" s="24" t="s">
        <v>280</v>
      </c>
      <c r="BM367" s="24" t="s">
        <v>810</v>
      </c>
    </row>
    <row r="368" spans="2:47" s="1" customFormat="1" ht="13.5">
      <c r="B368" s="47"/>
      <c r="C368" s="75"/>
      <c r="D368" s="236" t="s">
        <v>282</v>
      </c>
      <c r="E368" s="75"/>
      <c r="F368" s="237" t="s">
        <v>800</v>
      </c>
      <c r="G368" s="75"/>
      <c r="H368" s="75"/>
      <c r="I368" s="194"/>
      <c r="J368" s="75"/>
      <c r="K368" s="75"/>
      <c r="L368" s="73"/>
      <c r="M368" s="238"/>
      <c r="N368" s="48"/>
      <c r="O368" s="48"/>
      <c r="P368" s="48"/>
      <c r="Q368" s="48"/>
      <c r="R368" s="48"/>
      <c r="S368" s="48"/>
      <c r="T368" s="96"/>
      <c r="AT368" s="24" t="s">
        <v>282</v>
      </c>
      <c r="AU368" s="24" t="s">
        <v>86</v>
      </c>
    </row>
    <row r="369" spans="2:51" s="11" customFormat="1" ht="13.5">
      <c r="B369" s="239"/>
      <c r="C369" s="240"/>
      <c r="D369" s="236" t="s">
        <v>304</v>
      </c>
      <c r="E369" s="241" t="s">
        <v>141</v>
      </c>
      <c r="F369" s="242" t="s">
        <v>811</v>
      </c>
      <c r="G369" s="240"/>
      <c r="H369" s="243">
        <v>127.631</v>
      </c>
      <c r="I369" s="244"/>
      <c r="J369" s="240"/>
      <c r="K369" s="240"/>
      <c r="L369" s="245"/>
      <c r="M369" s="246"/>
      <c r="N369" s="247"/>
      <c r="O369" s="247"/>
      <c r="P369" s="247"/>
      <c r="Q369" s="247"/>
      <c r="R369" s="247"/>
      <c r="S369" s="247"/>
      <c r="T369" s="248"/>
      <c r="AT369" s="249" t="s">
        <v>304</v>
      </c>
      <c r="AU369" s="249" t="s">
        <v>86</v>
      </c>
      <c r="AV369" s="11" t="s">
        <v>86</v>
      </c>
      <c r="AW369" s="11" t="s">
        <v>40</v>
      </c>
      <c r="AX369" s="11" t="s">
        <v>84</v>
      </c>
      <c r="AY369" s="249" t="s">
        <v>273</v>
      </c>
    </row>
    <row r="370" spans="2:65" s="1" customFormat="1" ht="25.5" customHeight="1">
      <c r="B370" s="47"/>
      <c r="C370" s="224" t="s">
        <v>812</v>
      </c>
      <c r="D370" s="224" t="s">
        <v>275</v>
      </c>
      <c r="E370" s="225" t="s">
        <v>813</v>
      </c>
      <c r="F370" s="226" t="s">
        <v>814</v>
      </c>
      <c r="G370" s="227" t="s">
        <v>295</v>
      </c>
      <c r="H370" s="228">
        <v>82.133</v>
      </c>
      <c r="I370" s="229"/>
      <c r="J370" s="230">
        <f>ROUND(I370*H370,2)</f>
        <v>0</v>
      </c>
      <c r="K370" s="226" t="s">
        <v>279</v>
      </c>
      <c r="L370" s="73"/>
      <c r="M370" s="231" t="s">
        <v>21</v>
      </c>
      <c r="N370" s="232" t="s">
        <v>47</v>
      </c>
      <c r="O370" s="48"/>
      <c r="P370" s="233">
        <f>O370*H370</f>
        <v>0</v>
      </c>
      <c r="Q370" s="233">
        <v>0.00026</v>
      </c>
      <c r="R370" s="233">
        <f>Q370*H370</f>
        <v>0.021354579999999998</v>
      </c>
      <c r="S370" s="233">
        <v>0</v>
      </c>
      <c r="T370" s="234">
        <f>S370*H370</f>
        <v>0</v>
      </c>
      <c r="AR370" s="24" t="s">
        <v>280</v>
      </c>
      <c r="AT370" s="24" t="s">
        <v>275</v>
      </c>
      <c r="AU370" s="24" t="s">
        <v>86</v>
      </c>
      <c r="AY370" s="24" t="s">
        <v>273</v>
      </c>
      <c r="BE370" s="235">
        <f>IF(N370="základní",J370,0)</f>
        <v>0</v>
      </c>
      <c r="BF370" s="235">
        <f>IF(N370="snížená",J370,0)</f>
        <v>0</v>
      </c>
      <c r="BG370" s="235">
        <f>IF(N370="zákl. přenesená",J370,0)</f>
        <v>0</v>
      </c>
      <c r="BH370" s="235">
        <f>IF(N370="sníž. přenesená",J370,0)</f>
        <v>0</v>
      </c>
      <c r="BI370" s="235">
        <f>IF(N370="nulová",J370,0)</f>
        <v>0</v>
      </c>
      <c r="BJ370" s="24" t="s">
        <v>84</v>
      </c>
      <c r="BK370" s="235">
        <f>ROUND(I370*H370,2)</f>
        <v>0</v>
      </c>
      <c r="BL370" s="24" t="s">
        <v>280</v>
      </c>
      <c r="BM370" s="24" t="s">
        <v>815</v>
      </c>
    </row>
    <row r="371" spans="2:51" s="11" customFormat="1" ht="13.5">
      <c r="B371" s="239"/>
      <c r="C371" s="240"/>
      <c r="D371" s="236" t="s">
        <v>304</v>
      </c>
      <c r="E371" s="241" t="s">
        <v>21</v>
      </c>
      <c r="F371" s="242" t="s">
        <v>816</v>
      </c>
      <c r="G371" s="240"/>
      <c r="H371" s="243">
        <v>82.133</v>
      </c>
      <c r="I371" s="244"/>
      <c r="J371" s="240"/>
      <c r="K371" s="240"/>
      <c r="L371" s="245"/>
      <c r="M371" s="246"/>
      <c r="N371" s="247"/>
      <c r="O371" s="247"/>
      <c r="P371" s="247"/>
      <c r="Q371" s="247"/>
      <c r="R371" s="247"/>
      <c r="S371" s="247"/>
      <c r="T371" s="248"/>
      <c r="AT371" s="249" t="s">
        <v>304</v>
      </c>
      <c r="AU371" s="249" t="s">
        <v>86</v>
      </c>
      <c r="AV371" s="11" t="s">
        <v>86</v>
      </c>
      <c r="AW371" s="11" t="s">
        <v>40</v>
      </c>
      <c r="AX371" s="11" t="s">
        <v>84</v>
      </c>
      <c r="AY371" s="249" t="s">
        <v>273</v>
      </c>
    </row>
    <row r="372" spans="2:65" s="1" customFormat="1" ht="25.5" customHeight="1">
      <c r="B372" s="47"/>
      <c r="C372" s="224" t="s">
        <v>817</v>
      </c>
      <c r="D372" s="224" t="s">
        <v>275</v>
      </c>
      <c r="E372" s="225" t="s">
        <v>818</v>
      </c>
      <c r="F372" s="226" t="s">
        <v>819</v>
      </c>
      <c r="G372" s="227" t="s">
        <v>295</v>
      </c>
      <c r="H372" s="228">
        <v>3.21</v>
      </c>
      <c r="I372" s="229"/>
      <c r="J372" s="230">
        <f>ROUND(I372*H372,2)</f>
        <v>0</v>
      </c>
      <c r="K372" s="226" t="s">
        <v>279</v>
      </c>
      <c r="L372" s="73"/>
      <c r="M372" s="231" t="s">
        <v>21</v>
      </c>
      <c r="N372" s="232" t="s">
        <v>47</v>
      </c>
      <c r="O372" s="48"/>
      <c r="P372" s="233">
        <f>O372*H372</f>
        <v>0</v>
      </c>
      <c r="Q372" s="233">
        <v>0.00825</v>
      </c>
      <c r="R372" s="233">
        <f>Q372*H372</f>
        <v>0.026482500000000003</v>
      </c>
      <c r="S372" s="233">
        <v>0</v>
      </c>
      <c r="T372" s="234">
        <f>S372*H372</f>
        <v>0</v>
      </c>
      <c r="AR372" s="24" t="s">
        <v>280</v>
      </c>
      <c r="AT372" s="24" t="s">
        <v>275</v>
      </c>
      <c r="AU372" s="24" t="s">
        <v>86</v>
      </c>
      <c r="AY372" s="24" t="s">
        <v>273</v>
      </c>
      <c r="BE372" s="235">
        <f>IF(N372="základní",J372,0)</f>
        <v>0</v>
      </c>
      <c r="BF372" s="235">
        <f>IF(N372="snížená",J372,0)</f>
        <v>0</v>
      </c>
      <c r="BG372" s="235">
        <f>IF(N372="zákl. přenesená",J372,0)</f>
        <v>0</v>
      </c>
      <c r="BH372" s="235">
        <f>IF(N372="sníž. přenesená",J372,0)</f>
        <v>0</v>
      </c>
      <c r="BI372" s="235">
        <f>IF(N372="nulová",J372,0)</f>
        <v>0</v>
      </c>
      <c r="BJ372" s="24" t="s">
        <v>84</v>
      </c>
      <c r="BK372" s="235">
        <f>ROUND(I372*H372,2)</f>
        <v>0</v>
      </c>
      <c r="BL372" s="24" t="s">
        <v>280</v>
      </c>
      <c r="BM372" s="24" t="s">
        <v>820</v>
      </c>
    </row>
    <row r="373" spans="2:47" s="1" customFormat="1" ht="13.5">
      <c r="B373" s="47"/>
      <c r="C373" s="75"/>
      <c r="D373" s="236" t="s">
        <v>282</v>
      </c>
      <c r="E373" s="75"/>
      <c r="F373" s="237" t="s">
        <v>821</v>
      </c>
      <c r="G373" s="75"/>
      <c r="H373" s="75"/>
      <c r="I373" s="194"/>
      <c r="J373" s="75"/>
      <c r="K373" s="75"/>
      <c r="L373" s="73"/>
      <c r="M373" s="238"/>
      <c r="N373" s="48"/>
      <c r="O373" s="48"/>
      <c r="P373" s="48"/>
      <c r="Q373" s="48"/>
      <c r="R373" s="48"/>
      <c r="S373" s="48"/>
      <c r="T373" s="96"/>
      <c r="AT373" s="24" t="s">
        <v>282</v>
      </c>
      <c r="AU373" s="24" t="s">
        <v>86</v>
      </c>
    </row>
    <row r="374" spans="2:51" s="11" customFormat="1" ht="13.5">
      <c r="B374" s="239"/>
      <c r="C374" s="240"/>
      <c r="D374" s="236" t="s">
        <v>304</v>
      </c>
      <c r="E374" s="241" t="s">
        <v>156</v>
      </c>
      <c r="F374" s="242" t="s">
        <v>822</v>
      </c>
      <c r="G374" s="240"/>
      <c r="H374" s="243">
        <v>0.15</v>
      </c>
      <c r="I374" s="244"/>
      <c r="J374" s="240"/>
      <c r="K374" s="240"/>
      <c r="L374" s="245"/>
      <c r="M374" s="246"/>
      <c r="N374" s="247"/>
      <c r="O374" s="247"/>
      <c r="P374" s="247"/>
      <c r="Q374" s="247"/>
      <c r="R374" s="247"/>
      <c r="S374" s="247"/>
      <c r="T374" s="248"/>
      <c r="AT374" s="249" t="s">
        <v>304</v>
      </c>
      <c r="AU374" s="249" t="s">
        <v>86</v>
      </c>
      <c r="AV374" s="11" t="s">
        <v>86</v>
      </c>
      <c r="AW374" s="11" t="s">
        <v>40</v>
      </c>
      <c r="AX374" s="11" t="s">
        <v>76</v>
      </c>
      <c r="AY374" s="249" t="s">
        <v>273</v>
      </c>
    </row>
    <row r="375" spans="2:51" s="11" customFormat="1" ht="13.5">
      <c r="B375" s="239"/>
      <c r="C375" s="240"/>
      <c r="D375" s="236" t="s">
        <v>304</v>
      </c>
      <c r="E375" s="241" t="s">
        <v>158</v>
      </c>
      <c r="F375" s="242" t="s">
        <v>823</v>
      </c>
      <c r="G375" s="240"/>
      <c r="H375" s="243">
        <v>2.7</v>
      </c>
      <c r="I375" s="244"/>
      <c r="J375" s="240"/>
      <c r="K375" s="240"/>
      <c r="L375" s="245"/>
      <c r="M375" s="246"/>
      <c r="N375" s="247"/>
      <c r="O375" s="247"/>
      <c r="P375" s="247"/>
      <c r="Q375" s="247"/>
      <c r="R375" s="247"/>
      <c r="S375" s="247"/>
      <c r="T375" s="248"/>
      <c r="AT375" s="249" t="s">
        <v>304</v>
      </c>
      <c r="AU375" s="249" t="s">
        <v>86</v>
      </c>
      <c r="AV375" s="11" t="s">
        <v>86</v>
      </c>
      <c r="AW375" s="11" t="s">
        <v>40</v>
      </c>
      <c r="AX375" s="11" t="s">
        <v>76</v>
      </c>
      <c r="AY375" s="249" t="s">
        <v>273</v>
      </c>
    </row>
    <row r="376" spans="2:51" s="11" customFormat="1" ht="13.5">
      <c r="B376" s="239"/>
      <c r="C376" s="240"/>
      <c r="D376" s="236" t="s">
        <v>304</v>
      </c>
      <c r="E376" s="241" t="s">
        <v>160</v>
      </c>
      <c r="F376" s="242" t="s">
        <v>824</v>
      </c>
      <c r="G376" s="240"/>
      <c r="H376" s="243">
        <v>0.36</v>
      </c>
      <c r="I376" s="244"/>
      <c r="J376" s="240"/>
      <c r="K376" s="240"/>
      <c r="L376" s="245"/>
      <c r="M376" s="246"/>
      <c r="N376" s="247"/>
      <c r="O376" s="247"/>
      <c r="P376" s="247"/>
      <c r="Q376" s="247"/>
      <c r="R376" s="247"/>
      <c r="S376" s="247"/>
      <c r="T376" s="248"/>
      <c r="AT376" s="249" t="s">
        <v>304</v>
      </c>
      <c r="AU376" s="249" t="s">
        <v>86</v>
      </c>
      <c r="AV376" s="11" t="s">
        <v>86</v>
      </c>
      <c r="AW376" s="11" t="s">
        <v>40</v>
      </c>
      <c r="AX376" s="11" t="s">
        <v>76</v>
      </c>
      <c r="AY376" s="249" t="s">
        <v>273</v>
      </c>
    </row>
    <row r="377" spans="2:51" s="12" customFormat="1" ht="13.5">
      <c r="B377" s="250"/>
      <c r="C377" s="251"/>
      <c r="D377" s="236" t="s">
        <v>304</v>
      </c>
      <c r="E377" s="252" t="s">
        <v>21</v>
      </c>
      <c r="F377" s="253" t="s">
        <v>338</v>
      </c>
      <c r="G377" s="251"/>
      <c r="H377" s="254">
        <v>3.21</v>
      </c>
      <c r="I377" s="255"/>
      <c r="J377" s="251"/>
      <c r="K377" s="251"/>
      <c r="L377" s="256"/>
      <c r="M377" s="257"/>
      <c r="N377" s="258"/>
      <c r="O377" s="258"/>
      <c r="P377" s="258"/>
      <c r="Q377" s="258"/>
      <c r="R377" s="258"/>
      <c r="S377" s="258"/>
      <c r="T377" s="259"/>
      <c r="AT377" s="260" t="s">
        <v>304</v>
      </c>
      <c r="AU377" s="260" t="s">
        <v>86</v>
      </c>
      <c r="AV377" s="12" t="s">
        <v>280</v>
      </c>
      <c r="AW377" s="12" t="s">
        <v>40</v>
      </c>
      <c r="AX377" s="12" t="s">
        <v>84</v>
      </c>
      <c r="AY377" s="260" t="s">
        <v>273</v>
      </c>
    </row>
    <row r="378" spans="2:65" s="1" customFormat="1" ht="16.5" customHeight="1">
      <c r="B378" s="47"/>
      <c r="C378" s="261" t="s">
        <v>825</v>
      </c>
      <c r="D378" s="261" t="s">
        <v>347</v>
      </c>
      <c r="E378" s="262" t="s">
        <v>826</v>
      </c>
      <c r="F378" s="263" t="s">
        <v>827</v>
      </c>
      <c r="G378" s="264" t="s">
        <v>295</v>
      </c>
      <c r="H378" s="265">
        <v>3.121</v>
      </c>
      <c r="I378" s="266"/>
      <c r="J378" s="267">
        <f>ROUND(I378*H378,2)</f>
        <v>0</v>
      </c>
      <c r="K378" s="263" t="s">
        <v>279</v>
      </c>
      <c r="L378" s="268"/>
      <c r="M378" s="269" t="s">
        <v>21</v>
      </c>
      <c r="N378" s="270" t="s">
        <v>47</v>
      </c>
      <c r="O378" s="48"/>
      <c r="P378" s="233">
        <f>O378*H378</f>
        <v>0</v>
      </c>
      <c r="Q378" s="233">
        <v>0.00051</v>
      </c>
      <c r="R378" s="233">
        <f>Q378*H378</f>
        <v>0.00159171</v>
      </c>
      <c r="S378" s="233">
        <v>0</v>
      </c>
      <c r="T378" s="234">
        <f>S378*H378</f>
        <v>0</v>
      </c>
      <c r="AR378" s="24" t="s">
        <v>318</v>
      </c>
      <c r="AT378" s="24" t="s">
        <v>347</v>
      </c>
      <c r="AU378" s="24" t="s">
        <v>86</v>
      </c>
      <c r="AY378" s="24" t="s">
        <v>273</v>
      </c>
      <c r="BE378" s="235">
        <f>IF(N378="základní",J378,0)</f>
        <v>0</v>
      </c>
      <c r="BF378" s="235">
        <f>IF(N378="snížená",J378,0)</f>
        <v>0</v>
      </c>
      <c r="BG378" s="235">
        <f>IF(N378="zákl. přenesená",J378,0)</f>
        <v>0</v>
      </c>
      <c r="BH378" s="235">
        <f>IF(N378="sníž. přenesená",J378,0)</f>
        <v>0</v>
      </c>
      <c r="BI378" s="235">
        <f>IF(N378="nulová",J378,0)</f>
        <v>0</v>
      </c>
      <c r="BJ378" s="24" t="s">
        <v>84</v>
      </c>
      <c r="BK378" s="235">
        <f>ROUND(I378*H378,2)</f>
        <v>0</v>
      </c>
      <c r="BL378" s="24" t="s">
        <v>280</v>
      </c>
      <c r="BM378" s="24" t="s">
        <v>828</v>
      </c>
    </row>
    <row r="379" spans="2:47" s="1" customFormat="1" ht="13.5">
      <c r="B379" s="47"/>
      <c r="C379" s="75"/>
      <c r="D379" s="236" t="s">
        <v>352</v>
      </c>
      <c r="E379" s="75"/>
      <c r="F379" s="237" t="s">
        <v>829</v>
      </c>
      <c r="G379" s="75"/>
      <c r="H379" s="75"/>
      <c r="I379" s="194"/>
      <c r="J379" s="75"/>
      <c r="K379" s="75"/>
      <c r="L379" s="73"/>
      <c r="M379" s="238"/>
      <c r="N379" s="48"/>
      <c r="O379" s="48"/>
      <c r="P379" s="48"/>
      <c r="Q379" s="48"/>
      <c r="R379" s="48"/>
      <c r="S379" s="48"/>
      <c r="T379" s="96"/>
      <c r="AT379" s="24" t="s">
        <v>352</v>
      </c>
      <c r="AU379" s="24" t="s">
        <v>86</v>
      </c>
    </row>
    <row r="380" spans="2:51" s="11" customFormat="1" ht="13.5">
      <c r="B380" s="239"/>
      <c r="C380" s="240"/>
      <c r="D380" s="236" t="s">
        <v>304</v>
      </c>
      <c r="E380" s="241" t="s">
        <v>21</v>
      </c>
      <c r="F380" s="242" t="s">
        <v>830</v>
      </c>
      <c r="G380" s="240"/>
      <c r="H380" s="243">
        <v>3.121</v>
      </c>
      <c r="I380" s="244"/>
      <c r="J380" s="240"/>
      <c r="K380" s="240"/>
      <c r="L380" s="245"/>
      <c r="M380" s="246"/>
      <c r="N380" s="247"/>
      <c r="O380" s="247"/>
      <c r="P380" s="247"/>
      <c r="Q380" s="247"/>
      <c r="R380" s="247"/>
      <c r="S380" s="247"/>
      <c r="T380" s="248"/>
      <c r="AT380" s="249" t="s">
        <v>304</v>
      </c>
      <c r="AU380" s="249" t="s">
        <v>86</v>
      </c>
      <c r="AV380" s="11" t="s">
        <v>86</v>
      </c>
      <c r="AW380" s="11" t="s">
        <v>40</v>
      </c>
      <c r="AX380" s="11" t="s">
        <v>84</v>
      </c>
      <c r="AY380" s="249" t="s">
        <v>273</v>
      </c>
    </row>
    <row r="381" spans="2:65" s="1" customFormat="1" ht="16.5" customHeight="1">
      <c r="B381" s="47"/>
      <c r="C381" s="261" t="s">
        <v>831</v>
      </c>
      <c r="D381" s="261" t="s">
        <v>347</v>
      </c>
      <c r="E381" s="262" t="s">
        <v>832</v>
      </c>
      <c r="F381" s="263" t="s">
        <v>833</v>
      </c>
      <c r="G381" s="264" t="s">
        <v>295</v>
      </c>
      <c r="H381" s="265">
        <v>0.153</v>
      </c>
      <c r="I381" s="266"/>
      <c r="J381" s="267">
        <f>ROUND(I381*H381,2)</f>
        <v>0</v>
      </c>
      <c r="K381" s="263" t="s">
        <v>279</v>
      </c>
      <c r="L381" s="268"/>
      <c r="M381" s="269" t="s">
        <v>21</v>
      </c>
      <c r="N381" s="270" t="s">
        <v>47</v>
      </c>
      <c r="O381" s="48"/>
      <c r="P381" s="233">
        <f>O381*H381</f>
        <v>0</v>
      </c>
      <c r="Q381" s="233">
        <v>0.0009</v>
      </c>
      <c r="R381" s="233">
        <f>Q381*H381</f>
        <v>0.00013769999999999999</v>
      </c>
      <c r="S381" s="233">
        <v>0</v>
      </c>
      <c r="T381" s="234">
        <f>S381*H381</f>
        <v>0</v>
      </c>
      <c r="AR381" s="24" t="s">
        <v>318</v>
      </c>
      <c r="AT381" s="24" t="s">
        <v>347</v>
      </c>
      <c r="AU381" s="24" t="s">
        <v>86</v>
      </c>
      <c r="AY381" s="24" t="s">
        <v>273</v>
      </c>
      <c r="BE381" s="235">
        <f>IF(N381="základní",J381,0)</f>
        <v>0</v>
      </c>
      <c r="BF381" s="235">
        <f>IF(N381="snížená",J381,0)</f>
        <v>0</v>
      </c>
      <c r="BG381" s="235">
        <f>IF(N381="zákl. přenesená",J381,0)</f>
        <v>0</v>
      </c>
      <c r="BH381" s="235">
        <f>IF(N381="sníž. přenesená",J381,0)</f>
        <v>0</v>
      </c>
      <c r="BI381" s="235">
        <f>IF(N381="nulová",J381,0)</f>
        <v>0</v>
      </c>
      <c r="BJ381" s="24" t="s">
        <v>84</v>
      </c>
      <c r="BK381" s="235">
        <f>ROUND(I381*H381,2)</f>
        <v>0</v>
      </c>
      <c r="BL381" s="24" t="s">
        <v>280</v>
      </c>
      <c r="BM381" s="24" t="s">
        <v>834</v>
      </c>
    </row>
    <row r="382" spans="2:47" s="1" customFormat="1" ht="13.5">
      <c r="B382" s="47"/>
      <c r="C382" s="75"/>
      <c r="D382" s="236" t="s">
        <v>352</v>
      </c>
      <c r="E382" s="75"/>
      <c r="F382" s="237" t="s">
        <v>835</v>
      </c>
      <c r="G382" s="75"/>
      <c r="H382" s="75"/>
      <c r="I382" s="194"/>
      <c r="J382" s="75"/>
      <c r="K382" s="75"/>
      <c r="L382" s="73"/>
      <c r="M382" s="238"/>
      <c r="N382" s="48"/>
      <c r="O382" s="48"/>
      <c r="P382" s="48"/>
      <c r="Q382" s="48"/>
      <c r="R382" s="48"/>
      <c r="S382" s="48"/>
      <c r="T382" s="96"/>
      <c r="AT382" s="24" t="s">
        <v>352</v>
      </c>
      <c r="AU382" s="24" t="s">
        <v>86</v>
      </c>
    </row>
    <row r="383" spans="2:51" s="11" customFormat="1" ht="13.5">
      <c r="B383" s="239"/>
      <c r="C383" s="240"/>
      <c r="D383" s="236" t="s">
        <v>304</v>
      </c>
      <c r="E383" s="241" t="s">
        <v>21</v>
      </c>
      <c r="F383" s="242" t="s">
        <v>836</v>
      </c>
      <c r="G383" s="240"/>
      <c r="H383" s="243">
        <v>0.153</v>
      </c>
      <c r="I383" s="244"/>
      <c r="J383" s="240"/>
      <c r="K383" s="240"/>
      <c r="L383" s="245"/>
      <c r="M383" s="246"/>
      <c r="N383" s="247"/>
      <c r="O383" s="247"/>
      <c r="P383" s="247"/>
      <c r="Q383" s="247"/>
      <c r="R383" s="247"/>
      <c r="S383" s="247"/>
      <c r="T383" s="248"/>
      <c r="AT383" s="249" t="s">
        <v>304</v>
      </c>
      <c r="AU383" s="249" t="s">
        <v>86</v>
      </c>
      <c r="AV383" s="11" t="s">
        <v>86</v>
      </c>
      <c r="AW383" s="11" t="s">
        <v>40</v>
      </c>
      <c r="AX383" s="11" t="s">
        <v>84</v>
      </c>
      <c r="AY383" s="249" t="s">
        <v>273</v>
      </c>
    </row>
    <row r="384" spans="2:65" s="1" customFormat="1" ht="25.5" customHeight="1">
      <c r="B384" s="47"/>
      <c r="C384" s="224" t="s">
        <v>837</v>
      </c>
      <c r="D384" s="224" t="s">
        <v>275</v>
      </c>
      <c r="E384" s="225" t="s">
        <v>838</v>
      </c>
      <c r="F384" s="226" t="s">
        <v>839</v>
      </c>
      <c r="G384" s="227" t="s">
        <v>295</v>
      </c>
      <c r="H384" s="228">
        <v>82.503</v>
      </c>
      <c r="I384" s="229"/>
      <c r="J384" s="230">
        <f>ROUND(I384*H384,2)</f>
        <v>0</v>
      </c>
      <c r="K384" s="226" t="s">
        <v>279</v>
      </c>
      <c r="L384" s="73"/>
      <c r="M384" s="231" t="s">
        <v>21</v>
      </c>
      <c r="N384" s="232" t="s">
        <v>47</v>
      </c>
      <c r="O384" s="48"/>
      <c r="P384" s="233">
        <f>O384*H384</f>
        <v>0</v>
      </c>
      <c r="Q384" s="233">
        <v>0.00825</v>
      </c>
      <c r="R384" s="233">
        <f>Q384*H384</f>
        <v>0.68064975</v>
      </c>
      <c r="S384" s="233">
        <v>0</v>
      </c>
      <c r="T384" s="234">
        <f>S384*H384</f>
        <v>0</v>
      </c>
      <c r="AR384" s="24" t="s">
        <v>280</v>
      </c>
      <c r="AT384" s="24" t="s">
        <v>275</v>
      </c>
      <c r="AU384" s="24" t="s">
        <v>86</v>
      </c>
      <c r="AY384" s="24" t="s">
        <v>273</v>
      </c>
      <c r="BE384" s="235">
        <f>IF(N384="základní",J384,0)</f>
        <v>0</v>
      </c>
      <c r="BF384" s="235">
        <f>IF(N384="snížená",J384,0)</f>
        <v>0</v>
      </c>
      <c r="BG384" s="235">
        <f>IF(N384="zákl. přenesená",J384,0)</f>
        <v>0</v>
      </c>
      <c r="BH384" s="235">
        <f>IF(N384="sníž. přenesená",J384,0)</f>
        <v>0</v>
      </c>
      <c r="BI384" s="235">
        <f>IF(N384="nulová",J384,0)</f>
        <v>0</v>
      </c>
      <c r="BJ384" s="24" t="s">
        <v>84</v>
      </c>
      <c r="BK384" s="235">
        <f>ROUND(I384*H384,2)</f>
        <v>0</v>
      </c>
      <c r="BL384" s="24" t="s">
        <v>280</v>
      </c>
      <c r="BM384" s="24" t="s">
        <v>840</v>
      </c>
    </row>
    <row r="385" spans="2:47" s="1" customFormat="1" ht="13.5">
      <c r="B385" s="47"/>
      <c r="C385" s="75"/>
      <c r="D385" s="236" t="s">
        <v>282</v>
      </c>
      <c r="E385" s="75"/>
      <c r="F385" s="237" t="s">
        <v>821</v>
      </c>
      <c r="G385" s="75"/>
      <c r="H385" s="75"/>
      <c r="I385" s="194"/>
      <c r="J385" s="75"/>
      <c r="K385" s="75"/>
      <c r="L385" s="73"/>
      <c r="M385" s="238"/>
      <c r="N385" s="48"/>
      <c r="O385" s="48"/>
      <c r="P385" s="48"/>
      <c r="Q385" s="48"/>
      <c r="R385" s="48"/>
      <c r="S385" s="48"/>
      <c r="T385" s="96"/>
      <c r="AT385" s="24" t="s">
        <v>282</v>
      </c>
      <c r="AU385" s="24" t="s">
        <v>86</v>
      </c>
    </row>
    <row r="386" spans="2:51" s="11" customFormat="1" ht="13.5">
      <c r="B386" s="239"/>
      <c r="C386" s="240"/>
      <c r="D386" s="236" t="s">
        <v>304</v>
      </c>
      <c r="E386" s="241" t="s">
        <v>162</v>
      </c>
      <c r="F386" s="242" t="s">
        <v>841</v>
      </c>
      <c r="G386" s="240"/>
      <c r="H386" s="243">
        <v>10.877</v>
      </c>
      <c r="I386" s="244"/>
      <c r="J386" s="240"/>
      <c r="K386" s="240"/>
      <c r="L386" s="245"/>
      <c r="M386" s="246"/>
      <c r="N386" s="247"/>
      <c r="O386" s="247"/>
      <c r="P386" s="247"/>
      <c r="Q386" s="247"/>
      <c r="R386" s="247"/>
      <c r="S386" s="247"/>
      <c r="T386" s="248"/>
      <c r="AT386" s="249" t="s">
        <v>304</v>
      </c>
      <c r="AU386" s="249" t="s">
        <v>86</v>
      </c>
      <c r="AV386" s="11" t="s">
        <v>86</v>
      </c>
      <c r="AW386" s="11" t="s">
        <v>40</v>
      </c>
      <c r="AX386" s="11" t="s">
        <v>76</v>
      </c>
      <c r="AY386" s="249" t="s">
        <v>273</v>
      </c>
    </row>
    <row r="387" spans="2:51" s="11" customFormat="1" ht="13.5">
      <c r="B387" s="239"/>
      <c r="C387" s="240"/>
      <c r="D387" s="236" t="s">
        <v>304</v>
      </c>
      <c r="E387" s="241" t="s">
        <v>166</v>
      </c>
      <c r="F387" s="242" t="s">
        <v>842</v>
      </c>
      <c r="G387" s="240"/>
      <c r="H387" s="243">
        <v>3.22</v>
      </c>
      <c r="I387" s="244"/>
      <c r="J387" s="240"/>
      <c r="K387" s="240"/>
      <c r="L387" s="245"/>
      <c r="M387" s="246"/>
      <c r="N387" s="247"/>
      <c r="O387" s="247"/>
      <c r="P387" s="247"/>
      <c r="Q387" s="247"/>
      <c r="R387" s="247"/>
      <c r="S387" s="247"/>
      <c r="T387" s="248"/>
      <c r="AT387" s="249" t="s">
        <v>304</v>
      </c>
      <c r="AU387" s="249" t="s">
        <v>86</v>
      </c>
      <c r="AV387" s="11" t="s">
        <v>86</v>
      </c>
      <c r="AW387" s="11" t="s">
        <v>40</v>
      </c>
      <c r="AX387" s="11" t="s">
        <v>76</v>
      </c>
      <c r="AY387" s="249" t="s">
        <v>273</v>
      </c>
    </row>
    <row r="388" spans="2:51" s="14" customFormat="1" ht="13.5">
      <c r="B388" s="281"/>
      <c r="C388" s="282"/>
      <c r="D388" s="236" t="s">
        <v>304</v>
      </c>
      <c r="E388" s="283" t="s">
        <v>21</v>
      </c>
      <c r="F388" s="284" t="s">
        <v>843</v>
      </c>
      <c r="G388" s="282"/>
      <c r="H388" s="285">
        <v>14.097</v>
      </c>
      <c r="I388" s="286"/>
      <c r="J388" s="282"/>
      <c r="K388" s="282"/>
      <c r="L388" s="287"/>
      <c r="M388" s="288"/>
      <c r="N388" s="289"/>
      <c r="O388" s="289"/>
      <c r="P388" s="289"/>
      <c r="Q388" s="289"/>
      <c r="R388" s="289"/>
      <c r="S388" s="289"/>
      <c r="T388" s="290"/>
      <c r="AT388" s="291" t="s">
        <v>304</v>
      </c>
      <c r="AU388" s="291" t="s">
        <v>86</v>
      </c>
      <c r="AV388" s="14" t="s">
        <v>288</v>
      </c>
      <c r="AW388" s="14" t="s">
        <v>40</v>
      </c>
      <c r="AX388" s="14" t="s">
        <v>76</v>
      </c>
      <c r="AY388" s="291" t="s">
        <v>273</v>
      </c>
    </row>
    <row r="389" spans="2:51" s="11" customFormat="1" ht="13.5">
      <c r="B389" s="239"/>
      <c r="C389" s="240"/>
      <c r="D389" s="236" t="s">
        <v>304</v>
      </c>
      <c r="E389" s="241" t="s">
        <v>21</v>
      </c>
      <c r="F389" s="242" t="s">
        <v>844</v>
      </c>
      <c r="G389" s="240"/>
      <c r="H389" s="243">
        <v>72.651</v>
      </c>
      <c r="I389" s="244"/>
      <c r="J389" s="240"/>
      <c r="K389" s="240"/>
      <c r="L389" s="245"/>
      <c r="M389" s="246"/>
      <c r="N389" s="247"/>
      <c r="O389" s="247"/>
      <c r="P389" s="247"/>
      <c r="Q389" s="247"/>
      <c r="R389" s="247"/>
      <c r="S389" s="247"/>
      <c r="T389" s="248"/>
      <c r="AT389" s="249" t="s">
        <v>304</v>
      </c>
      <c r="AU389" s="249" t="s">
        <v>86</v>
      </c>
      <c r="AV389" s="11" t="s">
        <v>86</v>
      </c>
      <c r="AW389" s="11" t="s">
        <v>40</v>
      </c>
      <c r="AX389" s="11" t="s">
        <v>76</v>
      </c>
      <c r="AY389" s="249" t="s">
        <v>273</v>
      </c>
    </row>
    <row r="390" spans="2:51" s="11" customFormat="1" ht="13.5">
      <c r="B390" s="239"/>
      <c r="C390" s="240"/>
      <c r="D390" s="236" t="s">
        <v>304</v>
      </c>
      <c r="E390" s="241" t="s">
        <v>21</v>
      </c>
      <c r="F390" s="242" t="s">
        <v>845</v>
      </c>
      <c r="G390" s="240"/>
      <c r="H390" s="243">
        <v>-3.743</v>
      </c>
      <c r="I390" s="244"/>
      <c r="J390" s="240"/>
      <c r="K390" s="240"/>
      <c r="L390" s="245"/>
      <c r="M390" s="246"/>
      <c r="N390" s="247"/>
      <c r="O390" s="247"/>
      <c r="P390" s="247"/>
      <c r="Q390" s="247"/>
      <c r="R390" s="247"/>
      <c r="S390" s="247"/>
      <c r="T390" s="248"/>
      <c r="AT390" s="249" t="s">
        <v>304</v>
      </c>
      <c r="AU390" s="249" t="s">
        <v>86</v>
      </c>
      <c r="AV390" s="11" t="s">
        <v>86</v>
      </c>
      <c r="AW390" s="11" t="s">
        <v>40</v>
      </c>
      <c r="AX390" s="11" t="s">
        <v>76</v>
      </c>
      <c r="AY390" s="249" t="s">
        <v>273</v>
      </c>
    </row>
    <row r="391" spans="2:51" s="11" customFormat="1" ht="13.5">
      <c r="B391" s="239"/>
      <c r="C391" s="240"/>
      <c r="D391" s="236" t="s">
        <v>304</v>
      </c>
      <c r="E391" s="241" t="s">
        <v>21</v>
      </c>
      <c r="F391" s="242" t="s">
        <v>504</v>
      </c>
      <c r="G391" s="240"/>
      <c r="H391" s="243">
        <v>-0.502</v>
      </c>
      <c r="I391" s="244"/>
      <c r="J391" s="240"/>
      <c r="K391" s="240"/>
      <c r="L391" s="245"/>
      <c r="M391" s="246"/>
      <c r="N391" s="247"/>
      <c r="O391" s="247"/>
      <c r="P391" s="247"/>
      <c r="Q391" s="247"/>
      <c r="R391" s="247"/>
      <c r="S391" s="247"/>
      <c r="T391" s="248"/>
      <c r="AT391" s="249" t="s">
        <v>304</v>
      </c>
      <c r="AU391" s="249" t="s">
        <v>86</v>
      </c>
      <c r="AV391" s="11" t="s">
        <v>86</v>
      </c>
      <c r="AW391" s="11" t="s">
        <v>40</v>
      </c>
      <c r="AX391" s="11" t="s">
        <v>76</v>
      </c>
      <c r="AY391" s="249" t="s">
        <v>273</v>
      </c>
    </row>
    <row r="392" spans="2:51" s="14" customFormat="1" ht="13.5">
      <c r="B392" s="281"/>
      <c r="C392" s="282"/>
      <c r="D392" s="236" t="s">
        <v>304</v>
      </c>
      <c r="E392" s="283" t="s">
        <v>168</v>
      </c>
      <c r="F392" s="284" t="s">
        <v>843</v>
      </c>
      <c r="G392" s="282"/>
      <c r="H392" s="285">
        <v>68.406</v>
      </c>
      <c r="I392" s="286"/>
      <c r="J392" s="282"/>
      <c r="K392" s="282"/>
      <c r="L392" s="287"/>
      <c r="M392" s="288"/>
      <c r="N392" s="289"/>
      <c r="O392" s="289"/>
      <c r="P392" s="289"/>
      <c r="Q392" s="289"/>
      <c r="R392" s="289"/>
      <c r="S392" s="289"/>
      <c r="T392" s="290"/>
      <c r="AT392" s="291" t="s">
        <v>304</v>
      </c>
      <c r="AU392" s="291" t="s">
        <v>86</v>
      </c>
      <c r="AV392" s="14" t="s">
        <v>288</v>
      </c>
      <c r="AW392" s="14" t="s">
        <v>40</v>
      </c>
      <c r="AX392" s="14" t="s">
        <v>76</v>
      </c>
      <c r="AY392" s="291" t="s">
        <v>273</v>
      </c>
    </row>
    <row r="393" spans="2:51" s="12" customFormat="1" ht="13.5">
      <c r="B393" s="250"/>
      <c r="C393" s="251"/>
      <c r="D393" s="236" t="s">
        <v>304</v>
      </c>
      <c r="E393" s="252" t="s">
        <v>21</v>
      </c>
      <c r="F393" s="253" t="s">
        <v>338</v>
      </c>
      <c r="G393" s="251"/>
      <c r="H393" s="254">
        <v>82.503</v>
      </c>
      <c r="I393" s="255"/>
      <c r="J393" s="251"/>
      <c r="K393" s="251"/>
      <c r="L393" s="256"/>
      <c r="M393" s="257"/>
      <c r="N393" s="258"/>
      <c r="O393" s="258"/>
      <c r="P393" s="258"/>
      <c r="Q393" s="258"/>
      <c r="R393" s="258"/>
      <c r="S393" s="258"/>
      <c r="T393" s="259"/>
      <c r="AT393" s="260" t="s">
        <v>304</v>
      </c>
      <c r="AU393" s="260" t="s">
        <v>86</v>
      </c>
      <c r="AV393" s="12" t="s">
        <v>280</v>
      </c>
      <c r="AW393" s="12" t="s">
        <v>40</v>
      </c>
      <c r="AX393" s="12" t="s">
        <v>84</v>
      </c>
      <c r="AY393" s="260" t="s">
        <v>273</v>
      </c>
    </row>
    <row r="394" spans="2:65" s="1" customFormat="1" ht="16.5" customHeight="1">
      <c r="B394" s="47"/>
      <c r="C394" s="261" t="s">
        <v>846</v>
      </c>
      <c r="D394" s="261" t="s">
        <v>347</v>
      </c>
      <c r="E394" s="262" t="s">
        <v>847</v>
      </c>
      <c r="F394" s="263" t="s">
        <v>848</v>
      </c>
      <c r="G394" s="264" t="s">
        <v>295</v>
      </c>
      <c r="H394" s="265">
        <v>69.774</v>
      </c>
      <c r="I394" s="266"/>
      <c r="J394" s="267">
        <f>ROUND(I394*H394,2)</f>
        <v>0</v>
      </c>
      <c r="K394" s="263" t="s">
        <v>279</v>
      </c>
      <c r="L394" s="268"/>
      <c r="M394" s="269" t="s">
        <v>21</v>
      </c>
      <c r="N394" s="270" t="s">
        <v>47</v>
      </c>
      <c r="O394" s="48"/>
      <c r="P394" s="233">
        <f>O394*H394</f>
        <v>0</v>
      </c>
      <c r="Q394" s="233">
        <v>0.00085</v>
      </c>
      <c r="R394" s="233">
        <f>Q394*H394</f>
        <v>0.0593079</v>
      </c>
      <c r="S394" s="233">
        <v>0</v>
      </c>
      <c r="T394" s="234">
        <f>S394*H394</f>
        <v>0</v>
      </c>
      <c r="AR394" s="24" t="s">
        <v>318</v>
      </c>
      <c r="AT394" s="24" t="s">
        <v>347</v>
      </c>
      <c r="AU394" s="24" t="s">
        <v>86</v>
      </c>
      <c r="AY394" s="24" t="s">
        <v>273</v>
      </c>
      <c r="BE394" s="235">
        <f>IF(N394="základní",J394,0)</f>
        <v>0</v>
      </c>
      <c r="BF394" s="235">
        <f>IF(N394="snížená",J394,0)</f>
        <v>0</v>
      </c>
      <c r="BG394" s="235">
        <f>IF(N394="zákl. přenesená",J394,0)</f>
        <v>0</v>
      </c>
      <c r="BH394" s="235">
        <f>IF(N394="sníž. přenesená",J394,0)</f>
        <v>0</v>
      </c>
      <c r="BI394" s="235">
        <f>IF(N394="nulová",J394,0)</f>
        <v>0</v>
      </c>
      <c r="BJ394" s="24" t="s">
        <v>84</v>
      </c>
      <c r="BK394" s="235">
        <f>ROUND(I394*H394,2)</f>
        <v>0</v>
      </c>
      <c r="BL394" s="24" t="s">
        <v>280</v>
      </c>
      <c r="BM394" s="24" t="s">
        <v>849</v>
      </c>
    </row>
    <row r="395" spans="2:47" s="1" customFormat="1" ht="13.5">
      <c r="B395" s="47"/>
      <c r="C395" s="75"/>
      <c r="D395" s="236" t="s">
        <v>352</v>
      </c>
      <c r="E395" s="75"/>
      <c r="F395" s="237" t="s">
        <v>829</v>
      </c>
      <c r="G395" s="75"/>
      <c r="H395" s="75"/>
      <c r="I395" s="194"/>
      <c r="J395" s="75"/>
      <c r="K395" s="75"/>
      <c r="L395" s="73"/>
      <c r="M395" s="238"/>
      <c r="N395" s="48"/>
      <c r="O395" s="48"/>
      <c r="P395" s="48"/>
      <c r="Q395" s="48"/>
      <c r="R395" s="48"/>
      <c r="S395" s="48"/>
      <c r="T395" s="96"/>
      <c r="AT395" s="24" t="s">
        <v>352</v>
      </c>
      <c r="AU395" s="24" t="s">
        <v>86</v>
      </c>
    </row>
    <row r="396" spans="2:51" s="11" customFormat="1" ht="13.5">
      <c r="B396" s="239"/>
      <c r="C396" s="240"/>
      <c r="D396" s="236" t="s">
        <v>304</v>
      </c>
      <c r="E396" s="241" t="s">
        <v>21</v>
      </c>
      <c r="F396" s="242" t="s">
        <v>850</v>
      </c>
      <c r="G396" s="240"/>
      <c r="H396" s="243">
        <v>69.774</v>
      </c>
      <c r="I396" s="244"/>
      <c r="J396" s="240"/>
      <c r="K396" s="240"/>
      <c r="L396" s="245"/>
      <c r="M396" s="246"/>
      <c r="N396" s="247"/>
      <c r="O396" s="247"/>
      <c r="P396" s="247"/>
      <c r="Q396" s="247"/>
      <c r="R396" s="247"/>
      <c r="S396" s="247"/>
      <c r="T396" s="248"/>
      <c r="AT396" s="249" t="s">
        <v>304</v>
      </c>
      <c r="AU396" s="249" t="s">
        <v>86</v>
      </c>
      <c r="AV396" s="11" t="s">
        <v>86</v>
      </c>
      <c r="AW396" s="11" t="s">
        <v>40</v>
      </c>
      <c r="AX396" s="11" t="s">
        <v>84</v>
      </c>
      <c r="AY396" s="249" t="s">
        <v>273</v>
      </c>
    </row>
    <row r="397" spans="2:65" s="1" customFormat="1" ht="16.5" customHeight="1">
      <c r="B397" s="47"/>
      <c r="C397" s="261" t="s">
        <v>851</v>
      </c>
      <c r="D397" s="261" t="s">
        <v>347</v>
      </c>
      <c r="E397" s="262" t="s">
        <v>852</v>
      </c>
      <c r="F397" s="263" t="s">
        <v>853</v>
      </c>
      <c r="G397" s="264" t="s">
        <v>295</v>
      </c>
      <c r="H397" s="265">
        <v>14.379</v>
      </c>
      <c r="I397" s="266"/>
      <c r="J397" s="267">
        <f>ROUND(I397*H397,2)</f>
        <v>0</v>
      </c>
      <c r="K397" s="263" t="s">
        <v>279</v>
      </c>
      <c r="L397" s="268"/>
      <c r="M397" s="269" t="s">
        <v>21</v>
      </c>
      <c r="N397" s="270" t="s">
        <v>47</v>
      </c>
      <c r="O397" s="48"/>
      <c r="P397" s="233">
        <f>O397*H397</f>
        <v>0</v>
      </c>
      <c r="Q397" s="233">
        <v>0.0015</v>
      </c>
      <c r="R397" s="233">
        <f>Q397*H397</f>
        <v>0.0215685</v>
      </c>
      <c r="S397" s="233">
        <v>0</v>
      </c>
      <c r="T397" s="234">
        <f>S397*H397</f>
        <v>0</v>
      </c>
      <c r="AR397" s="24" t="s">
        <v>318</v>
      </c>
      <c r="AT397" s="24" t="s">
        <v>347</v>
      </c>
      <c r="AU397" s="24" t="s">
        <v>86</v>
      </c>
      <c r="AY397" s="24" t="s">
        <v>273</v>
      </c>
      <c r="BE397" s="235">
        <f>IF(N397="základní",J397,0)</f>
        <v>0</v>
      </c>
      <c r="BF397" s="235">
        <f>IF(N397="snížená",J397,0)</f>
        <v>0</v>
      </c>
      <c r="BG397" s="235">
        <f>IF(N397="zákl. přenesená",J397,0)</f>
        <v>0</v>
      </c>
      <c r="BH397" s="235">
        <f>IF(N397="sníž. přenesená",J397,0)</f>
        <v>0</v>
      </c>
      <c r="BI397" s="235">
        <f>IF(N397="nulová",J397,0)</f>
        <v>0</v>
      </c>
      <c r="BJ397" s="24" t="s">
        <v>84</v>
      </c>
      <c r="BK397" s="235">
        <f>ROUND(I397*H397,2)</f>
        <v>0</v>
      </c>
      <c r="BL397" s="24" t="s">
        <v>280</v>
      </c>
      <c r="BM397" s="24" t="s">
        <v>854</v>
      </c>
    </row>
    <row r="398" spans="2:51" s="11" customFormat="1" ht="13.5">
      <c r="B398" s="239"/>
      <c r="C398" s="240"/>
      <c r="D398" s="236" t="s">
        <v>304</v>
      </c>
      <c r="E398" s="241" t="s">
        <v>21</v>
      </c>
      <c r="F398" s="242" t="s">
        <v>855</v>
      </c>
      <c r="G398" s="240"/>
      <c r="H398" s="243">
        <v>14.379</v>
      </c>
      <c r="I398" s="244"/>
      <c r="J398" s="240"/>
      <c r="K398" s="240"/>
      <c r="L398" s="245"/>
      <c r="M398" s="246"/>
      <c r="N398" s="247"/>
      <c r="O398" s="247"/>
      <c r="P398" s="247"/>
      <c r="Q398" s="247"/>
      <c r="R398" s="247"/>
      <c r="S398" s="247"/>
      <c r="T398" s="248"/>
      <c r="AT398" s="249" t="s">
        <v>304</v>
      </c>
      <c r="AU398" s="249" t="s">
        <v>86</v>
      </c>
      <c r="AV398" s="11" t="s">
        <v>86</v>
      </c>
      <c r="AW398" s="11" t="s">
        <v>40</v>
      </c>
      <c r="AX398" s="11" t="s">
        <v>84</v>
      </c>
      <c r="AY398" s="249" t="s">
        <v>273</v>
      </c>
    </row>
    <row r="399" spans="2:65" s="1" customFormat="1" ht="25.5" customHeight="1">
      <c r="B399" s="47"/>
      <c r="C399" s="224" t="s">
        <v>856</v>
      </c>
      <c r="D399" s="224" t="s">
        <v>275</v>
      </c>
      <c r="E399" s="225" t="s">
        <v>857</v>
      </c>
      <c r="F399" s="226" t="s">
        <v>858</v>
      </c>
      <c r="G399" s="227" t="s">
        <v>295</v>
      </c>
      <c r="H399" s="228">
        <v>68.406</v>
      </c>
      <c r="I399" s="229"/>
      <c r="J399" s="230">
        <f>ROUND(I399*H399,2)</f>
        <v>0</v>
      </c>
      <c r="K399" s="226" t="s">
        <v>279</v>
      </c>
      <c r="L399" s="73"/>
      <c r="M399" s="231" t="s">
        <v>21</v>
      </c>
      <c r="N399" s="232" t="s">
        <v>47</v>
      </c>
      <c r="O399" s="48"/>
      <c r="P399" s="233">
        <f>O399*H399</f>
        <v>0</v>
      </c>
      <c r="Q399" s="233">
        <v>6E-05</v>
      </c>
      <c r="R399" s="233">
        <f>Q399*H399</f>
        <v>0.0041043600000000005</v>
      </c>
      <c r="S399" s="233">
        <v>0</v>
      </c>
      <c r="T399" s="234">
        <f>S399*H399</f>
        <v>0</v>
      </c>
      <c r="AR399" s="24" t="s">
        <v>280</v>
      </c>
      <c r="AT399" s="24" t="s">
        <v>275</v>
      </c>
      <c r="AU399" s="24" t="s">
        <v>86</v>
      </c>
      <c r="AY399" s="24" t="s">
        <v>273</v>
      </c>
      <c r="BE399" s="235">
        <f>IF(N399="základní",J399,0)</f>
        <v>0</v>
      </c>
      <c r="BF399" s="235">
        <f>IF(N399="snížená",J399,0)</f>
        <v>0</v>
      </c>
      <c r="BG399" s="235">
        <f>IF(N399="zákl. přenesená",J399,0)</f>
        <v>0</v>
      </c>
      <c r="BH399" s="235">
        <f>IF(N399="sníž. přenesená",J399,0)</f>
        <v>0</v>
      </c>
      <c r="BI399" s="235">
        <f>IF(N399="nulová",J399,0)</f>
        <v>0</v>
      </c>
      <c r="BJ399" s="24" t="s">
        <v>84</v>
      </c>
      <c r="BK399" s="235">
        <f>ROUND(I399*H399,2)</f>
        <v>0</v>
      </c>
      <c r="BL399" s="24" t="s">
        <v>280</v>
      </c>
      <c r="BM399" s="24" t="s">
        <v>859</v>
      </c>
    </row>
    <row r="400" spans="2:47" s="1" customFormat="1" ht="13.5">
      <c r="B400" s="47"/>
      <c r="C400" s="75"/>
      <c r="D400" s="236" t="s">
        <v>282</v>
      </c>
      <c r="E400" s="75"/>
      <c r="F400" s="237" t="s">
        <v>821</v>
      </c>
      <c r="G400" s="75"/>
      <c r="H400" s="75"/>
      <c r="I400" s="194"/>
      <c r="J400" s="75"/>
      <c r="K400" s="75"/>
      <c r="L400" s="73"/>
      <c r="M400" s="238"/>
      <c r="N400" s="48"/>
      <c r="O400" s="48"/>
      <c r="P400" s="48"/>
      <c r="Q400" s="48"/>
      <c r="R400" s="48"/>
      <c r="S400" s="48"/>
      <c r="T400" s="96"/>
      <c r="AT400" s="24" t="s">
        <v>282</v>
      </c>
      <c r="AU400" s="24" t="s">
        <v>86</v>
      </c>
    </row>
    <row r="401" spans="2:51" s="11" customFormat="1" ht="13.5">
      <c r="B401" s="239"/>
      <c r="C401" s="240"/>
      <c r="D401" s="236" t="s">
        <v>304</v>
      </c>
      <c r="E401" s="241" t="s">
        <v>21</v>
      </c>
      <c r="F401" s="242" t="s">
        <v>168</v>
      </c>
      <c r="G401" s="240"/>
      <c r="H401" s="243">
        <v>68.406</v>
      </c>
      <c r="I401" s="244"/>
      <c r="J401" s="240"/>
      <c r="K401" s="240"/>
      <c r="L401" s="245"/>
      <c r="M401" s="246"/>
      <c r="N401" s="247"/>
      <c r="O401" s="247"/>
      <c r="P401" s="247"/>
      <c r="Q401" s="247"/>
      <c r="R401" s="247"/>
      <c r="S401" s="247"/>
      <c r="T401" s="248"/>
      <c r="AT401" s="249" t="s">
        <v>304</v>
      </c>
      <c r="AU401" s="249" t="s">
        <v>86</v>
      </c>
      <c r="AV401" s="11" t="s">
        <v>86</v>
      </c>
      <c r="AW401" s="11" t="s">
        <v>40</v>
      </c>
      <c r="AX401" s="11" t="s">
        <v>84</v>
      </c>
      <c r="AY401" s="249" t="s">
        <v>273</v>
      </c>
    </row>
    <row r="402" spans="2:65" s="1" customFormat="1" ht="25.5" customHeight="1">
      <c r="B402" s="47"/>
      <c r="C402" s="224" t="s">
        <v>860</v>
      </c>
      <c r="D402" s="224" t="s">
        <v>275</v>
      </c>
      <c r="E402" s="225" t="s">
        <v>861</v>
      </c>
      <c r="F402" s="226" t="s">
        <v>862</v>
      </c>
      <c r="G402" s="227" t="s">
        <v>342</v>
      </c>
      <c r="H402" s="228">
        <v>20.53</v>
      </c>
      <c r="I402" s="229"/>
      <c r="J402" s="230">
        <f>ROUND(I402*H402,2)</f>
        <v>0</v>
      </c>
      <c r="K402" s="226" t="s">
        <v>279</v>
      </c>
      <c r="L402" s="73"/>
      <c r="M402" s="231" t="s">
        <v>21</v>
      </c>
      <c r="N402" s="232" t="s">
        <v>47</v>
      </c>
      <c r="O402" s="48"/>
      <c r="P402" s="233">
        <f>O402*H402</f>
        <v>0</v>
      </c>
      <c r="Q402" s="233">
        <v>6E-05</v>
      </c>
      <c r="R402" s="233">
        <f>Q402*H402</f>
        <v>0.0012318000000000001</v>
      </c>
      <c r="S402" s="233">
        <v>0</v>
      </c>
      <c r="T402" s="234">
        <f>S402*H402</f>
        <v>0</v>
      </c>
      <c r="AR402" s="24" t="s">
        <v>280</v>
      </c>
      <c r="AT402" s="24" t="s">
        <v>275</v>
      </c>
      <c r="AU402" s="24" t="s">
        <v>86</v>
      </c>
      <c r="AY402" s="24" t="s">
        <v>273</v>
      </c>
      <c r="BE402" s="235">
        <f>IF(N402="základní",J402,0)</f>
        <v>0</v>
      </c>
      <c r="BF402" s="235">
        <f>IF(N402="snížená",J402,0)</f>
        <v>0</v>
      </c>
      <c r="BG402" s="235">
        <f>IF(N402="zákl. přenesená",J402,0)</f>
        <v>0</v>
      </c>
      <c r="BH402" s="235">
        <f>IF(N402="sníž. přenesená",J402,0)</f>
        <v>0</v>
      </c>
      <c r="BI402" s="235">
        <f>IF(N402="nulová",J402,0)</f>
        <v>0</v>
      </c>
      <c r="BJ402" s="24" t="s">
        <v>84</v>
      </c>
      <c r="BK402" s="235">
        <f>ROUND(I402*H402,2)</f>
        <v>0</v>
      </c>
      <c r="BL402" s="24" t="s">
        <v>280</v>
      </c>
      <c r="BM402" s="24" t="s">
        <v>863</v>
      </c>
    </row>
    <row r="403" spans="2:47" s="1" customFormat="1" ht="13.5">
      <c r="B403" s="47"/>
      <c r="C403" s="75"/>
      <c r="D403" s="236" t="s">
        <v>282</v>
      </c>
      <c r="E403" s="75"/>
      <c r="F403" s="237" t="s">
        <v>864</v>
      </c>
      <c r="G403" s="75"/>
      <c r="H403" s="75"/>
      <c r="I403" s="194"/>
      <c r="J403" s="75"/>
      <c r="K403" s="75"/>
      <c r="L403" s="73"/>
      <c r="M403" s="238"/>
      <c r="N403" s="48"/>
      <c r="O403" s="48"/>
      <c r="P403" s="48"/>
      <c r="Q403" s="48"/>
      <c r="R403" s="48"/>
      <c r="S403" s="48"/>
      <c r="T403" s="96"/>
      <c r="AT403" s="24" t="s">
        <v>282</v>
      </c>
      <c r="AU403" s="24" t="s">
        <v>86</v>
      </c>
    </row>
    <row r="404" spans="2:51" s="11" customFormat="1" ht="13.5">
      <c r="B404" s="239"/>
      <c r="C404" s="240"/>
      <c r="D404" s="236" t="s">
        <v>304</v>
      </c>
      <c r="E404" s="241" t="s">
        <v>170</v>
      </c>
      <c r="F404" s="242" t="s">
        <v>865</v>
      </c>
      <c r="G404" s="240"/>
      <c r="H404" s="243">
        <v>20.53</v>
      </c>
      <c r="I404" s="244"/>
      <c r="J404" s="240"/>
      <c r="K404" s="240"/>
      <c r="L404" s="245"/>
      <c r="M404" s="246"/>
      <c r="N404" s="247"/>
      <c r="O404" s="247"/>
      <c r="P404" s="247"/>
      <c r="Q404" s="247"/>
      <c r="R404" s="247"/>
      <c r="S404" s="247"/>
      <c r="T404" s="248"/>
      <c r="AT404" s="249" t="s">
        <v>304</v>
      </c>
      <c r="AU404" s="249" t="s">
        <v>86</v>
      </c>
      <c r="AV404" s="11" t="s">
        <v>86</v>
      </c>
      <c r="AW404" s="11" t="s">
        <v>40</v>
      </c>
      <c r="AX404" s="11" t="s">
        <v>84</v>
      </c>
      <c r="AY404" s="249" t="s">
        <v>273</v>
      </c>
    </row>
    <row r="405" spans="2:65" s="1" customFormat="1" ht="16.5" customHeight="1">
      <c r="B405" s="47"/>
      <c r="C405" s="261" t="s">
        <v>866</v>
      </c>
      <c r="D405" s="261" t="s">
        <v>347</v>
      </c>
      <c r="E405" s="262" t="s">
        <v>867</v>
      </c>
      <c r="F405" s="263" t="s">
        <v>868</v>
      </c>
      <c r="G405" s="264" t="s">
        <v>342</v>
      </c>
      <c r="H405" s="265">
        <v>21.557</v>
      </c>
      <c r="I405" s="266"/>
      <c r="J405" s="267">
        <f>ROUND(I405*H405,2)</f>
        <v>0</v>
      </c>
      <c r="K405" s="263" t="s">
        <v>279</v>
      </c>
      <c r="L405" s="268"/>
      <c r="M405" s="269" t="s">
        <v>21</v>
      </c>
      <c r="N405" s="270" t="s">
        <v>47</v>
      </c>
      <c r="O405" s="48"/>
      <c r="P405" s="233">
        <f>O405*H405</f>
        <v>0</v>
      </c>
      <c r="Q405" s="233">
        <v>0.00032</v>
      </c>
      <c r="R405" s="233">
        <f>Q405*H405</f>
        <v>0.00689824</v>
      </c>
      <c r="S405" s="233">
        <v>0</v>
      </c>
      <c r="T405" s="234">
        <f>S405*H405</f>
        <v>0</v>
      </c>
      <c r="AR405" s="24" t="s">
        <v>318</v>
      </c>
      <c r="AT405" s="24" t="s">
        <v>347</v>
      </c>
      <c r="AU405" s="24" t="s">
        <v>86</v>
      </c>
      <c r="AY405" s="24" t="s">
        <v>273</v>
      </c>
      <c r="BE405" s="235">
        <f>IF(N405="základní",J405,0)</f>
        <v>0</v>
      </c>
      <c r="BF405" s="235">
        <f>IF(N405="snížená",J405,0)</f>
        <v>0</v>
      </c>
      <c r="BG405" s="235">
        <f>IF(N405="zákl. přenesená",J405,0)</f>
        <v>0</v>
      </c>
      <c r="BH405" s="235">
        <f>IF(N405="sníž. přenesená",J405,0)</f>
        <v>0</v>
      </c>
      <c r="BI405" s="235">
        <f>IF(N405="nulová",J405,0)</f>
        <v>0</v>
      </c>
      <c r="BJ405" s="24" t="s">
        <v>84</v>
      </c>
      <c r="BK405" s="235">
        <f>ROUND(I405*H405,2)</f>
        <v>0</v>
      </c>
      <c r="BL405" s="24" t="s">
        <v>280</v>
      </c>
      <c r="BM405" s="24" t="s">
        <v>869</v>
      </c>
    </row>
    <row r="406" spans="2:51" s="11" customFormat="1" ht="13.5">
      <c r="B406" s="239"/>
      <c r="C406" s="240"/>
      <c r="D406" s="236" t="s">
        <v>304</v>
      </c>
      <c r="E406" s="241" t="s">
        <v>21</v>
      </c>
      <c r="F406" s="242" t="s">
        <v>870</v>
      </c>
      <c r="G406" s="240"/>
      <c r="H406" s="243">
        <v>21.557</v>
      </c>
      <c r="I406" s="244"/>
      <c r="J406" s="240"/>
      <c r="K406" s="240"/>
      <c r="L406" s="245"/>
      <c r="M406" s="246"/>
      <c r="N406" s="247"/>
      <c r="O406" s="247"/>
      <c r="P406" s="247"/>
      <c r="Q406" s="247"/>
      <c r="R406" s="247"/>
      <c r="S406" s="247"/>
      <c r="T406" s="248"/>
      <c r="AT406" s="249" t="s">
        <v>304</v>
      </c>
      <c r="AU406" s="249" t="s">
        <v>86</v>
      </c>
      <c r="AV406" s="11" t="s">
        <v>86</v>
      </c>
      <c r="AW406" s="11" t="s">
        <v>40</v>
      </c>
      <c r="AX406" s="11" t="s">
        <v>84</v>
      </c>
      <c r="AY406" s="249" t="s">
        <v>273</v>
      </c>
    </row>
    <row r="407" spans="2:65" s="1" customFormat="1" ht="25.5" customHeight="1">
      <c r="B407" s="47"/>
      <c r="C407" s="224" t="s">
        <v>871</v>
      </c>
      <c r="D407" s="224" t="s">
        <v>275</v>
      </c>
      <c r="E407" s="225" t="s">
        <v>872</v>
      </c>
      <c r="F407" s="226" t="s">
        <v>873</v>
      </c>
      <c r="G407" s="227" t="s">
        <v>342</v>
      </c>
      <c r="H407" s="228">
        <v>58.55</v>
      </c>
      <c r="I407" s="229"/>
      <c r="J407" s="230">
        <f>ROUND(I407*H407,2)</f>
        <v>0</v>
      </c>
      <c r="K407" s="226" t="s">
        <v>279</v>
      </c>
      <c r="L407" s="73"/>
      <c r="M407" s="231" t="s">
        <v>21</v>
      </c>
      <c r="N407" s="232" t="s">
        <v>47</v>
      </c>
      <c r="O407" s="48"/>
      <c r="P407" s="233">
        <f>O407*H407</f>
        <v>0</v>
      </c>
      <c r="Q407" s="233">
        <v>0.00025</v>
      </c>
      <c r="R407" s="233">
        <f>Q407*H407</f>
        <v>0.0146375</v>
      </c>
      <c r="S407" s="233">
        <v>0</v>
      </c>
      <c r="T407" s="234">
        <f>S407*H407</f>
        <v>0</v>
      </c>
      <c r="AR407" s="24" t="s">
        <v>280</v>
      </c>
      <c r="AT407" s="24" t="s">
        <v>275</v>
      </c>
      <c r="AU407" s="24" t="s">
        <v>86</v>
      </c>
      <c r="AY407" s="24" t="s">
        <v>273</v>
      </c>
      <c r="BE407" s="235">
        <f>IF(N407="základní",J407,0)</f>
        <v>0</v>
      </c>
      <c r="BF407" s="235">
        <f>IF(N407="snížená",J407,0)</f>
        <v>0</v>
      </c>
      <c r="BG407" s="235">
        <f>IF(N407="zákl. přenesená",J407,0)</f>
        <v>0</v>
      </c>
      <c r="BH407" s="235">
        <f>IF(N407="sníž. přenesená",J407,0)</f>
        <v>0</v>
      </c>
      <c r="BI407" s="235">
        <f>IF(N407="nulová",J407,0)</f>
        <v>0</v>
      </c>
      <c r="BJ407" s="24" t="s">
        <v>84</v>
      </c>
      <c r="BK407" s="235">
        <f>ROUND(I407*H407,2)</f>
        <v>0</v>
      </c>
      <c r="BL407" s="24" t="s">
        <v>280</v>
      </c>
      <c r="BM407" s="24" t="s">
        <v>874</v>
      </c>
    </row>
    <row r="408" spans="2:47" s="1" customFormat="1" ht="13.5">
      <c r="B408" s="47"/>
      <c r="C408" s="75"/>
      <c r="D408" s="236" t="s">
        <v>282</v>
      </c>
      <c r="E408" s="75"/>
      <c r="F408" s="237" t="s">
        <v>864</v>
      </c>
      <c r="G408" s="75"/>
      <c r="H408" s="75"/>
      <c r="I408" s="194"/>
      <c r="J408" s="75"/>
      <c r="K408" s="75"/>
      <c r="L408" s="73"/>
      <c r="M408" s="238"/>
      <c r="N408" s="48"/>
      <c r="O408" s="48"/>
      <c r="P408" s="48"/>
      <c r="Q408" s="48"/>
      <c r="R408" s="48"/>
      <c r="S408" s="48"/>
      <c r="T408" s="96"/>
      <c r="AT408" s="24" t="s">
        <v>282</v>
      </c>
      <c r="AU408" s="24" t="s">
        <v>86</v>
      </c>
    </row>
    <row r="409" spans="2:51" s="11" customFormat="1" ht="13.5">
      <c r="B409" s="239"/>
      <c r="C409" s="240"/>
      <c r="D409" s="236" t="s">
        <v>304</v>
      </c>
      <c r="E409" s="241" t="s">
        <v>172</v>
      </c>
      <c r="F409" s="242" t="s">
        <v>875</v>
      </c>
      <c r="G409" s="240"/>
      <c r="H409" s="243">
        <v>33.05</v>
      </c>
      <c r="I409" s="244"/>
      <c r="J409" s="240"/>
      <c r="K409" s="240"/>
      <c r="L409" s="245"/>
      <c r="M409" s="246"/>
      <c r="N409" s="247"/>
      <c r="O409" s="247"/>
      <c r="P409" s="247"/>
      <c r="Q409" s="247"/>
      <c r="R409" s="247"/>
      <c r="S409" s="247"/>
      <c r="T409" s="248"/>
      <c r="AT409" s="249" t="s">
        <v>304</v>
      </c>
      <c r="AU409" s="249" t="s">
        <v>86</v>
      </c>
      <c r="AV409" s="11" t="s">
        <v>86</v>
      </c>
      <c r="AW409" s="11" t="s">
        <v>40</v>
      </c>
      <c r="AX409" s="11" t="s">
        <v>76</v>
      </c>
      <c r="AY409" s="249" t="s">
        <v>273</v>
      </c>
    </row>
    <row r="410" spans="2:51" s="11" customFormat="1" ht="13.5">
      <c r="B410" s="239"/>
      <c r="C410" s="240"/>
      <c r="D410" s="236" t="s">
        <v>304</v>
      </c>
      <c r="E410" s="241" t="s">
        <v>174</v>
      </c>
      <c r="F410" s="242" t="s">
        <v>876</v>
      </c>
      <c r="G410" s="240"/>
      <c r="H410" s="243">
        <v>4.3</v>
      </c>
      <c r="I410" s="244"/>
      <c r="J410" s="240"/>
      <c r="K410" s="240"/>
      <c r="L410" s="245"/>
      <c r="M410" s="246"/>
      <c r="N410" s="247"/>
      <c r="O410" s="247"/>
      <c r="P410" s="247"/>
      <c r="Q410" s="247"/>
      <c r="R410" s="247"/>
      <c r="S410" s="247"/>
      <c r="T410" s="248"/>
      <c r="AT410" s="249" t="s">
        <v>304</v>
      </c>
      <c r="AU410" s="249" t="s">
        <v>86</v>
      </c>
      <c r="AV410" s="11" t="s">
        <v>86</v>
      </c>
      <c r="AW410" s="11" t="s">
        <v>40</v>
      </c>
      <c r="AX410" s="11" t="s">
        <v>76</v>
      </c>
      <c r="AY410" s="249" t="s">
        <v>273</v>
      </c>
    </row>
    <row r="411" spans="2:51" s="11" customFormat="1" ht="13.5">
      <c r="B411" s="239"/>
      <c r="C411" s="240"/>
      <c r="D411" s="236" t="s">
        <v>304</v>
      </c>
      <c r="E411" s="241" t="s">
        <v>176</v>
      </c>
      <c r="F411" s="242" t="s">
        <v>877</v>
      </c>
      <c r="G411" s="240"/>
      <c r="H411" s="243">
        <v>18.8</v>
      </c>
      <c r="I411" s="244"/>
      <c r="J411" s="240"/>
      <c r="K411" s="240"/>
      <c r="L411" s="245"/>
      <c r="M411" s="246"/>
      <c r="N411" s="247"/>
      <c r="O411" s="247"/>
      <c r="P411" s="247"/>
      <c r="Q411" s="247"/>
      <c r="R411" s="247"/>
      <c r="S411" s="247"/>
      <c r="T411" s="248"/>
      <c r="AT411" s="249" t="s">
        <v>304</v>
      </c>
      <c r="AU411" s="249" t="s">
        <v>86</v>
      </c>
      <c r="AV411" s="11" t="s">
        <v>86</v>
      </c>
      <c r="AW411" s="11" t="s">
        <v>40</v>
      </c>
      <c r="AX411" s="11" t="s">
        <v>76</v>
      </c>
      <c r="AY411" s="249" t="s">
        <v>273</v>
      </c>
    </row>
    <row r="412" spans="2:51" s="11" customFormat="1" ht="13.5">
      <c r="B412" s="239"/>
      <c r="C412" s="240"/>
      <c r="D412" s="236" t="s">
        <v>304</v>
      </c>
      <c r="E412" s="241" t="s">
        <v>178</v>
      </c>
      <c r="F412" s="242" t="s">
        <v>878</v>
      </c>
      <c r="G412" s="240"/>
      <c r="H412" s="243">
        <v>2.4</v>
      </c>
      <c r="I412" s="244"/>
      <c r="J412" s="240"/>
      <c r="K412" s="240"/>
      <c r="L412" s="245"/>
      <c r="M412" s="246"/>
      <c r="N412" s="247"/>
      <c r="O412" s="247"/>
      <c r="P412" s="247"/>
      <c r="Q412" s="247"/>
      <c r="R412" s="247"/>
      <c r="S412" s="247"/>
      <c r="T412" s="248"/>
      <c r="AT412" s="249" t="s">
        <v>304</v>
      </c>
      <c r="AU412" s="249" t="s">
        <v>86</v>
      </c>
      <c r="AV412" s="11" t="s">
        <v>86</v>
      </c>
      <c r="AW412" s="11" t="s">
        <v>40</v>
      </c>
      <c r="AX412" s="11" t="s">
        <v>76</v>
      </c>
      <c r="AY412" s="249" t="s">
        <v>273</v>
      </c>
    </row>
    <row r="413" spans="2:51" s="12" customFormat="1" ht="13.5">
      <c r="B413" s="250"/>
      <c r="C413" s="251"/>
      <c r="D413" s="236" t="s">
        <v>304</v>
      </c>
      <c r="E413" s="252" t="s">
        <v>21</v>
      </c>
      <c r="F413" s="253" t="s">
        <v>338</v>
      </c>
      <c r="G413" s="251"/>
      <c r="H413" s="254">
        <v>58.55</v>
      </c>
      <c r="I413" s="255"/>
      <c r="J413" s="251"/>
      <c r="K413" s="251"/>
      <c r="L413" s="256"/>
      <c r="M413" s="257"/>
      <c r="N413" s="258"/>
      <c r="O413" s="258"/>
      <c r="P413" s="258"/>
      <c r="Q413" s="258"/>
      <c r="R413" s="258"/>
      <c r="S413" s="258"/>
      <c r="T413" s="259"/>
      <c r="AT413" s="260" t="s">
        <v>304</v>
      </c>
      <c r="AU413" s="260" t="s">
        <v>86</v>
      </c>
      <c r="AV413" s="12" t="s">
        <v>280</v>
      </c>
      <c r="AW413" s="12" t="s">
        <v>40</v>
      </c>
      <c r="AX413" s="12" t="s">
        <v>84</v>
      </c>
      <c r="AY413" s="260" t="s">
        <v>273</v>
      </c>
    </row>
    <row r="414" spans="2:65" s="1" customFormat="1" ht="16.5" customHeight="1">
      <c r="B414" s="47"/>
      <c r="C414" s="261" t="s">
        <v>879</v>
      </c>
      <c r="D414" s="261" t="s">
        <v>347</v>
      </c>
      <c r="E414" s="262" t="s">
        <v>880</v>
      </c>
      <c r="F414" s="263" t="s">
        <v>881</v>
      </c>
      <c r="G414" s="264" t="s">
        <v>342</v>
      </c>
      <c r="H414" s="265">
        <v>34.703</v>
      </c>
      <c r="I414" s="266"/>
      <c r="J414" s="267">
        <f>ROUND(I414*H414,2)</f>
        <v>0</v>
      </c>
      <c r="K414" s="263" t="s">
        <v>279</v>
      </c>
      <c r="L414" s="268"/>
      <c r="M414" s="269" t="s">
        <v>21</v>
      </c>
      <c r="N414" s="270" t="s">
        <v>47</v>
      </c>
      <c r="O414" s="48"/>
      <c r="P414" s="233">
        <f>O414*H414</f>
        <v>0</v>
      </c>
      <c r="Q414" s="233">
        <v>3E-05</v>
      </c>
      <c r="R414" s="233">
        <f>Q414*H414</f>
        <v>0.0010410900000000002</v>
      </c>
      <c r="S414" s="233">
        <v>0</v>
      </c>
      <c r="T414" s="234">
        <f>S414*H414</f>
        <v>0</v>
      </c>
      <c r="AR414" s="24" t="s">
        <v>318</v>
      </c>
      <c r="AT414" s="24" t="s">
        <v>347</v>
      </c>
      <c r="AU414" s="24" t="s">
        <v>86</v>
      </c>
      <c r="AY414" s="24" t="s">
        <v>273</v>
      </c>
      <c r="BE414" s="235">
        <f>IF(N414="základní",J414,0)</f>
        <v>0</v>
      </c>
      <c r="BF414" s="235">
        <f>IF(N414="snížená",J414,0)</f>
        <v>0</v>
      </c>
      <c r="BG414" s="235">
        <f>IF(N414="zákl. přenesená",J414,0)</f>
        <v>0</v>
      </c>
      <c r="BH414" s="235">
        <f>IF(N414="sníž. přenesená",J414,0)</f>
        <v>0</v>
      </c>
      <c r="BI414" s="235">
        <f>IF(N414="nulová",J414,0)</f>
        <v>0</v>
      </c>
      <c r="BJ414" s="24" t="s">
        <v>84</v>
      </c>
      <c r="BK414" s="235">
        <f>ROUND(I414*H414,2)</f>
        <v>0</v>
      </c>
      <c r="BL414" s="24" t="s">
        <v>280</v>
      </c>
      <c r="BM414" s="24" t="s">
        <v>882</v>
      </c>
    </row>
    <row r="415" spans="2:51" s="11" customFormat="1" ht="13.5">
      <c r="B415" s="239"/>
      <c r="C415" s="240"/>
      <c r="D415" s="236" t="s">
        <v>304</v>
      </c>
      <c r="E415" s="241" t="s">
        <v>21</v>
      </c>
      <c r="F415" s="242" t="s">
        <v>883</v>
      </c>
      <c r="G415" s="240"/>
      <c r="H415" s="243">
        <v>34.703</v>
      </c>
      <c r="I415" s="244"/>
      <c r="J415" s="240"/>
      <c r="K415" s="240"/>
      <c r="L415" s="245"/>
      <c r="M415" s="246"/>
      <c r="N415" s="247"/>
      <c r="O415" s="247"/>
      <c r="P415" s="247"/>
      <c r="Q415" s="247"/>
      <c r="R415" s="247"/>
      <c r="S415" s="247"/>
      <c r="T415" s="248"/>
      <c r="AT415" s="249" t="s">
        <v>304</v>
      </c>
      <c r="AU415" s="249" t="s">
        <v>86</v>
      </c>
      <c r="AV415" s="11" t="s">
        <v>86</v>
      </c>
      <c r="AW415" s="11" t="s">
        <v>40</v>
      </c>
      <c r="AX415" s="11" t="s">
        <v>84</v>
      </c>
      <c r="AY415" s="249" t="s">
        <v>273</v>
      </c>
    </row>
    <row r="416" spans="2:65" s="1" customFormat="1" ht="16.5" customHeight="1">
      <c r="B416" s="47"/>
      <c r="C416" s="261" t="s">
        <v>884</v>
      </c>
      <c r="D416" s="261" t="s">
        <v>347</v>
      </c>
      <c r="E416" s="262" t="s">
        <v>885</v>
      </c>
      <c r="F416" s="263" t="s">
        <v>886</v>
      </c>
      <c r="G416" s="264" t="s">
        <v>342</v>
      </c>
      <c r="H416" s="265">
        <v>4.515</v>
      </c>
      <c r="I416" s="266"/>
      <c r="J416" s="267">
        <f>ROUND(I416*H416,2)</f>
        <v>0</v>
      </c>
      <c r="K416" s="263" t="s">
        <v>279</v>
      </c>
      <c r="L416" s="268"/>
      <c r="M416" s="269" t="s">
        <v>21</v>
      </c>
      <c r="N416" s="270" t="s">
        <v>47</v>
      </c>
      <c r="O416" s="48"/>
      <c r="P416" s="233">
        <f>O416*H416</f>
        <v>0</v>
      </c>
      <c r="Q416" s="233">
        <v>0.0003</v>
      </c>
      <c r="R416" s="233">
        <f>Q416*H416</f>
        <v>0.0013544999999999998</v>
      </c>
      <c r="S416" s="233">
        <v>0</v>
      </c>
      <c r="T416" s="234">
        <f>S416*H416</f>
        <v>0</v>
      </c>
      <c r="AR416" s="24" t="s">
        <v>318</v>
      </c>
      <c r="AT416" s="24" t="s">
        <v>347</v>
      </c>
      <c r="AU416" s="24" t="s">
        <v>86</v>
      </c>
      <c r="AY416" s="24" t="s">
        <v>273</v>
      </c>
      <c r="BE416" s="235">
        <f>IF(N416="základní",J416,0)</f>
        <v>0</v>
      </c>
      <c r="BF416" s="235">
        <f>IF(N416="snížená",J416,0)</f>
        <v>0</v>
      </c>
      <c r="BG416" s="235">
        <f>IF(N416="zákl. přenesená",J416,0)</f>
        <v>0</v>
      </c>
      <c r="BH416" s="235">
        <f>IF(N416="sníž. přenesená",J416,0)</f>
        <v>0</v>
      </c>
      <c r="BI416" s="235">
        <f>IF(N416="nulová",J416,0)</f>
        <v>0</v>
      </c>
      <c r="BJ416" s="24" t="s">
        <v>84</v>
      </c>
      <c r="BK416" s="235">
        <f>ROUND(I416*H416,2)</f>
        <v>0</v>
      </c>
      <c r="BL416" s="24" t="s">
        <v>280</v>
      </c>
      <c r="BM416" s="24" t="s">
        <v>887</v>
      </c>
    </row>
    <row r="417" spans="2:51" s="11" customFormat="1" ht="13.5">
      <c r="B417" s="239"/>
      <c r="C417" s="240"/>
      <c r="D417" s="236" t="s">
        <v>304</v>
      </c>
      <c r="E417" s="241" t="s">
        <v>21</v>
      </c>
      <c r="F417" s="242" t="s">
        <v>888</v>
      </c>
      <c r="G417" s="240"/>
      <c r="H417" s="243">
        <v>4.515</v>
      </c>
      <c r="I417" s="244"/>
      <c r="J417" s="240"/>
      <c r="K417" s="240"/>
      <c r="L417" s="245"/>
      <c r="M417" s="246"/>
      <c r="N417" s="247"/>
      <c r="O417" s="247"/>
      <c r="P417" s="247"/>
      <c r="Q417" s="247"/>
      <c r="R417" s="247"/>
      <c r="S417" s="247"/>
      <c r="T417" s="248"/>
      <c r="AT417" s="249" t="s">
        <v>304</v>
      </c>
      <c r="AU417" s="249" t="s">
        <v>86</v>
      </c>
      <c r="AV417" s="11" t="s">
        <v>86</v>
      </c>
      <c r="AW417" s="11" t="s">
        <v>40</v>
      </c>
      <c r="AX417" s="11" t="s">
        <v>84</v>
      </c>
      <c r="AY417" s="249" t="s">
        <v>273</v>
      </c>
    </row>
    <row r="418" spans="2:65" s="1" customFormat="1" ht="16.5" customHeight="1">
      <c r="B418" s="47"/>
      <c r="C418" s="261" t="s">
        <v>889</v>
      </c>
      <c r="D418" s="261" t="s">
        <v>347</v>
      </c>
      <c r="E418" s="262" t="s">
        <v>890</v>
      </c>
      <c r="F418" s="263" t="s">
        <v>891</v>
      </c>
      <c r="G418" s="264" t="s">
        <v>342</v>
      </c>
      <c r="H418" s="265">
        <v>19.74</v>
      </c>
      <c r="I418" s="266"/>
      <c r="J418" s="267">
        <f>ROUND(I418*H418,2)</f>
        <v>0</v>
      </c>
      <c r="K418" s="263" t="s">
        <v>279</v>
      </c>
      <c r="L418" s="268"/>
      <c r="M418" s="269" t="s">
        <v>21</v>
      </c>
      <c r="N418" s="270" t="s">
        <v>47</v>
      </c>
      <c r="O418" s="48"/>
      <c r="P418" s="233">
        <f>O418*H418</f>
        <v>0</v>
      </c>
      <c r="Q418" s="233">
        <v>3E-05</v>
      </c>
      <c r="R418" s="233">
        <f>Q418*H418</f>
        <v>0.0005922</v>
      </c>
      <c r="S418" s="233">
        <v>0</v>
      </c>
      <c r="T418" s="234">
        <f>S418*H418</f>
        <v>0</v>
      </c>
      <c r="AR418" s="24" t="s">
        <v>318</v>
      </c>
      <c r="AT418" s="24" t="s">
        <v>347</v>
      </c>
      <c r="AU418" s="24" t="s">
        <v>86</v>
      </c>
      <c r="AY418" s="24" t="s">
        <v>273</v>
      </c>
      <c r="BE418" s="235">
        <f>IF(N418="základní",J418,0)</f>
        <v>0</v>
      </c>
      <c r="BF418" s="235">
        <f>IF(N418="snížená",J418,0)</f>
        <v>0</v>
      </c>
      <c r="BG418" s="235">
        <f>IF(N418="zákl. přenesená",J418,0)</f>
        <v>0</v>
      </c>
      <c r="BH418" s="235">
        <f>IF(N418="sníž. přenesená",J418,0)</f>
        <v>0</v>
      </c>
      <c r="BI418" s="235">
        <f>IF(N418="nulová",J418,0)</f>
        <v>0</v>
      </c>
      <c r="BJ418" s="24" t="s">
        <v>84</v>
      </c>
      <c r="BK418" s="235">
        <f>ROUND(I418*H418,2)</f>
        <v>0</v>
      </c>
      <c r="BL418" s="24" t="s">
        <v>280</v>
      </c>
      <c r="BM418" s="24" t="s">
        <v>892</v>
      </c>
    </row>
    <row r="419" spans="2:47" s="1" customFormat="1" ht="13.5">
      <c r="B419" s="47"/>
      <c r="C419" s="75"/>
      <c r="D419" s="236" t="s">
        <v>352</v>
      </c>
      <c r="E419" s="75"/>
      <c r="F419" s="237" t="s">
        <v>893</v>
      </c>
      <c r="G419" s="75"/>
      <c r="H419" s="75"/>
      <c r="I419" s="194"/>
      <c r="J419" s="75"/>
      <c r="K419" s="75"/>
      <c r="L419" s="73"/>
      <c r="M419" s="238"/>
      <c r="N419" s="48"/>
      <c r="O419" s="48"/>
      <c r="P419" s="48"/>
      <c r="Q419" s="48"/>
      <c r="R419" s="48"/>
      <c r="S419" s="48"/>
      <c r="T419" s="96"/>
      <c r="AT419" s="24" t="s">
        <v>352</v>
      </c>
      <c r="AU419" s="24" t="s">
        <v>86</v>
      </c>
    </row>
    <row r="420" spans="2:51" s="11" customFormat="1" ht="13.5">
      <c r="B420" s="239"/>
      <c r="C420" s="240"/>
      <c r="D420" s="236" t="s">
        <v>304</v>
      </c>
      <c r="E420" s="241" t="s">
        <v>21</v>
      </c>
      <c r="F420" s="242" t="s">
        <v>894</v>
      </c>
      <c r="G420" s="240"/>
      <c r="H420" s="243">
        <v>19.74</v>
      </c>
      <c r="I420" s="244"/>
      <c r="J420" s="240"/>
      <c r="K420" s="240"/>
      <c r="L420" s="245"/>
      <c r="M420" s="246"/>
      <c r="N420" s="247"/>
      <c r="O420" s="247"/>
      <c r="P420" s="247"/>
      <c r="Q420" s="247"/>
      <c r="R420" s="247"/>
      <c r="S420" s="247"/>
      <c r="T420" s="248"/>
      <c r="AT420" s="249" t="s">
        <v>304</v>
      </c>
      <c r="AU420" s="249" t="s">
        <v>86</v>
      </c>
      <c r="AV420" s="11" t="s">
        <v>86</v>
      </c>
      <c r="AW420" s="11" t="s">
        <v>40</v>
      </c>
      <c r="AX420" s="11" t="s">
        <v>84</v>
      </c>
      <c r="AY420" s="249" t="s">
        <v>273</v>
      </c>
    </row>
    <row r="421" spans="2:65" s="1" customFormat="1" ht="16.5" customHeight="1">
      <c r="B421" s="47"/>
      <c r="C421" s="261" t="s">
        <v>895</v>
      </c>
      <c r="D421" s="261" t="s">
        <v>347</v>
      </c>
      <c r="E421" s="262" t="s">
        <v>896</v>
      </c>
      <c r="F421" s="263" t="s">
        <v>897</v>
      </c>
      <c r="G421" s="264" t="s">
        <v>342</v>
      </c>
      <c r="H421" s="265">
        <v>2.52</v>
      </c>
      <c r="I421" s="266"/>
      <c r="J421" s="267">
        <f>ROUND(I421*H421,2)</f>
        <v>0</v>
      </c>
      <c r="K421" s="263" t="s">
        <v>279</v>
      </c>
      <c r="L421" s="268"/>
      <c r="M421" s="269" t="s">
        <v>21</v>
      </c>
      <c r="N421" s="270" t="s">
        <v>47</v>
      </c>
      <c r="O421" s="48"/>
      <c r="P421" s="233">
        <f>O421*H421</f>
        <v>0</v>
      </c>
      <c r="Q421" s="233">
        <v>0.0002</v>
      </c>
      <c r="R421" s="233">
        <f>Q421*H421</f>
        <v>0.000504</v>
      </c>
      <c r="S421" s="233">
        <v>0</v>
      </c>
      <c r="T421" s="234">
        <f>S421*H421</f>
        <v>0</v>
      </c>
      <c r="AR421" s="24" t="s">
        <v>318</v>
      </c>
      <c r="AT421" s="24" t="s">
        <v>347</v>
      </c>
      <c r="AU421" s="24" t="s">
        <v>86</v>
      </c>
      <c r="AY421" s="24" t="s">
        <v>273</v>
      </c>
      <c r="BE421" s="235">
        <f>IF(N421="základní",J421,0)</f>
        <v>0</v>
      </c>
      <c r="BF421" s="235">
        <f>IF(N421="snížená",J421,0)</f>
        <v>0</v>
      </c>
      <c r="BG421" s="235">
        <f>IF(N421="zákl. přenesená",J421,0)</f>
        <v>0</v>
      </c>
      <c r="BH421" s="235">
        <f>IF(N421="sníž. přenesená",J421,0)</f>
        <v>0</v>
      </c>
      <c r="BI421" s="235">
        <f>IF(N421="nulová",J421,0)</f>
        <v>0</v>
      </c>
      <c r="BJ421" s="24" t="s">
        <v>84</v>
      </c>
      <c r="BK421" s="235">
        <f>ROUND(I421*H421,2)</f>
        <v>0</v>
      </c>
      <c r="BL421" s="24" t="s">
        <v>280</v>
      </c>
      <c r="BM421" s="24" t="s">
        <v>898</v>
      </c>
    </row>
    <row r="422" spans="2:51" s="11" customFormat="1" ht="13.5">
      <c r="B422" s="239"/>
      <c r="C422" s="240"/>
      <c r="D422" s="236" t="s">
        <v>304</v>
      </c>
      <c r="E422" s="241" t="s">
        <v>21</v>
      </c>
      <c r="F422" s="242" t="s">
        <v>899</v>
      </c>
      <c r="G422" s="240"/>
      <c r="H422" s="243">
        <v>2.52</v>
      </c>
      <c r="I422" s="244"/>
      <c r="J422" s="240"/>
      <c r="K422" s="240"/>
      <c r="L422" s="245"/>
      <c r="M422" s="246"/>
      <c r="N422" s="247"/>
      <c r="O422" s="247"/>
      <c r="P422" s="247"/>
      <c r="Q422" s="247"/>
      <c r="R422" s="247"/>
      <c r="S422" s="247"/>
      <c r="T422" s="248"/>
      <c r="AT422" s="249" t="s">
        <v>304</v>
      </c>
      <c r="AU422" s="249" t="s">
        <v>86</v>
      </c>
      <c r="AV422" s="11" t="s">
        <v>86</v>
      </c>
      <c r="AW422" s="11" t="s">
        <v>40</v>
      </c>
      <c r="AX422" s="11" t="s">
        <v>84</v>
      </c>
      <c r="AY422" s="249" t="s">
        <v>273</v>
      </c>
    </row>
    <row r="423" spans="2:65" s="1" customFormat="1" ht="25.5" customHeight="1">
      <c r="B423" s="47"/>
      <c r="C423" s="224" t="s">
        <v>900</v>
      </c>
      <c r="D423" s="224" t="s">
        <v>275</v>
      </c>
      <c r="E423" s="225" t="s">
        <v>901</v>
      </c>
      <c r="F423" s="226" t="s">
        <v>902</v>
      </c>
      <c r="G423" s="227" t="s">
        <v>295</v>
      </c>
      <c r="H423" s="228">
        <v>11.027</v>
      </c>
      <c r="I423" s="229"/>
      <c r="J423" s="230">
        <f>ROUND(I423*H423,2)</f>
        <v>0</v>
      </c>
      <c r="K423" s="226" t="s">
        <v>279</v>
      </c>
      <c r="L423" s="73"/>
      <c r="M423" s="231" t="s">
        <v>21</v>
      </c>
      <c r="N423" s="232" t="s">
        <v>47</v>
      </c>
      <c r="O423" s="48"/>
      <c r="P423" s="233">
        <f>O423*H423</f>
        <v>0</v>
      </c>
      <c r="Q423" s="233">
        <v>0.00628</v>
      </c>
      <c r="R423" s="233">
        <f>Q423*H423</f>
        <v>0.06924956</v>
      </c>
      <c r="S423" s="233">
        <v>0</v>
      </c>
      <c r="T423" s="234">
        <f>S423*H423</f>
        <v>0</v>
      </c>
      <c r="AR423" s="24" t="s">
        <v>280</v>
      </c>
      <c r="AT423" s="24" t="s">
        <v>275</v>
      </c>
      <c r="AU423" s="24" t="s">
        <v>86</v>
      </c>
      <c r="AY423" s="24" t="s">
        <v>273</v>
      </c>
      <c r="BE423" s="235">
        <f>IF(N423="základní",J423,0)</f>
        <v>0</v>
      </c>
      <c r="BF423" s="235">
        <f>IF(N423="snížená",J423,0)</f>
        <v>0</v>
      </c>
      <c r="BG423" s="235">
        <f>IF(N423="zákl. přenesená",J423,0)</f>
        <v>0</v>
      </c>
      <c r="BH423" s="235">
        <f>IF(N423="sníž. přenesená",J423,0)</f>
        <v>0</v>
      </c>
      <c r="BI423" s="235">
        <f>IF(N423="nulová",J423,0)</f>
        <v>0</v>
      </c>
      <c r="BJ423" s="24" t="s">
        <v>84</v>
      </c>
      <c r="BK423" s="235">
        <f>ROUND(I423*H423,2)</f>
        <v>0</v>
      </c>
      <c r="BL423" s="24" t="s">
        <v>280</v>
      </c>
      <c r="BM423" s="24" t="s">
        <v>903</v>
      </c>
    </row>
    <row r="424" spans="2:51" s="11" customFormat="1" ht="13.5">
      <c r="B424" s="239"/>
      <c r="C424" s="240"/>
      <c r="D424" s="236" t="s">
        <v>304</v>
      </c>
      <c r="E424" s="241" t="s">
        <v>21</v>
      </c>
      <c r="F424" s="242" t="s">
        <v>904</v>
      </c>
      <c r="G424" s="240"/>
      <c r="H424" s="243">
        <v>11.027</v>
      </c>
      <c r="I424" s="244"/>
      <c r="J424" s="240"/>
      <c r="K424" s="240"/>
      <c r="L424" s="245"/>
      <c r="M424" s="246"/>
      <c r="N424" s="247"/>
      <c r="O424" s="247"/>
      <c r="P424" s="247"/>
      <c r="Q424" s="247"/>
      <c r="R424" s="247"/>
      <c r="S424" s="247"/>
      <c r="T424" s="248"/>
      <c r="AT424" s="249" t="s">
        <v>304</v>
      </c>
      <c r="AU424" s="249" t="s">
        <v>86</v>
      </c>
      <c r="AV424" s="11" t="s">
        <v>86</v>
      </c>
      <c r="AW424" s="11" t="s">
        <v>40</v>
      </c>
      <c r="AX424" s="11" t="s">
        <v>84</v>
      </c>
      <c r="AY424" s="249" t="s">
        <v>273</v>
      </c>
    </row>
    <row r="425" spans="2:65" s="1" customFormat="1" ht="25.5" customHeight="1">
      <c r="B425" s="47"/>
      <c r="C425" s="224" t="s">
        <v>905</v>
      </c>
      <c r="D425" s="224" t="s">
        <v>275</v>
      </c>
      <c r="E425" s="225" t="s">
        <v>906</v>
      </c>
      <c r="F425" s="226" t="s">
        <v>907</v>
      </c>
      <c r="G425" s="227" t="s">
        <v>295</v>
      </c>
      <c r="H425" s="228">
        <v>71.106</v>
      </c>
      <c r="I425" s="229"/>
      <c r="J425" s="230">
        <f>ROUND(I425*H425,2)</f>
        <v>0</v>
      </c>
      <c r="K425" s="226" t="s">
        <v>279</v>
      </c>
      <c r="L425" s="73"/>
      <c r="M425" s="231" t="s">
        <v>21</v>
      </c>
      <c r="N425" s="232" t="s">
        <v>47</v>
      </c>
      <c r="O425" s="48"/>
      <c r="P425" s="233">
        <f>O425*H425</f>
        <v>0</v>
      </c>
      <c r="Q425" s="233">
        <v>0.00348</v>
      </c>
      <c r="R425" s="233">
        <f>Q425*H425</f>
        <v>0.24744887999999998</v>
      </c>
      <c r="S425" s="233">
        <v>0</v>
      </c>
      <c r="T425" s="234">
        <f>S425*H425</f>
        <v>0</v>
      </c>
      <c r="AR425" s="24" t="s">
        <v>280</v>
      </c>
      <c r="AT425" s="24" t="s">
        <v>275</v>
      </c>
      <c r="AU425" s="24" t="s">
        <v>86</v>
      </c>
      <c r="AY425" s="24" t="s">
        <v>273</v>
      </c>
      <c r="BE425" s="235">
        <f>IF(N425="základní",J425,0)</f>
        <v>0</v>
      </c>
      <c r="BF425" s="235">
        <f>IF(N425="snížená",J425,0)</f>
        <v>0</v>
      </c>
      <c r="BG425" s="235">
        <f>IF(N425="zákl. přenesená",J425,0)</f>
        <v>0</v>
      </c>
      <c r="BH425" s="235">
        <f>IF(N425="sníž. přenesená",J425,0)</f>
        <v>0</v>
      </c>
      <c r="BI425" s="235">
        <f>IF(N425="nulová",J425,0)</f>
        <v>0</v>
      </c>
      <c r="BJ425" s="24" t="s">
        <v>84</v>
      </c>
      <c r="BK425" s="235">
        <f>ROUND(I425*H425,2)</f>
        <v>0</v>
      </c>
      <c r="BL425" s="24" t="s">
        <v>280</v>
      </c>
      <c r="BM425" s="24" t="s">
        <v>908</v>
      </c>
    </row>
    <row r="426" spans="2:51" s="11" customFormat="1" ht="13.5">
      <c r="B426" s="239"/>
      <c r="C426" s="240"/>
      <c r="D426" s="236" t="s">
        <v>304</v>
      </c>
      <c r="E426" s="241" t="s">
        <v>21</v>
      </c>
      <c r="F426" s="242" t="s">
        <v>909</v>
      </c>
      <c r="G426" s="240"/>
      <c r="H426" s="243">
        <v>71.106</v>
      </c>
      <c r="I426" s="244"/>
      <c r="J426" s="240"/>
      <c r="K426" s="240"/>
      <c r="L426" s="245"/>
      <c r="M426" s="246"/>
      <c r="N426" s="247"/>
      <c r="O426" s="247"/>
      <c r="P426" s="247"/>
      <c r="Q426" s="247"/>
      <c r="R426" s="247"/>
      <c r="S426" s="247"/>
      <c r="T426" s="248"/>
      <c r="AT426" s="249" t="s">
        <v>304</v>
      </c>
      <c r="AU426" s="249" t="s">
        <v>86</v>
      </c>
      <c r="AV426" s="11" t="s">
        <v>86</v>
      </c>
      <c r="AW426" s="11" t="s">
        <v>40</v>
      </c>
      <c r="AX426" s="11" t="s">
        <v>84</v>
      </c>
      <c r="AY426" s="249" t="s">
        <v>273</v>
      </c>
    </row>
    <row r="427" spans="2:65" s="1" customFormat="1" ht="16.5" customHeight="1">
      <c r="B427" s="47"/>
      <c r="C427" s="224" t="s">
        <v>910</v>
      </c>
      <c r="D427" s="224" t="s">
        <v>275</v>
      </c>
      <c r="E427" s="225" t="s">
        <v>911</v>
      </c>
      <c r="F427" s="226" t="s">
        <v>912</v>
      </c>
      <c r="G427" s="227" t="s">
        <v>295</v>
      </c>
      <c r="H427" s="228">
        <v>1.104</v>
      </c>
      <c r="I427" s="229"/>
      <c r="J427" s="230">
        <f>ROUND(I427*H427,2)</f>
        <v>0</v>
      </c>
      <c r="K427" s="226" t="s">
        <v>279</v>
      </c>
      <c r="L427" s="73"/>
      <c r="M427" s="231" t="s">
        <v>21</v>
      </c>
      <c r="N427" s="232" t="s">
        <v>47</v>
      </c>
      <c r="O427" s="48"/>
      <c r="P427" s="233">
        <f>O427*H427</f>
        <v>0</v>
      </c>
      <c r="Q427" s="233">
        <v>0.0027</v>
      </c>
      <c r="R427" s="233">
        <f>Q427*H427</f>
        <v>0.0029808000000000005</v>
      </c>
      <c r="S427" s="233">
        <v>0</v>
      </c>
      <c r="T427" s="234">
        <f>S427*H427</f>
        <v>0</v>
      </c>
      <c r="AR427" s="24" t="s">
        <v>280</v>
      </c>
      <c r="AT427" s="24" t="s">
        <v>275</v>
      </c>
      <c r="AU427" s="24" t="s">
        <v>86</v>
      </c>
      <c r="AY427" s="24" t="s">
        <v>273</v>
      </c>
      <c r="BE427" s="235">
        <f>IF(N427="základní",J427,0)</f>
        <v>0</v>
      </c>
      <c r="BF427" s="235">
        <f>IF(N427="snížená",J427,0)</f>
        <v>0</v>
      </c>
      <c r="BG427" s="235">
        <f>IF(N427="zákl. přenesená",J427,0)</f>
        <v>0</v>
      </c>
      <c r="BH427" s="235">
        <f>IF(N427="sníž. přenesená",J427,0)</f>
        <v>0</v>
      </c>
      <c r="BI427" s="235">
        <f>IF(N427="nulová",J427,0)</f>
        <v>0</v>
      </c>
      <c r="BJ427" s="24" t="s">
        <v>84</v>
      </c>
      <c r="BK427" s="235">
        <f>ROUND(I427*H427,2)</f>
        <v>0</v>
      </c>
      <c r="BL427" s="24" t="s">
        <v>280</v>
      </c>
      <c r="BM427" s="24" t="s">
        <v>913</v>
      </c>
    </row>
    <row r="428" spans="2:47" s="1" customFormat="1" ht="13.5">
      <c r="B428" s="47"/>
      <c r="C428" s="75"/>
      <c r="D428" s="236" t="s">
        <v>282</v>
      </c>
      <c r="E428" s="75"/>
      <c r="F428" s="237" t="s">
        <v>914</v>
      </c>
      <c r="G428" s="75"/>
      <c r="H428" s="75"/>
      <c r="I428" s="194"/>
      <c r="J428" s="75"/>
      <c r="K428" s="75"/>
      <c r="L428" s="73"/>
      <c r="M428" s="238"/>
      <c r="N428" s="48"/>
      <c r="O428" s="48"/>
      <c r="P428" s="48"/>
      <c r="Q428" s="48"/>
      <c r="R428" s="48"/>
      <c r="S428" s="48"/>
      <c r="T428" s="96"/>
      <c r="AT428" s="24" t="s">
        <v>282</v>
      </c>
      <c r="AU428" s="24" t="s">
        <v>86</v>
      </c>
    </row>
    <row r="429" spans="2:51" s="11" customFormat="1" ht="13.5">
      <c r="B429" s="239"/>
      <c r="C429" s="240"/>
      <c r="D429" s="236" t="s">
        <v>304</v>
      </c>
      <c r="E429" s="241" t="s">
        <v>21</v>
      </c>
      <c r="F429" s="242" t="s">
        <v>915</v>
      </c>
      <c r="G429" s="240"/>
      <c r="H429" s="243">
        <v>1.104</v>
      </c>
      <c r="I429" s="244"/>
      <c r="J429" s="240"/>
      <c r="K429" s="240"/>
      <c r="L429" s="245"/>
      <c r="M429" s="246"/>
      <c r="N429" s="247"/>
      <c r="O429" s="247"/>
      <c r="P429" s="247"/>
      <c r="Q429" s="247"/>
      <c r="R429" s="247"/>
      <c r="S429" s="247"/>
      <c r="T429" s="248"/>
      <c r="AT429" s="249" t="s">
        <v>304</v>
      </c>
      <c r="AU429" s="249" t="s">
        <v>86</v>
      </c>
      <c r="AV429" s="11" t="s">
        <v>86</v>
      </c>
      <c r="AW429" s="11" t="s">
        <v>40</v>
      </c>
      <c r="AX429" s="11" t="s">
        <v>84</v>
      </c>
      <c r="AY429" s="249" t="s">
        <v>273</v>
      </c>
    </row>
    <row r="430" spans="2:65" s="1" customFormat="1" ht="38.25" customHeight="1">
      <c r="B430" s="47"/>
      <c r="C430" s="224" t="s">
        <v>916</v>
      </c>
      <c r="D430" s="224" t="s">
        <v>275</v>
      </c>
      <c r="E430" s="225" t="s">
        <v>917</v>
      </c>
      <c r="F430" s="226" t="s">
        <v>918</v>
      </c>
      <c r="G430" s="227" t="s">
        <v>342</v>
      </c>
      <c r="H430" s="228">
        <v>4.95</v>
      </c>
      <c r="I430" s="229"/>
      <c r="J430" s="230">
        <f>ROUND(I430*H430,2)</f>
        <v>0</v>
      </c>
      <c r="K430" s="226" t="s">
        <v>279</v>
      </c>
      <c r="L430" s="73"/>
      <c r="M430" s="231" t="s">
        <v>21</v>
      </c>
      <c r="N430" s="232" t="s">
        <v>47</v>
      </c>
      <c r="O430" s="48"/>
      <c r="P430" s="233">
        <f>O430*H430</f>
        <v>0</v>
      </c>
      <c r="Q430" s="233">
        <v>0.00068</v>
      </c>
      <c r="R430" s="233">
        <f>Q430*H430</f>
        <v>0.0033660000000000005</v>
      </c>
      <c r="S430" s="233">
        <v>0</v>
      </c>
      <c r="T430" s="234">
        <f>S430*H430</f>
        <v>0</v>
      </c>
      <c r="AR430" s="24" t="s">
        <v>280</v>
      </c>
      <c r="AT430" s="24" t="s">
        <v>275</v>
      </c>
      <c r="AU430" s="24" t="s">
        <v>86</v>
      </c>
      <c r="AY430" s="24" t="s">
        <v>273</v>
      </c>
      <c r="BE430" s="235">
        <f>IF(N430="základní",J430,0)</f>
        <v>0</v>
      </c>
      <c r="BF430" s="235">
        <f>IF(N430="snížená",J430,0)</f>
        <v>0</v>
      </c>
      <c r="BG430" s="235">
        <f>IF(N430="zákl. přenesená",J430,0)</f>
        <v>0</v>
      </c>
      <c r="BH430" s="235">
        <f>IF(N430="sníž. přenesená",J430,0)</f>
        <v>0</v>
      </c>
      <c r="BI430" s="235">
        <f>IF(N430="nulová",J430,0)</f>
        <v>0</v>
      </c>
      <c r="BJ430" s="24" t="s">
        <v>84</v>
      </c>
      <c r="BK430" s="235">
        <f>ROUND(I430*H430,2)</f>
        <v>0</v>
      </c>
      <c r="BL430" s="24" t="s">
        <v>280</v>
      </c>
      <c r="BM430" s="24" t="s">
        <v>919</v>
      </c>
    </row>
    <row r="431" spans="2:47" s="1" customFormat="1" ht="13.5">
      <c r="B431" s="47"/>
      <c r="C431" s="75"/>
      <c r="D431" s="236" t="s">
        <v>282</v>
      </c>
      <c r="E431" s="75"/>
      <c r="F431" s="237" t="s">
        <v>920</v>
      </c>
      <c r="G431" s="75"/>
      <c r="H431" s="75"/>
      <c r="I431" s="194"/>
      <c r="J431" s="75"/>
      <c r="K431" s="75"/>
      <c r="L431" s="73"/>
      <c r="M431" s="238"/>
      <c r="N431" s="48"/>
      <c r="O431" s="48"/>
      <c r="P431" s="48"/>
      <c r="Q431" s="48"/>
      <c r="R431" s="48"/>
      <c r="S431" s="48"/>
      <c r="T431" s="96"/>
      <c r="AT431" s="24" t="s">
        <v>282</v>
      </c>
      <c r="AU431" s="24" t="s">
        <v>86</v>
      </c>
    </row>
    <row r="432" spans="2:65" s="1" customFormat="1" ht="25.5" customHeight="1">
      <c r="B432" s="47"/>
      <c r="C432" s="224" t="s">
        <v>921</v>
      </c>
      <c r="D432" s="224" t="s">
        <v>275</v>
      </c>
      <c r="E432" s="225" t="s">
        <v>922</v>
      </c>
      <c r="F432" s="226" t="s">
        <v>923</v>
      </c>
      <c r="G432" s="227" t="s">
        <v>342</v>
      </c>
      <c r="H432" s="228">
        <v>4.95</v>
      </c>
      <c r="I432" s="229"/>
      <c r="J432" s="230">
        <f>ROUND(I432*H432,2)</f>
        <v>0</v>
      </c>
      <c r="K432" s="226" t="s">
        <v>279</v>
      </c>
      <c r="L432" s="73"/>
      <c r="M432" s="231" t="s">
        <v>21</v>
      </c>
      <c r="N432" s="232" t="s">
        <v>47</v>
      </c>
      <c r="O432" s="48"/>
      <c r="P432" s="233">
        <f>O432*H432</f>
        <v>0</v>
      </c>
      <c r="Q432" s="233">
        <v>0.00075</v>
      </c>
      <c r="R432" s="233">
        <f>Q432*H432</f>
        <v>0.0037125</v>
      </c>
      <c r="S432" s="233">
        <v>0</v>
      </c>
      <c r="T432" s="234">
        <f>S432*H432</f>
        <v>0</v>
      </c>
      <c r="AR432" s="24" t="s">
        <v>280</v>
      </c>
      <c r="AT432" s="24" t="s">
        <v>275</v>
      </c>
      <c r="AU432" s="24" t="s">
        <v>86</v>
      </c>
      <c r="AY432" s="24" t="s">
        <v>273</v>
      </c>
      <c r="BE432" s="235">
        <f>IF(N432="základní",J432,0)</f>
        <v>0</v>
      </c>
      <c r="BF432" s="235">
        <f>IF(N432="snížená",J432,0)</f>
        <v>0</v>
      </c>
      <c r="BG432" s="235">
        <f>IF(N432="zákl. přenesená",J432,0)</f>
        <v>0</v>
      </c>
      <c r="BH432" s="235">
        <f>IF(N432="sníž. přenesená",J432,0)</f>
        <v>0</v>
      </c>
      <c r="BI432" s="235">
        <f>IF(N432="nulová",J432,0)</f>
        <v>0</v>
      </c>
      <c r="BJ432" s="24" t="s">
        <v>84</v>
      </c>
      <c r="BK432" s="235">
        <f>ROUND(I432*H432,2)</f>
        <v>0</v>
      </c>
      <c r="BL432" s="24" t="s">
        <v>280</v>
      </c>
      <c r="BM432" s="24" t="s">
        <v>924</v>
      </c>
    </row>
    <row r="433" spans="2:47" s="1" customFormat="1" ht="13.5">
      <c r="B433" s="47"/>
      <c r="C433" s="75"/>
      <c r="D433" s="236" t="s">
        <v>282</v>
      </c>
      <c r="E433" s="75"/>
      <c r="F433" s="237" t="s">
        <v>920</v>
      </c>
      <c r="G433" s="75"/>
      <c r="H433" s="75"/>
      <c r="I433" s="194"/>
      <c r="J433" s="75"/>
      <c r="K433" s="75"/>
      <c r="L433" s="73"/>
      <c r="M433" s="238"/>
      <c r="N433" s="48"/>
      <c r="O433" s="48"/>
      <c r="P433" s="48"/>
      <c r="Q433" s="48"/>
      <c r="R433" s="48"/>
      <c r="S433" s="48"/>
      <c r="T433" s="96"/>
      <c r="AT433" s="24" t="s">
        <v>282</v>
      </c>
      <c r="AU433" s="24" t="s">
        <v>86</v>
      </c>
    </row>
    <row r="434" spans="2:51" s="11" customFormat="1" ht="13.5">
      <c r="B434" s="239"/>
      <c r="C434" s="240"/>
      <c r="D434" s="236" t="s">
        <v>304</v>
      </c>
      <c r="E434" s="241" t="s">
        <v>21</v>
      </c>
      <c r="F434" s="242" t="s">
        <v>925</v>
      </c>
      <c r="G434" s="240"/>
      <c r="H434" s="243">
        <v>4.95</v>
      </c>
      <c r="I434" s="244"/>
      <c r="J434" s="240"/>
      <c r="K434" s="240"/>
      <c r="L434" s="245"/>
      <c r="M434" s="246"/>
      <c r="N434" s="247"/>
      <c r="O434" s="247"/>
      <c r="P434" s="247"/>
      <c r="Q434" s="247"/>
      <c r="R434" s="247"/>
      <c r="S434" s="247"/>
      <c r="T434" s="248"/>
      <c r="AT434" s="249" t="s">
        <v>304</v>
      </c>
      <c r="AU434" s="249" t="s">
        <v>86</v>
      </c>
      <c r="AV434" s="11" t="s">
        <v>86</v>
      </c>
      <c r="AW434" s="11" t="s">
        <v>40</v>
      </c>
      <c r="AX434" s="11" t="s">
        <v>84</v>
      </c>
      <c r="AY434" s="249" t="s">
        <v>273</v>
      </c>
    </row>
    <row r="435" spans="2:65" s="1" customFormat="1" ht="25.5" customHeight="1">
      <c r="B435" s="47"/>
      <c r="C435" s="224" t="s">
        <v>926</v>
      </c>
      <c r="D435" s="224" t="s">
        <v>275</v>
      </c>
      <c r="E435" s="225" t="s">
        <v>927</v>
      </c>
      <c r="F435" s="226" t="s">
        <v>928</v>
      </c>
      <c r="G435" s="227" t="s">
        <v>314</v>
      </c>
      <c r="H435" s="228">
        <v>0.848</v>
      </c>
      <c r="I435" s="229"/>
      <c r="J435" s="230">
        <f>ROUND(I435*H435,2)</f>
        <v>0</v>
      </c>
      <c r="K435" s="226" t="s">
        <v>279</v>
      </c>
      <c r="L435" s="73"/>
      <c r="M435" s="231" t="s">
        <v>21</v>
      </c>
      <c r="N435" s="232" t="s">
        <v>47</v>
      </c>
      <c r="O435" s="48"/>
      <c r="P435" s="233">
        <f>O435*H435</f>
        <v>0</v>
      </c>
      <c r="Q435" s="233">
        <v>2.45329</v>
      </c>
      <c r="R435" s="233">
        <f>Q435*H435</f>
        <v>2.08038992</v>
      </c>
      <c r="S435" s="233">
        <v>0</v>
      </c>
      <c r="T435" s="234">
        <f>S435*H435</f>
        <v>0</v>
      </c>
      <c r="AR435" s="24" t="s">
        <v>280</v>
      </c>
      <c r="AT435" s="24" t="s">
        <v>275</v>
      </c>
      <c r="AU435" s="24" t="s">
        <v>86</v>
      </c>
      <c r="AY435" s="24" t="s">
        <v>273</v>
      </c>
      <c r="BE435" s="235">
        <f>IF(N435="základní",J435,0)</f>
        <v>0</v>
      </c>
      <c r="BF435" s="235">
        <f>IF(N435="snížená",J435,0)</f>
        <v>0</v>
      </c>
      <c r="BG435" s="235">
        <f>IF(N435="zákl. přenesená",J435,0)</f>
        <v>0</v>
      </c>
      <c r="BH435" s="235">
        <f>IF(N435="sníž. přenesená",J435,0)</f>
        <v>0</v>
      </c>
      <c r="BI435" s="235">
        <f>IF(N435="nulová",J435,0)</f>
        <v>0</v>
      </c>
      <c r="BJ435" s="24" t="s">
        <v>84</v>
      </c>
      <c r="BK435" s="235">
        <f>ROUND(I435*H435,2)</f>
        <v>0</v>
      </c>
      <c r="BL435" s="24" t="s">
        <v>280</v>
      </c>
      <c r="BM435" s="24" t="s">
        <v>929</v>
      </c>
    </row>
    <row r="436" spans="2:47" s="1" customFormat="1" ht="13.5">
      <c r="B436" s="47"/>
      <c r="C436" s="75"/>
      <c r="D436" s="236" t="s">
        <v>282</v>
      </c>
      <c r="E436" s="75"/>
      <c r="F436" s="237" t="s">
        <v>930</v>
      </c>
      <c r="G436" s="75"/>
      <c r="H436" s="75"/>
      <c r="I436" s="194"/>
      <c r="J436" s="75"/>
      <c r="K436" s="75"/>
      <c r="L436" s="73"/>
      <c r="M436" s="238"/>
      <c r="N436" s="48"/>
      <c r="O436" s="48"/>
      <c r="P436" s="48"/>
      <c r="Q436" s="48"/>
      <c r="R436" s="48"/>
      <c r="S436" s="48"/>
      <c r="T436" s="96"/>
      <c r="AT436" s="24" t="s">
        <v>282</v>
      </c>
      <c r="AU436" s="24" t="s">
        <v>86</v>
      </c>
    </row>
    <row r="437" spans="2:51" s="11" customFormat="1" ht="13.5">
      <c r="B437" s="239"/>
      <c r="C437" s="240"/>
      <c r="D437" s="236" t="s">
        <v>304</v>
      </c>
      <c r="E437" s="241" t="s">
        <v>195</v>
      </c>
      <c r="F437" s="242" t="s">
        <v>931</v>
      </c>
      <c r="G437" s="240"/>
      <c r="H437" s="243">
        <v>11.303</v>
      </c>
      <c r="I437" s="244"/>
      <c r="J437" s="240"/>
      <c r="K437" s="240"/>
      <c r="L437" s="245"/>
      <c r="M437" s="246"/>
      <c r="N437" s="247"/>
      <c r="O437" s="247"/>
      <c r="P437" s="247"/>
      <c r="Q437" s="247"/>
      <c r="R437" s="247"/>
      <c r="S437" s="247"/>
      <c r="T437" s="248"/>
      <c r="AT437" s="249" t="s">
        <v>304</v>
      </c>
      <c r="AU437" s="249" t="s">
        <v>86</v>
      </c>
      <c r="AV437" s="11" t="s">
        <v>86</v>
      </c>
      <c r="AW437" s="11" t="s">
        <v>40</v>
      </c>
      <c r="AX437" s="11" t="s">
        <v>76</v>
      </c>
      <c r="AY437" s="249" t="s">
        <v>273</v>
      </c>
    </row>
    <row r="438" spans="2:51" s="11" customFormat="1" ht="13.5">
      <c r="B438" s="239"/>
      <c r="C438" s="240"/>
      <c r="D438" s="236" t="s">
        <v>304</v>
      </c>
      <c r="E438" s="241" t="s">
        <v>21</v>
      </c>
      <c r="F438" s="242" t="s">
        <v>932</v>
      </c>
      <c r="G438" s="240"/>
      <c r="H438" s="243">
        <v>0.848</v>
      </c>
      <c r="I438" s="244"/>
      <c r="J438" s="240"/>
      <c r="K438" s="240"/>
      <c r="L438" s="245"/>
      <c r="M438" s="246"/>
      <c r="N438" s="247"/>
      <c r="O438" s="247"/>
      <c r="P438" s="247"/>
      <c r="Q438" s="247"/>
      <c r="R438" s="247"/>
      <c r="S438" s="247"/>
      <c r="T438" s="248"/>
      <c r="AT438" s="249" t="s">
        <v>304</v>
      </c>
      <c r="AU438" s="249" t="s">
        <v>86</v>
      </c>
      <c r="AV438" s="11" t="s">
        <v>86</v>
      </c>
      <c r="AW438" s="11" t="s">
        <v>40</v>
      </c>
      <c r="AX438" s="11" t="s">
        <v>84</v>
      </c>
      <c r="AY438" s="249" t="s">
        <v>273</v>
      </c>
    </row>
    <row r="439" spans="2:65" s="1" customFormat="1" ht="25.5" customHeight="1">
      <c r="B439" s="47"/>
      <c r="C439" s="224" t="s">
        <v>933</v>
      </c>
      <c r="D439" s="224" t="s">
        <v>275</v>
      </c>
      <c r="E439" s="225" t="s">
        <v>934</v>
      </c>
      <c r="F439" s="226" t="s">
        <v>935</v>
      </c>
      <c r="G439" s="227" t="s">
        <v>314</v>
      </c>
      <c r="H439" s="228">
        <v>1.637</v>
      </c>
      <c r="I439" s="229"/>
      <c r="J439" s="230">
        <f>ROUND(I439*H439,2)</f>
        <v>0</v>
      </c>
      <c r="K439" s="226" t="s">
        <v>279</v>
      </c>
      <c r="L439" s="73"/>
      <c r="M439" s="231" t="s">
        <v>21</v>
      </c>
      <c r="N439" s="232" t="s">
        <v>47</v>
      </c>
      <c r="O439" s="48"/>
      <c r="P439" s="233">
        <f>O439*H439</f>
        <v>0</v>
      </c>
      <c r="Q439" s="233">
        <v>2.45329</v>
      </c>
      <c r="R439" s="233">
        <f>Q439*H439</f>
        <v>4.01603573</v>
      </c>
      <c r="S439" s="233">
        <v>0</v>
      </c>
      <c r="T439" s="234">
        <f>S439*H439</f>
        <v>0</v>
      </c>
      <c r="AR439" s="24" t="s">
        <v>280</v>
      </c>
      <c r="AT439" s="24" t="s">
        <v>275</v>
      </c>
      <c r="AU439" s="24" t="s">
        <v>86</v>
      </c>
      <c r="AY439" s="24" t="s">
        <v>273</v>
      </c>
      <c r="BE439" s="235">
        <f>IF(N439="základní",J439,0)</f>
        <v>0</v>
      </c>
      <c r="BF439" s="235">
        <f>IF(N439="snížená",J439,0)</f>
        <v>0</v>
      </c>
      <c r="BG439" s="235">
        <f>IF(N439="zákl. přenesená",J439,0)</f>
        <v>0</v>
      </c>
      <c r="BH439" s="235">
        <f>IF(N439="sníž. přenesená",J439,0)</f>
        <v>0</v>
      </c>
      <c r="BI439" s="235">
        <f>IF(N439="nulová",J439,0)</f>
        <v>0</v>
      </c>
      <c r="BJ439" s="24" t="s">
        <v>84</v>
      </c>
      <c r="BK439" s="235">
        <f>ROUND(I439*H439,2)</f>
        <v>0</v>
      </c>
      <c r="BL439" s="24" t="s">
        <v>280</v>
      </c>
      <c r="BM439" s="24" t="s">
        <v>936</v>
      </c>
    </row>
    <row r="440" spans="2:47" s="1" customFormat="1" ht="13.5">
      <c r="B440" s="47"/>
      <c r="C440" s="75"/>
      <c r="D440" s="236" t="s">
        <v>282</v>
      </c>
      <c r="E440" s="75"/>
      <c r="F440" s="237" t="s">
        <v>930</v>
      </c>
      <c r="G440" s="75"/>
      <c r="H440" s="75"/>
      <c r="I440" s="194"/>
      <c r="J440" s="75"/>
      <c r="K440" s="75"/>
      <c r="L440" s="73"/>
      <c r="M440" s="238"/>
      <c r="N440" s="48"/>
      <c r="O440" s="48"/>
      <c r="P440" s="48"/>
      <c r="Q440" s="48"/>
      <c r="R440" s="48"/>
      <c r="S440" s="48"/>
      <c r="T440" s="96"/>
      <c r="AT440" s="24" t="s">
        <v>282</v>
      </c>
      <c r="AU440" s="24" t="s">
        <v>86</v>
      </c>
    </row>
    <row r="441" spans="2:51" s="11" customFormat="1" ht="13.5">
      <c r="B441" s="239"/>
      <c r="C441" s="240"/>
      <c r="D441" s="236" t="s">
        <v>304</v>
      </c>
      <c r="E441" s="241" t="s">
        <v>21</v>
      </c>
      <c r="F441" s="242" t="s">
        <v>937</v>
      </c>
      <c r="G441" s="240"/>
      <c r="H441" s="243">
        <v>1.637</v>
      </c>
      <c r="I441" s="244"/>
      <c r="J441" s="240"/>
      <c r="K441" s="240"/>
      <c r="L441" s="245"/>
      <c r="M441" s="246"/>
      <c r="N441" s="247"/>
      <c r="O441" s="247"/>
      <c r="P441" s="247"/>
      <c r="Q441" s="247"/>
      <c r="R441" s="247"/>
      <c r="S441" s="247"/>
      <c r="T441" s="248"/>
      <c r="AT441" s="249" t="s">
        <v>304</v>
      </c>
      <c r="AU441" s="249" t="s">
        <v>86</v>
      </c>
      <c r="AV441" s="11" t="s">
        <v>86</v>
      </c>
      <c r="AW441" s="11" t="s">
        <v>40</v>
      </c>
      <c r="AX441" s="11" t="s">
        <v>84</v>
      </c>
      <c r="AY441" s="249" t="s">
        <v>273</v>
      </c>
    </row>
    <row r="442" spans="2:65" s="1" customFormat="1" ht="25.5" customHeight="1">
      <c r="B442" s="47"/>
      <c r="C442" s="224" t="s">
        <v>938</v>
      </c>
      <c r="D442" s="224" t="s">
        <v>275</v>
      </c>
      <c r="E442" s="225" t="s">
        <v>939</v>
      </c>
      <c r="F442" s="226" t="s">
        <v>940</v>
      </c>
      <c r="G442" s="227" t="s">
        <v>314</v>
      </c>
      <c r="H442" s="228">
        <v>6.943</v>
      </c>
      <c r="I442" s="229"/>
      <c r="J442" s="230">
        <f>ROUND(I442*H442,2)</f>
        <v>0</v>
      </c>
      <c r="K442" s="226" t="s">
        <v>279</v>
      </c>
      <c r="L442" s="73"/>
      <c r="M442" s="231" t="s">
        <v>21</v>
      </c>
      <c r="N442" s="232" t="s">
        <v>47</v>
      </c>
      <c r="O442" s="48"/>
      <c r="P442" s="233">
        <f>O442*H442</f>
        <v>0</v>
      </c>
      <c r="Q442" s="233">
        <v>2.25634</v>
      </c>
      <c r="R442" s="233">
        <f>Q442*H442</f>
        <v>15.665768619999998</v>
      </c>
      <c r="S442" s="233">
        <v>0</v>
      </c>
      <c r="T442" s="234">
        <f>S442*H442</f>
        <v>0</v>
      </c>
      <c r="AR442" s="24" t="s">
        <v>280</v>
      </c>
      <c r="AT442" s="24" t="s">
        <v>275</v>
      </c>
      <c r="AU442" s="24" t="s">
        <v>86</v>
      </c>
      <c r="AY442" s="24" t="s">
        <v>273</v>
      </c>
      <c r="BE442" s="235">
        <f>IF(N442="základní",J442,0)</f>
        <v>0</v>
      </c>
      <c r="BF442" s="235">
        <f>IF(N442="snížená",J442,0)</f>
        <v>0</v>
      </c>
      <c r="BG442" s="235">
        <f>IF(N442="zákl. přenesená",J442,0)</f>
        <v>0</v>
      </c>
      <c r="BH442" s="235">
        <f>IF(N442="sníž. přenesená",J442,0)</f>
        <v>0</v>
      </c>
      <c r="BI442" s="235">
        <f>IF(N442="nulová",J442,0)</f>
        <v>0</v>
      </c>
      <c r="BJ442" s="24" t="s">
        <v>84</v>
      </c>
      <c r="BK442" s="235">
        <f>ROUND(I442*H442,2)</f>
        <v>0</v>
      </c>
      <c r="BL442" s="24" t="s">
        <v>280</v>
      </c>
      <c r="BM442" s="24" t="s">
        <v>941</v>
      </c>
    </row>
    <row r="443" spans="2:47" s="1" customFormat="1" ht="13.5">
      <c r="B443" s="47"/>
      <c r="C443" s="75"/>
      <c r="D443" s="236" t="s">
        <v>282</v>
      </c>
      <c r="E443" s="75"/>
      <c r="F443" s="237" t="s">
        <v>930</v>
      </c>
      <c r="G443" s="75"/>
      <c r="H443" s="75"/>
      <c r="I443" s="194"/>
      <c r="J443" s="75"/>
      <c r="K443" s="75"/>
      <c r="L443" s="73"/>
      <c r="M443" s="238"/>
      <c r="N443" s="48"/>
      <c r="O443" s="48"/>
      <c r="P443" s="48"/>
      <c r="Q443" s="48"/>
      <c r="R443" s="48"/>
      <c r="S443" s="48"/>
      <c r="T443" s="96"/>
      <c r="AT443" s="24" t="s">
        <v>282</v>
      </c>
      <c r="AU443" s="24" t="s">
        <v>86</v>
      </c>
    </row>
    <row r="444" spans="2:51" s="11" customFormat="1" ht="13.5">
      <c r="B444" s="239"/>
      <c r="C444" s="240"/>
      <c r="D444" s="236" t="s">
        <v>304</v>
      </c>
      <c r="E444" s="241" t="s">
        <v>21</v>
      </c>
      <c r="F444" s="242" t="s">
        <v>942</v>
      </c>
      <c r="G444" s="240"/>
      <c r="H444" s="243">
        <v>1.282</v>
      </c>
      <c r="I444" s="244"/>
      <c r="J444" s="240"/>
      <c r="K444" s="240"/>
      <c r="L444" s="245"/>
      <c r="M444" s="246"/>
      <c r="N444" s="247"/>
      <c r="O444" s="247"/>
      <c r="P444" s="247"/>
      <c r="Q444" s="247"/>
      <c r="R444" s="247"/>
      <c r="S444" s="247"/>
      <c r="T444" s="248"/>
      <c r="AT444" s="249" t="s">
        <v>304</v>
      </c>
      <c r="AU444" s="249" t="s">
        <v>86</v>
      </c>
      <c r="AV444" s="11" t="s">
        <v>86</v>
      </c>
      <c r="AW444" s="11" t="s">
        <v>40</v>
      </c>
      <c r="AX444" s="11" t="s">
        <v>76</v>
      </c>
      <c r="AY444" s="249" t="s">
        <v>273</v>
      </c>
    </row>
    <row r="445" spans="2:51" s="11" customFormat="1" ht="13.5">
      <c r="B445" s="239"/>
      <c r="C445" s="240"/>
      <c r="D445" s="236" t="s">
        <v>304</v>
      </c>
      <c r="E445" s="241" t="s">
        <v>21</v>
      </c>
      <c r="F445" s="242" t="s">
        <v>943</v>
      </c>
      <c r="G445" s="240"/>
      <c r="H445" s="243">
        <v>4.663</v>
      </c>
      <c r="I445" s="244"/>
      <c r="J445" s="240"/>
      <c r="K445" s="240"/>
      <c r="L445" s="245"/>
      <c r="M445" s="246"/>
      <c r="N445" s="247"/>
      <c r="O445" s="247"/>
      <c r="P445" s="247"/>
      <c r="Q445" s="247"/>
      <c r="R445" s="247"/>
      <c r="S445" s="247"/>
      <c r="T445" s="248"/>
      <c r="AT445" s="249" t="s">
        <v>304</v>
      </c>
      <c r="AU445" s="249" t="s">
        <v>86</v>
      </c>
      <c r="AV445" s="11" t="s">
        <v>86</v>
      </c>
      <c r="AW445" s="11" t="s">
        <v>40</v>
      </c>
      <c r="AX445" s="11" t="s">
        <v>76</v>
      </c>
      <c r="AY445" s="249" t="s">
        <v>273</v>
      </c>
    </row>
    <row r="446" spans="2:51" s="11" customFormat="1" ht="13.5">
      <c r="B446" s="239"/>
      <c r="C446" s="240"/>
      <c r="D446" s="236" t="s">
        <v>304</v>
      </c>
      <c r="E446" s="241" t="s">
        <v>212</v>
      </c>
      <c r="F446" s="242" t="s">
        <v>944</v>
      </c>
      <c r="G446" s="240"/>
      <c r="H446" s="243">
        <v>0.998</v>
      </c>
      <c r="I446" s="244"/>
      <c r="J446" s="240"/>
      <c r="K446" s="240"/>
      <c r="L446" s="245"/>
      <c r="M446" s="246"/>
      <c r="N446" s="247"/>
      <c r="O446" s="247"/>
      <c r="P446" s="247"/>
      <c r="Q446" s="247"/>
      <c r="R446" s="247"/>
      <c r="S446" s="247"/>
      <c r="T446" s="248"/>
      <c r="AT446" s="249" t="s">
        <v>304</v>
      </c>
      <c r="AU446" s="249" t="s">
        <v>86</v>
      </c>
      <c r="AV446" s="11" t="s">
        <v>86</v>
      </c>
      <c r="AW446" s="11" t="s">
        <v>40</v>
      </c>
      <c r="AX446" s="11" t="s">
        <v>76</v>
      </c>
      <c r="AY446" s="249" t="s">
        <v>273</v>
      </c>
    </row>
    <row r="447" spans="2:51" s="12" customFormat="1" ht="13.5">
      <c r="B447" s="250"/>
      <c r="C447" s="251"/>
      <c r="D447" s="236" t="s">
        <v>304</v>
      </c>
      <c r="E447" s="252" t="s">
        <v>21</v>
      </c>
      <c r="F447" s="253" t="s">
        <v>338</v>
      </c>
      <c r="G447" s="251"/>
      <c r="H447" s="254">
        <v>6.943</v>
      </c>
      <c r="I447" s="255"/>
      <c r="J447" s="251"/>
      <c r="K447" s="251"/>
      <c r="L447" s="256"/>
      <c r="M447" s="257"/>
      <c r="N447" s="258"/>
      <c r="O447" s="258"/>
      <c r="P447" s="258"/>
      <c r="Q447" s="258"/>
      <c r="R447" s="258"/>
      <c r="S447" s="258"/>
      <c r="T447" s="259"/>
      <c r="AT447" s="260" t="s">
        <v>304</v>
      </c>
      <c r="AU447" s="260" t="s">
        <v>86</v>
      </c>
      <c r="AV447" s="12" t="s">
        <v>280</v>
      </c>
      <c r="AW447" s="12" t="s">
        <v>40</v>
      </c>
      <c r="AX447" s="12" t="s">
        <v>84</v>
      </c>
      <c r="AY447" s="260" t="s">
        <v>273</v>
      </c>
    </row>
    <row r="448" spans="2:65" s="1" customFormat="1" ht="38.25" customHeight="1">
      <c r="B448" s="47"/>
      <c r="C448" s="224" t="s">
        <v>945</v>
      </c>
      <c r="D448" s="224" t="s">
        <v>275</v>
      </c>
      <c r="E448" s="225" t="s">
        <v>946</v>
      </c>
      <c r="F448" s="226" t="s">
        <v>947</v>
      </c>
      <c r="G448" s="227" t="s">
        <v>314</v>
      </c>
      <c r="H448" s="228">
        <v>0.848</v>
      </c>
      <c r="I448" s="229"/>
      <c r="J448" s="230">
        <f>ROUND(I448*H448,2)</f>
        <v>0</v>
      </c>
      <c r="K448" s="226" t="s">
        <v>279</v>
      </c>
      <c r="L448" s="73"/>
      <c r="M448" s="231" t="s">
        <v>21</v>
      </c>
      <c r="N448" s="232" t="s">
        <v>47</v>
      </c>
      <c r="O448" s="48"/>
      <c r="P448" s="233">
        <f>O448*H448</f>
        <v>0</v>
      </c>
      <c r="Q448" s="233">
        <v>0</v>
      </c>
      <c r="R448" s="233">
        <f>Q448*H448</f>
        <v>0</v>
      </c>
      <c r="S448" s="233">
        <v>0</v>
      </c>
      <c r="T448" s="234">
        <f>S448*H448</f>
        <v>0</v>
      </c>
      <c r="AR448" s="24" t="s">
        <v>280</v>
      </c>
      <c r="AT448" s="24" t="s">
        <v>275</v>
      </c>
      <c r="AU448" s="24" t="s">
        <v>86</v>
      </c>
      <c r="AY448" s="24" t="s">
        <v>273</v>
      </c>
      <c r="BE448" s="235">
        <f>IF(N448="základní",J448,0)</f>
        <v>0</v>
      </c>
      <c r="BF448" s="235">
        <f>IF(N448="snížená",J448,0)</f>
        <v>0</v>
      </c>
      <c r="BG448" s="235">
        <f>IF(N448="zákl. přenesená",J448,0)</f>
        <v>0</v>
      </c>
      <c r="BH448" s="235">
        <f>IF(N448="sníž. přenesená",J448,0)</f>
        <v>0</v>
      </c>
      <c r="BI448" s="235">
        <f>IF(N448="nulová",J448,0)</f>
        <v>0</v>
      </c>
      <c r="BJ448" s="24" t="s">
        <v>84</v>
      </c>
      <c r="BK448" s="235">
        <f>ROUND(I448*H448,2)</f>
        <v>0</v>
      </c>
      <c r="BL448" s="24" t="s">
        <v>280</v>
      </c>
      <c r="BM448" s="24" t="s">
        <v>948</v>
      </c>
    </row>
    <row r="449" spans="2:47" s="1" customFormat="1" ht="13.5">
      <c r="B449" s="47"/>
      <c r="C449" s="75"/>
      <c r="D449" s="236" t="s">
        <v>282</v>
      </c>
      <c r="E449" s="75"/>
      <c r="F449" s="237" t="s">
        <v>949</v>
      </c>
      <c r="G449" s="75"/>
      <c r="H449" s="75"/>
      <c r="I449" s="194"/>
      <c r="J449" s="75"/>
      <c r="K449" s="75"/>
      <c r="L449" s="73"/>
      <c r="M449" s="238"/>
      <c r="N449" s="48"/>
      <c r="O449" s="48"/>
      <c r="P449" s="48"/>
      <c r="Q449" s="48"/>
      <c r="R449" s="48"/>
      <c r="S449" s="48"/>
      <c r="T449" s="96"/>
      <c r="AT449" s="24" t="s">
        <v>282</v>
      </c>
      <c r="AU449" s="24" t="s">
        <v>86</v>
      </c>
    </row>
    <row r="450" spans="2:51" s="11" customFormat="1" ht="13.5">
      <c r="B450" s="239"/>
      <c r="C450" s="240"/>
      <c r="D450" s="236" t="s">
        <v>304</v>
      </c>
      <c r="E450" s="241" t="s">
        <v>21</v>
      </c>
      <c r="F450" s="242" t="s">
        <v>932</v>
      </c>
      <c r="G450" s="240"/>
      <c r="H450" s="243">
        <v>0.848</v>
      </c>
      <c r="I450" s="244"/>
      <c r="J450" s="240"/>
      <c r="K450" s="240"/>
      <c r="L450" s="245"/>
      <c r="M450" s="246"/>
      <c r="N450" s="247"/>
      <c r="O450" s="247"/>
      <c r="P450" s="247"/>
      <c r="Q450" s="247"/>
      <c r="R450" s="247"/>
      <c r="S450" s="247"/>
      <c r="T450" s="248"/>
      <c r="AT450" s="249" t="s">
        <v>304</v>
      </c>
      <c r="AU450" s="249" t="s">
        <v>86</v>
      </c>
      <c r="AV450" s="11" t="s">
        <v>86</v>
      </c>
      <c r="AW450" s="11" t="s">
        <v>40</v>
      </c>
      <c r="AX450" s="11" t="s">
        <v>84</v>
      </c>
      <c r="AY450" s="249" t="s">
        <v>273</v>
      </c>
    </row>
    <row r="451" spans="2:65" s="1" customFormat="1" ht="38.25" customHeight="1">
      <c r="B451" s="47"/>
      <c r="C451" s="224" t="s">
        <v>950</v>
      </c>
      <c r="D451" s="224" t="s">
        <v>275</v>
      </c>
      <c r="E451" s="225" t="s">
        <v>951</v>
      </c>
      <c r="F451" s="226" t="s">
        <v>952</v>
      </c>
      <c r="G451" s="227" t="s">
        <v>314</v>
      </c>
      <c r="H451" s="228">
        <v>1.637</v>
      </c>
      <c r="I451" s="229"/>
      <c r="J451" s="230">
        <f>ROUND(I451*H451,2)</f>
        <v>0</v>
      </c>
      <c r="K451" s="226" t="s">
        <v>279</v>
      </c>
      <c r="L451" s="73"/>
      <c r="M451" s="231" t="s">
        <v>21</v>
      </c>
      <c r="N451" s="232" t="s">
        <v>47</v>
      </c>
      <c r="O451" s="48"/>
      <c r="P451" s="233">
        <f>O451*H451</f>
        <v>0</v>
      </c>
      <c r="Q451" s="233">
        <v>0</v>
      </c>
      <c r="R451" s="233">
        <f>Q451*H451</f>
        <v>0</v>
      </c>
      <c r="S451" s="233">
        <v>0</v>
      </c>
      <c r="T451" s="234">
        <f>S451*H451</f>
        <v>0</v>
      </c>
      <c r="AR451" s="24" t="s">
        <v>280</v>
      </c>
      <c r="AT451" s="24" t="s">
        <v>275</v>
      </c>
      <c r="AU451" s="24" t="s">
        <v>86</v>
      </c>
      <c r="AY451" s="24" t="s">
        <v>273</v>
      </c>
      <c r="BE451" s="235">
        <f>IF(N451="základní",J451,0)</f>
        <v>0</v>
      </c>
      <c r="BF451" s="235">
        <f>IF(N451="snížená",J451,0)</f>
        <v>0</v>
      </c>
      <c r="BG451" s="235">
        <f>IF(N451="zákl. přenesená",J451,0)</f>
        <v>0</v>
      </c>
      <c r="BH451" s="235">
        <f>IF(N451="sníž. přenesená",J451,0)</f>
        <v>0</v>
      </c>
      <c r="BI451" s="235">
        <f>IF(N451="nulová",J451,0)</f>
        <v>0</v>
      </c>
      <c r="BJ451" s="24" t="s">
        <v>84</v>
      </c>
      <c r="BK451" s="235">
        <f>ROUND(I451*H451,2)</f>
        <v>0</v>
      </c>
      <c r="BL451" s="24" t="s">
        <v>280</v>
      </c>
      <c r="BM451" s="24" t="s">
        <v>953</v>
      </c>
    </row>
    <row r="452" spans="2:47" s="1" customFormat="1" ht="13.5">
      <c r="B452" s="47"/>
      <c r="C452" s="75"/>
      <c r="D452" s="236" t="s">
        <v>282</v>
      </c>
      <c r="E452" s="75"/>
      <c r="F452" s="237" t="s">
        <v>949</v>
      </c>
      <c r="G452" s="75"/>
      <c r="H452" s="75"/>
      <c r="I452" s="194"/>
      <c r="J452" s="75"/>
      <c r="K452" s="75"/>
      <c r="L452" s="73"/>
      <c r="M452" s="238"/>
      <c r="N452" s="48"/>
      <c r="O452" s="48"/>
      <c r="P452" s="48"/>
      <c r="Q452" s="48"/>
      <c r="R452" s="48"/>
      <c r="S452" s="48"/>
      <c r="T452" s="96"/>
      <c r="AT452" s="24" t="s">
        <v>282</v>
      </c>
      <c r="AU452" s="24" t="s">
        <v>86</v>
      </c>
    </row>
    <row r="453" spans="2:51" s="11" customFormat="1" ht="13.5">
      <c r="B453" s="239"/>
      <c r="C453" s="240"/>
      <c r="D453" s="236" t="s">
        <v>304</v>
      </c>
      <c r="E453" s="241" t="s">
        <v>21</v>
      </c>
      <c r="F453" s="242" t="s">
        <v>937</v>
      </c>
      <c r="G453" s="240"/>
      <c r="H453" s="243">
        <v>1.637</v>
      </c>
      <c r="I453" s="244"/>
      <c r="J453" s="240"/>
      <c r="K453" s="240"/>
      <c r="L453" s="245"/>
      <c r="M453" s="246"/>
      <c r="N453" s="247"/>
      <c r="O453" s="247"/>
      <c r="P453" s="247"/>
      <c r="Q453" s="247"/>
      <c r="R453" s="247"/>
      <c r="S453" s="247"/>
      <c r="T453" s="248"/>
      <c r="AT453" s="249" t="s">
        <v>304</v>
      </c>
      <c r="AU453" s="249" t="s">
        <v>86</v>
      </c>
      <c r="AV453" s="11" t="s">
        <v>86</v>
      </c>
      <c r="AW453" s="11" t="s">
        <v>40</v>
      </c>
      <c r="AX453" s="11" t="s">
        <v>84</v>
      </c>
      <c r="AY453" s="249" t="s">
        <v>273</v>
      </c>
    </row>
    <row r="454" spans="2:65" s="1" customFormat="1" ht="38.25" customHeight="1">
      <c r="B454" s="47"/>
      <c r="C454" s="224" t="s">
        <v>954</v>
      </c>
      <c r="D454" s="224" t="s">
        <v>275</v>
      </c>
      <c r="E454" s="225" t="s">
        <v>955</v>
      </c>
      <c r="F454" s="226" t="s">
        <v>956</v>
      </c>
      <c r="G454" s="227" t="s">
        <v>314</v>
      </c>
      <c r="H454" s="228">
        <v>5.661</v>
      </c>
      <c r="I454" s="229"/>
      <c r="J454" s="230">
        <f>ROUND(I454*H454,2)</f>
        <v>0</v>
      </c>
      <c r="K454" s="226" t="s">
        <v>279</v>
      </c>
      <c r="L454" s="73"/>
      <c r="M454" s="231" t="s">
        <v>21</v>
      </c>
      <c r="N454" s="232" t="s">
        <v>47</v>
      </c>
      <c r="O454" s="48"/>
      <c r="P454" s="233">
        <f>O454*H454</f>
        <v>0</v>
      </c>
      <c r="Q454" s="233">
        <v>0</v>
      </c>
      <c r="R454" s="233">
        <f>Q454*H454</f>
        <v>0</v>
      </c>
      <c r="S454" s="233">
        <v>0</v>
      </c>
      <c r="T454" s="234">
        <f>S454*H454</f>
        <v>0</v>
      </c>
      <c r="AR454" s="24" t="s">
        <v>280</v>
      </c>
      <c r="AT454" s="24" t="s">
        <v>275</v>
      </c>
      <c r="AU454" s="24" t="s">
        <v>86</v>
      </c>
      <c r="AY454" s="24" t="s">
        <v>273</v>
      </c>
      <c r="BE454" s="235">
        <f>IF(N454="základní",J454,0)</f>
        <v>0</v>
      </c>
      <c r="BF454" s="235">
        <f>IF(N454="snížená",J454,0)</f>
        <v>0</v>
      </c>
      <c r="BG454" s="235">
        <f>IF(N454="zákl. přenesená",J454,0)</f>
        <v>0</v>
      </c>
      <c r="BH454" s="235">
        <f>IF(N454="sníž. přenesená",J454,0)</f>
        <v>0</v>
      </c>
      <c r="BI454" s="235">
        <f>IF(N454="nulová",J454,0)</f>
        <v>0</v>
      </c>
      <c r="BJ454" s="24" t="s">
        <v>84</v>
      </c>
      <c r="BK454" s="235">
        <f>ROUND(I454*H454,2)</f>
        <v>0</v>
      </c>
      <c r="BL454" s="24" t="s">
        <v>280</v>
      </c>
      <c r="BM454" s="24" t="s">
        <v>957</v>
      </c>
    </row>
    <row r="455" spans="2:47" s="1" customFormat="1" ht="13.5">
      <c r="B455" s="47"/>
      <c r="C455" s="75"/>
      <c r="D455" s="236" t="s">
        <v>282</v>
      </c>
      <c r="E455" s="75"/>
      <c r="F455" s="237" t="s">
        <v>949</v>
      </c>
      <c r="G455" s="75"/>
      <c r="H455" s="75"/>
      <c r="I455" s="194"/>
      <c r="J455" s="75"/>
      <c r="K455" s="75"/>
      <c r="L455" s="73"/>
      <c r="M455" s="238"/>
      <c r="N455" s="48"/>
      <c r="O455" s="48"/>
      <c r="P455" s="48"/>
      <c r="Q455" s="48"/>
      <c r="R455" s="48"/>
      <c r="S455" s="48"/>
      <c r="T455" s="96"/>
      <c r="AT455" s="24" t="s">
        <v>282</v>
      </c>
      <c r="AU455" s="24" t="s">
        <v>86</v>
      </c>
    </row>
    <row r="456" spans="2:51" s="11" customFormat="1" ht="13.5">
      <c r="B456" s="239"/>
      <c r="C456" s="240"/>
      <c r="D456" s="236" t="s">
        <v>304</v>
      </c>
      <c r="E456" s="241" t="s">
        <v>21</v>
      </c>
      <c r="F456" s="242" t="s">
        <v>958</v>
      </c>
      <c r="G456" s="240"/>
      <c r="H456" s="243">
        <v>5.661</v>
      </c>
      <c r="I456" s="244"/>
      <c r="J456" s="240"/>
      <c r="K456" s="240"/>
      <c r="L456" s="245"/>
      <c r="M456" s="246"/>
      <c r="N456" s="247"/>
      <c r="O456" s="247"/>
      <c r="P456" s="247"/>
      <c r="Q456" s="247"/>
      <c r="R456" s="247"/>
      <c r="S456" s="247"/>
      <c r="T456" s="248"/>
      <c r="AT456" s="249" t="s">
        <v>304</v>
      </c>
      <c r="AU456" s="249" t="s">
        <v>86</v>
      </c>
      <c r="AV456" s="11" t="s">
        <v>86</v>
      </c>
      <c r="AW456" s="11" t="s">
        <v>40</v>
      </c>
      <c r="AX456" s="11" t="s">
        <v>84</v>
      </c>
      <c r="AY456" s="249" t="s">
        <v>273</v>
      </c>
    </row>
    <row r="457" spans="2:65" s="1" customFormat="1" ht="16.5" customHeight="1">
      <c r="B457" s="47"/>
      <c r="C457" s="224" t="s">
        <v>959</v>
      </c>
      <c r="D457" s="224" t="s">
        <v>275</v>
      </c>
      <c r="E457" s="225" t="s">
        <v>960</v>
      </c>
      <c r="F457" s="226" t="s">
        <v>961</v>
      </c>
      <c r="G457" s="227" t="s">
        <v>295</v>
      </c>
      <c r="H457" s="228">
        <v>3.689</v>
      </c>
      <c r="I457" s="229"/>
      <c r="J457" s="230">
        <f>ROUND(I457*H457,2)</f>
        <v>0</v>
      </c>
      <c r="K457" s="226" t="s">
        <v>279</v>
      </c>
      <c r="L457" s="73"/>
      <c r="M457" s="231" t="s">
        <v>21</v>
      </c>
      <c r="N457" s="232" t="s">
        <v>47</v>
      </c>
      <c r="O457" s="48"/>
      <c r="P457" s="233">
        <f>O457*H457</f>
        <v>0</v>
      </c>
      <c r="Q457" s="233">
        <v>0.01352</v>
      </c>
      <c r="R457" s="233">
        <f>Q457*H457</f>
        <v>0.04987528</v>
      </c>
      <c r="S457" s="233">
        <v>0</v>
      </c>
      <c r="T457" s="234">
        <f>S457*H457</f>
        <v>0</v>
      </c>
      <c r="AR457" s="24" t="s">
        <v>280</v>
      </c>
      <c r="AT457" s="24" t="s">
        <v>275</v>
      </c>
      <c r="AU457" s="24" t="s">
        <v>86</v>
      </c>
      <c r="AY457" s="24" t="s">
        <v>273</v>
      </c>
      <c r="BE457" s="235">
        <f>IF(N457="základní",J457,0)</f>
        <v>0</v>
      </c>
      <c r="BF457" s="235">
        <f>IF(N457="snížená",J457,0)</f>
        <v>0</v>
      </c>
      <c r="BG457" s="235">
        <f>IF(N457="zákl. přenesená",J457,0)</f>
        <v>0</v>
      </c>
      <c r="BH457" s="235">
        <f>IF(N457="sníž. přenesená",J457,0)</f>
        <v>0</v>
      </c>
      <c r="BI457" s="235">
        <f>IF(N457="nulová",J457,0)</f>
        <v>0</v>
      </c>
      <c r="BJ457" s="24" t="s">
        <v>84</v>
      </c>
      <c r="BK457" s="235">
        <f>ROUND(I457*H457,2)</f>
        <v>0</v>
      </c>
      <c r="BL457" s="24" t="s">
        <v>280</v>
      </c>
      <c r="BM457" s="24" t="s">
        <v>962</v>
      </c>
    </row>
    <row r="458" spans="2:51" s="11" customFormat="1" ht="13.5">
      <c r="B458" s="239"/>
      <c r="C458" s="240"/>
      <c r="D458" s="236" t="s">
        <v>304</v>
      </c>
      <c r="E458" s="241" t="s">
        <v>214</v>
      </c>
      <c r="F458" s="242" t="s">
        <v>963</v>
      </c>
      <c r="G458" s="240"/>
      <c r="H458" s="243">
        <v>3.689</v>
      </c>
      <c r="I458" s="244"/>
      <c r="J458" s="240"/>
      <c r="K458" s="240"/>
      <c r="L458" s="245"/>
      <c r="M458" s="246"/>
      <c r="N458" s="247"/>
      <c r="O458" s="247"/>
      <c r="P458" s="247"/>
      <c r="Q458" s="247"/>
      <c r="R458" s="247"/>
      <c r="S458" s="247"/>
      <c r="T458" s="248"/>
      <c r="AT458" s="249" t="s">
        <v>304</v>
      </c>
      <c r="AU458" s="249" t="s">
        <v>86</v>
      </c>
      <c r="AV458" s="11" t="s">
        <v>86</v>
      </c>
      <c r="AW458" s="11" t="s">
        <v>40</v>
      </c>
      <c r="AX458" s="11" t="s">
        <v>84</v>
      </c>
      <c r="AY458" s="249" t="s">
        <v>273</v>
      </c>
    </row>
    <row r="459" spans="2:65" s="1" customFormat="1" ht="16.5" customHeight="1">
      <c r="B459" s="47"/>
      <c r="C459" s="224" t="s">
        <v>964</v>
      </c>
      <c r="D459" s="224" t="s">
        <v>275</v>
      </c>
      <c r="E459" s="225" t="s">
        <v>965</v>
      </c>
      <c r="F459" s="226" t="s">
        <v>966</v>
      </c>
      <c r="G459" s="227" t="s">
        <v>295</v>
      </c>
      <c r="H459" s="228">
        <v>3.689</v>
      </c>
      <c r="I459" s="229"/>
      <c r="J459" s="230">
        <f>ROUND(I459*H459,2)</f>
        <v>0</v>
      </c>
      <c r="K459" s="226" t="s">
        <v>279</v>
      </c>
      <c r="L459" s="73"/>
      <c r="M459" s="231" t="s">
        <v>21</v>
      </c>
      <c r="N459" s="232" t="s">
        <v>47</v>
      </c>
      <c r="O459" s="48"/>
      <c r="P459" s="233">
        <f>O459*H459</f>
        <v>0</v>
      </c>
      <c r="Q459" s="233">
        <v>0</v>
      </c>
      <c r="R459" s="233">
        <f>Q459*H459</f>
        <v>0</v>
      </c>
      <c r="S459" s="233">
        <v>0</v>
      </c>
      <c r="T459" s="234">
        <f>S459*H459</f>
        <v>0</v>
      </c>
      <c r="AR459" s="24" t="s">
        <v>280</v>
      </c>
      <c r="AT459" s="24" t="s">
        <v>275</v>
      </c>
      <c r="AU459" s="24" t="s">
        <v>86</v>
      </c>
      <c r="AY459" s="24" t="s">
        <v>273</v>
      </c>
      <c r="BE459" s="235">
        <f>IF(N459="základní",J459,0)</f>
        <v>0</v>
      </c>
      <c r="BF459" s="235">
        <f>IF(N459="snížená",J459,0)</f>
        <v>0</v>
      </c>
      <c r="BG459" s="235">
        <f>IF(N459="zákl. přenesená",J459,0)</f>
        <v>0</v>
      </c>
      <c r="BH459" s="235">
        <f>IF(N459="sníž. přenesená",J459,0)</f>
        <v>0</v>
      </c>
      <c r="BI459" s="235">
        <f>IF(N459="nulová",J459,0)</f>
        <v>0</v>
      </c>
      <c r="BJ459" s="24" t="s">
        <v>84</v>
      </c>
      <c r="BK459" s="235">
        <f>ROUND(I459*H459,2)</f>
        <v>0</v>
      </c>
      <c r="BL459" s="24" t="s">
        <v>280</v>
      </c>
      <c r="BM459" s="24" t="s">
        <v>967</v>
      </c>
    </row>
    <row r="460" spans="2:51" s="11" customFormat="1" ht="13.5">
      <c r="B460" s="239"/>
      <c r="C460" s="240"/>
      <c r="D460" s="236" t="s">
        <v>304</v>
      </c>
      <c r="E460" s="241" t="s">
        <v>21</v>
      </c>
      <c r="F460" s="242" t="s">
        <v>214</v>
      </c>
      <c r="G460" s="240"/>
      <c r="H460" s="243">
        <v>3.689</v>
      </c>
      <c r="I460" s="244"/>
      <c r="J460" s="240"/>
      <c r="K460" s="240"/>
      <c r="L460" s="245"/>
      <c r="M460" s="246"/>
      <c r="N460" s="247"/>
      <c r="O460" s="247"/>
      <c r="P460" s="247"/>
      <c r="Q460" s="247"/>
      <c r="R460" s="247"/>
      <c r="S460" s="247"/>
      <c r="T460" s="248"/>
      <c r="AT460" s="249" t="s">
        <v>304</v>
      </c>
      <c r="AU460" s="249" t="s">
        <v>86</v>
      </c>
      <c r="AV460" s="11" t="s">
        <v>86</v>
      </c>
      <c r="AW460" s="11" t="s">
        <v>40</v>
      </c>
      <c r="AX460" s="11" t="s">
        <v>84</v>
      </c>
      <c r="AY460" s="249" t="s">
        <v>273</v>
      </c>
    </row>
    <row r="461" spans="2:65" s="1" customFormat="1" ht="16.5" customHeight="1">
      <c r="B461" s="47"/>
      <c r="C461" s="224" t="s">
        <v>968</v>
      </c>
      <c r="D461" s="224" t="s">
        <v>275</v>
      </c>
      <c r="E461" s="225" t="s">
        <v>969</v>
      </c>
      <c r="F461" s="226" t="s">
        <v>970</v>
      </c>
      <c r="G461" s="227" t="s">
        <v>350</v>
      </c>
      <c r="H461" s="228">
        <v>0.735</v>
      </c>
      <c r="I461" s="229"/>
      <c r="J461" s="230">
        <f>ROUND(I461*H461,2)</f>
        <v>0</v>
      </c>
      <c r="K461" s="226" t="s">
        <v>279</v>
      </c>
      <c r="L461" s="73"/>
      <c r="M461" s="231" t="s">
        <v>21</v>
      </c>
      <c r="N461" s="232" t="s">
        <v>47</v>
      </c>
      <c r="O461" s="48"/>
      <c r="P461" s="233">
        <f>O461*H461</f>
        <v>0</v>
      </c>
      <c r="Q461" s="233">
        <v>1.05306</v>
      </c>
      <c r="R461" s="233">
        <f>Q461*H461</f>
        <v>0.7739991</v>
      </c>
      <c r="S461" s="233">
        <v>0</v>
      </c>
      <c r="T461" s="234">
        <f>S461*H461</f>
        <v>0</v>
      </c>
      <c r="AR461" s="24" t="s">
        <v>280</v>
      </c>
      <c r="AT461" s="24" t="s">
        <v>275</v>
      </c>
      <c r="AU461" s="24" t="s">
        <v>86</v>
      </c>
      <c r="AY461" s="24" t="s">
        <v>273</v>
      </c>
      <c r="BE461" s="235">
        <f>IF(N461="základní",J461,0)</f>
        <v>0</v>
      </c>
      <c r="BF461" s="235">
        <f>IF(N461="snížená",J461,0)</f>
        <v>0</v>
      </c>
      <c r="BG461" s="235">
        <f>IF(N461="zákl. přenesená",J461,0)</f>
        <v>0</v>
      </c>
      <c r="BH461" s="235">
        <f>IF(N461="sníž. přenesená",J461,0)</f>
        <v>0</v>
      </c>
      <c r="BI461" s="235">
        <f>IF(N461="nulová",J461,0)</f>
        <v>0</v>
      </c>
      <c r="BJ461" s="24" t="s">
        <v>84</v>
      </c>
      <c r="BK461" s="235">
        <f>ROUND(I461*H461,2)</f>
        <v>0</v>
      </c>
      <c r="BL461" s="24" t="s">
        <v>280</v>
      </c>
      <c r="BM461" s="24" t="s">
        <v>971</v>
      </c>
    </row>
    <row r="462" spans="2:51" s="11" customFormat="1" ht="13.5">
      <c r="B462" s="239"/>
      <c r="C462" s="240"/>
      <c r="D462" s="236" t="s">
        <v>304</v>
      </c>
      <c r="E462" s="241" t="s">
        <v>21</v>
      </c>
      <c r="F462" s="242" t="s">
        <v>972</v>
      </c>
      <c r="G462" s="240"/>
      <c r="H462" s="243">
        <v>0.066</v>
      </c>
      <c r="I462" s="244"/>
      <c r="J462" s="240"/>
      <c r="K462" s="240"/>
      <c r="L462" s="245"/>
      <c r="M462" s="246"/>
      <c r="N462" s="247"/>
      <c r="O462" s="247"/>
      <c r="P462" s="247"/>
      <c r="Q462" s="247"/>
      <c r="R462" s="247"/>
      <c r="S462" s="247"/>
      <c r="T462" s="248"/>
      <c r="AT462" s="249" t="s">
        <v>304</v>
      </c>
      <c r="AU462" s="249" t="s">
        <v>86</v>
      </c>
      <c r="AV462" s="11" t="s">
        <v>86</v>
      </c>
      <c r="AW462" s="11" t="s">
        <v>40</v>
      </c>
      <c r="AX462" s="11" t="s">
        <v>76</v>
      </c>
      <c r="AY462" s="249" t="s">
        <v>273</v>
      </c>
    </row>
    <row r="463" spans="2:51" s="11" customFormat="1" ht="13.5">
      <c r="B463" s="239"/>
      <c r="C463" s="240"/>
      <c r="D463" s="236" t="s">
        <v>304</v>
      </c>
      <c r="E463" s="241" t="s">
        <v>21</v>
      </c>
      <c r="F463" s="242" t="s">
        <v>973</v>
      </c>
      <c r="G463" s="240"/>
      <c r="H463" s="243">
        <v>0.197</v>
      </c>
      <c r="I463" s="244"/>
      <c r="J463" s="240"/>
      <c r="K463" s="240"/>
      <c r="L463" s="245"/>
      <c r="M463" s="246"/>
      <c r="N463" s="247"/>
      <c r="O463" s="247"/>
      <c r="P463" s="247"/>
      <c r="Q463" s="247"/>
      <c r="R463" s="247"/>
      <c r="S463" s="247"/>
      <c r="T463" s="248"/>
      <c r="AT463" s="249" t="s">
        <v>304</v>
      </c>
      <c r="AU463" s="249" t="s">
        <v>86</v>
      </c>
      <c r="AV463" s="11" t="s">
        <v>86</v>
      </c>
      <c r="AW463" s="11" t="s">
        <v>40</v>
      </c>
      <c r="AX463" s="11" t="s">
        <v>76</v>
      </c>
      <c r="AY463" s="249" t="s">
        <v>273</v>
      </c>
    </row>
    <row r="464" spans="2:51" s="11" customFormat="1" ht="13.5">
      <c r="B464" s="239"/>
      <c r="C464" s="240"/>
      <c r="D464" s="236" t="s">
        <v>304</v>
      </c>
      <c r="E464" s="241" t="s">
        <v>21</v>
      </c>
      <c r="F464" s="242" t="s">
        <v>974</v>
      </c>
      <c r="G464" s="240"/>
      <c r="H464" s="243">
        <v>0.115</v>
      </c>
      <c r="I464" s="244"/>
      <c r="J464" s="240"/>
      <c r="K464" s="240"/>
      <c r="L464" s="245"/>
      <c r="M464" s="246"/>
      <c r="N464" s="247"/>
      <c r="O464" s="247"/>
      <c r="P464" s="247"/>
      <c r="Q464" s="247"/>
      <c r="R464" s="247"/>
      <c r="S464" s="247"/>
      <c r="T464" s="248"/>
      <c r="AT464" s="249" t="s">
        <v>304</v>
      </c>
      <c r="AU464" s="249" t="s">
        <v>86</v>
      </c>
      <c r="AV464" s="11" t="s">
        <v>86</v>
      </c>
      <c r="AW464" s="11" t="s">
        <v>40</v>
      </c>
      <c r="AX464" s="11" t="s">
        <v>76</v>
      </c>
      <c r="AY464" s="249" t="s">
        <v>273</v>
      </c>
    </row>
    <row r="465" spans="2:51" s="11" customFormat="1" ht="13.5">
      <c r="B465" s="239"/>
      <c r="C465" s="240"/>
      <c r="D465" s="236" t="s">
        <v>304</v>
      </c>
      <c r="E465" s="241" t="s">
        <v>21</v>
      </c>
      <c r="F465" s="242" t="s">
        <v>975</v>
      </c>
      <c r="G465" s="240"/>
      <c r="H465" s="243">
        <v>0.289</v>
      </c>
      <c r="I465" s="244"/>
      <c r="J465" s="240"/>
      <c r="K465" s="240"/>
      <c r="L465" s="245"/>
      <c r="M465" s="246"/>
      <c r="N465" s="247"/>
      <c r="O465" s="247"/>
      <c r="P465" s="247"/>
      <c r="Q465" s="247"/>
      <c r="R465" s="247"/>
      <c r="S465" s="247"/>
      <c r="T465" s="248"/>
      <c r="AT465" s="249" t="s">
        <v>304</v>
      </c>
      <c r="AU465" s="249" t="s">
        <v>86</v>
      </c>
      <c r="AV465" s="11" t="s">
        <v>86</v>
      </c>
      <c r="AW465" s="11" t="s">
        <v>40</v>
      </c>
      <c r="AX465" s="11" t="s">
        <v>76</v>
      </c>
      <c r="AY465" s="249" t="s">
        <v>273</v>
      </c>
    </row>
    <row r="466" spans="2:51" s="11" customFormat="1" ht="13.5">
      <c r="B466" s="239"/>
      <c r="C466" s="240"/>
      <c r="D466" s="236" t="s">
        <v>304</v>
      </c>
      <c r="E466" s="241" t="s">
        <v>21</v>
      </c>
      <c r="F466" s="242" t="s">
        <v>976</v>
      </c>
      <c r="G466" s="240"/>
      <c r="H466" s="243">
        <v>0.068</v>
      </c>
      <c r="I466" s="244"/>
      <c r="J466" s="240"/>
      <c r="K466" s="240"/>
      <c r="L466" s="245"/>
      <c r="M466" s="246"/>
      <c r="N466" s="247"/>
      <c r="O466" s="247"/>
      <c r="P466" s="247"/>
      <c r="Q466" s="247"/>
      <c r="R466" s="247"/>
      <c r="S466" s="247"/>
      <c r="T466" s="248"/>
      <c r="AT466" s="249" t="s">
        <v>304</v>
      </c>
      <c r="AU466" s="249" t="s">
        <v>86</v>
      </c>
      <c r="AV466" s="11" t="s">
        <v>86</v>
      </c>
      <c r="AW466" s="11" t="s">
        <v>40</v>
      </c>
      <c r="AX466" s="11" t="s">
        <v>76</v>
      </c>
      <c r="AY466" s="249" t="s">
        <v>273</v>
      </c>
    </row>
    <row r="467" spans="2:51" s="12" customFormat="1" ht="13.5">
      <c r="B467" s="250"/>
      <c r="C467" s="251"/>
      <c r="D467" s="236" t="s">
        <v>304</v>
      </c>
      <c r="E467" s="252" t="s">
        <v>21</v>
      </c>
      <c r="F467" s="253" t="s">
        <v>338</v>
      </c>
      <c r="G467" s="251"/>
      <c r="H467" s="254">
        <v>0.735</v>
      </c>
      <c r="I467" s="255"/>
      <c r="J467" s="251"/>
      <c r="K467" s="251"/>
      <c r="L467" s="256"/>
      <c r="M467" s="257"/>
      <c r="N467" s="258"/>
      <c r="O467" s="258"/>
      <c r="P467" s="258"/>
      <c r="Q467" s="258"/>
      <c r="R467" s="258"/>
      <c r="S467" s="258"/>
      <c r="T467" s="259"/>
      <c r="AT467" s="260" t="s">
        <v>304</v>
      </c>
      <c r="AU467" s="260" t="s">
        <v>86</v>
      </c>
      <c r="AV467" s="12" t="s">
        <v>280</v>
      </c>
      <c r="AW467" s="12" t="s">
        <v>40</v>
      </c>
      <c r="AX467" s="12" t="s">
        <v>84</v>
      </c>
      <c r="AY467" s="260" t="s">
        <v>273</v>
      </c>
    </row>
    <row r="468" spans="2:65" s="1" customFormat="1" ht="25.5" customHeight="1">
      <c r="B468" s="47"/>
      <c r="C468" s="224" t="s">
        <v>977</v>
      </c>
      <c r="D468" s="224" t="s">
        <v>275</v>
      </c>
      <c r="E468" s="225" t="s">
        <v>978</v>
      </c>
      <c r="F468" s="226" t="s">
        <v>979</v>
      </c>
      <c r="G468" s="227" t="s">
        <v>295</v>
      </c>
      <c r="H468" s="228">
        <v>0.203</v>
      </c>
      <c r="I468" s="229"/>
      <c r="J468" s="230">
        <f>ROUND(I468*H468,2)</f>
        <v>0</v>
      </c>
      <c r="K468" s="226" t="s">
        <v>279</v>
      </c>
      <c r="L468" s="73"/>
      <c r="M468" s="231" t="s">
        <v>21</v>
      </c>
      <c r="N468" s="232" t="s">
        <v>47</v>
      </c>
      <c r="O468" s="48"/>
      <c r="P468" s="233">
        <f>O468*H468</f>
        <v>0</v>
      </c>
      <c r="Q468" s="233">
        <v>0.063</v>
      </c>
      <c r="R468" s="233">
        <f>Q468*H468</f>
        <v>0.012789000000000002</v>
      </c>
      <c r="S468" s="233">
        <v>0</v>
      </c>
      <c r="T468" s="234">
        <f>S468*H468</f>
        <v>0</v>
      </c>
      <c r="AR468" s="24" t="s">
        <v>280</v>
      </c>
      <c r="AT468" s="24" t="s">
        <v>275</v>
      </c>
      <c r="AU468" s="24" t="s">
        <v>86</v>
      </c>
      <c r="AY468" s="24" t="s">
        <v>273</v>
      </c>
      <c r="BE468" s="235">
        <f>IF(N468="základní",J468,0)</f>
        <v>0</v>
      </c>
      <c r="BF468" s="235">
        <f>IF(N468="snížená",J468,0)</f>
        <v>0</v>
      </c>
      <c r="BG468" s="235">
        <f>IF(N468="zákl. přenesená",J468,0)</f>
        <v>0</v>
      </c>
      <c r="BH468" s="235">
        <f>IF(N468="sníž. přenesená",J468,0)</f>
        <v>0</v>
      </c>
      <c r="BI468" s="235">
        <f>IF(N468="nulová",J468,0)</f>
        <v>0</v>
      </c>
      <c r="BJ468" s="24" t="s">
        <v>84</v>
      </c>
      <c r="BK468" s="235">
        <f>ROUND(I468*H468,2)</f>
        <v>0</v>
      </c>
      <c r="BL468" s="24" t="s">
        <v>280</v>
      </c>
      <c r="BM468" s="24" t="s">
        <v>980</v>
      </c>
    </row>
    <row r="469" spans="2:47" s="1" customFormat="1" ht="13.5">
      <c r="B469" s="47"/>
      <c r="C469" s="75"/>
      <c r="D469" s="236" t="s">
        <v>282</v>
      </c>
      <c r="E469" s="75"/>
      <c r="F469" s="237" t="s">
        <v>981</v>
      </c>
      <c r="G469" s="75"/>
      <c r="H469" s="75"/>
      <c r="I469" s="194"/>
      <c r="J469" s="75"/>
      <c r="K469" s="75"/>
      <c r="L469" s="73"/>
      <c r="M469" s="238"/>
      <c r="N469" s="48"/>
      <c r="O469" s="48"/>
      <c r="P469" s="48"/>
      <c r="Q469" s="48"/>
      <c r="R469" s="48"/>
      <c r="S469" s="48"/>
      <c r="T469" s="96"/>
      <c r="AT469" s="24" t="s">
        <v>282</v>
      </c>
      <c r="AU469" s="24" t="s">
        <v>86</v>
      </c>
    </row>
    <row r="470" spans="2:51" s="11" customFormat="1" ht="13.5">
      <c r="B470" s="239"/>
      <c r="C470" s="240"/>
      <c r="D470" s="236" t="s">
        <v>304</v>
      </c>
      <c r="E470" s="241" t="s">
        <v>21</v>
      </c>
      <c r="F470" s="242" t="s">
        <v>204</v>
      </c>
      <c r="G470" s="240"/>
      <c r="H470" s="243">
        <v>0.203</v>
      </c>
      <c r="I470" s="244"/>
      <c r="J470" s="240"/>
      <c r="K470" s="240"/>
      <c r="L470" s="245"/>
      <c r="M470" s="246"/>
      <c r="N470" s="247"/>
      <c r="O470" s="247"/>
      <c r="P470" s="247"/>
      <c r="Q470" s="247"/>
      <c r="R470" s="247"/>
      <c r="S470" s="247"/>
      <c r="T470" s="248"/>
      <c r="AT470" s="249" t="s">
        <v>304</v>
      </c>
      <c r="AU470" s="249" t="s">
        <v>86</v>
      </c>
      <c r="AV470" s="11" t="s">
        <v>86</v>
      </c>
      <c r="AW470" s="11" t="s">
        <v>40</v>
      </c>
      <c r="AX470" s="11" t="s">
        <v>84</v>
      </c>
      <c r="AY470" s="249" t="s">
        <v>273</v>
      </c>
    </row>
    <row r="471" spans="2:65" s="1" customFormat="1" ht="16.5" customHeight="1">
      <c r="B471" s="47"/>
      <c r="C471" s="224" t="s">
        <v>982</v>
      </c>
      <c r="D471" s="224" t="s">
        <v>275</v>
      </c>
      <c r="E471" s="225" t="s">
        <v>983</v>
      </c>
      <c r="F471" s="226" t="s">
        <v>984</v>
      </c>
      <c r="G471" s="227" t="s">
        <v>295</v>
      </c>
      <c r="H471" s="228">
        <v>7.284</v>
      </c>
      <c r="I471" s="229"/>
      <c r="J471" s="230">
        <f>ROUND(I471*H471,2)</f>
        <v>0</v>
      </c>
      <c r="K471" s="226" t="s">
        <v>279</v>
      </c>
      <c r="L471" s="73"/>
      <c r="M471" s="231" t="s">
        <v>21</v>
      </c>
      <c r="N471" s="232" t="s">
        <v>47</v>
      </c>
      <c r="O471" s="48"/>
      <c r="P471" s="233">
        <f>O471*H471</f>
        <v>0</v>
      </c>
      <c r="Q471" s="233">
        <v>0.1117</v>
      </c>
      <c r="R471" s="233">
        <f>Q471*H471</f>
        <v>0.8136228</v>
      </c>
      <c r="S471" s="233">
        <v>0</v>
      </c>
      <c r="T471" s="234">
        <f>S471*H471</f>
        <v>0</v>
      </c>
      <c r="AR471" s="24" t="s">
        <v>280</v>
      </c>
      <c r="AT471" s="24" t="s">
        <v>275</v>
      </c>
      <c r="AU471" s="24" t="s">
        <v>86</v>
      </c>
      <c r="AY471" s="24" t="s">
        <v>273</v>
      </c>
      <c r="BE471" s="235">
        <f>IF(N471="základní",J471,0)</f>
        <v>0</v>
      </c>
      <c r="BF471" s="235">
        <f>IF(N471="snížená",J471,0)</f>
        <v>0</v>
      </c>
      <c r="BG471" s="235">
        <f>IF(N471="zákl. přenesená",J471,0)</f>
        <v>0</v>
      </c>
      <c r="BH471" s="235">
        <f>IF(N471="sníž. přenesená",J471,0)</f>
        <v>0</v>
      </c>
      <c r="BI471" s="235">
        <f>IF(N471="nulová",J471,0)</f>
        <v>0</v>
      </c>
      <c r="BJ471" s="24" t="s">
        <v>84</v>
      </c>
      <c r="BK471" s="235">
        <f>ROUND(I471*H471,2)</f>
        <v>0</v>
      </c>
      <c r="BL471" s="24" t="s">
        <v>280</v>
      </c>
      <c r="BM471" s="24" t="s">
        <v>985</v>
      </c>
    </row>
    <row r="472" spans="2:47" s="1" customFormat="1" ht="13.5">
      <c r="B472" s="47"/>
      <c r="C472" s="75"/>
      <c r="D472" s="236" t="s">
        <v>282</v>
      </c>
      <c r="E472" s="75"/>
      <c r="F472" s="237" t="s">
        <v>986</v>
      </c>
      <c r="G472" s="75"/>
      <c r="H472" s="75"/>
      <c r="I472" s="194"/>
      <c r="J472" s="75"/>
      <c r="K472" s="75"/>
      <c r="L472" s="73"/>
      <c r="M472" s="238"/>
      <c r="N472" s="48"/>
      <c r="O472" s="48"/>
      <c r="P472" s="48"/>
      <c r="Q472" s="48"/>
      <c r="R472" s="48"/>
      <c r="S472" s="48"/>
      <c r="T472" s="96"/>
      <c r="AT472" s="24" t="s">
        <v>282</v>
      </c>
      <c r="AU472" s="24" t="s">
        <v>86</v>
      </c>
    </row>
    <row r="473" spans="2:51" s="11" customFormat="1" ht="13.5">
      <c r="B473" s="239"/>
      <c r="C473" s="240"/>
      <c r="D473" s="236" t="s">
        <v>304</v>
      </c>
      <c r="E473" s="241" t="s">
        <v>186</v>
      </c>
      <c r="F473" s="242" t="s">
        <v>987</v>
      </c>
      <c r="G473" s="240"/>
      <c r="H473" s="243">
        <v>7.284</v>
      </c>
      <c r="I473" s="244"/>
      <c r="J473" s="240"/>
      <c r="K473" s="240"/>
      <c r="L473" s="245"/>
      <c r="M473" s="246"/>
      <c r="N473" s="247"/>
      <c r="O473" s="247"/>
      <c r="P473" s="247"/>
      <c r="Q473" s="247"/>
      <c r="R473" s="247"/>
      <c r="S473" s="247"/>
      <c r="T473" s="248"/>
      <c r="AT473" s="249" t="s">
        <v>304</v>
      </c>
      <c r="AU473" s="249" t="s">
        <v>86</v>
      </c>
      <c r="AV473" s="11" t="s">
        <v>86</v>
      </c>
      <c r="AW473" s="11" t="s">
        <v>40</v>
      </c>
      <c r="AX473" s="11" t="s">
        <v>84</v>
      </c>
      <c r="AY473" s="249" t="s">
        <v>273</v>
      </c>
    </row>
    <row r="474" spans="2:65" s="1" customFormat="1" ht="16.5" customHeight="1">
      <c r="B474" s="47"/>
      <c r="C474" s="224" t="s">
        <v>988</v>
      </c>
      <c r="D474" s="224" t="s">
        <v>275</v>
      </c>
      <c r="E474" s="225" t="s">
        <v>989</v>
      </c>
      <c r="F474" s="226" t="s">
        <v>990</v>
      </c>
      <c r="G474" s="227" t="s">
        <v>295</v>
      </c>
      <c r="H474" s="228">
        <v>19.26</v>
      </c>
      <c r="I474" s="229"/>
      <c r="J474" s="230">
        <f>ROUND(I474*H474,2)</f>
        <v>0</v>
      </c>
      <c r="K474" s="226" t="s">
        <v>279</v>
      </c>
      <c r="L474" s="73"/>
      <c r="M474" s="231" t="s">
        <v>21</v>
      </c>
      <c r="N474" s="232" t="s">
        <v>47</v>
      </c>
      <c r="O474" s="48"/>
      <c r="P474" s="233">
        <f>O474*H474</f>
        <v>0</v>
      </c>
      <c r="Q474" s="233">
        <v>0.00012</v>
      </c>
      <c r="R474" s="233">
        <f>Q474*H474</f>
        <v>0.0023112000000000002</v>
      </c>
      <c r="S474" s="233">
        <v>0</v>
      </c>
      <c r="T474" s="234">
        <f>S474*H474</f>
        <v>0</v>
      </c>
      <c r="AR474" s="24" t="s">
        <v>280</v>
      </c>
      <c r="AT474" s="24" t="s">
        <v>275</v>
      </c>
      <c r="AU474" s="24" t="s">
        <v>86</v>
      </c>
      <c r="AY474" s="24" t="s">
        <v>273</v>
      </c>
      <c r="BE474" s="235">
        <f>IF(N474="základní",J474,0)</f>
        <v>0</v>
      </c>
      <c r="BF474" s="235">
        <f>IF(N474="snížená",J474,0)</f>
        <v>0</v>
      </c>
      <c r="BG474" s="235">
        <f>IF(N474="zákl. přenesená",J474,0)</f>
        <v>0</v>
      </c>
      <c r="BH474" s="235">
        <f>IF(N474="sníž. přenesená",J474,0)</f>
        <v>0</v>
      </c>
      <c r="BI474" s="235">
        <f>IF(N474="nulová",J474,0)</f>
        <v>0</v>
      </c>
      <c r="BJ474" s="24" t="s">
        <v>84</v>
      </c>
      <c r="BK474" s="235">
        <f>ROUND(I474*H474,2)</f>
        <v>0</v>
      </c>
      <c r="BL474" s="24" t="s">
        <v>280</v>
      </c>
      <c r="BM474" s="24" t="s">
        <v>991</v>
      </c>
    </row>
    <row r="475" spans="2:51" s="11" customFormat="1" ht="13.5">
      <c r="B475" s="239"/>
      <c r="C475" s="240"/>
      <c r="D475" s="236" t="s">
        <v>304</v>
      </c>
      <c r="E475" s="241" t="s">
        <v>21</v>
      </c>
      <c r="F475" s="242" t="s">
        <v>151</v>
      </c>
      <c r="G475" s="240"/>
      <c r="H475" s="243">
        <v>19.26</v>
      </c>
      <c r="I475" s="244"/>
      <c r="J475" s="240"/>
      <c r="K475" s="240"/>
      <c r="L475" s="245"/>
      <c r="M475" s="246"/>
      <c r="N475" s="247"/>
      <c r="O475" s="247"/>
      <c r="P475" s="247"/>
      <c r="Q475" s="247"/>
      <c r="R475" s="247"/>
      <c r="S475" s="247"/>
      <c r="T475" s="248"/>
      <c r="AT475" s="249" t="s">
        <v>304</v>
      </c>
      <c r="AU475" s="249" t="s">
        <v>86</v>
      </c>
      <c r="AV475" s="11" t="s">
        <v>86</v>
      </c>
      <c r="AW475" s="11" t="s">
        <v>40</v>
      </c>
      <c r="AX475" s="11" t="s">
        <v>84</v>
      </c>
      <c r="AY475" s="249" t="s">
        <v>273</v>
      </c>
    </row>
    <row r="476" spans="2:65" s="1" customFormat="1" ht="25.5" customHeight="1">
      <c r="B476" s="47"/>
      <c r="C476" s="224" t="s">
        <v>992</v>
      </c>
      <c r="D476" s="224" t="s">
        <v>275</v>
      </c>
      <c r="E476" s="225" t="s">
        <v>993</v>
      </c>
      <c r="F476" s="226" t="s">
        <v>994</v>
      </c>
      <c r="G476" s="227" t="s">
        <v>342</v>
      </c>
      <c r="H476" s="228">
        <v>19.26</v>
      </c>
      <c r="I476" s="229"/>
      <c r="J476" s="230">
        <f>ROUND(I476*H476,2)</f>
        <v>0</v>
      </c>
      <c r="K476" s="226" t="s">
        <v>279</v>
      </c>
      <c r="L476" s="73"/>
      <c r="M476" s="231" t="s">
        <v>21</v>
      </c>
      <c r="N476" s="232" t="s">
        <v>47</v>
      </c>
      <c r="O476" s="48"/>
      <c r="P476" s="233">
        <f>O476*H476</f>
        <v>0</v>
      </c>
      <c r="Q476" s="233">
        <v>6E-05</v>
      </c>
      <c r="R476" s="233">
        <f>Q476*H476</f>
        <v>0.0011556000000000001</v>
      </c>
      <c r="S476" s="233">
        <v>0</v>
      </c>
      <c r="T476" s="234">
        <f>S476*H476</f>
        <v>0</v>
      </c>
      <c r="AR476" s="24" t="s">
        <v>280</v>
      </c>
      <c r="AT476" s="24" t="s">
        <v>275</v>
      </c>
      <c r="AU476" s="24" t="s">
        <v>86</v>
      </c>
      <c r="AY476" s="24" t="s">
        <v>273</v>
      </c>
      <c r="BE476" s="235">
        <f>IF(N476="základní",J476,0)</f>
        <v>0</v>
      </c>
      <c r="BF476" s="235">
        <f>IF(N476="snížená",J476,0)</f>
        <v>0</v>
      </c>
      <c r="BG476" s="235">
        <f>IF(N476="zákl. přenesená",J476,0)</f>
        <v>0</v>
      </c>
      <c r="BH476" s="235">
        <f>IF(N476="sníž. přenesená",J476,0)</f>
        <v>0</v>
      </c>
      <c r="BI476" s="235">
        <f>IF(N476="nulová",J476,0)</f>
        <v>0</v>
      </c>
      <c r="BJ476" s="24" t="s">
        <v>84</v>
      </c>
      <c r="BK476" s="235">
        <f>ROUND(I476*H476,2)</f>
        <v>0</v>
      </c>
      <c r="BL476" s="24" t="s">
        <v>280</v>
      </c>
      <c r="BM476" s="24" t="s">
        <v>995</v>
      </c>
    </row>
    <row r="477" spans="2:51" s="11" customFormat="1" ht="13.5">
      <c r="B477" s="239"/>
      <c r="C477" s="240"/>
      <c r="D477" s="236" t="s">
        <v>304</v>
      </c>
      <c r="E477" s="241" t="s">
        <v>21</v>
      </c>
      <c r="F477" s="242" t="s">
        <v>151</v>
      </c>
      <c r="G477" s="240"/>
      <c r="H477" s="243">
        <v>19.26</v>
      </c>
      <c r="I477" s="244"/>
      <c r="J477" s="240"/>
      <c r="K477" s="240"/>
      <c r="L477" s="245"/>
      <c r="M477" s="246"/>
      <c r="N477" s="247"/>
      <c r="O477" s="247"/>
      <c r="P477" s="247"/>
      <c r="Q477" s="247"/>
      <c r="R477" s="247"/>
      <c r="S477" s="247"/>
      <c r="T477" s="248"/>
      <c r="AT477" s="249" t="s">
        <v>304</v>
      </c>
      <c r="AU477" s="249" t="s">
        <v>86</v>
      </c>
      <c r="AV477" s="11" t="s">
        <v>86</v>
      </c>
      <c r="AW477" s="11" t="s">
        <v>40</v>
      </c>
      <c r="AX477" s="11" t="s">
        <v>84</v>
      </c>
      <c r="AY477" s="249" t="s">
        <v>273</v>
      </c>
    </row>
    <row r="478" spans="2:65" s="1" customFormat="1" ht="25.5" customHeight="1">
      <c r="B478" s="47"/>
      <c r="C478" s="224" t="s">
        <v>996</v>
      </c>
      <c r="D478" s="224" t="s">
        <v>275</v>
      </c>
      <c r="E478" s="225" t="s">
        <v>997</v>
      </c>
      <c r="F478" s="226" t="s">
        <v>998</v>
      </c>
      <c r="G478" s="227" t="s">
        <v>295</v>
      </c>
      <c r="H478" s="228">
        <v>16.865</v>
      </c>
      <c r="I478" s="229"/>
      <c r="J478" s="230">
        <f>ROUND(I478*H478,2)</f>
        <v>0</v>
      </c>
      <c r="K478" s="226" t="s">
        <v>279</v>
      </c>
      <c r="L478" s="73"/>
      <c r="M478" s="231" t="s">
        <v>21</v>
      </c>
      <c r="N478" s="232" t="s">
        <v>47</v>
      </c>
      <c r="O478" s="48"/>
      <c r="P478" s="233">
        <f>O478*H478</f>
        <v>0</v>
      </c>
      <c r="Q478" s="233">
        <v>0.28362</v>
      </c>
      <c r="R478" s="233">
        <f>Q478*H478</f>
        <v>4.783251299999999</v>
      </c>
      <c r="S478" s="233">
        <v>0</v>
      </c>
      <c r="T478" s="234">
        <f>S478*H478</f>
        <v>0</v>
      </c>
      <c r="AR478" s="24" t="s">
        <v>280</v>
      </c>
      <c r="AT478" s="24" t="s">
        <v>275</v>
      </c>
      <c r="AU478" s="24" t="s">
        <v>86</v>
      </c>
      <c r="AY478" s="24" t="s">
        <v>273</v>
      </c>
      <c r="BE478" s="235">
        <f>IF(N478="základní",J478,0)</f>
        <v>0</v>
      </c>
      <c r="BF478" s="235">
        <f>IF(N478="snížená",J478,0)</f>
        <v>0</v>
      </c>
      <c r="BG478" s="235">
        <f>IF(N478="zákl. přenesená",J478,0)</f>
        <v>0</v>
      </c>
      <c r="BH478" s="235">
        <f>IF(N478="sníž. přenesená",J478,0)</f>
        <v>0</v>
      </c>
      <c r="BI478" s="235">
        <f>IF(N478="nulová",J478,0)</f>
        <v>0</v>
      </c>
      <c r="BJ478" s="24" t="s">
        <v>84</v>
      </c>
      <c r="BK478" s="235">
        <f>ROUND(I478*H478,2)</f>
        <v>0</v>
      </c>
      <c r="BL478" s="24" t="s">
        <v>280</v>
      </c>
      <c r="BM478" s="24" t="s">
        <v>999</v>
      </c>
    </row>
    <row r="479" spans="2:51" s="11" customFormat="1" ht="13.5">
      <c r="B479" s="239"/>
      <c r="C479" s="240"/>
      <c r="D479" s="236" t="s">
        <v>304</v>
      </c>
      <c r="E479" s="241" t="s">
        <v>184</v>
      </c>
      <c r="F479" s="242" t="s">
        <v>1000</v>
      </c>
      <c r="G479" s="240"/>
      <c r="H479" s="243">
        <v>32.23</v>
      </c>
      <c r="I479" s="244"/>
      <c r="J479" s="240"/>
      <c r="K479" s="240"/>
      <c r="L479" s="245"/>
      <c r="M479" s="246"/>
      <c r="N479" s="247"/>
      <c r="O479" s="247"/>
      <c r="P479" s="247"/>
      <c r="Q479" s="247"/>
      <c r="R479" s="247"/>
      <c r="S479" s="247"/>
      <c r="T479" s="248"/>
      <c r="AT479" s="249" t="s">
        <v>304</v>
      </c>
      <c r="AU479" s="249" t="s">
        <v>86</v>
      </c>
      <c r="AV479" s="11" t="s">
        <v>86</v>
      </c>
      <c r="AW479" s="11" t="s">
        <v>40</v>
      </c>
      <c r="AX479" s="11" t="s">
        <v>76</v>
      </c>
      <c r="AY479" s="249" t="s">
        <v>273</v>
      </c>
    </row>
    <row r="480" spans="2:51" s="11" customFormat="1" ht="13.5">
      <c r="B480" s="239"/>
      <c r="C480" s="240"/>
      <c r="D480" s="236" t="s">
        <v>304</v>
      </c>
      <c r="E480" s="241" t="s">
        <v>218</v>
      </c>
      <c r="F480" s="242" t="s">
        <v>1001</v>
      </c>
      <c r="G480" s="240"/>
      <c r="H480" s="243">
        <v>16.865</v>
      </c>
      <c r="I480" s="244"/>
      <c r="J480" s="240"/>
      <c r="K480" s="240"/>
      <c r="L480" s="245"/>
      <c r="M480" s="246"/>
      <c r="N480" s="247"/>
      <c r="O480" s="247"/>
      <c r="P480" s="247"/>
      <c r="Q480" s="247"/>
      <c r="R480" s="247"/>
      <c r="S480" s="247"/>
      <c r="T480" s="248"/>
      <c r="AT480" s="249" t="s">
        <v>304</v>
      </c>
      <c r="AU480" s="249" t="s">
        <v>86</v>
      </c>
      <c r="AV480" s="11" t="s">
        <v>86</v>
      </c>
      <c r="AW480" s="11" t="s">
        <v>40</v>
      </c>
      <c r="AX480" s="11" t="s">
        <v>84</v>
      </c>
      <c r="AY480" s="249" t="s">
        <v>273</v>
      </c>
    </row>
    <row r="481" spans="2:65" s="1" customFormat="1" ht="38.25" customHeight="1">
      <c r="B481" s="47"/>
      <c r="C481" s="224" t="s">
        <v>1002</v>
      </c>
      <c r="D481" s="224" t="s">
        <v>275</v>
      </c>
      <c r="E481" s="225" t="s">
        <v>1003</v>
      </c>
      <c r="F481" s="226" t="s">
        <v>1004</v>
      </c>
      <c r="G481" s="227" t="s">
        <v>342</v>
      </c>
      <c r="H481" s="228">
        <v>32.23</v>
      </c>
      <c r="I481" s="229"/>
      <c r="J481" s="230">
        <f>ROUND(I481*H481,2)</f>
        <v>0</v>
      </c>
      <c r="K481" s="226" t="s">
        <v>279</v>
      </c>
      <c r="L481" s="73"/>
      <c r="M481" s="231" t="s">
        <v>21</v>
      </c>
      <c r="N481" s="232" t="s">
        <v>47</v>
      </c>
      <c r="O481" s="48"/>
      <c r="P481" s="233">
        <f>O481*H481</f>
        <v>0</v>
      </c>
      <c r="Q481" s="233">
        <v>0.0018</v>
      </c>
      <c r="R481" s="233">
        <f>Q481*H481</f>
        <v>0.058013999999999996</v>
      </c>
      <c r="S481" s="233">
        <v>0</v>
      </c>
      <c r="T481" s="234">
        <f>S481*H481</f>
        <v>0</v>
      </c>
      <c r="AR481" s="24" t="s">
        <v>280</v>
      </c>
      <c r="AT481" s="24" t="s">
        <v>275</v>
      </c>
      <c r="AU481" s="24" t="s">
        <v>86</v>
      </c>
      <c r="AY481" s="24" t="s">
        <v>273</v>
      </c>
      <c r="BE481" s="235">
        <f>IF(N481="základní",J481,0)</f>
        <v>0</v>
      </c>
      <c r="BF481" s="235">
        <f>IF(N481="snížená",J481,0)</f>
        <v>0</v>
      </c>
      <c r="BG481" s="235">
        <f>IF(N481="zákl. přenesená",J481,0)</f>
        <v>0</v>
      </c>
      <c r="BH481" s="235">
        <f>IF(N481="sníž. přenesená",J481,0)</f>
        <v>0</v>
      </c>
      <c r="BI481" s="235">
        <f>IF(N481="nulová",J481,0)</f>
        <v>0</v>
      </c>
      <c r="BJ481" s="24" t="s">
        <v>84</v>
      </c>
      <c r="BK481" s="235">
        <f>ROUND(I481*H481,2)</f>
        <v>0</v>
      </c>
      <c r="BL481" s="24" t="s">
        <v>280</v>
      </c>
      <c r="BM481" s="24" t="s">
        <v>1005</v>
      </c>
    </row>
    <row r="482" spans="2:51" s="11" customFormat="1" ht="13.5">
      <c r="B482" s="239"/>
      <c r="C482" s="240"/>
      <c r="D482" s="236" t="s">
        <v>304</v>
      </c>
      <c r="E482" s="241" t="s">
        <v>21</v>
      </c>
      <c r="F482" s="242" t="s">
        <v>184</v>
      </c>
      <c r="G482" s="240"/>
      <c r="H482" s="243">
        <v>32.23</v>
      </c>
      <c r="I482" s="244"/>
      <c r="J482" s="240"/>
      <c r="K482" s="240"/>
      <c r="L482" s="245"/>
      <c r="M482" s="246"/>
      <c r="N482" s="247"/>
      <c r="O482" s="247"/>
      <c r="P482" s="247"/>
      <c r="Q482" s="247"/>
      <c r="R482" s="247"/>
      <c r="S482" s="247"/>
      <c r="T482" s="248"/>
      <c r="AT482" s="249" t="s">
        <v>304</v>
      </c>
      <c r="AU482" s="249" t="s">
        <v>86</v>
      </c>
      <c r="AV482" s="11" t="s">
        <v>86</v>
      </c>
      <c r="AW482" s="11" t="s">
        <v>40</v>
      </c>
      <c r="AX482" s="11" t="s">
        <v>84</v>
      </c>
      <c r="AY482" s="249" t="s">
        <v>273</v>
      </c>
    </row>
    <row r="483" spans="2:65" s="1" customFormat="1" ht="25.5" customHeight="1">
      <c r="B483" s="47"/>
      <c r="C483" s="224" t="s">
        <v>1006</v>
      </c>
      <c r="D483" s="224" t="s">
        <v>275</v>
      </c>
      <c r="E483" s="225" t="s">
        <v>1007</v>
      </c>
      <c r="F483" s="226" t="s">
        <v>1008</v>
      </c>
      <c r="G483" s="227" t="s">
        <v>278</v>
      </c>
      <c r="H483" s="228">
        <v>5</v>
      </c>
      <c r="I483" s="229"/>
      <c r="J483" s="230">
        <f>ROUND(I483*H483,2)</f>
        <v>0</v>
      </c>
      <c r="K483" s="226" t="s">
        <v>279</v>
      </c>
      <c r="L483" s="73"/>
      <c r="M483" s="231" t="s">
        <v>21</v>
      </c>
      <c r="N483" s="232" t="s">
        <v>47</v>
      </c>
      <c r="O483" s="48"/>
      <c r="P483" s="233">
        <f>O483*H483</f>
        <v>0</v>
      </c>
      <c r="Q483" s="233">
        <v>0.00048</v>
      </c>
      <c r="R483" s="233">
        <f>Q483*H483</f>
        <v>0.0024000000000000002</v>
      </c>
      <c r="S483" s="233">
        <v>0</v>
      </c>
      <c r="T483" s="234">
        <f>S483*H483</f>
        <v>0</v>
      </c>
      <c r="AR483" s="24" t="s">
        <v>280</v>
      </c>
      <c r="AT483" s="24" t="s">
        <v>275</v>
      </c>
      <c r="AU483" s="24" t="s">
        <v>86</v>
      </c>
      <c r="AY483" s="24" t="s">
        <v>273</v>
      </c>
      <c r="BE483" s="235">
        <f>IF(N483="základní",J483,0)</f>
        <v>0</v>
      </c>
      <c r="BF483" s="235">
        <f>IF(N483="snížená",J483,0)</f>
        <v>0</v>
      </c>
      <c r="BG483" s="235">
        <f>IF(N483="zákl. přenesená",J483,0)</f>
        <v>0</v>
      </c>
      <c r="BH483" s="235">
        <f>IF(N483="sníž. přenesená",J483,0)</f>
        <v>0</v>
      </c>
      <c r="BI483" s="235">
        <f>IF(N483="nulová",J483,0)</f>
        <v>0</v>
      </c>
      <c r="BJ483" s="24" t="s">
        <v>84</v>
      </c>
      <c r="BK483" s="235">
        <f>ROUND(I483*H483,2)</f>
        <v>0</v>
      </c>
      <c r="BL483" s="24" t="s">
        <v>280</v>
      </c>
      <c r="BM483" s="24" t="s">
        <v>1009</v>
      </c>
    </row>
    <row r="484" spans="2:47" s="1" customFormat="1" ht="13.5">
      <c r="B484" s="47"/>
      <c r="C484" s="75"/>
      <c r="D484" s="236" t="s">
        <v>282</v>
      </c>
      <c r="E484" s="75"/>
      <c r="F484" s="237" t="s">
        <v>1010</v>
      </c>
      <c r="G484" s="75"/>
      <c r="H484" s="75"/>
      <c r="I484" s="194"/>
      <c r="J484" s="75"/>
      <c r="K484" s="75"/>
      <c r="L484" s="73"/>
      <c r="M484" s="238"/>
      <c r="N484" s="48"/>
      <c r="O484" s="48"/>
      <c r="P484" s="48"/>
      <c r="Q484" s="48"/>
      <c r="R484" s="48"/>
      <c r="S484" s="48"/>
      <c r="T484" s="96"/>
      <c r="AT484" s="24" t="s">
        <v>282</v>
      </c>
      <c r="AU484" s="24" t="s">
        <v>86</v>
      </c>
    </row>
    <row r="485" spans="2:51" s="11" customFormat="1" ht="13.5">
      <c r="B485" s="239"/>
      <c r="C485" s="240"/>
      <c r="D485" s="236" t="s">
        <v>304</v>
      </c>
      <c r="E485" s="241" t="s">
        <v>21</v>
      </c>
      <c r="F485" s="242" t="s">
        <v>1011</v>
      </c>
      <c r="G485" s="240"/>
      <c r="H485" s="243">
        <v>1</v>
      </c>
      <c r="I485" s="244"/>
      <c r="J485" s="240"/>
      <c r="K485" s="240"/>
      <c r="L485" s="245"/>
      <c r="M485" s="246"/>
      <c r="N485" s="247"/>
      <c r="O485" s="247"/>
      <c r="P485" s="247"/>
      <c r="Q485" s="247"/>
      <c r="R485" s="247"/>
      <c r="S485" s="247"/>
      <c r="T485" s="248"/>
      <c r="AT485" s="249" t="s">
        <v>304</v>
      </c>
      <c r="AU485" s="249" t="s">
        <v>86</v>
      </c>
      <c r="AV485" s="11" t="s">
        <v>86</v>
      </c>
      <c r="AW485" s="11" t="s">
        <v>40</v>
      </c>
      <c r="AX485" s="11" t="s">
        <v>76</v>
      </c>
      <c r="AY485" s="249" t="s">
        <v>273</v>
      </c>
    </row>
    <row r="486" spans="2:51" s="11" customFormat="1" ht="13.5">
      <c r="B486" s="239"/>
      <c r="C486" s="240"/>
      <c r="D486" s="236" t="s">
        <v>304</v>
      </c>
      <c r="E486" s="241" t="s">
        <v>21</v>
      </c>
      <c r="F486" s="242" t="s">
        <v>1012</v>
      </c>
      <c r="G486" s="240"/>
      <c r="H486" s="243">
        <v>1</v>
      </c>
      <c r="I486" s="244"/>
      <c r="J486" s="240"/>
      <c r="K486" s="240"/>
      <c r="L486" s="245"/>
      <c r="M486" s="246"/>
      <c r="N486" s="247"/>
      <c r="O486" s="247"/>
      <c r="P486" s="247"/>
      <c r="Q486" s="247"/>
      <c r="R486" s="247"/>
      <c r="S486" s="247"/>
      <c r="T486" s="248"/>
      <c r="AT486" s="249" t="s">
        <v>304</v>
      </c>
      <c r="AU486" s="249" t="s">
        <v>86</v>
      </c>
      <c r="AV486" s="11" t="s">
        <v>86</v>
      </c>
      <c r="AW486" s="11" t="s">
        <v>40</v>
      </c>
      <c r="AX486" s="11" t="s">
        <v>76</v>
      </c>
      <c r="AY486" s="249" t="s">
        <v>273</v>
      </c>
    </row>
    <row r="487" spans="2:51" s="11" customFormat="1" ht="13.5">
      <c r="B487" s="239"/>
      <c r="C487" s="240"/>
      <c r="D487" s="236" t="s">
        <v>304</v>
      </c>
      <c r="E487" s="241" t="s">
        <v>21</v>
      </c>
      <c r="F487" s="242" t="s">
        <v>1013</v>
      </c>
      <c r="G487" s="240"/>
      <c r="H487" s="243">
        <v>1</v>
      </c>
      <c r="I487" s="244"/>
      <c r="J487" s="240"/>
      <c r="K487" s="240"/>
      <c r="L487" s="245"/>
      <c r="M487" s="246"/>
      <c r="N487" s="247"/>
      <c r="O487" s="247"/>
      <c r="P487" s="247"/>
      <c r="Q487" s="247"/>
      <c r="R487" s="247"/>
      <c r="S487" s="247"/>
      <c r="T487" s="248"/>
      <c r="AT487" s="249" t="s">
        <v>304</v>
      </c>
      <c r="AU487" s="249" t="s">
        <v>86</v>
      </c>
      <c r="AV487" s="11" t="s">
        <v>86</v>
      </c>
      <c r="AW487" s="11" t="s">
        <v>40</v>
      </c>
      <c r="AX487" s="11" t="s">
        <v>76</v>
      </c>
      <c r="AY487" s="249" t="s">
        <v>273</v>
      </c>
    </row>
    <row r="488" spans="2:51" s="11" customFormat="1" ht="13.5">
      <c r="B488" s="239"/>
      <c r="C488" s="240"/>
      <c r="D488" s="236" t="s">
        <v>304</v>
      </c>
      <c r="E488" s="241" t="s">
        <v>21</v>
      </c>
      <c r="F488" s="242" t="s">
        <v>1014</v>
      </c>
      <c r="G488" s="240"/>
      <c r="H488" s="243">
        <v>1</v>
      </c>
      <c r="I488" s="244"/>
      <c r="J488" s="240"/>
      <c r="K488" s="240"/>
      <c r="L488" s="245"/>
      <c r="M488" s="246"/>
      <c r="N488" s="247"/>
      <c r="O488" s="247"/>
      <c r="P488" s="247"/>
      <c r="Q488" s="247"/>
      <c r="R488" s="247"/>
      <c r="S488" s="247"/>
      <c r="T488" s="248"/>
      <c r="AT488" s="249" t="s">
        <v>304</v>
      </c>
      <c r="AU488" s="249" t="s">
        <v>86</v>
      </c>
      <c r="AV488" s="11" t="s">
        <v>86</v>
      </c>
      <c r="AW488" s="11" t="s">
        <v>40</v>
      </c>
      <c r="AX488" s="11" t="s">
        <v>76</v>
      </c>
      <c r="AY488" s="249" t="s">
        <v>273</v>
      </c>
    </row>
    <row r="489" spans="2:51" s="11" customFormat="1" ht="13.5">
      <c r="B489" s="239"/>
      <c r="C489" s="240"/>
      <c r="D489" s="236" t="s">
        <v>304</v>
      </c>
      <c r="E489" s="241" t="s">
        <v>21</v>
      </c>
      <c r="F489" s="242" t="s">
        <v>1015</v>
      </c>
      <c r="G489" s="240"/>
      <c r="H489" s="243">
        <v>1</v>
      </c>
      <c r="I489" s="244"/>
      <c r="J489" s="240"/>
      <c r="K489" s="240"/>
      <c r="L489" s="245"/>
      <c r="M489" s="246"/>
      <c r="N489" s="247"/>
      <c r="O489" s="247"/>
      <c r="P489" s="247"/>
      <c r="Q489" s="247"/>
      <c r="R489" s="247"/>
      <c r="S489" s="247"/>
      <c r="T489" s="248"/>
      <c r="AT489" s="249" t="s">
        <v>304</v>
      </c>
      <c r="AU489" s="249" t="s">
        <v>86</v>
      </c>
      <c r="AV489" s="11" t="s">
        <v>86</v>
      </c>
      <c r="AW489" s="11" t="s">
        <v>40</v>
      </c>
      <c r="AX489" s="11" t="s">
        <v>76</v>
      </c>
      <c r="AY489" s="249" t="s">
        <v>273</v>
      </c>
    </row>
    <row r="490" spans="2:51" s="12" customFormat="1" ht="13.5">
      <c r="B490" s="250"/>
      <c r="C490" s="251"/>
      <c r="D490" s="236" t="s">
        <v>304</v>
      </c>
      <c r="E490" s="252" t="s">
        <v>21</v>
      </c>
      <c r="F490" s="253" t="s">
        <v>338</v>
      </c>
      <c r="G490" s="251"/>
      <c r="H490" s="254">
        <v>5</v>
      </c>
      <c r="I490" s="255"/>
      <c r="J490" s="251"/>
      <c r="K490" s="251"/>
      <c r="L490" s="256"/>
      <c r="M490" s="257"/>
      <c r="N490" s="258"/>
      <c r="O490" s="258"/>
      <c r="P490" s="258"/>
      <c r="Q490" s="258"/>
      <c r="R490" s="258"/>
      <c r="S490" s="258"/>
      <c r="T490" s="259"/>
      <c r="AT490" s="260" t="s">
        <v>304</v>
      </c>
      <c r="AU490" s="260" t="s">
        <v>86</v>
      </c>
      <c r="AV490" s="12" t="s">
        <v>280</v>
      </c>
      <c r="AW490" s="12" t="s">
        <v>40</v>
      </c>
      <c r="AX490" s="12" t="s">
        <v>84</v>
      </c>
      <c r="AY490" s="260" t="s">
        <v>273</v>
      </c>
    </row>
    <row r="491" spans="2:65" s="1" customFormat="1" ht="16.5" customHeight="1">
      <c r="B491" s="47"/>
      <c r="C491" s="261" t="s">
        <v>1016</v>
      </c>
      <c r="D491" s="261" t="s">
        <v>347</v>
      </c>
      <c r="E491" s="262" t="s">
        <v>1017</v>
      </c>
      <c r="F491" s="263" t="s">
        <v>1018</v>
      </c>
      <c r="G491" s="264" t="s">
        <v>278</v>
      </c>
      <c r="H491" s="265">
        <v>1</v>
      </c>
      <c r="I491" s="266"/>
      <c r="J491" s="267">
        <f>ROUND(I491*H491,2)</f>
        <v>0</v>
      </c>
      <c r="K491" s="263" t="s">
        <v>279</v>
      </c>
      <c r="L491" s="268"/>
      <c r="M491" s="269" t="s">
        <v>21</v>
      </c>
      <c r="N491" s="270" t="s">
        <v>47</v>
      </c>
      <c r="O491" s="48"/>
      <c r="P491" s="233">
        <f>O491*H491</f>
        <v>0</v>
      </c>
      <c r="Q491" s="233">
        <v>0.02188</v>
      </c>
      <c r="R491" s="233">
        <f>Q491*H491</f>
        <v>0.02188</v>
      </c>
      <c r="S491" s="233">
        <v>0</v>
      </c>
      <c r="T491" s="234">
        <f>S491*H491</f>
        <v>0</v>
      </c>
      <c r="AR491" s="24" t="s">
        <v>318</v>
      </c>
      <c r="AT491" s="24" t="s">
        <v>347</v>
      </c>
      <c r="AU491" s="24" t="s">
        <v>86</v>
      </c>
      <c r="AY491" s="24" t="s">
        <v>273</v>
      </c>
      <c r="BE491" s="235">
        <f>IF(N491="základní",J491,0)</f>
        <v>0</v>
      </c>
      <c r="BF491" s="235">
        <f>IF(N491="snížená",J491,0)</f>
        <v>0</v>
      </c>
      <c r="BG491" s="235">
        <f>IF(N491="zákl. přenesená",J491,0)</f>
        <v>0</v>
      </c>
      <c r="BH491" s="235">
        <f>IF(N491="sníž. přenesená",J491,0)</f>
        <v>0</v>
      </c>
      <c r="BI491" s="235">
        <f>IF(N491="nulová",J491,0)</f>
        <v>0</v>
      </c>
      <c r="BJ491" s="24" t="s">
        <v>84</v>
      </c>
      <c r="BK491" s="235">
        <f>ROUND(I491*H491,2)</f>
        <v>0</v>
      </c>
      <c r="BL491" s="24" t="s">
        <v>280</v>
      </c>
      <c r="BM491" s="24" t="s">
        <v>1019</v>
      </c>
    </row>
    <row r="492" spans="2:51" s="11" customFormat="1" ht="13.5">
      <c r="B492" s="239"/>
      <c r="C492" s="240"/>
      <c r="D492" s="236" t="s">
        <v>304</v>
      </c>
      <c r="E492" s="241" t="s">
        <v>21</v>
      </c>
      <c r="F492" s="242" t="s">
        <v>1014</v>
      </c>
      <c r="G492" s="240"/>
      <c r="H492" s="243">
        <v>1</v>
      </c>
      <c r="I492" s="244"/>
      <c r="J492" s="240"/>
      <c r="K492" s="240"/>
      <c r="L492" s="245"/>
      <c r="M492" s="246"/>
      <c r="N492" s="247"/>
      <c r="O492" s="247"/>
      <c r="P492" s="247"/>
      <c r="Q492" s="247"/>
      <c r="R492" s="247"/>
      <c r="S492" s="247"/>
      <c r="T492" s="248"/>
      <c r="AT492" s="249" t="s">
        <v>304</v>
      </c>
      <c r="AU492" s="249" t="s">
        <v>86</v>
      </c>
      <c r="AV492" s="11" t="s">
        <v>86</v>
      </c>
      <c r="AW492" s="11" t="s">
        <v>40</v>
      </c>
      <c r="AX492" s="11" t="s">
        <v>84</v>
      </c>
      <c r="AY492" s="249" t="s">
        <v>273</v>
      </c>
    </row>
    <row r="493" spans="2:65" s="1" customFormat="1" ht="16.5" customHeight="1">
      <c r="B493" s="47"/>
      <c r="C493" s="261" t="s">
        <v>1020</v>
      </c>
      <c r="D493" s="261" t="s">
        <v>347</v>
      </c>
      <c r="E493" s="262" t="s">
        <v>1021</v>
      </c>
      <c r="F493" s="263" t="s">
        <v>1022</v>
      </c>
      <c r="G493" s="264" t="s">
        <v>278</v>
      </c>
      <c r="H493" s="265">
        <v>1</v>
      </c>
      <c r="I493" s="266"/>
      <c r="J493" s="267">
        <f>ROUND(I493*H493,2)</f>
        <v>0</v>
      </c>
      <c r="K493" s="263" t="s">
        <v>21</v>
      </c>
      <c r="L493" s="268"/>
      <c r="M493" s="269" t="s">
        <v>21</v>
      </c>
      <c r="N493" s="270" t="s">
        <v>47</v>
      </c>
      <c r="O493" s="48"/>
      <c r="P493" s="233">
        <f>O493*H493</f>
        <v>0</v>
      </c>
      <c r="Q493" s="233">
        <v>0.02188</v>
      </c>
      <c r="R493" s="233">
        <f>Q493*H493</f>
        <v>0.02188</v>
      </c>
      <c r="S493" s="233">
        <v>0</v>
      </c>
      <c r="T493" s="234">
        <f>S493*H493</f>
        <v>0</v>
      </c>
      <c r="AR493" s="24" t="s">
        <v>318</v>
      </c>
      <c r="AT493" s="24" t="s">
        <v>347</v>
      </c>
      <c r="AU493" s="24" t="s">
        <v>86</v>
      </c>
      <c r="AY493" s="24" t="s">
        <v>273</v>
      </c>
      <c r="BE493" s="235">
        <f>IF(N493="základní",J493,0)</f>
        <v>0</v>
      </c>
      <c r="BF493" s="235">
        <f>IF(N493="snížená",J493,0)</f>
        <v>0</v>
      </c>
      <c r="BG493" s="235">
        <f>IF(N493="zákl. přenesená",J493,0)</f>
        <v>0</v>
      </c>
      <c r="BH493" s="235">
        <f>IF(N493="sníž. přenesená",J493,0)</f>
        <v>0</v>
      </c>
      <c r="BI493" s="235">
        <f>IF(N493="nulová",J493,0)</f>
        <v>0</v>
      </c>
      <c r="BJ493" s="24" t="s">
        <v>84</v>
      </c>
      <c r="BK493" s="235">
        <f>ROUND(I493*H493,2)</f>
        <v>0</v>
      </c>
      <c r="BL493" s="24" t="s">
        <v>280</v>
      </c>
      <c r="BM493" s="24" t="s">
        <v>1023</v>
      </c>
    </row>
    <row r="494" spans="2:51" s="11" customFormat="1" ht="13.5">
      <c r="B494" s="239"/>
      <c r="C494" s="240"/>
      <c r="D494" s="236" t="s">
        <v>304</v>
      </c>
      <c r="E494" s="241" t="s">
        <v>21</v>
      </c>
      <c r="F494" s="242" t="s">
        <v>1013</v>
      </c>
      <c r="G494" s="240"/>
      <c r="H494" s="243">
        <v>1</v>
      </c>
      <c r="I494" s="244"/>
      <c r="J494" s="240"/>
      <c r="K494" s="240"/>
      <c r="L494" s="245"/>
      <c r="M494" s="246"/>
      <c r="N494" s="247"/>
      <c r="O494" s="247"/>
      <c r="P494" s="247"/>
      <c r="Q494" s="247"/>
      <c r="R494" s="247"/>
      <c r="S494" s="247"/>
      <c r="T494" s="248"/>
      <c r="AT494" s="249" t="s">
        <v>304</v>
      </c>
      <c r="AU494" s="249" t="s">
        <v>86</v>
      </c>
      <c r="AV494" s="11" t="s">
        <v>86</v>
      </c>
      <c r="AW494" s="11" t="s">
        <v>40</v>
      </c>
      <c r="AX494" s="11" t="s">
        <v>84</v>
      </c>
      <c r="AY494" s="249" t="s">
        <v>273</v>
      </c>
    </row>
    <row r="495" spans="2:65" s="1" customFormat="1" ht="16.5" customHeight="1">
      <c r="B495" s="47"/>
      <c r="C495" s="261" t="s">
        <v>1024</v>
      </c>
      <c r="D495" s="261" t="s">
        <v>347</v>
      </c>
      <c r="E495" s="262" t="s">
        <v>1025</v>
      </c>
      <c r="F495" s="263" t="s">
        <v>1026</v>
      </c>
      <c r="G495" s="264" t="s">
        <v>278</v>
      </c>
      <c r="H495" s="265">
        <v>1</v>
      </c>
      <c r="I495" s="266"/>
      <c r="J495" s="267">
        <f>ROUND(I495*H495,2)</f>
        <v>0</v>
      </c>
      <c r="K495" s="263" t="s">
        <v>279</v>
      </c>
      <c r="L495" s="268"/>
      <c r="M495" s="269" t="s">
        <v>21</v>
      </c>
      <c r="N495" s="270" t="s">
        <v>47</v>
      </c>
      <c r="O495" s="48"/>
      <c r="P495" s="233">
        <f>O495*H495</f>
        <v>0</v>
      </c>
      <c r="Q495" s="233">
        <v>0.02146</v>
      </c>
      <c r="R495" s="233">
        <f>Q495*H495</f>
        <v>0.02146</v>
      </c>
      <c r="S495" s="233">
        <v>0</v>
      </c>
      <c r="T495" s="234">
        <f>S495*H495</f>
        <v>0</v>
      </c>
      <c r="AR495" s="24" t="s">
        <v>318</v>
      </c>
      <c r="AT495" s="24" t="s">
        <v>347</v>
      </c>
      <c r="AU495" s="24" t="s">
        <v>86</v>
      </c>
      <c r="AY495" s="24" t="s">
        <v>273</v>
      </c>
      <c r="BE495" s="235">
        <f>IF(N495="základní",J495,0)</f>
        <v>0</v>
      </c>
      <c r="BF495" s="235">
        <f>IF(N495="snížená",J495,0)</f>
        <v>0</v>
      </c>
      <c r="BG495" s="235">
        <f>IF(N495="zákl. přenesená",J495,0)</f>
        <v>0</v>
      </c>
      <c r="BH495" s="235">
        <f>IF(N495="sníž. přenesená",J495,0)</f>
        <v>0</v>
      </c>
      <c r="BI495" s="235">
        <f>IF(N495="nulová",J495,0)</f>
        <v>0</v>
      </c>
      <c r="BJ495" s="24" t="s">
        <v>84</v>
      </c>
      <c r="BK495" s="235">
        <f>ROUND(I495*H495,2)</f>
        <v>0</v>
      </c>
      <c r="BL495" s="24" t="s">
        <v>280</v>
      </c>
      <c r="BM495" s="24" t="s">
        <v>1027</v>
      </c>
    </row>
    <row r="496" spans="2:51" s="11" customFormat="1" ht="13.5">
      <c r="B496" s="239"/>
      <c r="C496" s="240"/>
      <c r="D496" s="236" t="s">
        <v>304</v>
      </c>
      <c r="E496" s="241" t="s">
        <v>21</v>
      </c>
      <c r="F496" s="242" t="s">
        <v>1015</v>
      </c>
      <c r="G496" s="240"/>
      <c r="H496" s="243">
        <v>1</v>
      </c>
      <c r="I496" s="244"/>
      <c r="J496" s="240"/>
      <c r="K496" s="240"/>
      <c r="L496" s="245"/>
      <c r="M496" s="246"/>
      <c r="N496" s="247"/>
      <c r="O496" s="247"/>
      <c r="P496" s="247"/>
      <c r="Q496" s="247"/>
      <c r="R496" s="247"/>
      <c r="S496" s="247"/>
      <c r="T496" s="248"/>
      <c r="AT496" s="249" t="s">
        <v>304</v>
      </c>
      <c r="AU496" s="249" t="s">
        <v>86</v>
      </c>
      <c r="AV496" s="11" t="s">
        <v>86</v>
      </c>
      <c r="AW496" s="11" t="s">
        <v>40</v>
      </c>
      <c r="AX496" s="11" t="s">
        <v>84</v>
      </c>
      <c r="AY496" s="249" t="s">
        <v>273</v>
      </c>
    </row>
    <row r="497" spans="2:65" s="1" customFormat="1" ht="25.5" customHeight="1">
      <c r="B497" s="47"/>
      <c r="C497" s="224" t="s">
        <v>1028</v>
      </c>
      <c r="D497" s="224" t="s">
        <v>275</v>
      </c>
      <c r="E497" s="225" t="s">
        <v>1029</v>
      </c>
      <c r="F497" s="226" t="s">
        <v>1030</v>
      </c>
      <c r="G497" s="227" t="s">
        <v>278</v>
      </c>
      <c r="H497" s="228">
        <v>5</v>
      </c>
      <c r="I497" s="229"/>
      <c r="J497" s="230">
        <f>ROUND(I497*H497,2)</f>
        <v>0</v>
      </c>
      <c r="K497" s="226" t="s">
        <v>279</v>
      </c>
      <c r="L497" s="73"/>
      <c r="M497" s="231" t="s">
        <v>21</v>
      </c>
      <c r="N497" s="232" t="s">
        <v>47</v>
      </c>
      <c r="O497" s="48"/>
      <c r="P497" s="233">
        <f>O497*H497</f>
        <v>0</v>
      </c>
      <c r="Q497" s="233">
        <v>0</v>
      </c>
      <c r="R497" s="233">
        <f>Q497*H497</f>
        <v>0</v>
      </c>
      <c r="S497" s="233">
        <v>0</v>
      </c>
      <c r="T497" s="234">
        <f>S497*H497</f>
        <v>0</v>
      </c>
      <c r="AR497" s="24" t="s">
        <v>280</v>
      </c>
      <c r="AT497" s="24" t="s">
        <v>275</v>
      </c>
      <c r="AU497" s="24" t="s">
        <v>86</v>
      </c>
      <c r="AY497" s="24" t="s">
        <v>273</v>
      </c>
      <c r="BE497" s="235">
        <f>IF(N497="základní",J497,0)</f>
        <v>0</v>
      </c>
      <c r="BF497" s="235">
        <f>IF(N497="snížená",J497,0)</f>
        <v>0</v>
      </c>
      <c r="BG497" s="235">
        <f>IF(N497="zákl. přenesená",J497,0)</f>
        <v>0</v>
      </c>
      <c r="BH497" s="235">
        <f>IF(N497="sníž. přenesená",J497,0)</f>
        <v>0</v>
      </c>
      <c r="BI497" s="235">
        <f>IF(N497="nulová",J497,0)</f>
        <v>0</v>
      </c>
      <c r="BJ497" s="24" t="s">
        <v>84</v>
      </c>
      <c r="BK497" s="235">
        <f>ROUND(I497*H497,2)</f>
        <v>0</v>
      </c>
      <c r="BL497" s="24" t="s">
        <v>280</v>
      </c>
      <c r="BM497" s="24" t="s">
        <v>1031</v>
      </c>
    </row>
    <row r="498" spans="2:47" s="1" customFormat="1" ht="13.5">
      <c r="B498" s="47"/>
      <c r="C498" s="75"/>
      <c r="D498" s="236" t="s">
        <v>282</v>
      </c>
      <c r="E498" s="75"/>
      <c r="F498" s="237" t="s">
        <v>1032</v>
      </c>
      <c r="G498" s="75"/>
      <c r="H498" s="75"/>
      <c r="I498" s="194"/>
      <c r="J498" s="75"/>
      <c r="K498" s="75"/>
      <c r="L498" s="73"/>
      <c r="M498" s="238"/>
      <c r="N498" s="48"/>
      <c r="O498" s="48"/>
      <c r="P498" s="48"/>
      <c r="Q498" s="48"/>
      <c r="R498" s="48"/>
      <c r="S498" s="48"/>
      <c r="T498" s="96"/>
      <c r="AT498" s="24" t="s">
        <v>282</v>
      </c>
      <c r="AU498" s="24" t="s">
        <v>86</v>
      </c>
    </row>
    <row r="499" spans="2:51" s="11" customFormat="1" ht="13.5">
      <c r="B499" s="239"/>
      <c r="C499" s="240"/>
      <c r="D499" s="236" t="s">
        <v>304</v>
      </c>
      <c r="E499" s="241" t="s">
        <v>21</v>
      </c>
      <c r="F499" s="242" t="s">
        <v>1033</v>
      </c>
      <c r="G499" s="240"/>
      <c r="H499" s="243">
        <v>4</v>
      </c>
      <c r="I499" s="244"/>
      <c r="J499" s="240"/>
      <c r="K499" s="240"/>
      <c r="L499" s="245"/>
      <c r="M499" s="246"/>
      <c r="N499" s="247"/>
      <c r="O499" s="247"/>
      <c r="P499" s="247"/>
      <c r="Q499" s="247"/>
      <c r="R499" s="247"/>
      <c r="S499" s="247"/>
      <c r="T499" s="248"/>
      <c r="AT499" s="249" t="s">
        <v>304</v>
      </c>
      <c r="AU499" s="249" t="s">
        <v>86</v>
      </c>
      <c r="AV499" s="11" t="s">
        <v>86</v>
      </c>
      <c r="AW499" s="11" t="s">
        <v>40</v>
      </c>
      <c r="AX499" s="11" t="s">
        <v>76</v>
      </c>
      <c r="AY499" s="249" t="s">
        <v>273</v>
      </c>
    </row>
    <row r="500" spans="2:51" s="11" customFormat="1" ht="13.5">
      <c r="B500" s="239"/>
      <c r="C500" s="240"/>
      <c r="D500" s="236" t="s">
        <v>304</v>
      </c>
      <c r="E500" s="241" t="s">
        <v>21</v>
      </c>
      <c r="F500" s="242" t="s">
        <v>1034</v>
      </c>
      <c r="G500" s="240"/>
      <c r="H500" s="243">
        <v>1</v>
      </c>
      <c r="I500" s="244"/>
      <c r="J500" s="240"/>
      <c r="K500" s="240"/>
      <c r="L500" s="245"/>
      <c r="M500" s="246"/>
      <c r="N500" s="247"/>
      <c r="O500" s="247"/>
      <c r="P500" s="247"/>
      <c r="Q500" s="247"/>
      <c r="R500" s="247"/>
      <c r="S500" s="247"/>
      <c r="T500" s="248"/>
      <c r="AT500" s="249" t="s">
        <v>304</v>
      </c>
      <c r="AU500" s="249" t="s">
        <v>86</v>
      </c>
      <c r="AV500" s="11" t="s">
        <v>86</v>
      </c>
      <c r="AW500" s="11" t="s">
        <v>40</v>
      </c>
      <c r="AX500" s="11" t="s">
        <v>76</v>
      </c>
      <c r="AY500" s="249" t="s">
        <v>273</v>
      </c>
    </row>
    <row r="501" spans="2:51" s="12" customFormat="1" ht="13.5">
      <c r="B501" s="250"/>
      <c r="C501" s="251"/>
      <c r="D501" s="236" t="s">
        <v>304</v>
      </c>
      <c r="E501" s="252" t="s">
        <v>21</v>
      </c>
      <c r="F501" s="253" t="s">
        <v>338</v>
      </c>
      <c r="G501" s="251"/>
      <c r="H501" s="254">
        <v>5</v>
      </c>
      <c r="I501" s="255"/>
      <c r="J501" s="251"/>
      <c r="K501" s="251"/>
      <c r="L501" s="256"/>
      <c r="M501" s="257"/>
      <c r="N501" s="258"/>
      <c r="O501" s="258"/>
      <c r="P501" s="258"/>
      <c r="Q501" s="258"/>
      <c r="R501" s="258"/>
      <c r="S501" s="258"/>
      <c r="T501" s="259"/>
      <c r="AT501" s="260" t="s">
        <v>304</v>
      </c>
      <c r="AU501" s="260" t="s">
        <v>86</v>
      </c>
      <c r="AV501" s="12" t="s">
        <v>280</v>
      </c>
      <c r="AW501" s="12" t="s">
        <v>40</v>
      </c>
      <c r="AX501" s="12" t="s">
        <v>84</v>
      </c>
      <c r="AY501" s="260" t="s">
        <v>273</v>
      </c>
    </row>
    <row r="502" spans="2:65" s="1" customFormat="1" ht="25.5" customHeight="1">
      <c r="B502" s="47"/>
      <c r="C502" s="261" t="s">
        <v>1035</v>
      </c>
      <c r="D502" s="261" t="s">
        <v>347</v>
      </c>
      <c r="E502" s="262" t="s">
        <v>1036</v>
      </c>
      <c r="F502" s="263" t="s">
        <v>1037</v>
      </c>
      <c r="G502" s="264" t="s">
        <v>278</v>
      </c>
      <c r="H502" s="265">
        <v>4</v>
      </c>
      <c r="I502" s="266"/>
      <c r="J502" s="267">
        <f>ROUND(I502*H502,2)</f>
        <v>0</v>
      </c>
      <c r="K502" s="263" t="s">
        <v>21</v>
      </c>
      <c r="L502" s="268"/>
      <c r="M502" s="269" t="s">
        <v>21</v>
      </c>
      <c r="N502" s="270" t="s">
        <v>47</v>
      </c>
      <c r="O502" s="48"/>
      <c r="P502" s="233">
        <f>O502*H502</f>
        <v>0</v>
      </c>
      <c r="Q502" s="233">
        <v>0.0026</v>
      </c>
      <c r="R502" s="233">
        <f>Q502*H502</f>
        <v>0.0104</v>
      </c>
      <c r="S502" s="233">
        <v>0</v>
      </c>
      <c r="T502" s="234">
        <f>S502*H502</f>
        <v>0</v>
      </c>
      <c r="AR502" s="24" t="s">
        <v>318</v>
      </c>
      <c r="AT502" s="24" t="s">
        <v>347</v>
      </c>
      <c r="AU502" s="24" t="s">
        <v>86</v>
      </c>
      <c r="AY502" s="24" t="s">
        <v>273</v>
      </c>
      <c r="BE502" s="235">
        <f>IF(N502="základní",J502,0)</f>
        <v>0</v>
      </c>
      <c r="BF502" s="235">
        <f>IF(N502="snížená",J502,0)</f>
        <v>0</v>
      </c>
      <c r="BG502" s="235">
        <f>IF(N502="zákl. přenesená",J502,0)</f>
        <v>0</v>
      </c>
      <c r="BH502" s="235">
        <f>IF(N502="sníž. přenesená",J502,0)</f>
        <v>0</v>
      </c>
      <c r="BI502" s="235">
        <f>IF(N502="nulová",J502,0)</f>
        <v>0</v>
      </c>
      <c r="BJ502" s="24" t="s">
        <v>84</v>
      </c>
      <c r="BK502" s="235">
        <f>ROUND(I502*H502,2)</f>
        <v>0</v>
      </c>
      <c r="BL502" s="24" t="s">
        <v>280</v>
      </c>
      <c r="BM502" s="24" t="s">
        <v>1038</v>
      </c>
    </row>
    <row r="503" spans="2:65" s="1" customFormat="1" ht="25.5" customHeight="1">
      <c r="B503" s="47"/>
      <c r="C503" s="261" t="s">
        <v>1039</v>
      </c>
      <c r="D503" s="261" t="s">
        <v>347</v>
      </c>
      <c r="E503" s="262" t="s">
        <v>1040</v>
      </c>
      <c r="F503" s="263" t="s">
        <v>1041</v>
      </c>
      <c r="G503" s="264" t="s">
        <v>278</v>
      </c>
      <c r="H503" s="265">
        <v>1</v>
      </c>
      <c r="I503" s="266"/>
      <c r="J503" s="267">
        <f>ROUND(I503*H503,2)</f>
        <v>0</v>
      </c>
      <c r="K503" s="263" t="s">
        <v>21</v>
      </c>
      <c r="L503" s="268"/>
      <c r="M503" s="269" t="s">
        <v>21</v>
      </c>
      <c r="N503" s="270" t="s">
        <v>47</v>
      </c>
      <c r="O503" s="48"/>
      <c r="P503" s="233">
        <f>O503*H503</f>
        <v>0</v>
      </c>
      <c r="Q503" s="233">
        <v>0.00038</v>
      </c>
      <c r="R503" s="233">
        <f>Q503*H503</f>
        <v>0.00038</v>
      </c>
      <c r="S503" s="233">
        <v>0</v>
      </c>
      <c r="T503" s="234">
        <f>S503*H503</f>
        <v>0</v>
      </c>
      <c r="AR503" s="24" t="s">
        <v>318</v>
      </c>
      <c r="AT503" s="24" t="s">
        <v>347</v>
      </c>
      <c r="AU503" s="24" t="s">
        <v>86</v>
      </c>
      <c r="AY503" s="24" t="s">
        <v>273</v>
      </c>
      <c r="BE503" s="235">
        <f>IF(N503="základní",J503,0)</f>
        <v>0</v>
      </c>
      <c r="BF503" s="235">
        <f>IF(N503="snížená",J503,0)</f>
        <v>0</v>
      </c>
      <c r="BG503" s="235">
        <f>IF(N503="zákl. přenesená",J503,0)</f>
        <v>0</v>
      </c>
      <c r="BH503" s="235">
        <f>IF(N503="sníž. přenesená",J503,0)</f>
        <v>0</v>
      </c>
      <c r="BI503" s="235">
        <f>IF(N503="nulová",J503,0)</f>
        <v>0</v>
      </c>
      <c r="BJ503" s="24" t="s">
        <v>84</v>
      </c>
      <c r="BK503" s="235">
        <f>ROUND(I503*H503,2)</f>
        <v>0</v>
      </c>
      <c r="BL503" s="24" t="s">
        <v>280</v>
      </c>
      <c r="BM503" s="24" t="s">
        <v>1042</v>
      </c>
    </row>
    <row r="504" spans="2:63" s="10" customFormat="1" ht="29.85" customHeight="1">
      <c r="B504" s="208"/>
      <c r="C504" s="209"/>
      <c r="D504" s="210" t="s">
        <v>75</v>
      </c>
      <c r="E504" s="222" t="s">
        <v>323</v>
      </c>
      <c r="F504" s="222" t="s">
        <v>1043</v>
      </c>
      <c r="G504" s="209"/>
      <c r="H504" s="209"/>
      <c r="I504" s="212"/>
      <c r="J504" s="223">
        <f>BK504</f>
        <v>0</v>
      </c>
      <c r="K504" s="209"/>
      <c r="L504" s="214"/>
      <c r="M504" s="215"/>
      <c r="N504" s="216"/>
      <c r="O504" s="216"/>
      <c r="P504" s="217">
        <f>SUM(P505:P649)</f>
        <v>0</v>
      </c>
      <c r="Q504" s="216"/>
      <c r="R504" s="217">
        <f>SUM(R505:R649)</f>
        <v>15.15159839</v>
      </c>
      <c r="S504" s="216"/>
      <c r="T504" s="218">
        <f>SUM(T505:T649)</f>
        <v>265.593595</v>
      </c>
      <c r="AR504" s="219" t="s">
        <v>84</v>
      </c>
      <c r="AT504" s="220" t="s">
        <v>75</v>
      </c>
      <c r="AU504" s="220" t="s">
        <v>84</v>
      </c>
      <c r="AY504" s="219" t="s">
        <v>273</v>
      </c>
      <c r="BK504" s="221">
        <f>SUM(BK505:BK649)</f>
        <v>0</v>
      </c>
    </row>
    <row r="505" spans="2:65" s="1" customFormat="1" ht="38.25" customHeight="1">
      <c r="B505" s="47"/>
      <c r="C505" s="224" t="s">
        <v>1044</v>
      </c>
      <c r="D505" s="224" t="s">
        <v>275</v>
      </c>
      <c r="E505" s="225" t="s">
        <v>1045</v>
      </c>
      <c r="F505" s="226" t="s">
        <v>1046</v>
      </c>
      <c r="G505" s="227" t="s">
        <v>342</v>
      </c>
      <c r="H505" s="228">
        <v>3</v>
      </c>
      <c r="I505" s="229"/>
      <c r="J505" s="230">
        <f>ROUND(I505*H505,2)</f>
        <v>0</v>
      </c>
      <c r="K505" s="226" t="s">
        <v>279</v>
      </c>
      <c r="L505" s="73"/>
      <c r="M505" s="231" t="s">
        <v>21</v>
      </c>
      <c r="N505" s="232" t="s">
        <v>47</v>
      </c>
      <c r="O505" s="48"/>
      <c r="P505" s="233">
        <f>O505*H505</f>
        <v>0</v>
      </c>
      <c r="Q505" s="233">
        <v>0.1295</v>
      </c>
      <c r="R505" s="233">
        <f>Q505*H505</f>
        <v>0.3885</v>
      </c>
      <c r="S505" s="233">
        <v>0</v>
      </c>
      <c r="T505" s="234">
        <f>S505*H505</f>
        <v>0</v>
      </c>
      <c r="AR505" s="24" t="s">
        <v>280</v>
      </c>
      <c r="AT505" s="24" t="s">
        <v>275</v>
      </c>
      <c r="AU505" s="24" t="s">
        <v>86</v>
      </c>
      <c r="AY505" s="24" t="s">
        <v>273</v>
      </c>
      <c r="BE505" s="235">
        <f>IF(N505="základní",J505,0)</f>
        <v>0</v>
      </c>
      <c r="BF505" s="235">
        <f>IF(N505="snížená",J505,0)</f>
        <v>0</v>
      </c>
      <c r="BG505" s="235">
        <f>IF(N505="zákl. přenesená",J505,0)</f>
        <v>0</v>
      </c>
      <c r="BH505" s="235">
        <f>IF(N505="sníž. přenesená",J505,0)</f>
        <v>0</v>
      </c>
      <c r="BI505" s="235">
        <f>IF(N505="nulová",J505,0)</f>
        <v>0</v>
      </c>
      <c r="BJ505" s="24" t="s">
        <v>84</v>
      </c>
      <c r="BK505" s="235">
        <f>ROUND(I505*H505,2)</f>
        <v>0</v>
      </c>
      <c r="BL505" s="24" t="s">
        <v>280</v>
      </c>
      <c r="BM505" s="24" t="s">
        <v>1047</v>
      </c>
    </row>
    <row r="506" spans="2:47" s="1" customFormat="1" ht="13.5">
      <c r="B506" s="47"/>
      <c r="C506" s="75"/>
      <c r="D506" s="236" t="s">
        <v>282</v>
      </c>
      <c r="E506" s="75"/>
      <c r="F506" s="237" t="s">
        <v>1048</v>
      </c>
      <c r="G506" s="75"/>
      <c r="H506" s="75"/>
      <c r="I506" s="194"/>
      <c r="J506" s="75"/>
      <c r="K506" s="75"/>
      <c r="L506" s="73"/>
      <c r="M506" s="238"/>
      <c r="N506" s="48"/>
      <c r="O506" s="48"/>
      <c r="P506" s="48"/>
      <c r="Q506" s="48"/>
      <c r="R506" s="48"/>
      <c r="S506" s="48"/>
      <c r="T506" s="96"/>
      <c r="AT506" s="24" t="s">
        <v>282</v>
      </c>
      <c r="AU506" s="24" t="s">
        <v>86</v>
      </c>
    </row>
    <row r="507" spans="2:65" s="1" customFormat="1" ht="16.5" customHeight="1">
      <c r="B507" s="47"/>
      <c r="C507" s="261" t="s">
        <v>1049</v>
      </c>
      <c r="D507" s="261" t="s">
        <v>347</v>
      </c>
      <c r="E507" s="262" t="s">
        <v>1050</v>
      </c>
      <c r="F507" s="263" t="s">
        <v>1051</v>
      </c>
      <c r="G507" s="264" t="s">
        <v>278</v>
      </c>
      <c r="H507" s="265">
        <v>6.06</v>
      </c>
      <c r="I507" s="266"/>
      <c r="J507" s="267">
        <f>ROUND(I507*H507,2)</f>
        <v>0</v>
      </c>
      <c r="K507" s="263" t="s">
        <v>21</v>
      </c>
      <c r="L507" s="268"/>
      <c r="M507" s="269" t="s">
        <v>21</v>
      </c>
      <c r="N507" s="270" t="s">
        <v>47</v>
      </c>
      <c r="O507" s="48"/>
      <c r="P507" s="233">
        <f>O507*H507</f>
        <v>0</v>
      </c>
      <c r="Q507" s="233">
        <v>0.024</v>
      </c>
      <c r="R507" s="233">
        <f>Q507*H507</f>
        <v>0.14543999999999999</v>
      </c>
      <c r="S507" s="233">
        <v>0</v>
      </c>
      <c r="T507" s="234">
        <f>S507*H507</f>
        <v>0</v>
      </c>
      <c r="AR507" s="24" t="s">
        <v>318</v>
      </c>
      <c r="AT507" s="24" t="s">
        <v>347</v>
      </c>
      <c r="AU507" s="24" t="s">
        <v>86</v>
      </c>
      <c r="AY507" s="24" t="s">
        <v>273</v>
      </c>
      <c r="BE507" s="235">
        <f>IF(N507="základní",J507,0)</f>
        <v>0</v>
      </c>
      <c r="BF507" s="235">
        <f>IF(N507="snížená",J507,0)</f>
        <v>0</v>
      </c>
      <c r="BG507" s="235">
        <f>IF(N507="zákl. přenesená",J507,0)</f>
        <v>0</v>
      </c>
      <c r="BH507" s="235">
        <f>IF(N507="sníž. přenesená",J507,0)</f>
        <v>0</v>
      </c>
      <c r="BI507" s="235">
        <f>IF(N507="nulová",J507,0)</f>
        <v>0</v>
      </c>
      <c r="BJ507" s="24" t="s">
        <v>84</v>
      </c>
      <c r="BK507" s="235">
        <f>ROUND(I507*H507,2)</f>
        <v>0</v>
      </c>
      <c r="BL507" s="24" t="s">
        <v>280</v>
      </c>
      <c r="BM507" s="24" t="s">
        <v>1052</v>
      </c>
    </row>
    <row r="508" spans="2:65" s="1" customFormat="1" ht="25.5" customHeight="1">
      <c r="B508" s="47"/>
      <c r="C508" s="224" t="s">
        <v>1053</v>
      </c>
      <c r="D508" s="224" t="s">
        <v>275</v>
      </c>
      <c r="E508" s="225" t="s">
        <v>1054</v>
      </c>
      <c r="F508" s="226" t="s">
        <v>1055</v>
      </c>
      <c r="G508" s="227" t="s">
        <v>295</v>
      </c>
      <c r="H508" s="228">
        <v>50.55</v>
      </c>
      <c r="I508" s="229"/>
      <c r="J508" s="230">
        <f>ROUND(I508*H508,2)</f>
        <v>0</v>
      </c>
      <c r="K508" s="226" t="s">
        <v>279</v>
      </c>
      <c r="L508" s="73"/>
      <c r="M508" s="231" t="s">
        <v>21</v>
      </c>
      <c r="N508" s="232" t="s">
        <v>47</v>
      </c>
      <c r="O508" s="48"/>
      <c r="P508" s="233">
        <f>O508*H508</f>
        <v>0</v>
      </c>
      <c r="Q508" s="233">
        <v>0.00047</v>
      </c>
      <c r="R508" s="233">
        <f>Q508*H508</f>
        <v>0.0237585</v>
      </c>
      <c r="S508" s="233">
        <v>0</v>
      </c>
      <c r="T508" s="234">
        <f>S508*H508</f>
        <v>0</v>
      </c>
      <c r="AR508" s="24" t="s">
        <v>280</v>
      </c>
      <c r="AT508" s="24" t="s">
        <v>275</v>
      </c>
      <c r="AU508" s="24" t="s">
        <v>86</v>
      </c>
      <c r="AY508" s="24" t="s">
        <v>273</v>
      </c>
      <c r="BE508" s="235">
        <f>IF(N508="základní",J508,0)</f>
        <v>0</v>
      </c>
      <c r="BF508" s="235">
        <f>IF(N508="snížená",J508,0)</f>
        <v>0</v>
      </c>
      <c r="BG508" s="235">
        <f>IF(N508="zákl. přenesená",J508,0)</f>
        <v>0</v>
      </c>
      <c r="BH508" s="235">
        <f>IF(N508="sníž. přenesená",J508,0)</f>
        <v>0</v>
      </c>
      <c r="BI508" s="235">
        <f>IF(N508="nulová",J508,0)</f>
        <v>0</v>
      </c>
      <c r="BJ508" s="24" t="s">
        <v>84</v>
      </c>
      <c r="BK508" s="235">
        <f>ROUND(I508*H508,2)</f>
        <v>0</v>
      </c>
      <c r="BL508" s="24" t="s">
        <v>280</v>
      </c>
      <c r="BM508" s="24" t="s">
        <v>1056</v>
      </c>
    </row>
    <row r="509" spans="2:47" s="1" customFormat="1" ht="13.5">
      <c r="B509" s="47"/>
      <c r="C509" s="75"/>
      <c r="D509" s="236" t="s">
        <v>282</v>
      </c>
      <c r="E509" s="75"/>
      <c r="F509" s="237" t="s">
        <v>1057</v>
      </c>
      <c r="G509" s="75"/>
      <c r="H509" s="75"/>
      <c r="I509" s="194"/>
      <c r="J509" s="75"/>
      <c r="K509" s="75"/>
      <c r="L509" s="73"/>
      <c r="M509" s="238"/>
      <c r="N509" s="48"/>
      <c r="O509" s="48"/>
      <c r="P509" s="48"/>
      <c r="Q509" s="48"/>
      <c r="R509" s="48"/>
      <c r="S509" s="48"/>
      <c r="T509" s="96"/>
      <c r="AT509" s="24" t="s">
        <v>282</v>
      </c>
      <c r="AU509" s="24" t="s">
        <v>86</v>
      </c>
    </row>
    <row r="510" spans="2:51" s="11" customFormat="1" ht="13.5">
      <c r="B510" s="239"/>
      <c r="C510" s="240"/>
      <c r="D510" s="236" t="s">
        <v>304</v>
      </c>
      <c r="E510" s="241" t="s">
        <v>21</v>
      </c>
      <c r="F510" s="242" t="s">
        <v>1058</v>
      </c>
      <c r="G510" s="240"/>
      <c r="H510" s="243">
        <v>22.29</v>
      </c>
      <c r="I510" s="244"/>
      <c r="J510" s="240"/>
      <c r="K510" s="240"/>
      <c r="L510" s="245"/>
      <c r="M510" s="246"/>
      <c r="N510" s="247"/>
      <c r="O510" s="247"/>
      <c r="P510" s="247"/>
      <c r="Q510" s="247"/>
      <c r="R510" s="247"/>
      <c r="S510" s="247"/>
      <c r="T510" s="248"/>
      <c r="AT510" s="249" t="s">
        <v>304</v>
      </c>
      <c r="AU510" s="249" t="s">
        <v>86</v>
      </c>
      <c r="AV510" s="11" t="s">
        <v>86</v>
      </c>
      <c r="AW510" s="11" t="s">
        <v>40</v>
      </c>
      <c r="AX510" s="11" t="s">
        <v>76</v>
      </c>
      <c r="AY510" s="249" t="s">
        <v>273</v>
      </c>
    </row>
    <row r="511" spans="2:51" s="11" customFormat="1" ht="13.5">
      <c r="B511" s="239"/>
      <c r="C511" s="240"/>
      <c r="D511" s="236" t="s">
        <v>304</v>
      </c>
      <c r="E511" s="241" t="s">
        <v>197</v>
      </c>
      <c r="F511" s="242" t="s">
        <v>1059</v>
      </c>
      <c r="G511" s="240"/>
      <c r="H511" s="243">
        <v>28.26</v>
      </c>
      <c r="I511" s="244"/>
      <c r="J511" s="240"/>
      <c r="K511" s="240"/>
      <c r="L511" s="245"/>
      <c r="M511" s="246"/>
      <c r="N511" s="247"/>
      <c r="O511" s="247"/>
      <c r="P511" s="247"/>
      <c r="Q511" s="247"/>
      <c r="R511" s="247"/>
      <c r="S511" s="247"/>
      <c r="T511" s="248"/>
      <c r="AT511" s="249" t="s">
        <v>304</v>
      </c>
      <c r="AU511" s="249" t="s">
        <v>86</v>
      </c>
      <c r="AV511" s="11" t="s">
        <v>86</v>
      </c>
      <c r="AW511" s="11" t="s">
        <v>40</v>
      </c>
      <c r="AX511" s="11" t="s">
        <v>76</v>
      </c>
      <c r="AY511" s="249" t="s">
        <v>273</v>
      </c>
    </row>
    <row r="512" spans="2:51" s="12" customFormat="1" ht="13.5">
      <c r="B512" s="250"/>
      <c r="C512" s="251"/>
      <c r="D512" s="236" t="s">
        <v>304</v>
      </c>
      <c r="E512" s="252" t="s">
        <v>21</v>
      </c>
      <c r="F512" s="253" t="s">
        <v>338</v>
      </c>
      <c r="G512" s="251"/>
      <c r="H512" s="254">
        <v>50.55</v>
      </c>
      <c r="I512" s="255"/>
      <c r="J512" s="251"/>
      <c r="K512" s="251"/>
      <c r="L512" s="256"/>
      <c r="M512" s="257"/>
      <c r="N512" s="258"/>
      <c r="O512" s="258"/>
      <c r="P512" s="258"/>
      <c r="Q512" s="258"/>
      <c r="R512" s="258"/>
      <c r="S512" s="258"/>
      <c r="T512" s="259"/>
      <c r="AT512" s="260" t="s">
        <v>304</v>
      </c>
      <c r="AU512" s="260" t="s">
        <v>86</v>
      </c>
      <c r="AV512" s="12" t="s">
        <v>280</v>
      </c>
      <c r="AW512" s="12" t="s">
        <v>40</v>
      </c>
      <c r="AX512" s="12" t="s">
        <v>84</v>
      </c>
      <c r="AY512" s="260" t="s">
        <v>273</v>
      </c>
    </row>
    <row r="513" spans="2:65" s="1" customFormat="1" ht="16.5" customHeight="1">
      <c r="B513" s="47"/>
      <c r="C513" s="224" t="s">
        <v>1060</v>
      </c>
      <c r="D513" s="224" t="s">
        <v>275</v>
      </c>
      <c r="E513" s="225" t="s">
        <v>1061</v>
      </c>
      <c r="F513" s="226" t="s">
        <v>1062</v>
      </c>
      <c r="G513" s="227" t="s">
        <v>342</v>
      </c>
      <c r="H513" s="228">
        <v>4</v>
      </c>
      <c r="I513" s="229"/>
      <c r="J513" s="230">
        <f>ROUND(I513*H513,2)</f>
        <v>0</v>
      </c>
      <c r="K513" s="226" t="s">
        <v>21</v>
      </c>
      <c r="L513" s="73"/>
      <c r="M513" s="231" t="s">
        <v>21</v>
      </c>
      <c r="N513" s="232" t="s">
        <v>47</v>
      </c>
      <c r="O513" s="48"/>
      <c r="P513" s="233">
        <f>O513*H513</f>
        <v>0</v>
      </c>
      <c r="Q513" s="233">
        <v>0.0235</v>
      </c>
      <c r="R513" s="233">
        <f>Q513*H513</f>
        <v>0.094</v>
      </c>
      <c r="S513" s="233">
        <v>0</v>
      </c>
      <c r="T513" s="234">
        <f>S513*H513</f>
        <v>0</v>
      </c>
      <c r="AR513" s="24" t="s">
        <v>280</v>
      </c>
      <c r="AT513" s="24" t="s">
        <v>275</v>
      </c>
      <c r="AU513" s="24" t="s">
        <v>86</v>
      </c>
      <c r="AY513" s="24" t="s">
        <v>273</v>
      </c>
      <c r="BE513" s="235">
        <f>IF(N513="základní",J513,0)</f>
        <v>0</v>
      </c>
      <c r="BF513" s="235">
        <f>IF(N513="snížená",J513,0)</f>
        <v>0</v>
      </c>
      <c r="BG513" s="235">
        <f>IF(N513="zákl. přenesená",J513,0)</f>
        <v>0</v>
      </c>
      <c r="BH513" s="235">
        <f>IF(N513="sníž. přenesená",J513,0)</f>
        <v>0</v>
      </c>
      <c r="BI513" s="235">
        <f>IF(N513="nulová",J513,0)</f>
        <v>0</v>
      </c>
      <c r="BJ513" s="24" t="s">
        <v>84</v>
      </c>
      <c r="BK513" s="235">
        <f>ROUND(I513*H513,2)</f>
        <v>0</v>
      </c>
      <c r="BL513" s="24" t="s">
        <v>280</v>
      </c>
      <c r="BM513" s="24" t="s">
        <v>1063</v>
      </c>
    </row>
    <row r="514" spans="2:51" s="11" customFormat="1" ht="13.5">
      <c r="B514" s="239"/>
      <c r="C514" s="240"/>
      <c r="D514" s="236" t="s">
        <v>304</v>
      </c>
      <c r="E514" s="241" t="s">
        <v>21</v>
      </c>
      <c r="F514" s="242" t="s">
        <v>1064</v>
      </c>
      <c r="G514" s="240"/>
      <c r="H514" s="243">
        <v>4</v>
      </c>
      <c r="I514" s="244"/>
      <c r="J514" s="240"/>
      <c r="K514" s="240"/>
      <c r="L514" s="245"/>
      <c r="M514" s="246"/>
      <c r="N514" s="247"/>
      <c r="O514" s="247"/>
      <c r="P514" s="247"/>
      <c r="Q514" s="247"/>
      <c r="R514" s="247"/>
      <c r="S514" s="247"/>
      <c r="T514" s="248"/>
      <c r="AT514" s="249" t="s">
        <v>304</v>
      </c>
      <c r="AU514" s="249" t="s">
        <v>86</v>
      </c>
      <c r="AV514" s="11" t="s">
        <v>86</v>
      </c>
      <c r="AW514" s="11" t="s">
        <v>40</v>
      </c>
      <c r="AX514" s="11" t="s">
        <v>84</v>
      </c>
      <c r="AY514" s="249" t="s">
        <v>273</v>
      </c>
    </row>
    <row r="515" spans="2:65" s="1" customFormat="1" ht="38.25" customHeight="1">
      <c r="B515" s="47"/>
      <c r="C515" s="224" t="s">
        <v>1065</v>
      </c>
      <c r="D515" s="224" t="s">
        <v>275</v>
      </c>
      <c r="E515" s="225" t="s">
        <v>1066</v>
      </c>
      <c r="F515" s="226" t="s">
        <v>1067</v>
      </c>
      <c r="G515" s="227" t="s">
        <v>342</v>
      </c>
      <c r="H515" s="228">
        <v>12.5</v>
      </c>
      <c r="I515" s="229"/>
      <c r="J515" s="230">
        <f>ROUND(I515*H515,2)</f>
        <v>0</v>
      </c>
      <c r="K515" s="226" t="s">
        <v>279</v>
      </c>
      <c r="L515" s="73"/>
      <c r="M515" s="231" t="s">
        <v>21</v>
      </c>
      <c r="N515" s="232" t="s">
        <v>47</v>
      </c>
      <c r="O515" s="48"/>
      <c r="P515" s="233">
        <f>O515*H515</f>
        <v>0</v>
      </c>
      <c r="Q515" s="233">
        <v>0.11808</v>
      </c>
      <c r="R515" s="233">
        <f>Q515*H515</f>
        <v>1.476</v>
      </c>
      <c r="S515" s="233">
        <v>0</v>
      </c>
      <c r="T515" s="234">
        <f>S515*H515</f>
        <v>0</v>
      </c>
      <c r="AR515" s="24" t="s">
        <v>280</v>
      </c>
      <c r="AT515" s="24" t="s">
        <v>275</v>
      </c>
      <c r="AU515" s="24" t="s">
        <v>86</v>
      </c>
      <c r="AY515" s="24" t="s">
        <v>273</v>
      </c>
      <c r="BE515" s="235">
        <f>IF(N515="základní",J515,0)</f>
        <v>0</v>
      </c>
      <c r="BF515" s="235">
        <f>IF(N515="snížená",J515,0)</f>
        <v>0</v>
      </c>
      <c r="BG515" s="235">
        <f>IF(N515="zákl. přenesená",J515,0)</f>
        <v>0</v>
      </c>
      <c r="BH515" s="235">
        <f>IF(N515="sníž. přenesená",J515,0)</f>
        <v>0</v>
      </c>
      <c r="BI515" s="235">
        <f>IF(N515="nulová",J515,0)</f>
        <v>0</v>
      </c>
      <c r="BJ515" s="24" t="s">
        <v>84</v>
      </c>
      <c r="BK515" s="235">
        <f>ROUND(I515*H515,2)</f>
        <v>0</v>
      </c>
      <c r="BL515" s="24" t="s">
        <v>280</v>
      </c>
      <c r="BM515" s="24" t="s">
        <v>1068</v>
      </c>
    </row>
    <row r="516" spans="2:47" s="1" customFormat="1" ht="13.5">
      <c r="B516" s="47"/>
      <c r="C516" s="75"/>
      <c r="D516" s="236" t="s">
        <v>282</v>
      </c>
      <c r="E516" s="75"/>
      <c r="F516" s="237" t="s">
        <v>1069</v>
      </c>
      <c r="G516" s="75"/>
      <c r="H516" s="75"/>
      <c r="I516" s="194"/>
      <c r="J516" s="75"/>
      <c r="K516" s="75"/>
      <c r="L516" s="73"/>
      <c r="M516" s="238"/>
      <c r="N516" s="48"/>
      <c r="O516" s="48"/>
      <c r="P516" s="48"/>
      <c r="Q516" s="48"/>
      <c r="R516" s="48"/>
      <c r="S516" s="48"/>
      <c r="T516" s="96"/>
      <c r="AT516" s="24" t="s">
        <v>282</v>
      </c>
      <c r="AU516" s="24" t="s">
        <v>86</v>
      </c>
    </row>
    <row r="517" spans="2:51" s="11" customFormat="1" ht="13.5">
      <c r="B517" s="239"/>
      <c r="C517" s="240"/>
      <c r="D517" s="236" t="s">
        <v>304</v>
      </c>
      <c r="E517" s="241" t="s">
        <v>21</v>
      </c>
      <c r="F517" s="242" t="s">
        <v>1070</v>
      </c>
      <c r="G517" s="240"/>
      <c r="H517" s="243">
        <v>12.5</v>
      </c>
      <c r="I517" s="244"/>
      <c r="J517" s="240"/>
      <c r="K517" s="240"/>
      <c r="L517" s="245"/>
      <c r="M517" s="246"/>
      <c r="N517" s="247"/>
      <c r="O517" s="247"/>
      <c r="P517" s="247"/>
      <c r="Q517" s="247"/>
      <c r="R517" s="247"/>
      <c r="S517" s="247"/>
      <c r="T517" s="248"/>
      <c r="AT517" s="249" t="s">
        <v>304</v>
      </c>
      <c r="AU517" s="249" t="s">
        <v>86</v>
      </c>
      <c r="AV517" s="11" t="s">
        <v>86</v>
      </c>
      <c r="AW517" s="11" t="s">
        <v>40</v>
      </c>
      <c r="AX517" s="11" t="s">
        <v>84</v>
      </c>
      <c r="AY517" s="249" t="s">
        <v>273</v>
      </c>
    </row>
    <row r="518" spans="2:65" s="1" customFormat="1" ht="16.5" customHeight="1">
      <c r="B518" s="47"/>
      <c r="C518" s="261" t="s">
        <v>1071</v>
      </c>
      <c r="D518" s="261" t="s">
        <v>347</v>
      </c>
      <c r="E518" s="262" t="s">
        <v>1072</v>
      </c>
      <c r="F518" s="263" t="s">
        <v>1073</v>
      </c>
      <c r="G518" s="264" t="s">
        <v>278</v>
      </c>
      <c r="H518" s="265">
        <v>50.5</v>
      </c>
      <c r="I518" s="266"/>
      <c r="J518" s="267">
        <f>ROUND(I518*H518,2)</f>
        <v>0</v>
      </c>
      <c r="K518" s="263" t="s">
        <v>279</v>
      </c>
      <c r="L518" s="268"/>
      <c r="M518" s="269" t="s">
        <v>21</v>
      </c>
      <c r="N518" s="270" t="s">
        <v>47</v>
      </c>
      <c r="O518" s="48"/>
      <c r="P518" s="233">
        <f>O518*H518</f>
        <v>0</v>
      </c>
      <c r="Q518" s="233">
        <v>0.0086</v>
      </c>
      <c r="R518" s="233">
        <f>Q518*H518</f>
        <v>0.4343</v>
      </c>
      <c r="S518" s="233">
        <v>0</v>
      </c>
      <c r="T518" s="234">
        <f>S518*H518</f>
        <v>0</v>
      </c>
      <c r="AR518" s="24" t="s">
        <v>318</v>
      </c>
      <c r="AT518" s="24" t="s">
        <v>347</v>
      </c>
      <c r="AU518" s="24" t="s">
        <v>86</v>
      </c>
      <c r="AY518" s="24" t="s">
        <v>273</v>
      </c>
      <c r="BE518" s="235">
        <f>IF(N518="základní",J518,0)</f>
        <v>0</v>
      </c>
      <c r="BF518" s="235">
        <f>IF(N518="snížená",J518,0)</f>
        <v>0</v>
      </c>
      <c r="BG518" s="235">
        <f>IF(N518="zákl. přenesená",J518,0)</f>
        <v>0</v>
      </c>
      <c r="BH518" s="235">
        <f>IF(N518="sníž. přenesená",J518,0)</f>
        <v>0</v>
      </c>
      <c r="BI518" s="235">
        <f>IF(N518="nulová",J518,0)</f>
        <v>0</v>
      </c>
      <c r="BJ518" s="24" t="s">
        <v>84</v>
      </c>
      <c r="BK518" s="235">
        <f>ROUND(I518*H518,2)</f>
        <v>0</v>
      </c>
      <c r="BL518" s="24" t="s">
        <v>280</v>
      </c>
      <c r="BM518" s="24" t="s">
        <v>1074</v>
      </c>
    </row>
    <row r="519" spans="2:51" s="11" customFormat="1" ht="13.5">
      <c r="B519" s="239"/>
      <c r="C519" s="240"/>
      <c r="D519" s="236" t="s">
        <v>304</v>
      </c>
      <c r="E519" s="241" t="s">
        <v>21</v>
      </c>
      <c r="F519" s="242" t="s">
        <v>1075</v>
      </c>
      <c r="G519" s="240"/>
      <c r="H519" s="243">
        <v>50.5</v>
      </c>
      <c r="I519" s="244"/>
      <c r="J519" s="240"/>
      <c r="K519" s="240"/>
      <c r="L519" s="245"/>
      <c r="M519" s="246"/>
      <c r="N519" s="247"/>
      <c r="O519" s="247"/>
      <c r="P519" s="247"/>
      <c r="Q519" s="247"/>
      <c r="R519" s="247"/>
      <c r="S519" s="247"/>
      <c r="T519" s="248"/>
      <c r="AT519" s="249" t="s">
        <v>304</v>
      </c>
      <c r="AU519" s="249" t="s">
        <v>86</v>
      </c>
      <c r="AV519" s="11" t="s">
        <v>86</v>
      </c>
      <c r="AW519" s="11" t="s">
        <v>40</v>
      </c>
      <c r="AX519" s="11" t="s">
        <v>84</v>
      </c>
      <c r="AY519" s="249" t="s">
        <v>273</v>
      </c>
    </row>
    <row r="520" spans="2:65" s="1" customFormat="1" ht="16.5" customHeight="1">
      <c r="B520" s="47"/>
      <c r="C520" s="224" t="s">
        <v>1076</v>
      </c>
      <c r="D520" s="224" t="s">
        <v>275</v>
      </c>
      <c r="E520" s="225" t="s">
        <v>1077</v>
      </c>
      <c r="F520" s="226" t="s">
        <v>1078</v>
      </c>
      <c r="G520" s="227" t="s">
        <v>342</v>
      </c>
      <c r="H520" s="228">
        <v>43.585</v>
      </c>
      <c r="I520" s="229"/>
      <c r="J520" s="230">
        <f>ROUND(I520*H520,2)</f>
        <v>0</v>
      </c>
      <c r="K520" s="226" t="s">
        <v>21</v>
      </c>
      <c r="L520" s="73"/>
      <c r="M520" s="231" t="s">
        <v>21</v>
      </c>
      <c r="N520" s="232" t="s">
        <v>47</v>
      </c>
      <c r="O520" s="48"/>
      <c r="P520" s="233">
        <f>O520*H520</f>
        <v>0</v>
      </c>
      <c r="Q520" s="233">
        <v>0.00885</v>
      </c>
      <c r="R520" s="233">
        <f>Q520*H520</f>
        <v>0.38572725</v>
      </c>
      <c r="S520" s="233">
        <v>0</v>
      </c>
      <c r="T520" s="234">
        <f>S520*H520</f>
        <v>0</v>
      </c>
      <c r="AR520" s="24" t="s">
        <v>280</v>
      </c>
      <c r="AT520" s="24" t="s">
        <v>275</v>
      </c>
      <c r="AU520" s="24" t="s">
        <v>86</v>
      </c>
      <c r="AY520" s="24" t="s">
        <v>273</v>
      </c>
      <c r="BE520" s="235">
        <f>IF(N520="základní",J520,0)</f>
        <v>0</v>
      </c>
      <c r="BF520" s="235">
        <f>IF(N520="snížená",J520,0)</f>
        <v>0</v>
      </c>
      <c r="BG520" s="235">
        <f>IF(N520="zákl. přenesená",J520,0)</f>
        <v>0</v>
      </c>
      <c r="BH520" s="235">
        <f>IF(N520="sníž. přenesená",J520,0)</f>
        <v>0</v>
      </c>
      <c r="BI520" s="235">
        <f>IF(N520="nulová",J520,0)</f>
        <v>0</v>
      </c>
      <c r="BJ520" s="24" t="s">
        <v>84</v>
      </c>
      <c r="BK520" s="235">
        <f>ROUND(I520*H520,2)</f>
        <v>0</v>
      </c>
      <c r="BL520" s="24" t="s">
        <v>280</v>
      </c>
      <c r="BM520" s="24" t="s">
        <v>1079</v>
      </c>
    </row>
    <row r="521" spans="2:51" s="11" customFormat="1" ht="13.5">
      <c r="B521" s="239"/>
      <c r="C521" s="240"/>
      <c r="D521" s="236" t="s">
        <v>304</v>
      </c>
      <c r="E521" s="241" t="s">
        <v>21</v>
      </c>
      <c r="F521" s="242" t="s">
        <v>1080</v>
      </c>
      <c r="G521" s="240"/>
      <c r="H521" s="243">
        <v>43.585</v>
      </c>
      <c r="I521" s="244"/>
      <c r="J521" s="240"/>
      <c r="K521" s="240"/>
      <c r="L521" s="245"/>
      <c r="M521" s="246"/>
      <c r="N521" s="247"/>
      <c r="O521" s="247"/>
      <c r="P521" s="247"/>
      <c r="Q521" s="247"/>
      <c r="R521" s="247"/>
      <c r="S521" s="247"/>
      <c r="T521" s="248"/>
      <c r="AT521" s="249" t="s">
        <v>304</v>
      </c>
      <c r="AU521" s="249" t="s">
        <v>86</v>
      </c>
      <c r="AV521" s="11" t="s">
        <v>86</v>
      </c>
      <c r="AW521" s="11" t="s">
        <v>40</v>
      </c>
      <c r="AX521" s="11" t="s">
        <v>84</v>
      </c>
      <c r="AY521" s="249" t="s">
        <v>273</v>
      </c>
    </row>
    <row r="522" spans="2:65" s="1" customFormat="1" ht="16.5" customHeight="1">
      <c r="B522" s="47"/>
      <c r="C522" s="224" t="s">
        <v>1081</v>
      </c>
      <c r="D522" s="224" t="s">
        <v>275</v>
      </c>
      <c r="E522" s="225" t="s">
        <v>1082</v>
      </c>
      <c r="F522" s="226" t="s">
        <v>1083</v>
      </c>
      <c r="G522" s="227" t="s">
        <v>342</v>
      </c>
      <c r="H522" s="228">
        <v>37.185</v>
      </c>
      <c r="I522" s="229"/>
      <c r="J522" s="230">
        <f>ROUND(I522*H522,2)</f>
        <v>0</v>
      </c>
      <c r="K522" s="226" t="s">
        <v>21</v>
      </c>
      <c r="L522" s="73"/>
      <c r="M522" s="231" t="s">
        <v>21</v>
      </c>
      <c r="N522" s="232" t="s">
        <v>47</v>
      </c>
      <c r="O522" s="48"/>
      <c r="P522" s="233">
        <f>O522*H522</f>
        <v>0</v>
      </c>
      <c r="Q522" s="233">
        <v>0.0269</v>
      </c>
      <c r="R522" s="233">
        <f>Q522*H522</f>
        <v>1.0002765</v>
      </c>
      <c r="S522" s="233">
        <v>0</v>
      </c>
      <c r="T522" s="234">
        <f>S522*H522</f>
        <v>0</v>
      </c>
      <c r="AR522" s="24" t="s">
        <v>280</v>
      </c>
      <c r="AT522" s="24" t="s">
        <v>275</v>
      </c>
      <c r="AU522" s="24" t="s">
        <v>86</v>
      </c>
      <c r="AY522" s="24" t="s">
        <v>273</v>
      </c>
      <c r="BE522" s="235">
        <f>IF(N522="základní",J522,0)</f>
        <v>0</v>
      </c>
      <c r="BF522" s="235">
        <f>IF(N522="snížená",J522,0)</f>
        <v>0</v>
      </c>
      <c r="BG522" s="235">
        <f>IF(N522="zákl. přenesená",J522,0)</f>
        <v>0</v>
      </c>
      <c r="BH522" s="235">
        <f>IF(N522="sníž. přenesená",J522,0)</f>
        <v>0</v>
      </c>
      <c r="BI522" s="235">
        <f>IF(N522="nulová",J522,0)</f>
        <v>0</v>
      </c>
      <c r="BJ522" s="24" t="s">
        <v>84</v>
      </c>
      <c r="BK522" s="235">
        <f>ROUND(I522*H522,2)</f>
        <v>0</v>
      </c>
      <c r="BL522" s="24" t="s">
        <v>280</v>
      </c>
      <c r="BM522" s="24" t="s">
        <v>1084</v>
      </c>
    </row>
    <row r="523" spans="2:51" s="11" customFormat="1" ht="13.5">
      <c r="B523" s="239"/>
      <c r="C523" s="240"/>
      <c r="D523" s="236" t="s">
        <v>304</v>
      </c>
      <c r="E523" s="241" t="s">
        <v>21</v>
      </c>
      <c r="F523" s="242" t="s">
        <v>1085</v>
      </c>
      <c r="G523" s="240"/>
      <c r="H523" s="243">
        <v>37.185</v>
      </c>
      <c r="I523" s="244"/>
      <c r="J523" s="240"/>
      <c r="K523" s="240"/>
      <c r="L523" s="245"/>
      <c r="M523" s="246"/>
      <c r="N523" s="247"/>
      <c r="O523" s="247"/>
      <c r="P523" s="247"/>
      <c r="Q523" s="247"/>
      <c r="R523" s="247"/>
      <c r="S523" s="247"/>
      <c r="T523" s="248"/>
      <c r="AT523" s="249" t="s">
        <v>304</v>
      </c>
      <c r="AU523" s="249" t="s">
        <v>86</v>
      </c>
      <c r="AV523" s="11" t="s">
        <v>86</v>
      </c>
      <c r="AW523" s="11" t="s">
        <v>40</v>
      </c>
      <c r="AX523" s="11" t="s">
        <v>76</v>
      </c>
      <c r="AY523" s="249" t="s">
        <v>273</v>
      </c>
    </row>
    <row r="524" spans="2:51" s="12" customFormat="1" ht="13.5">
      <c r="B524" s="250"/>
      <c r="C524" s="251"/>
      <c r="D524" s="236" t="s">
        <v>304</v>
      </c>
      <c r="E524" s="252" t="s">
        <v>21</v>
      </c>
      <c r="F524" s="253" t="s">
        <v>338</v>
      </c>
      <c r="G524" s="251"/>
      <c r="H524" s="254">
        <v>37.185</v>
      </c>
      <c r="I524" s="255"/>
      <c r="J524" s="251"/>
      <c r="K524" s="251"/>
      <c r="L524" s="256"/>
      <c r="M524" s="257"/>
      <c r="N524" s="258"/>
      <c r="O524" s="258"/>
      <c r="P524" s="258"/>
      <c r="Q524" s="258"/>
      <c r="R524" s="258"/>
      <c r="S524" s="258"/>
      <c r="T524" s="259"/>
      <c r="AT524" s="260" t="s">
        <v>304</v>
      </c>
      <c r="AU524" s="260" t="s">
        <v>86</v>
      </c>
      <c r="AV524" s="12" t="s">
        <v>280</v>
      </c>
      <c r="AW524" s="12" t="s">
        <v>40</v>
      </c>
      <c r="AX524" s="12" t="s">
        <v>84</v>
      </c>
      <c r="AY524" s="260" t="s">
        <v>273</v>
      </c>
    </row>
    <row r="525" spans="2:65" s="1" customFormat="1" ht="38.25" customHeight="1">
      <c r="B525" s="47"/>
      <c r="C525" s="224" t="s">
        <v>1086</v>
      </c>
      <c r="D525" s="224" t="s">
        <v>275</v>
      </c>
      <c r="E525" s="225" t="s">
        <v>1087</v>
      </c>
      <c r="F525" s="226" t="s">
        <v>1088</v>
      </c>
      <c r="G525" s="227" t="s">
        <v>295</v>
      </c>
      <c r="H525" s="228">
        <v>189.308</v>
      </c>
      <c r="I525" s="229"/>
      <c r="J525" s="230">
        <f>ROUND(I525*H525,2)</f>
        <v>0</v>
      </c>
      <c r="K525" s="226" t="s">
        <v>279</v>
      </c>
      <c r="L525" s="73"/>
      <c r="M525" s="231" t="s">
        <v>21</v>
      </c>
      <c r="N525" s="232" t="s">
        <v>47</v>
      </c>
      <c r="O525" s="48"/>
      <c r="P525" s="233">
        <f>O525*H525</f>
        <v>0</v>
      </c>
      <c r="Q525" s="233">
        <v>0</v>
      </c>
      <c r="R525" s="233">
        <f>Q525*H525</f>
        <v>0</v>
      </c>
      <c r="S525" s="233">
        <v>0</v>
      </c>
      <c r="T525" s="234">
        <f>S525*H525</f>
        <v>0</v>
      </c>
      <c r="AR525" s="24" t="s">
        <v>280</v>
      </c>
      <c r="AT525" s="24" t="s">
        <v>275</v>
      </c>
      <c r="AU525" s="24" t="s">
        <v>86</v>
      </c>
      <c r="AY525" s="24" t="s">
        <v>273</v>
      </c>
      <c r="BE525" s="235">
        <f>IF(N525="základní",J525,0)</f>
        <v>0</v>
      </c>
      <c r="BF525" s="235">
        <f>IF(N525="snížená",J525,0)</f>
        <v>0</v>
      </c>
      <c r="BG525" s="235">
        <f>IF(N525="zákl. přenesená",J525,0)</f>
        <v>0</v>
      </c>
      <c r="BH525" s="235">
        <f>IF(N525="sníž. přenesená",J525,0)</f>
        <v>0</v>
      </c>
      <c r="BI525" s="235">
        <f>IF(N525="nulová",J525,0)</f>
        <v>0</v>
      </c>
      <c r="BJ525" s="24" t="s">
        <v>84</v>
      </c>
      <c r="BK525" s="235">
        <f>ROUND(I525*H525,2)</f>
        <v>0</v>
      </c>
      <c r="BL525" s="24" t="s">
        <v>280</v>
      </c>
      <c r="BM525" s="24" t="s">
        <v>1089</v>
      </c>
    </row>
    <row r="526" spans="2:47" s="1" customFormat="1" ht="13.5">
      <c r="B526" s="47"/>
      <c r="C526" s="75"/>
      <c r="D526" s="236" t="s">
        <v>282</v>
      </c>
      <c r="E526" s="75"/>
      <c r="F526" s="237" t="s">
        <v>1090</v>
      </c>
      <c r="G526" s="75"/>
      <c r="H526" s="75"/>
      <c r="I526" s="194"/>
      <c r="J526" s="75"/>
      <c r="K526" s="75"/>
      <c r="L526" s="73"/>
      <c r="M526" s="238"/>
      <c r="N526" s="48"/>
      <c r="O526" s="48"/>
      <c r="P526" s="48"/>
      <c r="Q526" s="48"/>
      <c r="R526" s="48"/>
      <c r="S526" s="48"/>
      <c r="T526" s="96"/>
      <c r="AT526" s="24" t="s">
        <v>282</v>
      </c>
      <c r="AU526" s="24" t="s">
        <v>86</v>
      </c>
    </row>
    <row r="527" spans="2:51" s="11" customFormat="1" ht="13.5">
      <c r="B527" s="239"/>
      <c r="C527" s="240"/>
      <c r="D527" s="236" t="s">
        <v>304</v>
      </c>
      <c r="E527" s="241" t="s">
        <v>21</v>
      </c>
      <c r="F527" s="242" t="s">
        <v>1091</v>
      </c>
      <c r="G527" s="240"/>
      <c r="H527" s="243">
        <v>94.408</v>
      </c>
      <c r="I527" s="244"/>
      <c r="J527" s="240"/>
      <c r="K527" s="240"/>
      <c r="L527" s="245"/>
      <c r="M527" s="246"/>
      <c r="N527" s="247"/>
      <c r="O527" s="247"/>
      <c r="P527" s="247"/>
      <c r="Q527" s="247"/>
      <c r="R527" s="247"/>
      <c r="S527" s="247"/>
      <c r="T527" s="248"/>
      <c r="AT527" s="249" t="s">
        <v>304</v>
      </c>
      <c r="AU527" s="249" t="s">
        <v>86</v>
      </c>
      <c r="AV527" s="11" t="s">
        <v>86</v>
      </c>
      <c r="AW527" s="11" t="s">
        <v>40</v>
      </c>
      <c r="AX527" s="11" t="s">
        <v>76</v>
      </c>
      <c r="AY527" s="249" t="s">
        <v>273</v>
      </c>
    </row>
    <row r="528" spans="2:51" s="11" customFormat="1" ht="13.5">
      <c r="B528" s="239"/>
      <c r="C528" s="240"/>
      <c r="D528" s="236" t="s">
        <v>304</v>
      </c>
      <c r="E528" s="241" t="s">
        <v>21</v>
      </c>
      <c r="F528" s="242" t="s">
        <v>1092</v>
      </c>
      <c r="G528" s="240"/>
      <c r="H528" s="243">
        <v>55.807</v>
      </c>
      <c r="I528" s="244"/>
      <c r="J528" s="240"/>
      <c r="K528" s="240"/>
      <c r="L528" s="245"/>
      <c r="M528" s="246"/>
      <c r="N528" s="247"/>
      <c r="O528" s="247"/>
      <c r="P528" s="247"/>
      <c r="Q528" s="247"/>
      <c r="R528" s="247"/>
      <c r="S528" s="247"/>
      <c r="T528" s="248"/>
      <c r="AT528" s="249" t="s">
        <v>304</v>
      </c>
      <c r="AU528" s="249" t="s">
        <v>86</v>
      </c>
      <c r="AV528" s="11" t="s">
        <v>86</v>
      </c>
      <c r="AW528" s="11" t="s">
        <v>40</v>
      </c>
      <c r="AX528" s="11" t="s">
        <v>76</v>
      </c>
      <c r="AY528" s="249" t="s">
        <v>273</v>
      </c>
    </row>
    <row r="529" spans="2:51" s="11" customFormat="1" ht="13.5">
      <c r="B529" s="239"/>
      <c r="C529" s="240"/>
      <c r="D529" s="236" t="s">
        <v>304</v>
      </c>
      <c r="E529" s="241" t="s">
        <v>21</v>
      </c>
      <c r="F529" s="242" t="s">
        <v>1093</v>
      </c>
      <c r="G529" s="240"/>
      <c r="H529" s="243">
        <v>4.178</v>
      </c>
      <c r="I529" s="244"/>
      <c r="J529" s="240"/>
      <c r="K529" s="240"/>
      <c r="L529" s="245"/>
      <c r="M529" s="246"/>
      <c r="N529" s="247"/>
      <c r="O529" s="247"/>
      <c r="P529" s="247"/>
      <c r="Q529" s="247"/>
      <c r="R529" s="247"/>
      <c r="S529" s="247"/>
      <c r="T529" s="248"/>
      <c r="AT529" s="249" t="s">
        <v>304</v>
      </c>
      <c r="AU529" s="249" t="s">
        <v>86</v>
      </c>
      <c r="AV529" s="11" t="s">
        <v>86</v>
      </c>
      <c r="AW529" s="11" t="s">
        <v>40</v>
      </c>
      <c r="AX529" s="11" t="s">
        <v>76</v>
      </c>
      <c r="AY529" s="249" t="s">
        <v>273</v>
      </c>
    </row>
    <row r="530" spans="2:51" s="11" customFormat="1" ht="13.5">
      <c r="B530" s="239"/>
      <c r="C530" s="240"/>
      <c r="D530" s="236" t="s">
        <v>304</v>
      </c>
      <c r="E530" s="241" t="s">
        <v>21</v>
      </c>
      <c r="F530" s="242" t="s">
        <v>1094</v>
      </c>
      <c r="G530" s="240"/>
      <c r="H530" s="243">
        <v>34.915</v>
      </c>
      <c r="I530" s="244"/>
      <c r="J530" s="240"/>
      <c r="K530" s="240"/>
      <c r="L530" s="245"/>
      <c r="M530" s="246"/>
      <c r="N530" s="247"/>
      <c r="O530" s="247"/>
      <c r="P530" s="247"/>
      <c r="Q530" s="247"/>
      <c r="R530" s="247"/>
      <c r="S530" s="247"/>
      <c r="T530" s="248"/>
      <c r="AT530" s="249" t="s">
        <v>304</v>
      </c>
      <c r="AU530" s="249" t="s">
        <v>86</v>
      </c>
      <c r="AV530" s="11" t="s">
        <v>86</v>
      </c>
      <c r="AW530" s="11" t="s">
        <v>40</v>
      </c>
      <c r="AX530" s="11" t="s">
        <v>76</v>
      </c>
      <c r="AY530" s="249" t="s">
        <v>273</v>
      </c>
    </row>
    <row r="531" spans="2:51" s="12" customFormat="1" ht="13.5">
      <c r="B531" s="250"/>
      <c r="C531" s="251"/>
      <c r="D531" s="236" t="s">
        <v>304</v>
      </c>
      <c r="E531" s="252" t="s">
        <v>180</v>
      </c>
      <c r="F531" s="253" t="s">
        <v>338</v>
      </c>
      <c r="G531" s="251"/>
      <c r="H531" s="254">
        <v>189.308</v>
      </c>
      <c r="I531" s="255"/>
      <c r="J531" s="251"/>
      <c r="K531" s="251"/>
      <c r="L531" s="256"/>
      <c r="M531" s="257"/>
      <c r="N531" s="258"/>
      <c r="O531" s="258"/>
      <c r="P531" s="258"/>
      <c r="Q531" s="258"/>
      <c r="R531" s="258"/>
      <c r="S531" s="258"/>
      <c r="T531" s="259"/>
      <c r="AT531" s="260" t="s">
        <v>304</v>
      </c>
      <c r="AU531" s="260" t="s">
        <v>86</v>
      </c>
      <c r="AV531" s="12" t="s">
        <v>280</v>
      </c>
      <c r="AW531" s="12" t="s">
        <v>40</v>
      </c>
      <c r="AX531" s="12" t="s">
        <v>84</v>
      </c>
      <c r="AY531" s="260" t="s">
        <v>273</v>
      </c>
    </row>
    <row r="532" spans="2:65" s="1" customFormat="1" ht="38.25" customHeight="1">
      <c r="B532" s="47"/>
      <c r="C532" s="224" t="s">
        <v>1095</v>
      </c>
      <c r="D532" s="224" t="s">
        <v>275</v>
      </c>
      <c r="E532" s="225" t="s">
        <v>1096</v>
      </c>
      <c r="F532" s="226" t="s">
        <v>1097</v>
      </c>
      <c r="G532" s="227" t="s">
        <v>295</v>
      </c>
      <c r="H532" s="228">
        <v>17037.72</v>
      </c>
      <c r="I532" s="229"/>
      <c r="J532" s="230">
        <f>ROUND(I532*H532,2)</f>
        <v>0</v>
      </c>
      <c r="K532" s="226" t="s">
        <v>279</v>
      </c>
      <c r="L532" s="73"/>
      <c r="M532" s="231" t="s">
        <v>21</v>
      </c>
      <c r="N532" s="232" t="s">
        <v>47</v>
      </c>
      <c r="O532" s="48"/>
      <c r="P532" s="233">
        <f>O532*H532</f>
        <v>0</v>
      </c>
      <c r="Q532" s="233">
        <v>0</v>
      </c>
      <c r="R532" s="233">
        <f>Q532*H532</f>
        <v>0</v>
      </c>
      <c r="S532" s="233">
        <v>0</v>
      </c>
      <c r="T532" s="234">
        <f>S532*H532</f>
        <v>0</v>
      </c>
      <c r="AR532" s="24" t="s">
        <v>280</v>
      </c>
      <c r="AT532" s="24" t="s">
        <v>275</v>
      </c>
      <c r="AU532" s="24" t="s">
        <v>86</v>
      </c>
      <c r="AY532" s="24" t="s">
        <v>273</v>
      </c>
      <c r="BE532" s="235">
        <f>IF(N532="základní",J532,0)</f>
        <v>0</v>
      </c>
      <c r="BF532" s="235">
        <f>IF(N532="snížená",J532,0)</f>
        <v>0</v>
      </c>
      <c r="BG532" s="235">
        <f>IF(N532="zákl. přenesená",J532,0)</f>
        <v>0</v>
      </c>
      <c r="BH532" s="235">
        <f>IF(N532="sníž. přenesená",J532,0)</f>
        <v>0</v>
      </c>
      <c r="BI532" s="235">
        <f>IF(N532="nulová",J532,0)</f>
        <v>0</v>
      </c>
      <c r="BJ532" s="24" t="s">
        <v>84</v>
      </c>
      <c r="BK532" s="235">
        <f>ROUND(I532*H532,2)</f>
        <v>0</v>
      </c>
      <c r="BL532" s="24" t="s">
        <v>280</v>
      </c>
      <c r="BM532" s="24" t="s">
        <v>1098</v>
      </c>
    </row>
    <row r="533" spans="2:47" s="1" customFormat="1" ht="13.5">
      <c r="B533" s="47"/>
      <c r="C533" s="75"/>
      <c r="D533" s="236" t="s">
        <v>282</v>
      </c>
      <c r="E533" s="75"/>
      <c r="F533" s="237" t="s">
        <v>1090</v>
      </c>
      <c r="G533" s="75"/>
      <c r="H533" s="75"/>
      <c r="I533" s="194"/>
      <c r="J533" s="75"/>
      <c r="K533" s="75"/>
      <c r="L533" s="73"/>
      <c r="M533" s="238"/>
      <c r="N533" s="48"/>
      <c r="O533" s="48"/>
      <c r="P533" s="48"/>
      <c r="Q533" s="48"/>
      <c r="R533" s="48"/>
      <c r="S533" s="48"/>
      <c r="T533" s="96"/>
      <c r="AT533" s="24" t="s">
        <v>282</v>
      </c>
      <c r="AU533" s="24" t="s">
        <v>86</v>
      </c>
    </row>
    <row r="534" spans="2:51" s="11" customFormat="1" ht="13.5">
      <c r="B534" s="239"/>
      <c r="C534" s="240"/>
      <c r="D534" s="236" t="s">
        <v>304</v>
      </c>
      <c r="E534" s="241" t="s">
        <v>21</v>
      </c>
      <c r="F534" s="242" t="s">
        <v>1099</v>
      </c>
      <c r="G534" s="240"/>
      <c r="H534" s="243">
        <v>17037.72</v>
      </c>
      <c r="I534" s="244"/>
      <c r="J534" s="240"/>
      <c r="K534" s="240"/>
      <c r="L534" s="245"/>
      <c r="M534" s="246"/>
      <c r="N534" s="247"/>
      <c r="O534" s="247"/>
      <c r="P534" s="247"/>
      <c r="Q534" s="247"/>
      <c r="R534" s="247"/>
      <c r="S534" s="247"/>
      <c r="T534" s="248"/>
      <c r="AT534" s="249" t="s">
        <v>304</v>
      </c>
      <c r="AU534" s="249" t="s">
        <v>86</v>
      </c>
      <c r="AV534" s="11" t="s">
        <v>86</v>
      </c>
      <c r="AW534" s="11" t="s">
        <v>40</v>
      </c>
      <c r="AX534" s="11" t="s">
        <v>84</v>
      </c>
      <c r="AY534" s="249" t="s">
        <v>273</v>
      </c>
    </row>
    <row r="535" spans="2:65" s="1" customFormat="1" ht="38.25" customHeight="1">
      <c r="B535" s="47"/>
      <c r="C535" s="224" t="s">
        <v>1100</v>
      </c>
      <c r="D535" s="224" t="s">
        <v>275</v>
      </c>
      <c r="E535" s="225" t="s">
        <v>1101</v>
      </c>
      <c r="F535" s="226" t="s">
        <v>1102</v>
      </c>
      <c r="G535" s="227" t="s">
        <v>295</v>
      </c>
      <c r="H535" s="228">
        <v>189.308</v>
      </c>
      <c r="I535" s="229"/>
      <c r="J535" s="230">
        <f>ROUND(I535*H535,2)</f>
        <v>0</v>
      </c>
      <c r="K535" s="226" t="s">
        <v>279</v>
      </c>
      <c r="L535" s="73"/>
      <c r="M535" s="231" t="s">
        <v>21</v>
      </c>
      <c r="N535" s="232" t="s">
        <v>47</v>
      </c>
      <c r="O535" s="48"/>
      <c r="P535" s="233">
        <f>O535*H535</f>
        <v>0</v>
      </c>
      <c r="Q535" s="233">
        <v>0</v>
      </c>
      <c r="R535" s="233">
        <f>Q535*H535</f>
        <v>0</v>
      </c>
      <c r="S535" s="233">
        <v>0</v>
      </c>
      <c r="T535" s="234">
        <f>S535*H535</f>
        <v>0</v>
      </c>
      <c r="AR535" s="24" t="s">
        <v>280</v>
      </c>
      <c r="AT535" s="24" t="s">
        <v>275</v>
      </c>
      <c r="AU535" s="24" t="s">
        <v>86</v>
      </c>
      <c r="AY535" s="24" t="s">
        <v>273</v>
      </c>
      <c r="BE535" s="235">
        <f>IF(N535="základní",J535,0)</f>
        <v>0</v>
      </c>
      <c r="BF535" s="235">
        <f>IF(N535="snížená",J535,0)</f>
        <v>0</v>
      </c>
      <c r="BG535" s="235">
        <f>IF(N535="zákl. přenesená",J535,0)</f>
        <v>0</v>
      </c>
      <c r="BH535" s="235">
        <f>IF(N535="sníž. přenesená",J535,0)</f>
        <v>0</v>
      </c>
      <c r="BI535" s="235">
        <f>IF(N535="nulová",J535,0)</f>
        <v>0</v>
      </c>
      <c r="BJ535" s="24" t="s">
        <v>84</v>
      </c>
      <c r="BK535" s="235">
        <f>ROUND(I535*H535,2)</f>
        <v>0</v>
      </c>
      <c r="BL535" s="24" t="s">
        <v>280</v>
      </c>
      <c r="BM535" s="24" t="s">
        <v>1103</v>
      </c>
    </row>
    <row r="536" spans="2:47" s="1" customFormat="1" ht="13.5">
      <c r="B536" s="47"/>
      <c r="C536" s="75"/>
      <c r="D536" s="236" t="s">
        <v>282</v>
      </c>
      <c r="E536" s="75"/>
      <c r="F536" s="237" t="s">
        <v>1104</v>
      </c>
      <c r="G536" s="75"/>
      <c r="H536" s="75"/>
      <c r="I536" s="194"/>
      <c r="J536" s="75"/>
      <c r="K536" s="75"/>
      <c r="L536" s="73"/>
      <c r="M536" s="238"/>
      <c r="N536" s="48"/>
      <c r="O536" s="48"/>
      <c r="P536" s="48"/>
      <c r="Q536" s="48"/>
      <c r="R536" s="48"/>
      <c r="S536" s="48"/>
      <c r="T536" s="96"/>
      <c r="AT536" s="24" t="s">
        <v>282</v>
      </c>
      <c r="AU536" s="24" t="s">
        <v>86</v>
      </c>
    </row>
    <row r="537" spans="2:51" s="11" customFormat="1" ht="13.5">
      <c r="B537" s="239"/>
      <c r="C537" s="240"/>
      <c r="D537" s="236" t="s">
        <v>304</v>
      </c>
      <c r="E537" s="241" t="s">
        <v>21</v>
      </c>
      <c r="F537" s="242" t="s">
        <v>180</v>
      </c>
      <c r="G537" s="240"/>
      <c r="H537" s="243">
        <v>189.308</v>
      </c>
      <c r="I537" s="244"/>
      <c r="J537" s="240"/>
      <c r="K537" s="240"/>
      <c r="L537" s="245"/>
      <c r="M537" s="246"/>
      <c r="N537" s="247"/>
      <c r="O537" s="247"/>
      <c r="P537" s="247"/>
      <c r="Q537" s="247"/>
      <c r="R537" s="247"/>
      <c r="S537" s="247"/>
      <c r="T537" s="248"/>
      <c r="AT537" s="249" t="s">
        <v>304</v>
      </c>
      <c r="AU537" s="249" t="s">
        <v>86</v>
      </c>
      <c r="AV537" s="11" t="s">
        <v>86</v>
      </c>
      <c r="AW537" s="11" t="s">
        <v>40</v>
      </c>
      <c r="AX537" s="11" t="s">
        <v>84</v>
      </c>
      <c r="AY537" s="249" t="s">
        <v>273</v>
      </c>
    </row>
    <row r="538" spans="2:65" s="1" customFormat="1" ht="25.5" customHeight="1">
      <c r="B538" s="47"/>
      <c r="C538" s="224" t="s">
        <v>1105</v>
      </c>
      <c r="D538" s="224" t="s">
        <v>275</v>
      </c>
      <c r="E538" s="225" t="s">
        <v>1106</v>
      </c>
      <c r="F538" s="226" t="s">
        <v>1107</v>
      </c>
      <c r="G538" s="227" t="s">
        <v>295</v>
      </c>
      <c r="H538" s="228">
        <v>189.308</v>
      </c>
      <c r="I538" s="229"/>
      <c r="J538" s="230">
        <f>ROUND(I538*H538,2)</f>
        <v>0</v>
      </c>
      <c r="K538" s="226" t="s">
        <v>279</v>
      </c>
      <c r="L538" s="73"/>
      <c r="M538" s="231" t="s">
        <v>21</v>
      </c>
      <c r="N538" s="232" t="s">
        <v>47</v>
      </c>
      <c r="O538" s="48"/>
      <c r="P538" s="233">
        <f>O538*H538</f>
        <v>0</v>
      </c>
      <c r="Q538" s="233">
        <v>0</v>
      </c>
      <c r="R538" s="233">
        <f>Q538*H538</f>
        <v>0</v>
      </c>
      <c r="S538" s="233">
        <v>0</v>
      </c>
      <c r="T538" s="234">
        <f>S538*H538</f>
        <v>0</v>
      </c>
      <c r="AR538" s="24" t="s">
        <v>280</v>
      </c>
      <c r="AT538" s="24" t="s">
        <v>275</v>
      </c>
      <c r="AU538" s="24" t="s">
        <v>86</v>
      </c>
      <c r="AY538" s="24" t="s">
        <v>273</v>
      </c>
      <c r="BE538" s="235">
        <f>IF(N538="základní",J538,0)</f>
        <v>0</v>
      </c>
      <c r="BF538" s="235">
        <f>IF(N538="snížená",J538,0)</f>
        <v>0</v>
      </c>
      <c r="BG538" s="235">
        <f>IF(N538="zákl. přenesená",J538,0)</f>
        <v>0</v>
      </c>
      <c r="BH538" s="235">
        <f>IF(N538="sníž. přenesená",J538,0)</f>
        <v>0</v>
      </c>
      <c r="BI538" s="235">
        <f>IF(N538="nulová",J538,0)</f>
        <v>0</v>
      </c>
      <c r="BJ538" s="24" t="s">
        <v>84</v>
      </c>
      <c r="BK538" s="235">
        <f>ROUND(I538*H538,2)</f>
        <v>0</v>
      </c>
      <c r="BL538" s="24" t="s">
        <v>280</v>
      </c>
      <c r="BM538" s="24" t="s">
        <v>1108</v>
      </c>
    </row>
    <row r="539" spans="2:47" s="1" customFormat="1" ht="13.5">
      <c r="B539" s="47"/>
      <c r="C539" s="75"/>
      <c r="D539" s="236" t="s">
        <v>282</v>
      </c>
      <c r="E539" s="75"/>
      <c r="F539" s="237" t="s">
        <v>1109</v>
      </c>
      <c r="G539" s="75"/>
      <c r="H539" s="75"/>
      <c r="I539" s="194"/>
      <c r="J539" s="75"/>
      <c r="K539" s="75"/>
      <c r="L539" s="73"/>
      <c r="M539" s="238"/>
      <c r="N539" s="48"/>
      <c r="O539" s="48"/>
      <c r="P539" s="48"/>
      <c r="Q539" s="48"/>
      <c r="R539" s="48"/>
      <c r="S539" s="48"/>
      <c r="T539" s="96"/>
      <c r="AT539" s="24" t="s">
        <v>282</v>
      </c>
      <c r="AU539" s="24" t="s">
        <v>86</v>
      </c>
    </row>
    <row r="540" spans="2:51" s="11" customFormat="1" ht="13.5">
      <c r="B540" s="239"/>
      <c r="C540" s="240"/>
      <c r="D540" s="236" t="s">
        <v>304</v>
      </c>
      <c r="E540" s="241" t="s">
        <v>21</v>
      </c>
      <c r="F540" s="242" t="s">
        <v>180</v>
      </c>
      <c r="G540" s="240"/>
      <c r="H540" s="243">
        <v>189.308</v>
      </c>
      <c r="I540" s="244"/>
      <c r="J540" s="240"/>
      <c r="K540" s="240"/>
      <c r="L540" s="245"/>
      <c r="M540" s="246"/>
      <c r="N540" s="247"/>
      <c r="O540" s="247"/>
      <c r="P540" s="247"/>
      <c r="Q540" s="247"/>
      <c r="R540" s="247"/>
      <c r="S540" s="247"/>
      <c r="T540" s="248"/>
      <c r="AT540" s="249" t="s">
        <v>304</v>
      </c>
      <c r="AU540" s="249" t="s">
        <v>86</v>
      </c>
      <c r="AV540" s="11" t="s">
        <v>86</v>
      </c>
      <c r="AW540" s="11" t="s">
        <v>40</v>
      </c>
      <c r="AX540" s="11" t="s">
        <v>84</v>
      </c>
      <c r="AY540" s="249" t="s">
        <v>273</v>
      </c>
    </row>
    <row r="541" spans="2:65" s="1" customFormat="1" ht="25.5" customHeight="1">
      <c r="B541" s="47"/>
      <c r="C541" s="224" t="s">
        <v>1110</v>
      </c>
      <c r="D541" s="224" t="s">
        <v>275</v>
      </c>
      <c r="E541" s="225" t="s">
        <v>1111</v>
      </c>
      <c r="F541" s="226" t="s">
        <v>1112</v>
      </c>
      <c r="G541" s="227" t="s">
        <v>295</v>
      </c>
      <c r="H541" s="228">
        <v>17037.72</v>
      </c>
      <c r="I541" s="229"/>
      <c r="J541" s="230">
        <f>ROUND(I541*H541,2)</f>
        <v>0</v>
      </c>
      <c r="K541" s="226" t="s">
        <v>279</v>
      </c>
      <c r="L541" s="73"/>
      <c r="M541" s="231" t="s">
        <v>21</v>
      </c>
      <c r="N541" s="232" t="s">
        <v>47</v>
      </c>
      <c r="O541" s="48"/>
      <c r="P541" s="233">
        <f>O541*H541</f>
        <v>0</v>
      </c>
      <c r="Q541" s="233">
        <v>0</v>
      </c>
      <c r="R541" s="233">
        <f>Q541*H541</f>
        <v>0</v>
      </c>
      <c r="S541" s="233">
        <v>0</v>
      </c>
      <c r="T541" s="234">
        <f>S541*H541</f>
        <v>0</v>
      </c>
      <c r="AR541" s="24" t="s">
        <v>280</v>
      </c>
      <c r="AT541" s="24" t="s">
        <v>275</v>
      </c>
      <c r="AU541" s="24" t="s">
        <v>86</v>
      </c>
      <c r="AY541" s="24" t="s">
        <v>273</v>
      </c>
      <c r="BE541" s="235">
        <f>IF(N541="základní",J541,0)</f>
        <v>0</v>
      </c>
      <c r="BF541" s="235">
        <f>IF(N541="snížená",J541,0)</f>
        <v>0</v>
      </c>
      <c r="BG541" s="235">
        <f>IF(N541="zákl. přenesená",J541,0)</f>
        <v>0</v>
      </c>
      <c r="BH541" s="235">
        <f>IF(N541="sníž. přenesená",J541,0)</f>
        <v>0</v>
      </c>
      <c r="BI541" s="235">
        <f>IF(N541="nulová",J541,0)</f>
        <v>0</v>
      </c>
      <c r="BJ541" s="24" t="s">
        <v>84</v>
      </c>
      <c r="BK541" s="235">
        <f>ROUND(I541*H541,2)</f>
        <v>0</v>
      </c>
      <c r="BL541" s="24" t="s">
        <v>280</v>
      </c>
      <c r="BM541" s="24" t="s">
        <v>1113</v>
      </c>
    </row>
    <row r="542" spans="2:47" s="1" customFormat="1" ht="13.5">
      <c r="B542" s="47"/>
      <c r="C542" s="75"/>
      <c r="D542" s="236" t="s">
        <v>282</v>
      </c>
      <c r="E542" s="75"/>
      <c r="F542" s="237" t="s">
        <v>1109</v>
      </c>
      <c r="G542" s="75"/>
      <c r="H542" s="75"/>
      <c r="I542" s="194"/>
      <c r="J542" s="75"/>
      <c r="K542" s="75"/>
      <c r="L542" s="73"/>
      <c r="M542" s="238"/>
      <c r="N542" s="48"/>
      <c r="O542" s="48"/>
      <c r="P542" s="48"/>
      <c r="Q542" s="48"/>
      <c r="R542" s="48"/>
      <c r="S542" s="48"/>
      <c r="T542" s="96"/>
      <c r="AT542" s="24" t="s">
        <v>282</v>
      </c>
      <c r="AU542" s="24" t="s">
        <v>86</v>
      </c>
    </row>
    <row r="543" spans="2:51" s="11" customFormat="1" ht="13.5">
      <c r="B543" s="239"/>
      <c r="C543" s="240"/>
      <c r="D543" s="236" t="s">
        <v>304</v>
      </c>
      <c r="E543" s="241" t="s">
        <v>21</v>
      </c>
      <c r="F543" s="242" t="s">
        <v>1099</v>
      </c>
      <c r="G543" s="240"/>
      <c r="H543" s="243">
        <v>17037.72</v>
      </c>
      <c r="I543" s="244"/>
      <c r="J543" s="240"/>
      <c r="K543" s="240"/>
      <c r="L543" s="245"/>
      <c r="M543" s="246"/>
      <c r="N543" s="247"/>
      <c r="O543" s="247"/>
      <c r="P543" s="247"/>
      <c r="Q543" s="247"/>
      <c r="R543" s="247"/>
      <c r="S543" s="247"/>
      <c r="T543" s="248"/>
      <c r="AT543" s="249" t="s">
        <v>304</v>
      </c>
      <c r="AU543" s="249" t="s">
        <v>86</v>
      </c>
      <c r="AV543" s="11" t="s">
        <v>86</v>
      </c>
      <c r="AW543" s="11" t="s">
        <v>40</v>
      </c>
      <c r="AX543" s="11" t="s">
        <v>84</v>
      </c>
      <c r="AY543" s="249" t="s">
        <v>273</v>
      </c>
    </row>
    <row r="544" spans="2:65" s="1" customFormat="1" ht="25.5" customHeight="1">
      <c r="B544" s="47"/>
      <c r="C544" s="224" t="s">
        <v>1114</v>
      </c>
      <c r="D544" s="224" t="s">
        <v>275</v>
      </c>
      <c r="E544" s="225" t="s">
        <v>1115</v>
      </c>
      <c r="F544" s="226" t="s">
        <v>1116</v>
      </c>
      <c r="G544" s="227" t="s">
        <v>295</v>
      </c>
      <c r="H544" s="228">
        <v>189.308</v>
      </c>
      <c r="I544" s="229"/>
      <c r="J544" s="230">
        <f>ROUND(I544*H544,2)</f>
        <v>0</v>
      </c>
      <c r="K544" s="226" t="s">
        <v>279</v>
      </c>
      <c r="L544" s="73"/>
      <c r="M544" s="231" t="s">
        <v>21</v>
      </c>
      <c r="N544" s="232" t="s">
        <v>47</v>
      </c>
      <c r="O544" s="48"/>
      <c r="P544" s="233">
        <f>O544*H544</f>
        <v>0</v>
      </c>
      <c r="Q544" s="233">
        <v>0</v>
      </c>
      <c r="R544" s="233">
        <f>Q544*H544</f>
        <v>0</v>
      </c>
      <c r="S544" s="233">
        <v>0</v>
      </c>
      <c r="T544" s="234">
        <f>S544*H544</f>
        <v>0</v>
      </c>
      <c r="AR544" s="24" t="s">
        <v>280</v>
      </c>
      <c r="AT544" s="24" t="s">
        <v>275</v>
      </c>
      <c r="AU544" s="24" t="s">
        <v>86</v>
      </c>
      <c r="AY544" s="24" t="s">
        <v>273</v>
      </c>
      <c r="BE544" s="235">
        <f>IF(N544="základní",J544,0)</f>
        <v>0</v>
      </c>
      <c r="BF544" s="235">
        <f>IF(N544="snížená",J544,0)</f>
        <v>0</v>
      </c>
      <c r="BG544" s="235">
        <f>IF(N544="zákl. přenesená",J544,0)</f>
        <v>0</v>
      </c>
      <c r="BH544" s="235">
        <f>IF(N544="sníž. přenesená",J544,0)</f>
        <v>0</v>
      </c>
      <c r="BI544" s="235">
        <f>IF(N544="nulová",J544,0)</f>
        <v>0</v>
      </c>
      <c r="BJ544" s="24" t="s">
        <v>84</v>
      </c>
      <c r="BK544" s="235">
        <f>ROUND(I544*H544,2)</f>
        <v>0</v>
      </c>
      <c r="BL544" s="24" t="s">
        <v>280</v>
      </c>
      <c r="BM544" s="24" t="s">
        <v>1117</v>
      </c>
    </row>
    <row r="545" spans="2:51" s="11" customFormat="1" ht="13.5">
      <c r="B545" s="239"/>
      <c r="C545" s="240"/>
      <c r="D545" s="236" t="s">
        <v>304</v>
      </c>
      <c r="E545" s="241" t="s">
        <v>21</v>
      </c>
      <c r="F545" s="242" t="s">
        <v>180</v>
      </c>
      <c r="G545" s="240"/>
      <c r="H545" s="243">
        <v>189.308</v>
      </c>
      <c r="I545" s="244"/>
      <c r="J545" s="240"/>
      <c r="K545" s="240"/>
      <c r="L545" s="245"/>
      <c r="M545" s="246"/>
      <c r="N545" s="247"/>
      <c r="O545" s="247"/>
      <c r="P545" s="247"/>
      <c r="Q545" s="247"/>
      <c r="R545" s="247"/>
      <c r="S545" s="247"/>
      <c r="T545" s="248"/>
      <c r="AT545" s="249" t="s">
        <v>304</v>
      </c>
      <c r="AU545" s="249" t="s">
        <v>86</v>
      </c>
      <c r="AV545" s="11" t="s">
        <v>86</v>
      </c>
      <c r="AW545" s="11" t="s">
        <v>40</v>
      </c>
      <c r="AX545" s="11" t="s">
        <v>84</v>
      </c>
      <c r="AY545" s="249" t="s">
        <v>273</v>
      </c>
    </row>
    <row r="546" spans="2:65" s="1" customFormat="1" ht="89.25" customHeight="1">
      <c r="B546" s="47"/>
      <c r="C546" s="224" t="s">
        <v>1118</v>
      </c>
      <c r="D546" s="224" t="s">
        <v>275</v>
      </c>
      <c r="E546" s="225" t="s">
        <v>1119</v>
      </c>
      <c r="F546" s="226" t="s">
        <v>1120</v>
      </c>
      <c r="G546" s="227" t="s">
        <v>295</v>
      </c>
      <c r="H546" s="228">
        <v>28.4</v>
      </c>
      <c r="I546" s="229"/>
      <c r="J546" s="230">
        <f>ROUND(I546*H546,2)</f>
        <v>0</v>
      </c>
      <c r="K546" s="226" t="s">
        <v>279</v>
      </c>
      <c r="L546" s="73"/>
      <c r="M546" s="231" t="s">
        <v>21</v>
      </c>
      <c r="N546" s="232" t="s">
        <v>47</v>
      </c>
      <c r="O546" s="48"/>
      <c r="P546" s="233">
        <f>O546*H546</f>
        <v>0</v>
      </c>
      <c r="Q546" s="233">
        <v>4E-05</v>
      </c>
      <c r="R546" s="233">
        <f>Q546*H546</f>
        <v>0.001136</v>
      </c>
      <c r="S546" s="233">
        <v>0</v>
      </c>
      <c r="T546" s="234">
        <f>S546*H546</f>
        <v>0</v>
      </c>
      <c r="AR546" s="24" t="s">
        <v>280</v>
      </c>
      <c r="AT546" s="24" t="s">
        <v>275</v>
      </c>
      <c r="AU546" s="24" t="s">
        <v>86</v>
      </c>
      <c r="AY546" s="24" t="s">
        <v>273</v>
      </c>
      <c r="BE546" s="235">
        <f>IF(N546="základní",J546,0)</f>
        <v>0</v>
      </c>
      <c r="BF546" s="235">
        <f>IF(N546="snížená",J546,0)</f>
        <v>0</v>
      </c>
      <c r="BG546" s="235">
        <f>IF(N546="zákl. přenesená",J546,0)</f>
        <v>0</v>
      </c>
      <c r="BH546" s="235">
        <f>IF(N546="sníž. přenesená",J546,0)</f>
        <v>0</v>
      </c>
      <c r="BI546" s="235">
        <f>IF(N546="nulová",J546,0)</f>
        <v>0</v>
      </c>
      <c r="BJ546" s="24" t="s">
        <v>84</v>
      </c>
      <c r="BK546" s="235">
        <f>ROUND(I546*H546,2)</f>
        <v>0</v>
      </c>
      <c r="BL546" s="24" t="s">
        <v>280</v>
      </c>
      <c r="BM546" s="24" t="s">
        <v>1121</v>
      </c>
    </row>
    <row r="547" spans="2:47" s="1" customFormat="1" ht="13.5">
      <c r="B547" s="47"/>
      <c r="C547" s="75"/>
      <c r="D547" s="236" t="s">
        <v>282</v>
      </c>
      <c r="E547" s="75"/>
      <c r="F547" s="237" t="s">
        <v>1122</v>
      </c>
      <c r="G547" s="75"/>
      <c r="H547" s="75"/>
      <c r="I547" s="194"/>
      <c r="J547" s="75"/>
      <c r="K547" s="75"/>
      <c r="L547" s="73"/>
      <c r="M547" s="238"/>
      <c r="N547" s="48"/>
      <c r="O547" s="48"/>
      <c r="P547" s="48"/>
      <c r="Q547" s="48"/>
      <c r="R547" s="48"/>
      <c r="S547" s="48"/>
      <c r="T547" s="96"/>
      <c r="AT547" s="24" t="s">
        <v>282</v>
      </c>
      <c r="AU547" s="24" t="s">
        <v>86</v>
      </c>
    </row>
    <row r="548" spans="2:65" s="1" customFormat="1" ht="25.5" customHeight="1">
      <c r="B548" s="47"/>
      <c r="C548" s="224" t="s">
        <v>1123</v>
      </c>
      <c r="D548" s="224" t="s">
        <v>275</v>
      </c>
      <c r="E548" s="225" t="s">
        <v>1124</v>
      </c>
      <c r="F548" s="226" t="s">
        <v>1125</v>
      </c>
      <c r="G548" s="227" t="s">
        <v>295</v>
      </c>
      <c r="H548" s="228">
        <v>31.083</v>
      </c>
      <c r="I548" s="229"/>
      <c r="J548" s="230">
        <f>ROUND(I548*H548,2)</f>
        <v>0</v>
      </c>
      <c r="K548" s="226" t="s">
        <v>279</v>
      </c>
      <c r="L548" s="73"/>
      <c r="M548" s="231" t="s">
        <v>21</v>
      </c>
      <c r="N548" s="232" t="s">
        <v>47</v>
      </c>
      <c r="O548" s="48"/>
      <c r="P548" s="233">
        <f>O548*H548</f>
        <v>0</v>
      </c>
      <c r="Q548" s="233">
        <v>1E-05</v>
      </c>
      <c r="R548" s="233">
        <f>Q548*H548</f>
        <v>0.00031083</v>
      </c>
      <c r="S548" s="233">
        <v>0</v>
      </c>
      <c r="T548" s="234">
        <f>S548*H548</f>
        <v>0</v>
      </c>
      <c r="AR548" s="24" t="s">
        <v>280</v>
      </c>
      <c r="AT548" s="24" t="s">
        <v>275</v>
      </c>
      <c r="AU548" s="24" t="s">
        <v>86</v>
      </c>
      <c r="AY548" s="24" t="s">
        <v>273</v>
      </c>
      <c r="BE548" s="235">
        <f>IF(N548="základní",J548,0)</f>
        <v>0</v>
      </c>
      <c r="BF548" s="235">
        <f>IF(N548="snížená",J548,0)</f>
        <v>0</v>
      </c>
      <c r="BG548" s="235">
        <f>IF(N548="zákl. přenesená",J548,0)</f>
        <v>0</v>
      </c>
      <c r="BH548" s="235">
        <f>IF(N548="sníž. přenesená",J548,0)</f>
        <v>0</v>
      </c>
      <c r="BI548" s="235">
        <f>IF(N548="nulová",J548,0)</f>
        <v>0</v>
      </c>
      <c r="BJ548" s="24" t="s">
        <v>84</v>
      </c>
      <c r="BK548" s="235">
        <f>ROUND(I548*H548,2)</f>
        <v>0</v>
      </c>
      <c r="BL548" s="24" t="s">
        <v>280</v>
      </c>
      <c r="BM548" s="24" t="s">
        <v>1126</v>
      </c>
    </row>
    <row r="549" spans="2:47" s="1" customFormat="1" ht="13.5">
      <c r="B549" s="47"/>
      <c r="C549" s="75"/>
      <c r="D549" s="236" t="s">
        <v>282</v>
      </c>
      <c r="E549" s="75"/>
      <c r="F549" s="237" t="s">
        <v>1127</v>
      </c>
      <c r="G549" s="75"/>
      <c r="H549" s="75"/>
      <c r="I549" s="194"/>
      <c r="J549" s="75"/>
      <c r="K549" s="75"/>
      <c r="L549" s="73"/>
      <c r="M549" s="238"/>
      <c r="N549" s="48"/>
      <c r="O549" s="48"/>
      <c r="P549" s="48"/>
      <c r="Q549" s="48"/>
      <c r="R549" s="48"/>
      <c r="S549" s="48"/>
      <c r="T549" s="96"/>
      <c r="AT549" s="24" t="s">
        <v>282</v>
      </c>
      <c r="AU549" s="24" t="s">
        <v>86</v>
      </c>
    </row>
    <row r="550" spans="2:51" s="11" customFormat="1" ht="13.5">
      <c r="B550" s="239"/>
      <c r="C550" s="240"/>
      <c r="D550" s="236" t="s">
        <v>304</v>
      </c>
      <c r="E550" s="241" t="s">
        <v>21</v>
      </c>
      <c r="F550" s="242" t="s">
        <v>1128</v>
      </c>
      <c r="G550" s="240"/>
      <c r="H550" s="243">
        <v>31.083</v>
      </c>
      <c r="I550" s="244"/>
      <c r="J550" s="240"/>
      <c r="K550" s="240"/>
      <c r="L550" s="245"/>
      <c r="M550" s="246"/>
      <c r="N550" s="247"/>
      <c r="O550" s="247"/>
      <c r="P550" s="247"/>
      <c r="Q550" s="247"/>
      <c r="R550" s="247"/>
      <c r="S550" s="247"/>
      <c r="T550" s="248"/>
      <c r="AT550" s="249" t="s">
        <v>304</v>
      </c>
      <c r="AU550" s="249" t="s">
        <v>86</v>
      </c>
      <c r="AV550" s="11" t="s">
        <v>86</v>
      </c>
      <c r="AW550" s="11" t="s">
        <v>40</v>
      </c>
      <c r="AX550" s="11" t="s">
        <v>84</v>
      </c>
      <c r="AY550" s="249" t="s">
        <v>273</v>
      </c>
    </row>
    <row r="551" spans="2:65" s="1" customFormat="1" ht="25.5" customHeight="1">
      <c r="B551" s="47"/>
      <c r="C551" s="224" t="s">
        <v>1129</v>
      </c>
      <c r="D551" s="224" t="s">
        <v>275</v>
      </c>
      <c r="E551" s="225" t="s">
        <v>1130</v>
      </c>
      <c r="F551" s="226" t="s">
        <v>1131</v>
      </c>
      <c r="G551" s="227" t="s">
        <v>295</v>
      </c>
      <c r="H551" s="228">
        <v>1.125</v>
      </c>
      <c r="I551" s="229"/>
      <c r="J551" s="230">
        <f>ROUND(I551*H551,2)</f>
        <v>0</v>
      </c>
      <c r="K551" s="226" t="s">
        <v>279</v>
      </c>
      <c r="L551" s="73"/>
      <c r="M551" s="231" t="s">
        <v>21</v>
      </c>
      <c r="N551" s="232" t="s">
        <v>47</v>
      </c>
      <c r="O551" s="48"/>
      <c r="P551" s="233">
        <f>O551*H551</f>
        <v>0</v>
      </c>
      <c r="Q551" s="233">
        <v>0.00447</v>
      </c>
      <c r="R551" s="233">
        <f>Q551*H551</f>
        <v>0.00502875</v>
      </c>
      <c r="S551" s="233">
        <v>0</v>
      </c>
      <c r="T551" s="234">
        <f>S551*H551</f>
        <v>0</v>
      </c>
      <c r="AR551" s="24" t="s">
        <v>280</v>
      </c>
      <c r="AT551" s="24" t="s">
        <v>275</v>
      </c>
      <c r="AU551" s="24" t="s">
        <v>86</v>
      </c>
      <c r="AY551" s="24" t="s">
        <v>273</v>
      </c>
      <c r="BE551" s="235">
        <f>IF(N551="základní",J551,0)</f>
        <v>0</v>
      </c>
      <c r="BF551" s="235">
        <f>IF(N551="snížená",J551,0)</f>
        <v>0</v>
      </c>
      <c r="BG551" s="235">
        <f>IF(N551="zákl. přenesená",J551,0)</f>
        <v>0</v>
      </c>
      <c r="BH551" s="235">
        <f>IF(N551="sníž. přenesená",J551,0)</f>
        <v>0</v>
      </c>
      <c r="BI551" s="235">
        <f>IF(N551="nulová",J551,0)</f>
        <v>0</v>
      </c>
      <c r="BJ551" s="24" t="s">
        <v>84</v>
      </c>
      <c r="BK551" s="235">
        <f>ROUND(I551*H551,2)</f>
        <v>0</v>
      </c>
      <c r="BL551" s="24" t="s">
        <v>280</v>
      </c>
      <c r="BM551" s="24" t="s">
        <v>1132</v>
      </c>
    </row>
    <row r="552" spans="2:47" s="1" customFormat="1" ht="13.5">
      <c r="B552" s="47"/>
      <c r="C552" s="75"/>
      <c r="D552" s="236" t="s">
        <v>282</v>
      </c>
      <c r="E552" s="75"/>
      <c r="F552" s="237" t="s">
        <v>1133</v>
      </c>
      <c r="G552" s="75"/>
      <c r="H552" s="75"/>
      <c r="I552" s="194"/>
      <c r="J552" s="75"/>
      <c r="K552" s="75"/>
      <c r="L552" s="73"/>
      <c r="M552" s="238"/>
      <c r="N552" s="48"/>
      <c r="O552" s="48"/>
      <c r="P552" s="48"/>
      <c r="Q552" s="48"/>
      <c r="R552" s="48"/>
      <c r="S552" s="48"/>
      <c r="T552" s="96"/>
      <c r="AT552" s="24" t="s">
        <v>282</v>
      </c>
      <c r="AU552" s="24" t="s">
        <v>86</v>
      </c>
    </row>
    <row r="553" spans="2:51" s="11" customFormat="1" ht="13.5">
      <c r="B553" s="239"/>
      <c r="C553" s="240"/>
      <c r="D553" s="236" t="s">
        <v>304</v>
      </c>
      <c r="E553" s="241" t="s">
        <v>21</v>
      </c>
      <c r="F553" s="242" t="s">
        <v>1134</v>
      </c>
      <c r="G553" s="240"/>
      <c r="H553" s="243">
        <v>1.125</v>
      </c>
      <c r="I553" s="244"/>
      <c r="J553" s="240"/>
      <c r="K553" s="240"/>
      <c r="L553" s="245"/>
      <c r="M553" s="246"/>
      <c r="N553" s="247"/>
      <c r="O553" s="247"/>
      <c r="P553" s="247"/>
      <c r="Q553" s="247"/>
      <c r="R553" s="247"/>
      <c r="S553" s="247"/>
      <c r="T553" s="248"/>
      <c r="AT553" s="249" t="s">
        <v>304</v>
      </c>
      <c r="AU553" s="249" t="s">
        <v>86</v>
      </c>
      <c r="AV553" s="11" t="s">
        <v>86</v>
      </c>
      <c r="AW553" s="11" t="s">
        <v>40</v>
      </c>
      <c r="AX553" s="11" t="s">
        <v>84</v>
      </c>
      <c r="AY553" s="249" t="s">
        <v>273</v>
      </c>
    </row>
    <row r="554" spans="2:65" s="1" customFormat="1" ht="25.5" customHeight="1">
      <c r="B554" s="47"/>
      <c r="C554" s="224" t="s">
        <v>1135</v>
      </c>
      <c r="D554" s="224" t="s">
        <v>275</v>
      </c>
      <c r="E554" s="225" t="s">
        <v>1136</v>
      </c>
      <c r="F554" s="226" t="s">
        <v>1137</v>
      </c>
      <c r="G554" s="227" t="s">
        <v>342</v>
      </c>
      <c r="H554" s="228">
        <v>11</v>
      </c>
      <c r="I554" s="229"/>
      <c r="J554" s="230">
        <f>ROUND(I554*H554,2)</f>
        <v>0</v>
      </c>
      <c r="K554" s="226" t="s">
        <v>21</v>
      </c>
      <c r="L554" s="73"/>
      <c r="M554" s="231" t="s">
        <v>21</v>
      </c>
      <c r="N554" s="232" t="s">
        <v>47</v>
      </c>
      <c r="O554" s="48"/>
      <c r="P554" s="233">
        <f>O554*H554</f>
        <v>0</v>
      </c>
      <c r="Q554" s="233">
        <v>0.01616</v>
      </c>
      <c r="R554" s="233">
        <f>Q554*H554</f>
        <v>0.17776</v>
      </c>
      <c r="S554" s="233">
        <v>0</v>
      </c>
      <c r="T554" s="234">
        <f>S554*H554</f>
        <v>0</v>
      </c>
      <c r="AR554" s="24" t="s">
        <v>280</v>
      </c>
      <c r="AT554" s="24" t="s">
        <v>275</v>
      </c>
      <c r="AU554" s="24" t="s">
        <v>86</v>
      </c>
      <c r="AY554" s="24" t="s">
        <v>273</v>
      </c>
      <c r="BE554" s="235">
        <f>IF(N554="základní",J554,0)</f>
        <v>0</v>
      </c>
      <c r="BF554" s="235">
        <f>IF(N554="snížená",J554,0)</f>
        <v>0</v>
      </c>
      <c r="BG554" s="235">
        <f>IF(N554="zákl. přenesená",J554,0)</f>
        <v>0</v>
      </c>
      <c r="BH554" s="235">
        <f>IF(N554="sníž. přenesená",J554,0)</f>
        <v>0</v>
      </c>
      <c r="BI554" s="235">
        <f>IF(N554="nulová",J554,0)</f>
        <v>0</v>
      </c>
      <c r="BJ554" s="24" t="s">
        <v>84</v>
      </c>
      <c r="BK554" s="235">
        <f>ROUND(I554*H554,2)</f>
        <v>0</v>
      </c>
      <c r="BL554" s="24" t="s">
        <v>280</v>
      </c>
      <c r="BM554" s="24" t="s">
        <v>1138</v>
      </c>
    </row>
    <row r="555" spans="2:51" s="11" customFormat="1" ht="13.5">
      <c r="B555" s="239"/>
      <c r="C555" s="240"/>
      <c r="D555" s="236" t="s">
        <v>304</v>
      </c>
      <c r="E555" s="241" t="s">
        <v>21</v>
      </c>
      <c r="F555" s="242" t="s">
        <v>1139</v>
      </c>
      <c r="G555" s="240"/>
      <c r="H555" s="243">
        <v>11</v>
      </c>
      <c r="I555" s="244"/>
      <c r="J555" s="240"/>
      <c r="K555" s="240"/>
      <c r="L555" s="245"/>
      <c r="M555" s="246"/>
      <c r="N555" s="247"/>
      <c r="O555" s="247"/>
      <c r="P555" s="247"/>
      <c r="Q555" s="247"/>
      <c r="R555" s="247"/>
      <c r="S555" s="247"/>
      <c r="T555" s="248"/>
      <c r="AT555" s="249" t="s">
        <v>304</v>
      </c>
      <c r="AU555" s="249" t="s">
        <v>86</v>
      </c>
      <c r="AV555" s="11" t="s">
        <v>86</v>
      </c>
      <c r="AW555" s="11" t="s">
        <v>40</v>
      </c>
      <c r="AX555" s="11" t="s">
        <v>84</v>
      </c>
      <c r="AY555" s="249" t="s">
        <v>273</v>
      </c>
    </row>
    <row r="556" spans="2:65" s="1" customFormat="1" ht="16.5" customHeight="1">
      <c r="B556" s="47"/>
      <c r="C556" s="224" t="s">
        <v>1140</v>
      </c>
      <c r="D556" s="224" t="s">
        <v>275</v>
      </c>
      <c r="E556" s="225" t="s">
        <v>1141</v>
      </c>
      <c r="F556" s="226" t="s">
        <v>1142</v>
      </c>
      <c r="G556" s="227" t="s">
        <v>342</v>
      </c>
      <c r="H556" s="228">
        <v>7</v>
      </c>
      <c r="I556" s="229"/>
      <c r="J556" s="230">
        <f>ROUND(I556*H556,2)</f>
        <v>0</v>
      </c>
      <c r="K556" s="226" t="s">
        <v>21</v>
      </c>
      <c r="L556" s="73"/>
      <c r="M556" s="231" t="s">
        <v>21</v>
      </c>
      <c r="N556" s="232" t="s">
        <v>47</v>
      </c>
      <c r="O556" s="48"/>
      <c r="P556" s="233">
        <f>O556*H556</f>
        <v>0</v>
      </c>
      <c r="Q556" s="233">
        <v>0.01616</v>
      </c>
      <c r="R556" s="233">
        <f>Q556*H556</f>
        <v>0.11312</v>
      </c>
      <c r="S556" s="233">
        <v>0</v>
      </c>
      <c r="T556" s="234">
        <f>S556*H556</f>
        <v>0</v>
      </c>
      <c r="AR556" s="24" t="s">
        <v>280</v>
      </c>
      <c r="AT556" s="24" t="s">
        <v>275</v>
      </c>
      <c r="AU556" s="24" t="s">
        <v>86</v>
      </c>
      <c r="AY556" s="24" t="s">
        <v>273</v>
      </c>
      <c r="BE556" s="235">
        <f>IF(N556="základní",J556,0)</f>
        <v>0</v>
      </c>
      <c r="BF556" s="235">
        <f>IF(N556="snížená",J556,0)</f>
        <v>0</v>
      </c>
      <c r="BG556" s="235">
        <f>IF(N556="zákl. přenesená",J556,0)</f>
        <v>0</v>
      </c>
      <c r="BH556" s="235">
        <f>IF(N556="sníž. přenesená",J556,0)</f>
        <v>0</v>
      </c>
      <c r="BI556" s="235">
        <f>IF(N556="nulová",J556,0)</f>
        <v>0</v>
      </c>
      <c r="BJ556" s="24" t="s">
        <v>84</v>
      </c>
      <c r="BK556" s="235">
        <f>ROUND(I556*H556,2)</f>
        <v>0</v>
      </c>
      <c r="BL556" s="24" t="s">
        <v>280</v>
      </c>
      <c r="BM556" s="24" t="s">
        <v>1143</v>
      </c>
    </row>
    <row r="557" spans="2:65" s="1" customFormat="1" ht="25.5" customHeight="1">
      <c r="B557" s="47"/>
      <c r="C557" s="224" t="s">
        <v>1144</v>
      </c>
      <c r="D557" s="224" t="s">
        <v>275</v>
      </c>
      <c r="E557" s="225" t="s">
        <v>1145</v>
      </c>
      <c r="F557" s="226" t="s">
        <v>1146</v>
      </c>
      <c r="G557" s="227" t="s">
        <v>342</v>
      </c>
      <c r="H557" s="228">
        <v>4</v>
      </c>
      <c r="I557" s="229"/>
      <c r="J557" s="230">
        <f>ROUND(I557*H557,2)</f>
        <v>0</v>
      </c>
      <c r="K557" s="226" t="s">
        <v>21</v>
      </c>
      <c r="L557" s="73"/>
      <c r="M557" s="231" t="s">
        <v>21</v>
      </c>
      <c r="N557" s="232" t="s">
        <v>47</v>
      </c>
      <c r="O557" s="48"/>
      <c r="P557" s="233">
        <f>O557*H557</f>
        <v>0</v>
      </c>
      <c r="Q557" s="233">
        <v>0.00347</v>
      </c>
      <c r="R557" s="233">
        <f>Q557*H557</f>
        <v>0.01388</v>
      </c>
      <c r="S557" s="233">
        <v>0</v>
      </c>
      <c r="T557" s="234">
        <f>S557*H557</f>
        <v>0</v>
      </c>
      <c r="AR557" s="24" t="s">
        <v>280</v>
      </c>
      <c r="AT557" s="24" t="s">
        <v>275</v>
      </c>
      <c r="AU557" s="24" t="s">
        <v>86</v>
      </c>
      <c r="AY557" s="24" t="s">
        <v>273</v>
      </c>
      <c r="BE557" s="235">
        <f>IF(N557="základní",J557,0)</f>
        <v>0</v>
      </c>
      <c r="BF557" s="235">
        <f>IF(N557="snížená",J557,0)</f>
        <v>0</v>
      </c>
      <c r="BG557" s="235">
        <f>IF(N557="zákl. přenesená",J557,0)</f>
        <v>0</v>
      </c>
      <c r="BH557" s="235">
        <f>IF(N557="sníž. přenesená",J557,0)</f>
        <v>0</v>
      </c>
      <c r="BI557" s="235">
        <f>IF(N557="nulová",J557,0)</f>
        <v>0</v>
      </c>
      <c r="BJ557" s="24" t="s">
        <v>84</v>
      </c>
      <c r="BK557" s="235">
        <f>ROUND(I557*H557,2)</f>
        <v>0</v>
      </c>
      <c r="BL557" s="24" t="s">
        <v>280</v>
      </c>
      <c r="BM557" s="24" t="s">
        <v>1147</v>
      </c>
    </row>
    <row r="558" spans="2:65" s="1" customFormat="1" ht="16.5" customHeight="1">
      <c r="B558" s="47"/>
      <c r="C558" s="224" t="s">
        <v>1148</v>
      </c>
      <c r="D558" s="224" t="s">
        <v>275</v>
      </c>
      <c r="E558" s="225" t="s">
        <v>1149</v>
      </c>
      <c r="F558" s="226" t="s">
        <v>1150</v>
      </c>
      <c r="G558" s="227" t="s">
        <v>278</v>
      </c>
      <c r="H558" s="228">
        <v>1</v>
      </c>
      <c r="I558" s="229"/>
      <c r="J558" s="230">
        <f>ROUND(I558*H558,2)</f>
        <v>0</v>
      </c>
      <c r="K558" s="226" t="s">
        <v>21</v>
      </c>
      <c r="L558" s="73"/>
      <c r="M558" s="231" t="s">
        <v>21</v>
      </c>
      <c r="N558" s="232" t="s">
        <v>47</v>
      </c>
      <c r="O558" s="48"/>
      <c r="P558" s="233">
        <f>O558*H558</f>
        <v>0</v>
      </c>
      <c r="Q558" s="233">
        <v>0</v>
      </c>
      <c r="R558" s="233">
        <f>Q558*H558</f>
        <v>0</v>
      </c>
      <c r="S558" s="233">
        <v>0</v>
      </c>
      <c r="T558" s="234">
        <f>S558*H558</f>
        <v>0</v>
      </c>
      <c r="AR558" s="24" t="s">
        <v>280</v>
      </c>
      <c r="AT558" s="24" t="s">
        <v>275</v>
      </c>
      <c r="AU558" s="24" t="s">
        <v>86</v>
      </c>
      <c r="AY558" s="24" t="s">
        <v>273</v>
      </c>
      <c r="BE558" s="235">
        <f>IF(N558="základní",J558,0)</f>
        <v>0</v>
      </c>
      <c r="BF558" s="235">
        <f>IF(N558="snížená",J558,0)</f>
        <v>0</v>
      </c>
      <c r="BG558" s="235">
        <f>IF(N558="zákl. přenesená",J558,0)</f>
        <v>0</v>
      </c>
      <c r="BH558" s="235">
        <f>IF(N558="sníž. přenesená",J558,0)</f>
        <v>0</v>
      </c>
      <c r="BI558" s="235">
        <f>IF(N558="nulová",J558,0)</f>
        <v>0</v>
      </c>
      <c r="BJ558" s="24" t="s">
        <v>84</v>
      </c>
      <c r="BK558" s="235">
        <f>ROUND(I558*H558,2)</f>
        <v>0</v>
      </c>
      <c r="BL558" s="24" t="s">
        <v>280</v>
      </c>
      <c r="BM558" s="24" t="s">
        <v>1151</v>
      </c>
    </row>
    <row r="559" spans="2:65" s="1" customFormat="1" ht="16.5" customHeight="1">
      <c r="B559" s="47"/>
      <c r="C559" s="224" t="s">
        <v>1152</v>
      </c>
      <c r="D559" s="224" t="s">
        <v>275</v>
      </c>
      <c r="E559" s="225" t="s">
        <v>1153</v>
      </c>
      <c r="F559" s="226" t="s">
        <v>1154</v>
      </c>
      <c r="G559" s="227" t="s">
        <v>278</v>
      </c>
      <c r="H559" s="228">
        <v>10</v>
      </c>
      <c r="I559" s="229"/>
      <c r="J559" s="230">
        <f>ROUND(I559*H559,2)</f>
        <v>0</v>
      </c>
      <c r="K559" s="226" t="s">
        <v>21</v>
      </c>
      <c r="L559" s="73"/>
      <c r="M559" s="231" t="s">
        <v>21</v>
      </c>
      <c r="N559" s="232" t="s">
        <v>47</v>
      </c>
      <c r="O559" s="48"/>
      <c r="P559" s="233">
        <f>O559*H559</f>
        <v>0</v>
      </c>
      <c r="Q559" s="233">
        <v>0</v>
      </c>
      <c r="R559" s="233">
        <f>Q559*H559</f>
        <v>0</v>
      </c>
      <c r="S559" s="233">
        <v>0</v>
      </c>
      <c r="T559" s="234">
        <f>S559*H559</f>
        <v>0</v>
      </c>
      <c r="AR559" s="24" t="s">
        <v>280</v>
      </c>
      <c r="AT559" s="24" t="s">
        <v>275</v>
      </c>
      <c r="AU559" s="24" t="s">
        <v>86</v>
      </c>
      <c r="AY559" s="24" t="s">
        <v>273</v>
      </c>
      <c r="BE559" s="235">
        <f>IF(N559="základní",J559,0)</f>
        <v>0</v>
      </c>
      <c r="BF559" s="235">
        <f>IF(N559="snížená",J559,0)</f>
        <v>0</v>
      </c>
      <c r="BG559" s="235">
        <f>IF(N559="zákl. přenesená",J559,0)</f>
        <v>0</v>
      </c>
      <c r="BH559" s="235">
        <f>IF(N559="sníž. přenesená",J559,0)</f>
        <v>0</v>
      </c>
      <c r="BI559" s="235">
        <f>IF(N559="nulová",J559,0)</f>
        <v>0</v>
      </c>
      <c r="BJ559" s="24" t="s">
        <v>84</v>
      </c>
      <c r="BK559" s="235">
        <f>ROUND(I559*H559,2)</f>
        <v>0</v>
      </c>
      <c r="BL559" s="24" t="s">
        <v>280</v>
      </c>
      <c r="BM559" s="24" t="s">
        <v>1155</v>
      </c>
    </row>
    <row r="560" spans="2:65" s="1" customFormat="1" ht="38.25" customHeight="1">
      <c r="B560" s="47"/>
      <c r="C560" s="224" t="s">
        <v>1156</v>
      </c>
      <c r="D560" s="224" t="s">
        <v>275</v>
      </c>
      <c r="E560" s="225" t="s">
        <v>1157</v>
      </c>
      <c r="F560" s="226" t="s">
        <v>1158</v>
      </c>
      <c r="G560" s="227" t="s">
        <v>1159</v>
      </c>
      <c r="H560" s="228">
        <v>1</v>
      </c>
      <c r="I560" s="229"/>
      <c r="J560" s="230">
        <f>ROUND(I560*H560,2)</f>
        <v>0</v>
      </c>
      <c r="K560" s="226" t="s">
        <v>21</v>
      </c>
      <c r="L560" s="73"/>
      <c r="M560" s="231" t="s">
        <v>21</v>
      </c>
      <c r="N560" s="232" t="s">
        <v>47</v>
      </c>
      <c r="O560" s="48"/>
      <c r="P560" s="233">
        <f>O560*H560</f>
        <v>0</v>
      </c>
      <c r="Q560" s="233">
        <v>0</v>
      </c>
      <c r="R560" s="233">
        <f>Q560*H560</f>
        <v>0</v>
      </c>
      <c r="S560" s="233">
        <v>0</v>
      </c>
      <c r="T560" s="234">
        <f>S560*H560</f>
        <v>0</v>
      </c>
      <c r="AR560" s="24" t="s">
        <v>280</v>
      </c>
      <c r="AT560" s="24" t="s">
        <v>275</v>
      </c>
      <c r="AU560" s="24" t="s">
        <v>86</v>
      </c>
      <c r="AY560" s="24" t="s">
        <v>273</v>
      </c>
      <c r="BE560" s="235">
        <f>IF(N560="základní",J560,0)</f>
        <v>0</v>
      </c>
      <c r="BF560" s="235">
        <f>IF(N560="snížená",J560,0)</f>
        <v>0</v>
      </c>
      <c r="BG560" s="235">
        <f>IF(N560="zákl. přenesená",J560,0)</f>
        <v>0</v>
      </c>
      <c r="BH560" s="235">
        <f>IF(N560="sníž. přenesená",J560,0)</f>
        <v>0</v>
      </c>
      <c r="BI560" s="235">
        <f>IF(N560="nulová",J560,0)</f>
        <v>0</v>
      </c>
      <c r="BJ560" s="24" t="s">
        <v>84</v>
      </c>
      <c r="BK560" s="235">
        <f>ROUND(I560*H560,2)</f>
        <v>0</v>
      </c>
      <c r="BL560" s="24" t="s">
        <v>280</v>
      </c>
      <c r="BM560" s="24" t="s">
        <v>1160</v>
      </c>
    </row>
    <row r="561" spans="2:65" s="1" customFormat="1" ht="16.5" customHeight="1">
      <c r="B561" s="47"/>
      <c r="C561" s="224" t="s">
        <v>1161</v>
      </c>
      <c r="D561" s="224" t="s">
        <v>275</v>
      </c>
      <c r="E561" s="225" t="s">
        <v>1162</v>
      </c>
      <c r="F561" s="226" t="s">
        <v>1163</v>
      </c>
      <c r="G561" s="227" t="s">
        <v>1164</v>
      </c>
      <c r="H561" s="228">
        <v>150</v>
      </c>
      <c r="I561" s="229"/>
      <c r="J561" s="230">
        <f>ROUND(I561*H561,2)</f>
        <v>0</v>
      </c>
      <c r="K561" s="226" t="s">
        <v>21</v>
      </c>
      <c r="L561" s="73"/>
      <c r="M561" s="231" t="s">
        <v>21</v>
      </c>
      <c r="N561" s="232" t="s">
        <v>47</v>
      </c>
      <c r="O561" s="48"/>
      <c r="P561" s="233">
        <f>O561*H561</f>
        <v>0</v>
      </c>
      <c r="Q561" s="233">
        <v>0</v>
      </c>
      <c r="R561" s="233">
        <f>Q561*H561</f>
        <v>0</v>
      </c>
      <c r="S561" s="233">
        <v>0</v>
      </c>
      <c r="T561" s="234">
        <f>S561*H561</f>
        <v>0</v>
      </c>
      <c r="AR561" s="24" t="s">
        <v>280</v>
      </c>
      <c r="AT561" s="24" t="s">
        <v>275</v>
      </c>
      <c r="AU561" s="24" t="s">
        <v>86</v>
      </c>
      <c r="AY561" s="24" t="s">
        <v>273</v>
      </c>
      <c r="BE561" s="235">
        <f>IF(N561="základní",J561,0)</f>
        <v>0</v>
      </c>
      <c r="BF561" s="235">
        <f>IF(N561="snížená",J561,0)</f>
        <v>0</v>
      </c>
      <c r="BG561" s="235">
        <f>IF(N561="zákl. přenesená",J561,0)</f>
        <v>0</v>
      </c>
      <c r="BH561" s="235">
        <f>IF(N561="sníž. přenesená",J561,0)</f>
        <v>0</v>
      </c>
      <c r="BI561" s="235">
        <f>IF(N561="nulová",J561,0)</f>
        <v>0</v>
      </c>
      <c r="BJ561" s="24" t="s">
        <v>84</v>
      </c>
      <c r="BK561" s="235">
        <f>ROUND(I561*H561,2)</f>
        <v>0</v>
      </c>
      <c r="BL561" s="24" t="s">
        <v>280</v>
      </c>
      <c r="BM561" s="24" t="s">
        <v>1165</v>
      </c>
    </row>
    <row r="562" spans="2:47" s="1" customFormat="1" ht="13.5">
      <c r="B562" s="47"/>
      <c r="C562" s="75"/>
      <c r="D562" s="236" t="s">
        <v>352</v>
      </c>
      <c r="E562" s="75"/>
      <c r="F562" s="237" t="s">
        <v>1166</v>
      </c>
      <c r="G562" s="75"/>
      <c r="H562" s="75"/>
      <c r="I562" s="194"/>
      <c r="J562" s="75"/>
      <c r="K562" s="75"/>
      <c r="L562" s="73"/>
      <c r="M562" s="238"/>
      <c r="N562" s="48"/>
      <c r="O562" s="48"/>
      <c r="P562" s="48"/>
      <c r="Q562" s="48"/>
      <c r="R562" s="48"/>
      <c r="S562" s="48"/>
      <c r="T562" s="96"/>
      <c r="AT562" s="24" t="s">
        <v>352</v>
      </c>
      <c r="AU562" s="24" t="s">
        <v>86</v>
      </c>
    </row>
    <row r="563" spans="2:51" s="11" customFormat="1" ht="13.5">
      <c r="B563" s="239"/>
      <c r="C563" s="240"/>
      <c r="D563" s="236" t="s">
        <v>304</v>
      </c>
      <c r="E563" s="241" t="s">
        <v>21</v>
      </c>
      <c r="F563" s="242" t="s">
        <v>1086</v>
      </c>
      <c r="G563" s="240"/>
      <c r="H563" s="243">
        <v>150</v>
      </c>
      <c r="I563" s="244"/>
      <c r="J563" s="240"/>
      <c r="K563" s="240"/>
      <c r="L563" s="245"/>
      <c r="M563" s="246"/>
      <c r="N563" s="247"/>
      <c r="O563" s="247"/>
      <c r="P563" s="247"/>
      <c r="Q563" s="247"/>
      <c r="R563" s="247"/>
      <c r="S563" s="247"/>
      <c r="T563" s="248"/>
      <c r="AT563" s="249" t="s">
        <v>304</v>
      </c>
      <c r="AU563" s="249" t="s">
        <v>86</v>
      </c>
      <c r="AV563" s="11" t="s">
        <v>86</v>
      </c>
      <c r="AW563" s="11" t="s">
        <v>40</v>
      </c>
      <c r="AX563" s="11" t="s">
        <v>84</v>
      </c>
      <c r="AY563" s="249" t="s">
        <v>273</v>
      </c>
    </row>
    <row r="564" spans="2:65" s="1" customFormat="1" ht="38.25" customHeight="1">
      <c r="B564" s="47"/>
      <c r="C564" s="224" t="s">
        <v>1167</v>
      </c>
      <c r="D564" s="224" t="s">
        <v>275</v>
      </c>
      <c r="E564" s="225" t="s">
        <v>1168</v>
      </c>
      <c r="F564" s="226" t="s">
        <v>1169</v>
      </c>
      <c r="G564" s="227" t="s">
        <v>278</v>
      </c>
      <c r="H564" s="228">
        <v>2</v>
      </c>
      <c r="I564" s="229"/>
      <c r="J564" s="230">
        <f>ROUND(I564*H564,2)</f>
        <v>0</v>
      </c>
      <c r="K564" s="226" t="s">
        <v>279</v>
      </c>
      <c r="L564" s="73"/>
      <c r="M564" s="231" t="s">
        <v>21</v>
      </c>
      <c r="N564" s="232" t="s">
        <v>47</v>
      </c>
      <c r="O564" s="48"/>
      <c r="P564" s="233">
        <f>O564*H564</f>
        <v>0</v>
      </c>
      <c r="Q564" s="233">
        <v>0.04597</v>
      </c>
      <c r="R564" s="233">
        <f>Q564*H564</f>
        <v>0.09194</v>
      </c>
      <c r="S564" s="233">
        <v>0</v>
      </c>
      <c r="T564" s="234">
        <f>S564*H564</f>
        <v>0</v>
      </c>
      <c r="AR564" s="24" t="s">
        <v>280</v>
      </c>
      <c r="AT564" s="24" t="s">
        <v>275</v>
      </c>
      <c r="AU564" s="24" t="s">
        <v>86</v>
      </c>
      <c r="AY564" s="24" t="s">
        <v>273</v>
      </c>
      <c r="BE564" s="235">
        <f>IF(N564="základní",J564,0)</f>
        <v>0</v>
      </c>
      <c r="BF564" s="235">
        <f>IF(N564="snížená",J564,0)</f>
        <v>0</v>
      </c>
      <c r="BG564" s="235">
        <f>IF(N564="zákl. přenesená",J564,0)</f>
        <v>0</v>
      </c>
      <c r="BH564" s="235">
        <f>IF(N564="sníž. přenesená",J564,0)</f>
        <v>0</v>
      </c>
      <c r="BI564" s="235">
        <f>IF(N564="nulová",J564,0)</f>
        <v>0</v>
      </c>
      <c r="BJ564" s="24" t="s">
        <v>84</v>
      </c>
      <c r="BK564" s="235">
        <f>ROUND(I564*H564,2)</f>
        <v>0</v>
      </c>
      <c r="BL564" s="24" t="s">
        <v>280</v>
      </c>
      <c r="BM564" s="24" t="s">
        <v>1170</v>
      </c>
    </row>
    <row r="565" spans="2:47" s="1" customFormat="1" ht="13.5">
      <c r="B565" s="47"/>
      <c r="C565" s="75"/>
      <c r="D565" s="236" t="s">
        <v>282</v>
      </c>
      <c r="E565" s="75"/>
      <c r="F565" s="237" t="s">
        <v>1171</v>
      </c>
      <c r="G565" s="75"/>
      <c r="H565" s="75"/>
      <c r="I565" s="194"/>
      <c r="J565" s="75"/>
      <c r="K565" s="75"/>
      <c r="L565" s="73"/>
      <c r="M565" s="238"/>
      <c r="N565" s="48"/>
      <c r="O565" s="48"/>
      <c r="P565" s="48"/>
      <c r="Q565" s="48"/>
      <c r="R565" s="48"/>
      <c r="S565" s="48"/>
      <c r="T565" s="96"/>
      <c r="AT565" s="24" t="s">
        <v>282</v>
      </c>
      <c r="AU565" s="24" t="s">
        <v>86</v>
      </c>
    </row>
    <row r="566" spans="2:51" s="11" customFormat="1" ht="13.5">
      <c r="B566" s="239"/>
      <c r="C566" s="240"/>
      <c r="D566" s="236" t="s">
        <v>304</v>
      </c>
      <c r="E566" s="241" t="s">
        <v>21</v>
      </c>
      <c r="F566" s="242" t="s">
        <v>1172</v>
      </c>
      <c r="G566" s="240"/>
      <c r="H566" s="243">
        <v>2</v>
      </c>
      <c r="I566" s="244"/>
      <c r="J566" s="240"/>
      <c r="K566" s="240"/>
      <c r="L566" s="245"/>
      <c r="M566" s="246"/>
      <c r="N566" s="247"/>
      <c r="O566" s="247"/>
      <c r="P566" s="247"/>
      <c r="Q566" s="247"/>
      <c r="R566" s="247"/>
      <c r="S566" s="247"/>
      <c r="T566" s="248"/>
      <c r="AT566" s="249" t="s">
        <v>304</v>
      </c>
      <c r="AU566" s="249" t="s">
        <v>86</v>
      </c>
      <c r="AV566" s="11" t="s">
        <v>86</v>
      </c>
      <c r="AW566" s="11" t="s">
        <v>40</v>
      </c>
      <c r="AX566" s="11" t="s">
        <v>84</v>
      </c>
      <c r="AY566" s="249" t="s">
        <v>273</v>
      </c>
    </row>
    <row r="567" spans="2:65" s="1" customFormat="1" ht="25.5" customHeight="1">
      <c r="B567" s="47"/>
      <c r="C567" s="261" t="s">
        <v>1173</v>
      </c>
      <c r="D567" s="261" t="s">
        <v>347</v>
      </c>
      <c r="E567" s="262" t="s">
        <v>1174</v>
      </c>
      <c r="F567" s="263" t="s">
        <v>1175</v>
      </c>
      <c r="G567" s="264" t="s">
        <v>278</v>
      </c>
      <c r="H567" s="265">
        <v>2</v>
      </c>
      <c r="I567" s="266"/>
      <c r="J567" s="267">
        <f>ROUND(I567*H567,2)</f>
        <v>0</v>
      </c>
      <c r="K567" s="263" t="s">
        <v>21</v>
      </c>
      <c r="L567" s="268"/>
      <c r="M567" s="269" t="s">
        <v>21</v>
      </c>
      <c r="N567" s="270" t="s">
        <v>47</v>
      </c>
      <c r="O567" s="48"/>
      <c r="P567" s="233">
        <f>O567*H567</f>
        <v>0</v>
      </c>
      <c r="Q567" s="233">
        <v>0.046</v>
      </c>
      <c r="R567" s="233">
        <f>Q567*H567</f>
        <v>0.092</v>
      </c>
      <c r="S567" s="233">
        <v>0</v>
      </c>
      <c r="T567" s="234">
        <f>S567*H567</f>
        <v>0</v>
      </c>
      <c r="AR567" s="24" t="s">
        <v>318</v>
      </c>
      <c r="AT567" s="24" t="s">
        <v>347</v>
      </c>
      <c r="AU567" s="24" t="s">
        <v>86</v>
      </c>
      <c r="AY567" s="24" t="s">
        <v>273</v>
      </c>
      <c r="BE567" s="235">
        <f>IF(N567="základní",J567,0)</f>
        <v>0</v>
      </c>
      <c r="BF567" s="235">
        <f>IF(N567="snížená",J567,0)</f>
        <v>0</v>
      </c>
      <c r="BG567" s="235">
        <f>IF(N567="zákl. přenesená",J567,0)</f>
        <v>0</v>
      </c>
      <c r="BH567" s="235">
        <f>IF(N567="sníž. přenesená",J567,0)</f>
        <v>0</v>
      </c>
      <c r="BI567" s="235">
        <f>IF(N567="nulová",J567,0)</f>
        <v>0</v>
      </c>
      <c r="BJ567" s="24" t="s">
        <v>84</v>
      </c>
      <c r="BK567" s="235">
        <f>ROUND(I567*H567,2)</f>
        <v>0</v>
      </c>
      <c r="BL567" s="24" t="s">
        <v>280</v>
      </c>
      <c r="BM567" s="24" t="s">
        <v>1176</v>
      </c>
    </row>
    <row r="568" spans="2:65" s="1" customFormat="1" ht="38.25" customHeight="1">
      <c r="B568" s="47"/>
      <c r="C568" s="224" t="s">
        <v>1177</v>
      </c>
      <c r="D568" s="224" t="s">
        <v>275</v>
      </c>
      <c r="E568" s="225" t="s">
        <v>1178</v>
      </c>
      <c r="F568" s="226" t="s">
        <v>1179</v>
      </c>
      <c r="G568" s="227" t="s">
        <v>278</v>
      </c>
      <c r="H568" s="228">
        <v>6</v>
      </c>
      <c r="I568" s="229"/>
      <c r="J568" s="230">
        <f>ROUND(I568*H568,2)</f>
        <v>0</v>
      </c>
      <c r="K568" s="226" t="s">
        <v>279</v>
      </c>
      <c r="L568" s="73"/>
      <c r="M568" s="231" t="s">
        <v>21</v>
      </c>
      <c r="N568" s="232" t="s">
        <v>47</v>
      </c>
      <c r="O568" s="48"/>
      <c r="P568" s="233">
        <f>O568*H568</f>
        <v>0</v>
      </c>
      <c r="Q568" s="233">
        <v>0.00234</v>
      </c>
      <c r="R568" s="233">
        <f>Q568*H568</f>
        <v>0.01404</v>
      </c>
      <c r="S568" s="233">
        <v>0</v>
      </c>
      <c r="T568" s="234">
        <f>S568*H568</f>
        <v>0</v>
      </c>
      <c r="AR568" s="24" t="s">
        <v>280</v>
      </c>
      <c r="AT568" s="24" t="s">
        <v>275</v>
      </c>
      <c r="AU568" s="24" t="s">
        <v>86</v>
      </c>
      <c r="AY568" s="24" t="s">
        <v>273</v>
      </c>
      <c r="BE568" s="235">
        <f>IF(N568="základní",J568,0)</f>
        <v>0</v>
      </c>
      <c r="BF568" s="235">
        <f>IF(N568="snížená",J568,0)</f>
        <v>0</v>
      </c>
      <c r="BG568" s="235">
        <f>IF(N568="zákl. přenesená",J568,0)</f>
        <v>0</v>
      </c>
      <c r="BH568" s="235">
        <f>IF(N568="sníž. přenesená",J568,0)</f>
        <v>0</v>
      </c>
      <c r="BI568" s="235">
        <f>IF(N568="nulová",J568,0)</f>
        <v>0</v>
      </c>
      <c r="BJ568" s="24" t="s">
        <v>84</v>
      </c>
      <c r="BK568" s="235">
        <f>ROUND(I568*H568,2)</f>
        <v>0</v>
      </c>
      <c r="BL568" s="24" t="s">
        <v>280</v>
      </c>
      <c r="BM568" s="24" t="s">
        <v>1180</v>
      </c>
    </row>
    <row r="569" spans="2:47" s="1" customFormat="1" ht="13.5">
      <c r="B569" s="47"/>
      <c r="C569" s="75"/>
      <c r="D569" s="236" t="s">
        <v>282</v>
      </c>
      <c r="E569" s="75"/>
      <c r="F569" s="237" t="s">
        <v>1181</v>
      </c>
      <c r="G569" s="75"/>
      <c r="H569" s="75"/>
      <c r="I569" s="194"/>
      <c r="J569" s="75"/>
      <c r="K569" s="75"/>
      <c r="L569" s="73"/>
      <c r="M569" s="238"/>
      <c r="N569" s="48"/>
      <c r="O569" s="48"/>
      <c r="P569" s="48"/>
      <c r="Q569" s="48"/>
      <c r="R569" s="48"/>
      <c r="S569" s="48"/>
      <c r="T569" s="96"/>
      <c r="AT569" s="24" t="s">
        <v>282</v>
      </c>
      <c r="AU569" s="24" t="s">
        <v>86</v>
      </c>
    </row>
    <row r="570" spans="2:51" s="11" customFormat="1" ht="13.5">
      <c r="B570" s="239"/>
      <c r="C570" s="240"/>
      <c r="D570" s="236" t="s">
        <v>304</v>
      </c>
      <c r="E570" s="241" t="s">
        <v>21</v>
      </c>
      <c r="F570" s="242" t="s">
        <v>1182</v>
      </c>
      <c r="G570" s="240"/>
      <c r="H570" s="243">
        <v>6</v>
      </c>
      <c r="I570" s="244"/>
      <c r="J570" s="240"/>
      <c r="K570" s="240"/>
      <c r="L570" s="245"/>
      <c r="M570" s="246"/>
      <c r="N570" s="247"/>
      <c r="O570" s="247"/>
      <c r="P570" s="247"/>
      <c r="Q570" s="247"/>
      <c r="R570" s="247"/>
      <c r="S570" s="247"/>
      <c r="T570" s="248"/>
      <c r="AT570" s="249" t="s">
        <v>304</v>
      </c>
      <c r="AU570" s="249" t="s">
        <v>86</v>
      </c>
      <c r="AV570" s="11" t="s">
        <v>86</v>
      </c>
      <c r="AW570" s="11" t="s">
        <v>40</v>
      </c>
      <c r="AX570" s="11" t="s">
        <v>84</v>
      </c>
      <c r="AY570" s="249" t="s">
        <v>273</v>
      </c>
    </row>
    <row r="571" spans="2:65" s="1" customFormat="1" ht="25.5" customHeight="1">
      <c r="B571" s="47"/>
      <c r="C571" s="261" t="s">
        <v>1183</v>
      </c>
      <c r="D571" s="261" t="s">
        <v>347</v>
      </c>
      <c r="E571" s="262" t="s">
        <v>1184</v>
      </c>
      <c r="F571" s="263" t="s">
        <v>1185</v>
      </c>
      <c r="G571" s="264" t="s">
        <v>415</v>
      </c>
      <c r="H571" s="265">
        <v>11</v>
      </c>
      <c r="I571" s="266"/>
      <c r="J571" s="267">
        <f>ROUND(I571*H571,2)</f>
        <v>0</v>
      </c>
      <c r="K571" s="263" t="s">
        <v>21</v>
      </c>
      <c r="L571" s="268"/>
      <c r="M571" s="269" t="s">
        <v>21</v>
      </c>
      <c r="N571" s="270" t="s">
        <v>47</v>
      </c>
      <c r="O571" s="48"/>
      <c r="P571" s="233">
        <f>O571*H571</f>
        <v>0</v>
      </c>
      <c r="Q571" s="233">
        <v>0</v>
      </c>
      <c r="R571" s="233">
        <f>Q571*H571</f>
        <v>0</v>
      </c>
      <c r="S571" s="233">
        <v>0</v>
      </c>
      <c r="T571" s="234">
        <f>S571*H571</f>
        <v>0</v>
      </c>
      <c r="AR571" s="24" t="s">
        <v>318</v>
      </c>
      <c r="AT571" s="24" t="s">
        <v>347</v>
      </c>
      <c r="AU571" s="24" t="s">
        <v>86</v>
      </c>
      <c r="AY571" s="24" t="s">
        <v>273</v>
      </c>
      <c r="BE571" s="235">
        <f>IF(N571="základní",J571,0)</f>
        <v>0</v>
      </c>
      <c r="BF571" s="235">
        <f>IF(N571="snížená",J571,0)</f>
        <v>0</v>
      </c>
      <c r="BG571" s="235">
        <f>IF(N571="zákl. přenesená",J571,0)</f>
        <v>0</v>
      </c>
      <c r="BH571" s="235">
        <f>IF(N571="sníž. přenesená",J571,0)</f>
        <v>0</v>
      </c>
      <c r="BI571" s="235">
        <f>IF(N571="nulová",J571,0)</f>
        <v>0</v>
      </c>
      <c r="BJ571" s="24" t="s">
        <v>84</v>
      </c>
      <c r="BK571" s="235">
        <f>ROUND(I571*H571,2)</f>
        <v>0</v>
      </c>
      <c r="BL571" s="24" t="s">
        <v>280</v>
      </c>
      <c r="BM571" s="24" t="s">
        <v>1186</v>
      </c>
    </row>
    <row r="572" spans="2:65" s="1" customFormat="1" ht="38.25" customHeight="1">
      <c r="B572" s="47"/>
      <c r="C572" s="224" t="s">
        <v>1187</v>
      </c>
      <c r="D572" s="224" t="s">
        <v>275</v>
      </c>
      <c r="E572" s="225" t="s">
        <v>1188</v>
      </c>
      <c r="F572" s="226" t="s">
        <v>1189</v>
      </c>
      <c r="G572" s="227" t="s">
        <v>278</v>
      </c>
      <c r="H572" s="228">
        <v>4</v>
      </c>
      <c r="I572" s="229"/>
      <c r="J572" s="230">
        <f>ROUND(I572*H572,2)</f>
        <v>0</v>
      </c>
      <c r="K572" s="226" t="s">
        <v>279</v>
      </c>
      <c r="L572" s="73"/>
      <c r="M572" s="231" t="s">
        <v>21</v>
      </c>
      <c r="N572" s="232" t="s">
        <v>47</v>
      </c>
      <c r="O572" s="48"/>
      <c r="P572" s="233">
        <f>O572*H572</f>
        <v>0</v>
      </c>
      <c r="Q572" s="233">
        <v>0.00449</v>
      </c>
      <c r="R572" s="233">
        <f>Q572*H572</f>
        <v>0.01796</v>
      </c>
      <c r="S572" s="233">
        <v>0</v>
      </c>
      <c r="T572" s="234">
        <f>S572*H572</f>
        <v>0</v>
      </c>
      <c r="AR572" s="24" t="s">
        <v>280</v>
      </c>
      <c r="AT572" s="24" t="s">
        <v>275</v>
      </c>
      <c r="AU572" s="24" t="s">
        <v>86</v>
      </c>
      <c r="AY572" s="24" t="s">
        <v>273</v>
      </c>
      <c r="BE572" s="235">
        <f>IF(N572="základní",J572,0)</f>
        <v>0</v>
      </c>
      <c r="BF572" s="235">
        <f>IF(N572="snížená",J572,0)</f>
        <v>0</v>
      </c>
      <c r="BG572" s="235">
        <f>IF(N572="zákl. přenesená",J572,0)</f>
        <v>0</v>
      </c>
      <c r="BH572" s="235">
        <f>IF(N572="sníž. přenesená",J572,0)</f>
        <v>0</v>
      </c>
      <c r="BI572" s="235">
        <f>IF(N572="nulová",J572,0)</f>
        <v>0</v>
      </c>
      <c r="BJ572" s="24" t="s">
        <v>84</v>
      </c>
      <c r="BK572" s="235">
        <f>ROUND(I572*H572,2)</f>
        <v>0</v>
      </c>
      <c r="BL572" s="24" t="s">
        <v>280</v>
      </c>
      <c r="BM572" s="24" t="s">
        <v>1190</v>
      </c>
    </row>
    <row r="573" spans="2:47" s="1" customFormat="1" ht="13.5">
      <c r="B573" s="47"/>
      <c r="C573" s="75"/>
      <c r="D573" s="236" t="s">
        <v>282</v>
      </c>
      <c r="E573" s="75"/>
      <c r="F573" s="237" t="s">
        <v>1181</v>
      </c>
      <c r="G573" s="75"/>
      <c r="H573" s="75"/>
      <c r="I573" s="194"/>
      <c r="J573" s="75"/>
      <c r="K573" s="75"/>
      <c r="L573" s="73"/>
      <c r="M573" s="238"/>
      <c r="N573" s="48"/>
      <c r="O573" s="48"/>
      <c r="P573" s="48"/>
      <c r="Q573" s="48"/>
      <c r="R573" s="48"/>
      <c r="S573" s="48"/>
      <c r="T573" s="96"/>
      <c r="AT573" s="24" t="s">
        <v>282</v>
      </c>
      <c r="AU573" s="24" t="s">
        <v>86</v>
      </c>
    </row>
    <row r="574" spans="2:51" s="11" customFormat="1" ht="13.5">
      <c r="B574" s="239"/>
      <c r="C574" s="240"/>
      <c r="D574" s="236" t="s">
        <v>304</v>
      </c>
      <c r="E574" s="241" t="s">
        <v>21</v>
      </c>
      <c r="F574" s="242" t="s">
        <v>1191</v>
      </c>
      <c r="G574" s="240"/>
      <c r="H574" s="243">
        <v>4</v>
      </c>
      <c r="I574" s="244"/>
      <c r="J574" s="240"/>
      <c r="K574" s="240"/>
      <c r="L574" s="245"/>
      <c r="M574" s="246"/>
      <c r="N574" s="247"/>
      <c r="O574" s="247"/>
      <c r="P574" s="247"/>
      <c r="Q574" s="247"/>
      <c r="R574" s="247"/>
      <c r="S574" s="247"/>
      <c r="T574" s="248"/>
      <c r="AT574" s="249" t="s">
        <v>304</v>
      </c>
      <c r="AU574" s="249" t="s">
        <v>86</v>
      </c>
      <c r="AV574" s="11" t="s">
        <v>86</v>
      </c>
      <c r="AW574" s="11" t="s">
        <v>40</v>
      </c>
      <c r="AX574" s="11" t="s">
        <v>84</v>
      </c>
      <c r="AY574" s="249" t="s">
        <v>273</v>
      </c>
    </row>
    <row r="575" spans="2:65" s="1" customFormat="1" ht="16.5" customHeight="1">
      <c r="B575" s="47"/>
      <c r="C575" s="261" t="s">
        <v>1192</v>
      </c>
      <c r="D575" s="261" t="s">
        <v>347</v>
      </c>
      <c r="E575" s="262" t="s">
        <v>1193</v>
      </c>
      <c r="F575" s="263" t="s">
        <v>1194</v>
      </c>
      <c r="G575" s="264" t="s">
        <v>278</v>
      </c>
      <c r="H575" s="265">
        <v>4</v>
      </c>
      <c r="I575" s="266"/>
      <c r="J575" s="267">
        <f>ROUND(I575*H575,2)</f>
        <v>0</v>
      </c>
      <c r="K575" s="263" t="s">
        <v>21</v>
      </c>
      <c r="L575" s="268"/>
      <c r="M575" s="269" t="s">
        <v>21</v>
      </c>
      <c r="N575" s="270" t="s">
        <v>47</v>
      </c>
      <c r="O575" s="48"/>
      <c r="P575" s="233">
        <f>O575*H575</f>
        <v>0</v>
      </c>
      <c r="Q575" s="233">
        <v>0</v>
      </c>
      <c r="R575" s="233">
        <f>Q575*H575</f>
        <v>0</v>
      </c>
      <c r="S575" s="233">
        <v>0</v>
      </c>
      <c r="T575" s="234">
        <f>S575*H575</f>
        <v>0</v>
      </c>
      <c r="AR575" s="24" t="s">
        <v>318</v>
      </c>
      <c r="AT575" s="24" t="s">
        <v>347</v>
      </c>
      <c r="AU575" s="24" t="s">
        <v>86</v>
      </c>
      <c r="AY575" s="24" t="s">
        <v>273</v>
      </c>
      <c r="BE575" s="235">
        <f>IF(N575="základní",J575,0)</f>
        <v>0</v>
      </c>
      <c r="BF575" s="235">
        <f>IF(N575="snížená",J575,0)</f>
        <v>0</v>
      </c>
      <c r="BG575" s="235">
        <f>IF(N575="zákl. přenesená",J575,0)</f>
        <v>0</v>
      </c>
      <c r="BH575" s="235">
        <f>IF(N575="sníž. přenesená",J575,0)</f>
        <v>0</v>
      </c>
      <c r="BI575" s="235">
        <f>IF(N575="nulová",J575,0)</f>
        <v>0</v>
      </c>
      <c r="BJ575" s="24" t="s">
        <v>84</v>
      </c>
      <c r="BK575" s="235">
        <f>ROUND(I575*H575,2)</f>
        <v>0</v>
      </c>
      <c r="BL575" s="24" t="s">
        <v>280</v>
      </c>
      <c r="BM575" s="24" t="s">
        <v>1195</v>
      </c>
    </row>
    <row r="576" spans="2:65" s="1" customFormat="1" ht="16.5" customHeight="1">
      <c r="B576" s="47"/>
      <c r="C576" s="261" t="s">
        <v>1196</v>
      </c>
      <c r="D576" s="261" t="s">
        <v>347</v>
      </c>
      <c r="E576" s="262" t="s">
        <v>1197</v>
      </c>
      <c r="F576" s="263" t="s">
        <v>1198</v>
      </c>
      <c r="G576" s="264" t="s">
        <v>278</v>
      </c>
      <c r="H576" s="265">
        <v>1</v>
      </c>
      <c r="I576" s="266"/>
      <c r="J576" s="267">
        <f>ROUND(I576*H576,2)</f>
        <v>0</v>
      </c>
      <c r="K576" s="263" t="s">
        <v>21</v>
      </c>
      <c r="L576" s="268"/>
      <c r="M576" s="269" t="s">
        <v>21</v>
      </c>
      <c r="N576" s="270" t="s">
        <v>47</v>
      </c>
      <c r="O576" s="48"/>
      <c r="P576" s="233">
        <f>O576*H576</f>
        <v>0</v>
      </c>
      <c r="Q576" s="233">
        <v>0</v>
      </c>
      <c r="R576" s="233">
        <f>Q576*H576</f>
        <v>0</v>
      </c>
      <c r="S576" s="233">
        <v>0</v>
      </c>
      <c r="T576" s="234">
        <f>S576*H576</f>
        <v>0</v>
      </c>
      <c r="AR576" s="24" t="s">
        <v>318</v>
      </c>
      <c r="AT576" s="24" t="s">
        <v>347</v>
      </c>
      <c r="AU576" s="24" t="s">
        <v>86</v>
      </c>
      <c r="AY576" s="24" t="s">
        <v>273</v>
      </c>
      <c r="BE576" s="235">
        <f>IF(N576="základní",J576,0)</f>
        <v>0</v>
      </c>
      <c r="BF576" s="235">
        <f>IF(N576="snížená",J576,0)</f>
        <v>0</v>
      </c>
      <c r="BG576" s="235">
        <f>IF(N576="zákl. přenesená",J576,0)</f>
        <v>0</v>
      </c>
      <c r="BH576" s="235">
        <f>IF(N576="sníž. přenesená",J576,0)</f>
        <v>0</v>
      </c>
      <c r="BI576" s="235">
        <f>IF(N576="nulová",J576,0)</f>
        <v>0</v>
      </c>
      <c r="BJ576" s="24" t="s">
        <v>84</v>
      </c>
      <c r="BK576" s="235">
        <f>ROUND(I576*H576,2)</f>
        <v>0</v>
      </c>
      <c r="BL576" s="24" t="s">
        <v>280</v>
      </c>
      <c r="BM576" s="24" t="s">
        <v>1199</v>
      </c>
    </row>
    <row r="577" spans="2:65" s="1" customFormat="1" ht="38.25" customHeight="1">
      <c r="B577" s="47"/>
      <c r="C577" s="224" t="s">
        <v>1200</v>
      </c>
      <c r="D577" s="224" t="s">
        <v>275</v>
      </c>
      <c r="E577" s="225" t="s">
        <v>1201</v>
      </c>
      <c r="F577" s="226" t="s">
        <v>1202</v>
      </c>
      <c r="G577" s="227" t="s">
        <v>278</v>
      </c>
      <c r="H577" s="228">
        <v>4</v>
      </c>
      <c r="I577" s="229"/>
      <c r="J577" s="230">
        <f>ROUND(I577*H577,2)</f>
        <v>0</v>
      </c>
      <c r="K577" s="226" t="s">
        <v>279</v>
      </c>
      <c r="L577" s="73"/>
      <c r="M577" s="231" t="s">
        <v>21</v>
      </c>
      <c r="N577" s="232" t="s">
        <v>47</v>
      </c>
      <c r="O577" s="48"/>
      <c r="P577" s="233">
        <f>O577*H577</f>
        <v>0</v>
      </c>
      <c r="Q577" s="233">
        <v>0.00044</v>
      </c>
      <c r="R577" s="233">
        <f>Q577*H577</f>
        <v>0.00176</v>
      </c>
      <c r="S577" s="233">
        <v>0</v>
      </c>
      <c r="T577" s="234">
        <f>S577*H577</f>
        <v>0</v>
      </c>
      <c r="AR577" s="24" t="s">
        <v>280</v>
      </c>
      <c r="AT577" s="24" t="s">
        <v>275</v>
      </c>
      <c r="AU577" s="24" t="s">
        <v>86</v>
      </c>
      <c r="AY577" s="24" t="s">
        <v>273</v>
      </c>
      <c r="BE577" s="235">
        <f>IF(N577="základní",J577,0)</f>
        <v>0</v>
      </c>
      <c r="BF577" s="235">
        <f>IF(N577="snížená",J577,0)</f>
        <v>0</v>
      </c>
      <c r="BG577" s="235">
        <f>IF(N577="zákl. přenesená",J577,0)</f>
        <v>0</v>
      </c>
      <c r="BH577" s="235">
        <f>IF(N577="sníž. přenesená",J577,0)</f>
        <v>0</v>
      </c>
      <c r="BI577" s="235">
        <f>IF(N577="nulová",J577,0)</f>
        <v>0</v>
      </c>
      <c r="BJ577" s="24" t="s">
        <v>84</v>
      </c>
      <c r="BK577" s="235">
        <f>ROUND(I577*H577,2)</f>
        <v>0</v>
      </c>
      <c r="BL577" s="24" t="s">
        <v>280</v>
      </c>
      <c r="BM577" s="24" t="s">
        <v>1203</v>
      </c>
    </row>
    <row r="578" spans="2:47" s="1" customFormat="1" ht="13.5">
      <c r="B578" s="47"/>
      <c r="C578" s="75"/>
      <c r="D578" s="236" t="s">
        <v>282</v>
      </c>
      <c r="E578" s="75"/>
      <c r="F578" s="237" t="s">
        <v>1181</v>
      </c>
      <c r="G578" s="75"/>
      <c r="H578" s="75"/>
      <c r="I578" s="194"/>
      <c r="J578" s="75"/>
      <c r="K578" s="75"/>
      <c r="L578" s="73"/>
      <c r="M578" s="238"/>
      <c r="N578" s="48"/>
      <c r="O578" s="48"/>
      <c r="P578" s="48"/>
      <c r="Q578" s="48"/>
      <c r="R578" s="48"/>
      <c r="S578" s="48"/>
      <c r="T578" s="96"/>
      <c r="AT578" s="24" t="s">
        <v>282</v>
      </c>
      <c r="AU578" s="24" t="s">
        <v>86</v>
      </c>
    </row>
    <row r="579" spans="2:51" s="11" customFormat="1" ht="13.5">
      <c r="B579" s="239"/>
      <c r="C579" s="240"/>
      <c r="D579" s="236" t="s">
        <v>304</v>
      </c>
      <c r="E579" s="241" t="s">
        <v>21</v>
      </c>
      <c r="F579" s="242" t="s">
        <v>1204</v>
      </c>
      <c r="G579" s="240"/>
      <c r="H579" s="243">
        <v>4</v>
      </c>
      <c r="I579" s="244"/>
      <c r="J579" s="240"/>
      <c r="K579" s="240"/>
      <c r="L579" s="245"/>
      <c r="M579" s="246"/>
      <c r="N579" s="247"/>
      <c r="O579" s="247"/>
      <c r="P579" s="247"/>
      <c r="Q579" s="247"/>
      <c r="R579" s="247"/>
      <c r="S579" s="247"/>
      <c r="T579" s="248"/>
      <c r="AT579" s="249" t="s">
        <v>304</v>
      </c>
      <c r="AU579" s="249" t="s">
        <v>86</v>
      </c>
      <c r="AV579" s="11" t="s">
        <v>86</v>
      </c>
      <c r="AW579" s="11" t="s">
        <v>40</v>
      </c>
      <c r="AX579" s="11" t="s">
        <v>84</v>
      </c>
      <c r="AY579" s="249" t="s">
        <v>273</v>
      </c>
    </row>
    <row r="580" spans="2:65" s="1" customFormat="1" ht="16.5" customHeight="1">
      <c r="B580" s="47"/>
      <c r="C580" s="261" t="s">
        <v>1205</v>
      </c>
      <c r="D580" s="261" t="s">
        <v>347</v>
      </c>
      <c r="E580" s="262" t="s">
        <v>1206</v>
      </c>
      <c r="F580" s="263" t="s">
        <v>1207</v>
      </c>
      <c r="G580" s="264" t="s">
        <v>415</v>
      </c>
      <c r="H580" s="265">
        <v>70.637</v>
      </c>
      <c r="I580" s="266"/>
      <c r="J580" s="267">
        <f>ROUND(I580*H580,2)</f>
        <v>0</v>
      </c>
      <c r="K580" s="263" t="s">
        <v>21</v>
      </c>
      <c r="L580" s="268"/>
      <c r="M580" s="269" t="s">
        <v>21</v>
      </c>
      <c r="N580" s="270" t="s">
        <v>47</v>
      </c>
      <c r="O580" s="48"/>
      <c r="P580" s="233">
        <f>O580*H580</f>
        <v>0</v>
      </c>
      <c r="Q580" s="233">
        <v>0</v>
      </c>
      <c r="R580" s="233">
        <f>Q580*H580</f>
        <v>0</v>
      </c>
      <c r="S580" s="233">
        <v>0</v>
      </c>
      <c r="T580" s="234">
        <f>S580*H580</f>
        <v>0</v>
      </c>
      <c r="AR580" s="24" t="s">
        <v>318</v>
      </c>
      <c r="AT580" s="24" t="s">
        <v>347</v>
      </c>
      <c r="AU580" s="24" t="s">
        <v>86</v>
      </c>
      <c r="AY580" s="24" t="s">
        <v>273</v>
      </c>
      <c r="BE580" s="235">
        <f>IF(N580="základní",J580,0)</f>
        <v>0</v>
      </c>
      <c r="BF580" s="235">
        <f>IF(N580="snížená",J580,0)</f>
        <v>0</v>
      </c>
      <c r="BG580" s="235">
        <f>IF(N580="zákl. přenesená",J580,0)</f>
        <v>0</v>
      </c>
      <c r="BH580" s="235">
        <f>IF(N580="sníž. přenesená",J580,0)</f>
        <v>0</v>
      </c>
      <c r="BI580" s="235">
        <f>IF(N580="nulová",J580,0)</f>
        <v>0</v>
      </c>
      <c r="BJ580" s="24" t="s">
        <v>84</v>
      </c>
      <c r="BK580" s="235">
        <f>ROUND(I580*H580,2)</f>
        <v>0</v>
      </c>
      <c r="BL580" s="24" t="s">
        <v>280</v>
      </c>
      <c r="BM580" s="24" t="s">
        <v>1208</v>
      </c>
    </row>
    <row r="581" spans="2:51" s="11" customFormat="1" ht="13.5">
      <c r="B581" s="239"/>
      <c r="C581" s="240"/>
      <c r="D581" s="236" t="s">
        <v>304</v>
      </c>
      <c r="E581" s="241" t="s">
        <v>21</v>
      </c>
      <c r="F581" s="242" t="s">
        <v>1209</v>
      </c>
      <c r="G581" s="240"/>
      <c r="H581" s="243">
        <v>15.61</v>
      </c>
      <c r="I581" s="244"/>
      <c r="J581" s="240"/>
      <c r="K581" s="240"/>
      <c r="L581" s="245"/>
      <c r="M581" s="246"/>
      <c r="N581" s="247"/>
      <c r="O581" s="247"/>
      <c r="P581" s="247"/>
      <c r="Q581" s="247"/>
      <c r="R581" s="247"/>
      <c r="S581" s="247"/>
      <c r="T581" s="248"/>
      <c r="AT581" s="249" t="s">
        <v>304</v>
      </c>
      <c r="AU581" s="249" t="s">
        <v>86</v>
      </c>
      <c r="AV581" s="11" t="s">
        <v>86</v>
      </c>
      <c r="AW581" s="11" t="s">
        <v>40</v>
      </c>
      <c r="AX581" s="11" t="s">
        <v>76</v>
      </c>
      <c r="AY581" s="249" t="s">
        <v>273</v>
      </c>
    </row>
    <row r="582" spans="2:51" s="11" customFormat="1" ht="13.5">
      <c r="B582" s="239"/>
      <c r="C582" s="240"/>
      <c r="D582" s="236" t="s">
        <v>304</v>
      </c>
      <c r="E582" s="241" t="s">
        <v>21</v>
      </c>
      <c r="F582" s="242" t="s">
        <v>1210</v>
      </c>
      <c r="G582" s="240"/>
      <c r="H582" s="243">
        <v>55.027</v>
      </c>
      <c r="I582" s="244"/>
      <c r="J582" s="240"/>
      <c r="K582" s="240"/>
      <c r="L582" s="245"/>
      <c r="M582" s="246"/>
      <c r="N582" s="247"/>
      <c r="O582" s="247"/>
      <c r="P582" s="247"/>
      <c r="Q582" s="247"/>
      <c r="R582" s="247"/>
      <c r="S582" s="247"/>
      <c r="T582" s="248"/>
      <c r="AT582" s="249" t="s">
        <v>304</v>
      </c>
      <c r="AU582" s="249" t="s">
        <v>86</v>
      </c>
      <c r="AV582" s="11" t="s">
        <v>86</v>
      </c>
      <c r="AW582" s="11" t="s">
        <v>40</v>
      </c>
      <c r="AX582" s="11" t="s">
        <v>76</v>
      </c>
      <c r="AY582" s="249" t="s">
        <v>273</v>
      </c>
    </row>
    <row r="583" spans="2:51" s="12" customFormat="1" ht="13.5">
      <c r="B583" s="250"/>
      <c r="C583" s="251"/>
      <c r="D583" s="236" t="s">
        <v>304</v>
      </c>
      <c r="E583" s="252" t="s">
        <v>21</v>
      </c>
      <c r="F583" s="253" t="s">
        <v>338</v>
      </c>
      <c r="G583" s="251"/>
      <c r="H583" s="254">
        <v>70.637</v>
      </c>
      <c r="I583" s="255"/>
      <c r="J583" s="251"/>
      <c r="K583" s="251"/>
      <c r="L583" s="256"/>
      <c r="M583" s="257"/>
      <c r="N583" s="258"/>
      <c r="O583" s="258"/>
      <c r="P583" s="258"/>
      <c r="Q583" s="258"/>
      <c r="R583" s="258"/>
      <c r="S583" s="258"/>
      <c r="T583" s="259"/>
      <c r="AT583" s="260" t="s">
        <v>304</v>
      </c>
      <c r="AU583" s="260" t="s">
        <v>86</v>
      </c>
      <c r="AV583" s="12" t="s">
        <v>280</v>
      </c>
      <c r="AW583" s="12" t="s">
        <v>40</v>
      </c>
      <c r="AX583" s="12" t="s">
        <v>84</v>
      </c>
      <c r="AY583" s="260" t="s">
        <v>273</v>
      </c>
    </row>
    <row r="584" spans="2:65" s="1" customFormat="1" ht="25.5" customHeight="1">
      <c r="B584" s="47"/>
      <c r="C584" s="224" t="s">
        <v>1211</v>
      </c>
      <c r="D584" s="224" t="s">
        <v>275</v>
      </c>
      <c r="E584" s="225" t="s">
        <v>1212</v>
      </c>
      <c r="F584" s="226" t="s">
        <v>1213</v>
      </c>
      <c r="G584" s="227" t="s">
        <v>278</v>
      </c>
      <c r="H584" s="228">
        <v>8</v>
      </c>
      <c r="I584" s="229"/>
      <c r="J584" s="230">
        <f>ROUND(I584*H584,2)</f>
        <v>0</v>
      </c>
      <c r="K584" s="226" t="s">
        <v>279</v>
      </c>
      <c r="L584" s="73"/>
      <c r="M584" s="231" t="s">
        <v>21</v>
      </c>
      <c r="N584" s="232" t="s">
        <v>47</v>
      </c>
      <c r="O584" s="48"/>
      <c r="P584" s="233">
        <f>O584*H584</f>
        <v>0</v>
      </c>
      <c r="Q584" s="233">
        <v>1E-05</v>
      </c>
      <c r="R584" s="233">
        <f>Q584*H584</f>
        <v>8E-05</v>
      </c>
      <c r="S584" s="233">
        <v>0</v>
      </c>
      <c r="T584" s="234">
        <f>S584*H584</f>
        <v>0</v>
      </c>
      <c r="AR584" s="24" t="s">
        <v>280</v>
      </c>
      <c r="AT584" s="24" t="s">
        <v>275</v>
      </c>
      <c r="AU584" s="24" t="s">
        <v>86</v>
      </c>
      <c r="AY584" s="24" t="s">
        <v>273</v>
      </c>
      <c r="BE584" s="235">
        <f>IF(N584="základní",J584,0)</f>
        <v>0</v>
      </c>
      <c r="BF584" s="235">
        <f>IF(N584="snížená",J584,0)</f>
        <v>0</v>
      </c>
      <c r="BG584" s="235">
        <f>IF(N584="zákl. přenesená",J584,0)</f>
        <v>0</v>
      </c>
      <c r="BH584" s="235">
        <f>IF(N584="sníž. přenesená",J584,0)</f>
        <v>0</v>
      </c>
      <c r="BI584" s="235">
        <f>IF(N584="nulová",J584,0)</f>
        <v>0</v>
      </c>
      <c r="BJ584" s="24" t="s">
        <v>84</v>
      </c>
      <c r="BK584" s="235">
        <f>ROUND(I584*H584,2)</f>
        <v>0</v>
      </c>
      <c r="BL584" s="24" t="s">
        <v>280</v>
      </c>
      <c r="BM584" s="24" t="s">
        <v>1214</v>
      </c>
    </row>
    <row r="585" spans="2:47" s="1" customFormat="1" ht="13.5">
      <c r="B585" s="47"/>
      <c r="C585" s="75"/>
      <c r="D585" s="236" t="s">
        <v>282</v>
      </c>
      <c r="E585" s="75"/>
      <c r="F585" s="237" t="s">
        <v>1215</v>
      </c>
      <c r="G585" s="75"/>
      <c r="H585" s="75"/>
      <c r="I585" s="194"/>
      <c r="J585" s="75"/>
      <c r="K585" s="75"/>
      <c r="L585" s="73"/>
      <c r="M585" s="238"/>
      <c r="N585" s="48"/>
      <c r="O585" s="48"/>
      <c r="P585" s="48"/>
      <c r="Q585" s="48"/>
      <c r="R585" s="48"/>
      <c r="S585" s="48"/>
      <c r="T585" s="96"/>
      <c r="AT585" s="24" t="s">
        <v>282</v>
      </c>
      <c r="AU585" s="24" t="s">
        <v>86</v>
      </c>
    </row>
    <row r="586" spans="2:51" s="11" customFormat="1" ht="13.5">
      <c r="B586" s="239"/>
      <c r="C586" s="240"/>
      <c r="D586" s="236" t="s">
        <v>304</v>
      </c>
      <c r="E586" s="241" t="s">
        <v>21</v>
      </c>
      <c r="F586" s="242" t="s">
        <v>1216</v>
      </c>
      <c r="G586" s="240"/>
      <c r="H586" s="243">
        <v>8</v>
      </c>
      <c r="I586" s="244"/>
      <c r="J586" s="240"/>
      <c r="K586" s="240"/>
      <c r="L586" s="245"/>
      <c r="M586" s="246"/>
      <c r="N586" s="247"/>
      <c r="O586" s="247"/>
      <c r="P586" s="247"/>
      <c r="Q586" s="247"/>
      <c r="R586" s="247"/>
      <c r="S586" s="247"/>
      <c r="T586" s="248"/>
      <c r="AT586" s="249" t="s">
        <v>304</v>
      </c>
      <c r="AU586" s="249" t="s">
        <v>86</v>
      </c>
      <c r="AV586" s="11" t="s">
        <v>86</v>
      </c>
      <c r="AW586" s="11" t="s">
        <v>40</v>
      </c>
      <c r="AX586" s="11" t="s">
        <v>84</v>
      </c>
      <c r="AY586" s="249" t="s">
        <v>273</v>
      </c>
    </row>
    <row r="587" spans="2:65" s="1" customFormat="1" ht="25.5" customHeight="1">
      <c r="B587" s="47"/>
      <c r="C587" s="224" t="s">
        <v>1217</v>
      </c>
      <c r="D587" s="224" t="s">
        <v>275</v>
      </c>
      <c r="E587" s="225" t="s">
        <v>1218</v>
      </c>
      <c r="F587" s="226" t="s">
        <v>1219</v>
      </c>
      <c r="G587" s="227" t="s">
        <v>278</v>
      </c>
      <c r="H587" s="228">
        <v>54</v>
      </c>
      <c r="I587" s="229"/>
      <c r="J587" s="230">
        <f>ROUND(I587*H587,2)</f>
        <v>0</v>
      </c>
      <c r="K587" s="226" t="s">
        <v>279</v>
      </c>
      <c r="L587" s="73"/>
      <c r="M587" s="231" t="s">
        <v>21</v>
      </c>
      <c r="N587" s="232" t="s">
        <v>47</v>
      </c>
      <c r="O587" s="48"/>
      <c r="P587" s="233">
        <f>O587*H587</f>
        <v>0</v>
      </c>
      <c r="Q587" s="233">
        <v>1E-05</v>
      </c>
      <c r="R587" s="233">
        <f>Q587*H587</f>
        <v>0.00054</v>
      </c>
      <c r="S587" s="233">
        <v>0</v>
      </c>
      <c r="T587" s="234">
        <f>S587*H587</f>
        <v>0</v>
      </c>
      <c r="AR587" s="24" t="s">
        <v>280</v>
      </c>
      <c r="AT587" s="24" t="s">
        <v>275</v>
      </c>
      <c r="AU587" s="24" t="s">
        <v>86</v>
      </c>
      <c r="AY587" s="24" t="s">
        <v>273</v>
      </c>
      <c r="BE587" s="235">
        <f>IF(N587="základní",J587,0)</f>
        <v>0</v>
      </c>
      <c r="BF587" s="235">
        <f>IF(N587="snížená",J587,0)</f>
        <v>0</v>
      </c>
      <c r="BG587" s="235">
        <f>IF(N587="zákl. přenesená",J587,0)</f>
        <v>0</v>
      </c>
      <c r="BH587" s="235">
        <f>IF(N587="sníž. přenesená",J587,0)</f>
        <v>0</v>
      </c>
      <c r="BI587" s="235">
        <f>IF(N587="nulová",J587,0)</f>
        <v>0</v>
      </c>
      <c r="BJ587" s="24" t="s">
        <v>84</v>
      </c>
      <c r="BK587" s="235">
        <f>ROUND(I587*H587,2)</f>
        <v>0</v>
      </c>
      <c r="BL587" s="24" t="s">
        <v>280</v>
      </c>
      <c r="BM587" s="24" t="s">
        <v>1220</v>
      </c>
    </row>
    <row r="588" spans="2:47" s="1" customFormat="1" ht="13.5">
      <c r="B588" s="47"/>
      <c r="C588" s="75"/>
      <c r="D588" s="236" t="s">
        <v>282</v>
      </c>
      <c r="E588" s="75"/>
      <c r="F588" s="237" t="s">
        <v>1215</v>
      </c>
      <c r="G588" s="75"/>
      <c r="H588" s="75"/>
      <c r="I588" s="194"/>
      <c r="J588" s="75"/>
      <c r="K588" s="75"/>
      <c r="L588" s="73"/>
      <c r="M588" s="238"/>
      <c r="N588" s="48"/>
      <c r="O588" s="48"/>
      <c r="P588" s="48"/>
      <c r="Q588" s="48"/>
      <c r="R588" s="48"/>
      <c r="S588" s="48"/>
      <c r="T588" s="96"/>
      <c r="AT588" s="24" t="s">
        <v>282</v>
      </c>
      <c r="AU588" s="24" t="s">
        <v>86</v>
      </c>
    </row>
    <row r="589" spans="2:51" s="11" customFormat="1" ht="13.5">
      <c r="B589" s="239"/>
      <c r="C589" s="240"/>
      <c r="D589" s="236" t="s">
        <v>304</v>
      </c>
      <c r="E589" s="241" t="s">
        <v>21</v>
      </c>
      <c r="F589" s="242" t="s">
        <v>1221</v>
      </c>
      <c r="G589" s="240"/>
      <c r="H589" s="243">
        <v>4</v>
      </c>
      <c r="I589" s="244"/>
      <c r="J589" s="240"/>
      <c r="K589" s="240"/>
      <c r="L589" s="245"/>
      <c r="M589" s="246"/>
      <c r="N589" s="247"/>
      <c r="O589" s="247"/>
      <c r="P589" s="247"/>
      <c r="Q589" s="247"/>
      <c r="R589" s="247"/>
      <c r="S589" s="247"/>
      <c r="T589" s="248"/>
      <c r="AT589" s="249" t="s">
        <v>304</v>
      </c>
      <c r="AU589" s="249" t="s">
        <v>86</v>
      </c>
      <c r="AV589" s="11" t="s">
        <v>86</v>
      </c>
      <c r="AW589" s="11" t="s">
        <v>40</v>
      </c>
      <c r="AX589" s="11" t="s">
        <v>76</v>
      </c>
      <c r="AY589" s="249" t="s">
        <v>273</v>
      </c>
    </row>
    <row r="590" spans="2:51" s="11" customFormat="1" ht="13.5">
      <c r="B590" s="239"/>
      <c r="C590" s="240"/>
      <c r="D590" s="236" t="s">
        <v>304</v>
      </c>
      <c r="E590" s="241" t="s">
        <v>21</v>
      </c>
      <c r="F590" s="242" t="s">
        <v>1222</v>
      </c>
      <c r="G590" s="240"/>
      <c r="H590" s="243">
        <v>14</v>
      </c>
      <c r="I590" s="244"/>
      <c r="J590" s="240"/>
      <c r="K590" s="240"/>
      <c r="L590" s="245"/>
      <c r="M590" s="246"/>
      <c r="N590" s="247"/>
      <c r="O590" s="247"/>
      <c r="P590" s="247"/>
      <c r="Q590" s="247"/>
      <c r="R590" s="247"/>
      <c r="S590" s="247"/>
      <c r="T590" s="248"/>
      <c r="AT590" s="249" t="s">
        <v>304</v>
      </c>
      <c r="AU590" s="249" t="s">
        <v>86</v>
      </c>
      <c r="AV590" s="11" t="s">
        <v>86</v>
      </c>
      <c r="AW590" s="11" t="s">
        <v>40</v>
      </c>
      <c r="AX590" s="11" t="s">
        <v>76</v>
      </c>
      <c r="AY590" s="249" t="s">
        <v>273</v>
      </c>
    </row>
    <row r="591" spans="2:51" s="11" customFormat="1" ht="13.5">
      <c r="B591" s="239"/>
      <c r="C591" s="240"/>
      <c r="D591" s="236" t="s">
        <v>304</v>
      </c>
      <c r="E591" s="241" t="s">
        <v>21</v>
      </c>
      <c r="F591" s="242" t="s">
        <v>1223</v>
      </c>
      <c r="G591" s="240"/>
      <c r="H591" s="243">
        <v>36</v>
      </c>
      <c r="I591" s="244"/>
      <c r="J591" s="240"/>
      <c r="K591" s="240"/>
      <c r="L591" s="245"/>
      <c r="M591" s="246"/>
      <c r="N591" s="247"/>
      <c r="O591" s="247"/>
      <c r="P591" s="247"/>
      <c r="Q591" s="247"/>
      <c r="R591" s="247"/>
      <c r="S591" s="247"/>
      <c r="T591" s="248"/>
      <c r="AT591" s="249" t="s">
        <v>304</v>
      </c>
      <c r="AU591" s="249" t="s">
        <v>86</v>
      </c>
      <c r="AV591" s="11" t="s">
        <v>86</v>
      </c>
      <c r="AW591" s="11" t="s">
        <v>40</v>
      </c>
      <c r="AX591" s="11" t="s">
        <v>76</v>
      </c>
      <c r="AY591" s="249" t="s">
        <v>273</v>
      </c>
    </row>
    <row r="592" spans="2:51" s="12" customFormat="1" ht="13.5">
      <c r="B592" s="250"/>
      <c r="C592" s="251"/>
      <c r="D592" s="236" t="s">
        <v>304</v>
      </c>
      <c r="E592" s="252" t="s">
        <v>21</v>
      </c>
      <c r="F592" s="253" t="s">
        <v>338</v>
      </c>
      <c r="G592" s="251"/>
      <c r="H592" s="254">
        <v>54</v>
      </c>
      <c r="I592" s="255"/>
      <c r="J592" s="251"/>
      <c r="K592" s="251"/>
      <c r="L592" s="256"/>
      <c r="M592" s="257"/>
      <c r="N592" s="258"/>
      <c r="O592" s="258"/>
      <c r="P592" s="258"/>
      <c r="Q592" s="258"/>
      <c r="R592" s="258"/>
      <c r="S592" s="258"/>
      <c r="T592" s="259"/>
      <c r="AT592" s="260" t="s">
        <v>304</v>
      </c>
      <c r="AU592" s="260" t="s">
        <v>86</v>
      </c>
      <c r="AV592" s="12" t="s">
        <v>280</v>
      </c>
      <c r="AW592" s="12" t="s">
        <v>40</v>
      </c>
      <c r="AX592" s="12" t="s">
        <v>84</v>
      </c>
      <c r="AY592" s="260" t="s">
        <v>273</v>
      </c>
    </row>
    <row r="593" spans="2:65" s="1" customFormat="1" ht="25.5" customHeight="1">
      <c r="B593" s="47"/>
      <c r="C593" s="224" t="s">
        <v>1224</v>
      </c>
      <c r="D593" s="224" t="s">
        <v>275</v>
      </c>
      <c r="E593" s="225" t="s">
        <v>1225</v>
      </c>
      <c r="F593" s="226" t="s">
        <v>1226</v>
      </c>
      <c r="G593" s="227" t="s">
        <v>314</v>
      </c>
      <c r="H593" s="228">
        <v>2.85</v>
      </c>
      <c r="I593" s="229"/>
      <c r="J593" s="230">
        <f>ROUND(I593*H593,2)</f>
        <v>0</v>
      </c>
      <c r="K593" s="226" t="s">
        <v>279</v>
      </c>
      <c r="L593" s="73"/>
      <c r="M593" s="231" t="s">
        <v>21</v>
      </c>
      <c r="N593" s="232" t="s">
        <v>47</v>
      </c>
      <c r="O593" s="48"/>
      <c r="P593" s="233">
        <f>O593*H593</f>
        <v>0</v>
      </c>
      <c r="Q593" s="233">
        <v>0</v>
      </c>
      <c r="R593" s="233">
        <f>Q593*H593</f>
        <v>0</v>
      </c>
      <c r="S593" s="233">
        <v>2.2</v>
      </c>
      <c r="T593" s="234">
        <f>S593*H593</f>
        <v>6.2700000000000005</v>
      </c>
      <c r="AR593" s="24" t="s">
        <v>280</v>
      </c>
      <c r="AT593" s="24" t="s">
        <v>275</v>
      </c>
      <c r="AU593" s="24" t="s">
        <v>86</v>
      </c>
      <c r="AY593" s="24" t="s">
        <v>273</v>
      </c>
      <c r="BE593" s="235">
        <f>IF(N593="základní",J593,0)</f>
        <v>0</v>
      </c>
      <c r="BF593" s="235">
        <f>IF(N593="snížená",J593,0)</f>
        <v>0</v>
      </c>
      <c r="BG593" s="235">
        <f>IF(N593="zákl. přenesená",J593,0)</f>
        <v>0</v>
      </c>
      <c r="BH593" s="235">
        <f>IF(N593="sníž. přenesená",J593,0)</f>
        <v>0</v>
      </c>
      <c r="BI593" s="235">
        <f>IF(N593="nulová",J593,0)</f>
        <v>0</v>
      </c>
      <c r="BJ593" s="24" t="s">
        <v>84</v>
      </c>
      <c r="BK593" s="235">
        <f>ROUND(I593*H593,2)</f>
        <v>0</v>
      </c>
      <c r="BL593" s="24" t="s">
        <v>280</v>
      </c>
      <c r="BM593" s="24" t="s">
        <v>1227</v>
      </c>
    </row>
    <row r="594" spans="2:51" s="11" customFormat="1" ht="13.5">
      <c r="B594" s="239"/>
      <c r="C594" s="240"/>
      <c r="D594" s="236" t="s">
        <v>304</v>
      </c>
      <c r="E594" s="241" t="s">
        <v>216</v>
      </c>
      <c r="F594" s="242" t="s">
        <v>1228</v>
      </c>
      <c r="G594" s="240"/>
      <c r="H594" s="243">
        <v>2.85</v>
      </c>
      <c r="I594" s="244"/>
      <c r="J594" s="240"/>
      <c r="K594" s="240"/>
      <c r="L594" s="245"/>
      <c r="M594" s="246"/>
      <c r="N594" s="247"/>
      <c r="O594" s="247"/>
      <c r="P594" s="247"/>
      <c r="Q594" s="247"/>
      <c r="R594" s="247"/>
      <c r="S594" s="247"/>
      <c r="T594" s="248"/>
      <c r="AT594" s="249" t="s">
        <v>304</v>
      </c>
      <c r="AU594" s="249" t="s">
        <v>86</v>
      </c>
      <c r="AV594" s="11" t="s">
        <v>86</v>
      </c>
      <c r="AW594" s="11" t="s">
        <v>40</v>
      </c>
      <c r="AX594" s="11" t="s">
        <v>84</v>
      </c>
      <c r="AY594" s="249" t="s">
        <v>273</v>
      </c>
    </row>
    <row r="595" spans="2:65" s="1" customFormat="1" ht="25.5" customHeight="1">
      <c r="B595" s="47"/>
      <c r="C595" s="224" t="s">
        <v>1229</v>
      </c>
      <c r="D595" s="224" t="s">
        <v>275</v>
      </c>
      <c r="E595" s="225" t="s">
        <v>1230</v>
      </c>
      <c r="F595" s="226" t="s">
        <v>1231</v>
      </c>
      <c r="G595" s="227" t="s">
        <v>314</v>
      </c>
      <c r="H595" s="228">
        <v>2.85</v>
      </c>
      <c r="I595" s="229"/>
      <c r="J595" s="230">
        <f>ROUND(I595*H595,2)</f>
        <v>0</v>
      </c>
      <c r="K595" s="226" t="s">
        <v>279</v>
      </c>
      <c r="L595" s="73"/>
      <c r="M595" s="231" t="s">
        <v>21</v>
      </c>
      <c r="N595" s="232" t="s">
        <v>47</v>
      </c>
      <c r="O595" s="48"/>
      <c r="P595" s="233">
        <f>O595*H595</f>
        <v>0</v>
      </c>
      <c r="Q595" s="233">
        <v>0</v>
      </c>
      <c r="R595" s="233">
        <f>Q595*H595</f>
        <v>0</v>
      </c>
      <c r="S595" s="233">
        <v>0.029</v>
      </c>
      <c r="T595" s="234">
        <f>S595*H595</f>
        <v>0.08265</v>
      </c>
      <c r="AR595" s="24" t="s">
        <v>280</v>
      </c>
      <c r="AT595" s="24" t="s">
        <v>275</v>
      </c>
      <c r="AU595" s="24" t="s">
        <v>86</v>
      </c>
      <c r="AY595" s="24" t="s">
        <v>273</v>
      </c>
      <c r="BE595" s="235">
        <f>IF(N595="základní",J595,0)</f>
        <v>0</v>
      </c>
      <c r="BF595" s="235">
        <f>IF(N595="snížená",J595,0)</f>
        <v>0</v>
      </c>
      <c r="BG595" s="235">
        <f>IF(N595="zákl. přenesená",J595,0)</f>
        <v>0</v>
      </c>
      <c r="BH595" s="235">
        <f>IF(N595="sníž. přenesená",J595,0)</f>
        <v>0</v>
      </c>
      <c r="BI595" s="235">
        <f>IF(N595="nulová",J595,0)</f>
        <v>0</v>
      </c>
      <c r="BJ595" s="24" t="s">
        <v>84</v>
      </c>
      <c r="BK595" s="235">
        <f>ROUND(I595*H595,2)</f>
        <v>0</v>
      </c>
      <c r="BL595" s="24" t="s">
        <v>280</v>
      </c>
      <c r="BM595" s="24" t="s">
        <v>1232</v>
      </c>
    </row>
    <row r="596" spans="2:51" s="11" customFormat="1" ht="13.5">
      <c r="B596" s="239"/>
      <c r="C596" s="240"/>
      <c r="D596" s="236" t="s">
        <v>304</v>
      </c>
      <c r="E596" s="241" t="s">
        <v>21</v>
      </c>
      <c r="F596" s="242" t="s">
        <v>216</v>
      </c>
      <c r="G596" s="240"/>
      <c r="H596" s="243">
        <v>2.85</v>
      </c>
      <c r="I596" s="244"/>
      <c r="J596" s="240"/>
      <c r="K596" s="240"/>
      <c r="L596" s="245"/>
      <c r="M596" s="246"/>
      <c r="N596" s="247"/>
      <c r="O596" s="247"/>
      <c r="P596" s="247"/>
      <c r="Q596" s="247"/>
      <c r="R596" s="247"/>
      <c r="S596" s="247"/>
      <c r="T596" s="248"/>
      <c r="AT596" s="249" t="s">
        <v>304</v>
      </c>
      <c r="AU596" s="249" t="s">
        <v>86</v>
      </c>
      <c r="AV596" s="11" t="s">
        <v>86</v>
      </c>
      <c r="AW596" s="11" t="s">
        <v>40</v>
      </c>
      <c r="AX596" s="11" t="s">
        <v>84</v>
      </c>
      <c r="AY596" s="249" t="s">
        <v>273</v>
      </c>
    </row>
    <row r="597" spans="2:65" s="1" customFormat="1" ht="25.5" customHeight="1">
      <c r="B597" s="47"/>
      <c r="C597" s="224" t="s">
        <v>1233</v>
      </c>
      <c r="D597" s="224" t="s">
        <v>275</v>
      </c>
      <c r="E597" s="225" t="s">
        <v>1234</v>
      </c>
      <c r="F597" s="226" t="s">
        <v>1235</v>
      </c>
      <c r="G597" s="227" t="s">
        <v>342</v>
      </c>
      <c r="H597" s="228">
        <v>15</v>
      </c>
      <c r="I597" s="229"/>
      <c r="J597" s="230">
        <f>ROUND(I597*H597,2)</f>
        <v>0</v>
      </c>
      <c r="K597" s="226" t="s">
        <v>279</v>
      </c>
      <c r="L597" s="73"/>
      <c r="M597" s="231" t="s">
        <v>21</v>
      </c>
      <c r="N597" s="232" t="s">
        <v>47</v>
      </c>
      <c r="O597" s="48"/>
      <c r="P597" s="233">
        <f>O597*H597</f>
        <v>0</v>
      </c>
      <c r="Q597" s="233">
        <v>0</v>
      </c>
      <c r="R597" s="233">
        <f>Q597*H597</f>
        <v>0</v>
      </c>
      <c r="S597" s="233">
        <v>0.00248</v>
      </c>
      <c r="T597" s="234">
        <f>S597*H597</f>
        <v>0.0372</v>
      </c>
      <c r="AR597" s="24" t="s">
        <v>280</v>
      </c>
      <c r="AT597" s="24" t="s">
        <v>275</v>
      </c>
      <c r="AU597" s="24" t="s">
        <v>86</v>
      </c>
      <c r="AY597" s="24" t="s">
        <v>273</v>
      </c>
      <c r="BE597" s="235">
        <f>IF(N597="základní",J597,0)</f>
        <v>0</v>
      </c>
      <c r="BF597" s="235">
        <f>IF(N597="snížená",J597,0)</f>
        <v>0</v>
      </c>
      <c r="BG597" s="235">
        <f>IF(N597="zákl. přenesená",J597,0)</f>
        <v>0</v>
      </c>
      <c r="BH597" s="235">
        <f>IF(N597="sníž. přenesená",J597,0)</f>
        <v>0</v>
      </c>
      <c r="BI597" s="235">
        <f>IF(N597="nulová",J597,0)</f>
        <v>0</v>
      </c>
      <c r="BJ597" s="24" t="s">
        <v>84</v>
      </c>
      <c r="BK597" s="235">
        <f>ROUND(I597*H597,2)</f>
        <v>0</v>
      </c>
      <c r="BL597" s="24" t="s">
        <v>280</v>
      </c>
      <c r="BM597" s="24" t="s">
        <v>1236</v>
      </c>
    </row>
    <row r="598" spans="2:47" s="1" customFormat="1" ht="13.5">
      <c r="B598" s="47"/>
      <c r="C598" s="75"/>
      <c r="D598" s="236" t="s">
        <v>282</v>
      </c>
      <c r="E598" s="75"/>
      <c r="F598" s="237" t="s">
        <v>1237</v>
      </c>
      <c r="G598" s="75"/>
      <c r="H598" s="75"/>
      <c r="I598" s="194"/>
      <c r="J598" s="75"/>
      <c r="K598" s="75"/>
      <c r="L598" s="73"/>
      <c r="M598" s="238"/>
      <c r="N598" s="48"/>
      <c r="O598" s="48"/>
      <c r="P598" s="48"/>
      <c r="Q598" s="48"/>
      <c r="R598" s="48"/>
      <c r="S598" s="48"/>
      <c r="T598" s="96"/>
      <c r="AT598" s="24" t="s">
        <v>282</v>
      </c>
      <c r="AU598" s="24" t="s">
        <v>86</v>
      </c>
    </row>
    <row r="599" spans="2:65" s="1" customFormat="1" ht="25.5" customHeight="1">
      <c r="B599" s="47"/>
      <c r="C599" s="224" t="s">
        <v>1238</v>
      </c>
      <c r="D599" s="224" t="s">
        <v>275</v>
      </c>
      <c r="E599" s="225" t="s">
        <v>1239</v>
      </c>
      <c r="F599" s="226" t="s">
        <v>1240</v>
      </c>
      <c r="G599" s="227" t="s">
        <v>342</v>
      </c>
      <c r="H599" s="228">
        <v>38.313</v>
      </c>
      <c r="I599" s="229"/>
      <c r="J599" s="230">
        <f>ROUND(I599*H599,2)</f>
        <v>0</v>
      </c>
      <c r="K599" s="226" t="s">
        <v>279</v>
      </c>
      <c r="L599" s="73"/>
      <c r="M599" s="231" t="s">
        <v>21</v>
      </c>
      <c r="N599" s="232" t="s">
        <v>47</v>
      </c>
      <c r="O599" s="48"/>
      <c r="P599" s="233">
        <f>O599*H599</f>
        <v>0</v>
      </c>
      <c r="Q599" s="233">
        <v>2E-05</v>
      </c>
      <c r="R599" s="233">
        <f>Q599*H599</f>
        <v>0.0007662600000000002</v>
      </c>
      <c r="S599" s="233">
        <v>0.001</v>
      </c>
      <c r="T599" s="234">
        <f>S599*H599</f>
        <v>0.038313</v>
      </c>
      <c r="AR599" s="24" t="s">
        <v>280</v>
      </c>
      <c r="AT599" s="24" t="s">
        <v>275</v>
      </c>
      <c r="AU599" s="24" t="s">
        <v>86</v>
      </c>
      <c r="AY599" s="24" t="s">
        <v>273</v>
      </c>
      <c r="BE599" s="235">
        <f>IF(N599="základní",J599,0)</f>
        <v>0</v>
      </c>
      <c r="BF599" s="235">
        <f>IF(N599="snížená",J599,0)</f>
        <v>0</v>
      </c>
      <c r="BG599" s="235">
        <f>IF(N599="zákl. přenesená",J599,0)</f>
        <v>0</v>
      </c>
      <c r="BH599" s="235">
        <f>IF(N599="sníž. přenesená",J599,0)</f>
        <v>0</v>
      </c>
      <c r="BI599" s="235">
        <f>IF(N599="nulová",J599,0)</f>
        <v>0</v>
      </c>
      <c r="BJ599" s="24" t="s">
        <v>84</v>
      </c>
      <c r="BK599" s="235">
        <f>ROUND(I599*H599,2)</f>
        <v>0</v>
      </c>
      <c r="BL599" s="24" t="s">
        <v>280</v>
      </c>
      <c r="BM599" s="24" t="s">
        <v>1241</v>
      </c>
    </row>
    <row r="600" spans="2:47" s="1" customFormat="1" ht="13.5">
      <c r="B600" s="47"/>
      <c r="C600" s="75"/>
      <c r="D600" s="236" t="s">
        <v>282</v>
      </c>
      <c r="E600" s="75"/>
      <c r="F600" s="237" t="s">
        <v>1242</v>
      </c>
      <c r="G600" s="75"/>
      <c r="H600" s="75"/>
      <c r="I600" s="194"/>
      <c r="J600" s="75"/>
      <c r="K600" s="75"/>
      <c r="L600" s="73"/>
      <c r="M600" s="238"/>
      <c r="N600" s="48"/>
      <c r="O600" s="48"/>
      <c r="P600" s="48"/>
      <c r="Q600" s="48"/>
      <c r="R600" s="48"/>
      <c r="S600" s="48"/>
      <c r="T600" s="96"/>
      <c r="AT600" s="24" t="s">
        <v>282</v>
      </c>
      <c r="AU600" s="24" t="s">
        <v>86</v>
      </c>
    </row>
    <row r="601" spans="2:51" s="13" customFormat="1" ht="13.5">
      <c r="B601" s="271"/>
      <c r="C601" s="272"/>
      <c r="D601" s="236" t="s">
        <v>304</v>
      </c>
      <c r="E601" s="273" t="s">
        <v>21</v>
      </c>
      <c r="F601" s="274" t="s">
        <v>1243</v>
      </c>
      <c r="G601" s="272"/>
      <c r="H601" s="273" t="s">
        <v>21</v>
      </c>
      <c r="I601" s="275"/>
      <c r="J601" s="272"/>
      <c r="K601" s="272"/>
      <c r="L601" s="276"/>
      <c r="M601" s="277"/>
      <c r="N601" s="278"/>
      <c r="O601" s="278"/>
      <c r="P601" s="278"/>
      <c r="Q601" s="278"/>
      <c r="R601" s="278"/>
      <c r="S601" s="278"/>
      <c r="T601" s="279"/>
      <c r="AT601" s="280" t="s">
        <v>304</v>
      </c>
      <c r="AU601" s="280" t="s">
        <v>86</v>
      </c>
      <c r="AV601" s="13" t="s">
        <v>84</v>
      </c>
      <c r="AW601" s="13" t="s">
        <v>40</v>
      </c>
      <c r="AX601" s="13" t="s">
        <v>76</v>
      </c>
      <c r="AY601" s="280" t="s">
        <v>273</v>
      </c>
    </row>
    <row r="602" spans="2:51" s="11" customFormat="1" ht="13.5">
      <c r="B602" s="239"/>
      <c r="C602" s="240"/>
      <c r="D602" s="236" t="s">
        <v>304</v>
      </c>
      <c r="E602" s="241" t="s">
        <v>21</v>
      </c>
      <c r="F602" s="242" t="s">
        <v>1244</v>
      </c>
      <c r="G602" s="240"/>
      <c r="H602" s="243">
        <v>38.313</v>
      </c>
      <c r="I602" s="244"/>
      <c r="J602" s="240"/>
      <c r="K602" s="240"/>
      <c r="L602" s="245"/>
      <c r="M602" s="246"/>
      <c r="N602" s="247"/>
      <c r="O602" s="247"/>
      <c r="P602" s="247"/>
      <c r="Q602" s="247"/>
      <c r="R602" s="247"/>
      <c r="S602" s="247"/>
      <c r="T602" s="248"/>
      <c r="AT602" s="249" t="s">
        <v>304</v>
      </c>
      <c r="AU602" s="249" t="s">
        <v>86</v>
      </c>
      <c r="AV602" s="11" t="s">
        <v>86</v>
      </c>
      <c r="AW602" s="11" t="s">
        <v>40</v>
      </c>
      <c r="AX602" s="11" t="s">
        <v>84</v>
      </c>
      <c r="AY602" s="249" t="s">
        <v>273</v>
      </c>
    </row>
    <row r="603" spans="2:65" s="1" customFormat="1" ht="25.5" customHeight="1">
      <c r="B603" s="47"/>
      <c r="C603" s="224" t="s">
        <v>1245</v>
      </c>
      <c r="D603" s="224" t="s">
        <v>275</v>
      </c>
      <c r="E603" s="225" t="s">
        <v>1246</v>
      </c>
      <c r="F603" s="226" t="s">
        <v>1247</v>
      </c>
      <c r="G603" s="227" t="s">
        <v>342</v>
      </c>
      <c r="H603" s="228">
        <v>2.05</v>
      </c>
      <c r="I603" s="229"/>
      <c r="J603" s="230">
        <f>ROUND(I603*H603,2)</f>
        <v>0</v>
      </c>
      <c r="K603" s="226" t="s">
        <v>279</v>
      </c>
      <c r="L603" s="73"/>
      <c r="M603" s="231" t="s">
        <v>21</v>
      </c>
      <c r="N603" s="232" t="s">
        <v>47</v>
      </c>
      <c r="O603" s="48"/>
      <c r="P603" s="233">
        <f>O603*H603</f>
        <v>0</v>
      </c>
      <c r="Q603" s="233">
        <v>0.00096</v>
      </c>
      <c r="R603" s="233">
        <f>Q603*H603</f>
        <v>0.0019679999999999997</v>
      </c>
      <c r="S603" s="233">
        <v>0.031</v>
      </c>
      <c r="T603" s="234">
        <f>S603*H603</f>
        <v>0.06355</v>
      </c>
      <c r="AR603" s="24" t="s">
        <v>280</v>
      </c>
      <c r="AT603" s="24" t="s">
        <v>275</v>
      </c>
      <c r="AU603" s="24" t="s">
        <v>86</v>
      </c>
      <c r="AY603" s="24" t="s">
        <v>273</v>
      </c>
      <c r="BE603" s="235">
        <f>IF(N603="základní",J603,0)</f>
        <v>0</v>
      </c>
      <c r="BF603" s="235">
        <f>IF(N603="snížená",J603,0)</f>
        <v>0</v>
      </c>
      <c r="BG603" s="235">
        <f>IF(N603="zákl. přenesená",J603,0)</f>
        <v>0</v>
      </c>
      <c r="BH603" s="235">
        <f>IF(N603="sníž. přenesená",J603,0)</f>
        <v>0</v>
      </c>
      <c r="BI603" s="235">
        <f>IF(N603="nulová",J603,0)</f>
        <v>0</v>
      </c>
      <c r="BJ603" s="24" t="s">
        <v>84</v>
      </c>
      <c r="BK603" s="235">
        <f>ROUND(I603*H603,2)</f>
        <v>0</v>
      </c>
      <c r="BL603" s="24" t="s">
        <v>280</v>
      </c>
      <c r="BM603" s="24" t="s">
        <v>1248</v>
      </c>
    </row>
    <row r="604" spans="2:47" s="1" customFormat="1" ht="13.5">
      <c r="B604" s="47"/>
      <c r="C604" s="75"/>
      <c r="D604" s="236" t="s">
        <v>282</v>
      </c>
      <c r="E604" s="75"/>
      <c r="F604" s="237" t="s">
        <v>1249</v>
      </c>
      <c r="G604" s="75"/>
      <c r="H604" s="75"/>
      <c r="I604" s="194"/>
      <c r="J604" s="75"/>
      <c r="K604" s="75"/>
      <c r="L604" s="73"/>
      <c r="M604" s="238"/>
      <c r="N604" s="48"/>
      <c r="O604" s="48"/>
      <c r="P604" s="48"/>
      <c r="Q604" s="48"/>
      <c r="R604" s="48"/>
      <c r="S604" s="48"/>
      <c r="T604" s="96"/>
      <c r="AT604" s="24" t="s">
        <v>282</v>
      </c>
      <c r="AU604" s="24" t="s">
        <v>86</v>
      </c>
    </row>
    <row r="605" spans="2:51" s="11" customFormat="1" ht="13.5">
      <c r="B605" s="239"/>
      <c r="C605" s="240"/>
      <c r="D605" s="236" t="s">
        <v>304</v>
      </c>
      <c r="E605" s="241" t="s">
        <v>21</v>
      </c>
      <c r="F605" s="242" t="s">
        <v>1250</v>
      </c>
      <c r="G605" s="240"/>
      <c r="H605" s="243">
        <v>2.05</v>
      </c>
      <c r="I605" s="244"/>
      <c r="J605" s="240"/>
      <c r="K605" s="240"/>
      <c r="L605" s="245"/>
      <c r="M605" s="246"/>
      <c r="N605" s="247"/>
      <c r="O605" s="247"/>
      <c r="P605" s="247"/>
      <c r="Q605" s="247"/>
      <c r="R605" s="247"/>
      <c r="S605" s="247"/>
      <c r="T605" s="248"/>
      <c r="AT605" s="249" t="s">
        <v>304</v>
      </c>
      <c r="AU605" s="249" t="s">
        <v>86</v>
      </c>
      <c r="AV605" s="11" t="s">
        <v>86</v>
      </c>
      <c r="AW605" s="11" t="s">
        <v>40</v>
      </c>
      <c r="AX605" s="11" t="s">
        <v>84</v>
      </c>
      <c r="AY605" s="249" t="s">
        <v>273</v>
      </c>
    </row>
    <row r="606" spans="2:65" s="1" customFormat="1" ht="25.5" customHeight="1">
      <c r="B606" s="47"/>
      <c r="C606" s="224" t="s">
        <v>1251</v>
      </c>
      <c r="D606" s="224" t="s">
        <v>275</v>
      </c>
      <c r="E606" s="225" t="s">
        <v>1252</v>
      </c>
      <c r="F606" s="226" t="s">
        <v>1253</v>
      </c>
      <c r="G606" s="227" t="s">
        <v>342</v>
      </c>
      <c r="H606" s="228">
        <v>2.15</v>
      </c>
      <c r="I606" s="229"/>
      <c r="J606" s="230">
        <f>ROUND(I606*H606,2)</f>
        <v>0</v>
      </c>
      <c r="K606" s="226" t="s">
        <v>279</v>
      </c>
      <c r="L606" s="73"/>
      <c r="M606" s="231" t="s">
        <v>21</v>
      </c>
      <c r="N606" s="232" t="s">
        <v>47</v>
      </c>
      <c r="O606" s="48"/>
      <c r="P606" s="233">
        <f>O606*H606</f>
        <v>0</v>
      </c>
      <c r="Q606" s="233">
        <v>0.00122</v>
      </c>
      <c r="R606" s="233">
        <f>Q606*H606</f>
        <v>0.002623</v>
      </c>
      <c r="S606" s="233">
        <v>0.07</v>
      </c>
      <c r="T606" s="234">
        <f>S606*H606</f>
        <v>0.1505</v>
      </c>
      <c r="AR606" s="24" t="s">
        <v>280</v>
      </c>
      <c r="AT606" s="24" t="s">
        <v>275</v>
      </c>
      <c r="AU606" s="24" t="s">
        <v>86</v>
      </c>
      <c r="AY606" s="24" t="s">
        <v>273</v>
      </c>
      <c r="BE606" s="235">
        <f>IF(N606="základní",J606,0)</f>
        <v>0</v>
      </c>
      <c r="BF606" s="235">
        <f>IF(N606="snížená",J606,0)</f>
        <v>0</v>
      </c>
      <c r="BG606" s="235">
        <f>IF(N606="zákl. přenesená",J606,0)</f>
        <v>0</v>
      </c>
      <c r="BH606" s="235">
        <f>IF(N606="sníž. přenesená",J606,0)</f>
        <v>0</v>
      </c>
      <c r="BI606" s="235">
        <f>IF(N606="nulová",J606,0)</f>
        <v>0</v>
      </c>
      <c r="BJ606" s="24" t="s">
        <v>84</v>
      </c>
      <c r="BK606" s="235">
        <f>ROUND(I606*H606,2)</f>
        <v>0</v>
      </c>
      <c r="BL606" s="24" t="s">
        <v>280</v>
      </c>
      <c r="BM606" s="24" t="s">
        <v>1254</v>
      </c>
    </row>
    <row r="607" spans="2:47" s="1" customFormat="1" ht="13.5">
      <c r="B607" s="47"/>
      <c r="C607" s="75"/>
      <c r="D607" s="236" t="s">
        <v>282</v>
      </c>
      <c r="E607" s="75"/>
      <c r="F607" s="237" t="s">
        <v>1249</v>
      </c>
      <c r="G607" s="75"/>
      <c r="H607" s="75"/>
      <c r="I607" s="194"/>
      <c r="J607" s="75"/>
      <c r="K607" s="75"/>
      <c r="L607" s="73"/>
      <c r="M607" s="238"/>
      <c r="N607" s="48"/>
      <c r="O607" s="48"/>
      <c r="P607" s="48"/>
      <c r="Q607" s="48"/>
      <c r="R607" s="48"/>
      <c r="S607" s="48"/>
      <c r="T607" s="96"/>
      <c r="AT607" s="24" t="s">
        <v>282</v>
      </c>
      <c r="AU607" s="24" t="s">
        <v>86</v>
      </c>
    </row>
    <row r="608" spans="2:51" s="11" customFormat="1" ht="13.5">
      <c r="B608" s="239"/>
      <c r="C608" s="240"/>
      <c r="D608" s="236" t="s">
        <v>304</v>
      </c>
      <c r="E608" s="241" t="s">
        <v>21</v>
      </c>
      <c r="F608" s="242" t="s">
        <v>1255</v>
      </c>
      <c r="G608" s="240"/>
      <c r="H608" s="243">
        <v>2.15</v>
      </c>
      <c r="I608" s="244"/>
      <c r="J608" s="240"/>
      <c r="K608" s="240"/>
      <c r="L608" s="245"/>
      <c r="M608" s="246"/>
      <c r="N608" s="247"/>
      <c r="O608" s="247"/>
      <c r="P608" s="247"/>
      <c r="Q608" s="247"/>
      <c r="R608" s="247"/>
      <c r="S608" s="247"/>
      <c r="T608" s="248"/>
      <c r="AT608" s="249" t="s">
        <v>304</v>
      </c>
      <c r="AU608" s="249" t="s">
        <v>86</v>
      </c>
      <c r="AV608" s="11" t="s">
        <v>86</v>
      </c>
      <c r="AW608" s="11" t="s">
        <v>40</v>
      </c>
      <c r="AX608" s="11" t="s">
        <v>84</v>
      </c>
      <c r="AY608" s="249" t="s">
        <v>273</v>
      </c>
    </row>
    <row r="609" spans="2:65" s="1" customFormat="1" ht="25.5" customHeight="1">
      <c r="B609" s="47"/>
      <c r="C609" s="224" t="s">
        <v>1256</v>
      </c>
      <c r="D609" s="224" t="s">
        <v>275</v>
      </c>
      <c r="E609" s="225" t="s">
        <v>1257</v>
      </c>
      <c r="F609" s="226" t="s">
        <v>1258</v>
      </c>
      <c r="G609" s="227" t="s">
        <v>342</v>
      </c>
      <c r="H609" s="228">
        <v>0.35</v>
      </c>
      <c r="I609" s="229"/>
      <c r="J609" s="230">
        <f>ROUND(I609*H609,2)</f>
        <v>0</v>
      </c>
      <c r="K609" s="226" t="s">
        <v>279</v>
      </c>
      <c r="L609" s="73"/>
      <c r="M609" s="231" t="s">
        <v>21</v>
      </c>
      <c r="N609" s="232" t="s">
        <v>47</v>
      </c>
      <c r="O609" s="48"/>
      <c r="P609" s="233">
        <f>O609*H609</f>
        <v>0</v>
      </c>
      <c r="Q609" s="233">
        <v>0.00309</v>
      </c>
      <c r="R609" s="233">
        <f>Q609*H609</f>
        <v>0.0010814999999999998</v>
      </c>
      <c r="S609" s="233">
        <v>0.126</v>
      </c>
      <c r="T609" s="234">
        <f>S609*H609</f>
        <v>0.0441</v>
      </c>
      <c r="AR609" s="24" t="s">
        <v>280</v>
      </c>
      <c r="AT609" s="24" t="s">
        <v>275</v>
      </c>
      <c r="AU609" s="24" t="s">
        <v>86</v>
      </c>
      <c r="AY609" s="24" t="s">
        <v>273</v>
      </c>
      <c r="BE609" s="235">
        <f>IF(N609="základní",J609,0)</f>
        <v>0</v>
      </c>
      <c r="BF609" s="235">
        <f>IF(N609="snížená",J609,0)</f>
        <v>0</v>
      </c>
      <c r="BG609" s="235">
        <f>IF(N609="zákl. přenesená",J609,0)</f>
        <v>0</v>
      </c>
      <c r="BH609" s="235">
        <f>IF(N609="sníž. přenesená",J609,0)</f>
        <v>0</v>
      </c>
      <c r="BI609" s="235">
        <f>IF(N609="nulová",J609,0)</f>
        <v>0</v>
      </c>
      <c r="BJ609" s="24" t="s">
        <v>84</v>
      </c>
      <c r="BK609" s="235">
        <f>ROUND(I609*H609,2)</f>
        <v>0</v>
      </c>
      <c r="BL609" s="24" t="s">
        <v>280</v>
      </c>
      <c r="BM609" s="24" t="s">
        <v>1259</v>
      </c>
    </row>
    <row r="610" spans="2:47" s="1" customFormat="1" ht="13.5">
      <c r="B610" s="47"/>
      <c r="C610" s="75"/>
      <c r="D610" s="236" t="s">
        <v>282</v>
      </c>
      <c r="E610" s="75"/>
      <c r="F610" s="237" t="s">
        <v>1249</v>
      </c>
      <c r="G610" s="75"/>
      <c r="H610" s="75"/>
      <c r="I610" s="194"/>
      <c r="J610" s="75"/>
      <c r="K610" s="75"/>
      <c r="L610" s="73"/>
      <c r="M610" s="238"/>
      <c r="N610" s="48"/>
      <c r="O610" s="48"/>
      <c r="P610" s="48"/>
      <c r="Q610" s="48"/>
      <c r="R610" s="48"/>
      <c r="S610" s="48"/>
      <c r="T610" s="96"/>
      <c r="AT610" s="24" t="s">
        <v>282</v>
      </c>
      <c r="AU610" s="24" t="s">
        <v>86</v>
      </c>
    </row>
    <row r="611" spans="2:65" s="1" customFormat="1" ht="25.5" customHeight="1">
      <c r="B611" s="47"/>
      <c r="C611" s="224" t="s">
        <v>1260</v>
      </c>
      <c r="D611" s="224" t="s">
        <v>275</v>
      </c>
      <c r="E611" s="225" t="s">
        <v>1261</v>
      </c>
      <c r="F611" s="226" t="s">
        <v>1262</v>
      </c>
      <c r="G611" s="227" t="s">
        <v>342</v>
      </c>
      <c r="H611" s="228">
        <v>0.85</v>
      </c>
      <c r="I611" s="229"/>
      <c r="J611" s="230">
        <f>ROUND(I611*H611,2)</f>
        <v>0</v>
      </c>
      <c r="K611" s="226" t="s">
        <v>279</v>
      </c>
      <c r="L611" s="73"/>
      <c r="M611" s="231" t="s">
        <v>21</v>
      </c>
      <c r="N611" s="232" t="s">
        <v>47</v>
      </c>
      <c r="O611" s="48"/>
      <c r="P611" s="233">
        <f>O611*H611</f>
        <v>0</v>
      </c>
      <c r="Q611" s="233">
        <v>0.00363</v>
      </c>
      <c r="R611" s="233">
        <f>Q611*H611</f>
        <v>0.0030854999999999997</v>
      </c>
      <c r="S611" s="233">
        <v>0.196</v>
      </c>
      <c r="T611" s="234">
        <f>S611*H611</f>
        <v>0.1666</v>
      </c>
      <c r="AR611" s="24" t="s">
        <v>280</v>
      </c>
      <c r="AT611" s="24" t="s">
        <v>275</v>
      </c>
      <c r="AU611" s="24" t="s">
        <v>86</v>
      </c>
      <c r="AY611" s="24" t="s">
        <v>273</v>
      </c>
      <c r="BE611" s="235">
        <f>IF(N611="základní",J611,0)</f>
        <v>0</v>
      </c>
      <c r="BF611" s="235">
        <f>IF(N611="snížená",J611,0)</f>
        <v>0</v>
      </c>
      <c r="BG611" s="235">
        <f>IF(N611="zákl. přenesená",J611,0)</f>
        <v>0</v>
      </c>
      <c r="BH611" s="235">
        <f>IF(N611="sníž. přenesená",J611,0)</f>
        <v>0</v>
      </c>
      <c r="BI611" s="235">
        <f>IF(N611="nulová",J611,0)</f>
        <v>0</v>
      </c>
      <c r="BJ611" s="24" t="s">
        <v>84</v>
      </c>
      <c r="BK611" s="235">
        <f>ROUND(I611*H611,2)</f>
        <v>0</v>
      </c>
      <c r="BL611" s="24" t="s">
        <v>280</v>
      </c>
      <c r="BM611" s="24" t="s">
        <v>1263</v>
      </c>
    </row>
    <row r="612" spans="2:47" s="1" customFormat="1" ht="13.5">
      <c r="B612" s="47"/>
      <c r="C612" s="75"/>
      <c r="D612" s="236" t="s">
        <v>282</v>
      </c>
      <c r="E612" s="75"/>
      <c r="F612" s="237" t="s">
        <v>1249</v>
      </c>
      <c r="G612" s="75"/>
      <c r="H612" s="75"/>
      <c r="I612" s="194"/>
      <c r="J612" s="75"/>
      <c r="K612" s="75"/>
      <c r="L612" s="73"/>
      <c r="M612" s="238"/>
      <c r="N612" s="48"/>
      <c r="O612" s="48"/>
      <c r="P612" s="48"/>
      <c r="Q612" s="48"/>
      <c r="R612" s="48"/>
      <c r="S612" s="48"/>
      <c r="T612" s="96"/>
      <c r="AT612" s="24" t="s">
        <v>282</v>
      </c>
      <c r="AU612" s="24" t="s">
        <v>86</v>
      </c>
    </row>
    <row r="613" spans="2:51" s="11" customFormat="1" ht="13.5">
      <c r="B613" s="239"/>
      <c r="C613" s="240"/>
      <c r="D613" s="236" t="s">
        <v>304</v>
      </c>
      <c r="E613" s="241" t="s">
        <v>21</v>
      </c>
      <c r="F613" s="242" t="s">
        <v>1264</v>
      </c>
      <c r="G613" s="240"/>
      <c r="H613" s="243">
        <v>0.85</v>
      </c>
      <c r="I613" s="244"/>
      <c r="J613" s="240"/>
      <c r="K613" s="240"/>
      <c r="L613" s="245"/>
      <c r="M613" s="246"/>
      <c r="N613" s="247"/>
      <c r="O613" s="247"/>
      <c r="P613" s="247"/>
      <c r="Q613" s="247"/>
      <c r="R613" s="247"/>
      <c r="S613" s="247"/>
      <c r="T613" s="248"/>
      <c r="AT613" s="249" t="s">
        <v>304</v>
      </c>
      <c r="AU613" s="249" t="s">
        <v>86</v>
      </c>
      <c r="AV613" s="11" t="s">
        <v>86</v>
      </c>
      <c r="AW613" s="11" t="s">
        <v>40</v>
      </c>
      <c r="AX613" s="11" t="s">
        <v>84</v>
      </c>
      <c r="AY613" s="249" t="s">
        <v>273</v>
      </c>
    </row>
    <row r="614" spans="2:65" s="1" customFormat="1" ht="25.5" customHeight="1">
      <c r="B614" s="47"/>
      <c r="C614" s="224" t="s">
        <v>1265</v>
      </c>
      <c r="D614" s="224" t="s">
        <v>275</v>
      </c>
      <c r="E614" s="225" t="s">
        <v>1266</v>
      </c>
      <c r="F614" s="226" t="s">
        <v>1267</v>
      </c>
      <c r="G614" s="227" t="s">
        <v>342</v>
      </c>
      <c r="H614" s="228">
        <v>0.35</v>
      </c>
      <c r="I614" s="229"/>
      <c r="J614" s="230">
        <f>ROUND(I614*H614,2)</f>
        <v>0</v>
      </c>
      <c r="K614" s="226" t="s">
        <v>279</v>
      </c>
      <c r="L614" s="73"/>
      <c r="M614" s="231" t="s">
        <v>21</v>
      </c>
      <c r="N614" s="232" t="s">
        <v>47</v>
      </c>
      <c r="O614" s="48"/>
      <c r="P614" s="233">
        <f>O614*H614</f>
        <v>0</v>
      </c>
      <c r="Q614" s="233">
        <v>0.00417</v>
      </c>
      <c r="R614" s="233">
        <f>Q614*H614</f>
        <v>0.0014594999999999999</v>
      </c>
      <c r="S614" s="233">
        <v>0.283</v>
      </c>
      <c r="T614" s="234">
        <f>S614*H614</f>
        <v>0.09904999999999999</v>
      </c>
      <c r="AR614" s="24" t="s">
        <v>280</v>
      </c>
      <c r="AT614" s="24" t="s">
        <v>275</v>
      </c>
      <c r="AU614" s="24" t="s">
        <v>86</v>
      </c>
      <c r="AY614" s="24" t="s">
        <v>273</v>
      </c>
      <c r="BE614" s="235">
        <f>IF(N614="základní",J614,0)</f>
        <v>0</v>
      </c>
      <c r="BF614" s="235">
        <f>IF(N614="snížená",J614,0)</f>
        <v>0</v>
      </c>
      <c r="BG614" s="235">
        <f>IF(N614="zákl. přenesená",J614,0)</f>
        <v>0</v>
      </c>
      <c r="BH614" s="235">
        <f>IF(N614="sníž. přenesená",J614,0)</f>
        <v>0</v>
      </c>
      <c r="BI614" s="235">
        <f>IF(N614="nulová",J614,0)</f>
        <v>0</v>
      </c>
      <c r="BJ614" s="24" t="s">
        <v>84</v>
      </c>
      <c r="BK614" s="235">
        <f>ROUND(I614*H614,2)</f>
        <v>0</v>
      </c>
      <c r="BL614" s="24" t="s">
        <v>280</v>
      </c>
      <c r="BM614" s="24" t="s">
        <v>1268</v>
      </c>
    </row>
    <row r="615" spans="2:47" s="1" customFormat="1" ht="13.5">
      <c r="B615" s="47"/>
      <c r="C615" s="75"/>
      <c r="D615" s="236" t="s">
        <v>282</v>
      </c>
      <c r="E615" s="75"/>
      <c r="F615" s="237" t="s">
        <v>1249</v>
      </c>
      <c r="G615" s="75"/>
      <c r="H615" s="75"/>
      <c r="I615" s="194"/>
      <c r="J615" s="75"/>
      <c r="K615" s="75"/>
      <c r="L615" s="73"/>
      <c r="M615" s="238"/>
      <c r="N615" s="48"/>
      <c r="O615" s="48"/>
      <c r="P615" s="48"/>
      <c r="Q615" s="48"/>
      <c r="R615" s="48"/>
      <c r="S615" s="48"/>
      <c r="T615" s="96"/>
      <c r="AT615" s="24" t="s">
        <v>282</v>
      </c>
      <c r="AU615" s="24" t="s">
        <v>86</v>
      </c>
    </row>
    <row r="616" spans="2:65" s="1" customFormat="1" ht="38.25" customHeight="1">
      <c r="B616" s="47"/>
      <c r="C616" s="224" t="s">
        <v>1269</v>
      </c>
      <c r="D616" s="224" t="s">
        <v>275</v>
      </c>
      <c r="E616" s="225" t="s">
        <v>1270</v>
      </c>
      <c r="F616" s="226" t="s">
        <v>1271</v>
      </c>
      <c r="G616" s="227" t="s">
        <v>314</v>
      </c>
      <c r="H616" s="228">
        <v>73.99</v>
      </c>
      <c r="I616" s="229"/>
      <c r="J616" s="230">
        <f>ROUND(I616*H616,2)</f>
        <v>0</v>
      </c>
      <c r="K616" s="226" t="s">
        <v>279</v>
      </c>
      <c r="L616" s="73"/>
      <c r="M616" s="231" t="s">
        <v>21</v>
      </c>
      <c r="N616" s="232" t="s">
        <v>47</v>
      </c>
      <c r="O616" s="48"/>
      <c r="P616" s="233">
        <f>O616*H616</f>
        <v>0</v>
      </c>
      <c r="Q616" s="233">
        <v>0</v>
      </c>
      <c r="R616" s="233">
        <f>Q616*H616</f>
        <v>0</v>
      </c>
      <c r="S616" s="233">
        <v>0.45</v>
      </c>
      <c r="T616" s="234">
        <f>S616*H616</f>
        <v>33.2955</v>
      </c>
      <c r="AR616" s="24" t="s">
        <v>280</v>
      </c>
      <c r="AT616" s="24" t="s">
        <v>275</v>
      </c>
      <c r="AU616" s="24" t="s">
        <v>86</v>
      </c>
      <c r="AY616" s="24" t="s">
        <v>273</v>
      </c>
      <c r="BE616" s="235">
        <f>IF(N616="základní",J616,0)</f>
        <v>0</v>
      </c>
      <c r="BF616" s="235">
        <f>IF(N616="snížená",J616,0)</f>
        <v>0</v>
      </c>
      <c r="BG616" s="235">
        <f>IF(N616="zákl. přenesená",J616,0)</f>
        <v>0</v>
      </c>
      <c r="BH616" s="235">
        <f>IF(N616="sníž. přenesená",J616,0)</f>
        <v>0</v>
      </c>
      <c r="BI616" s="235">
        <f>IF(N616="nulová",J616,0)</f>
        <v>0</v>
      </c>
      <c r="BJ616" s="24" t="s">
        <v>84</v>
      </c>
      <c r="BK616" s="235">
        <f>ROUND(I616*H616,2)</f>
        <v>0</v>
      </c>
      <c r="BL616" s="24" t="s">
        <v>280</v>
      </c>
      <c r="BM616" s="24" t="s">
        <v>1272</v>
      </c>
    </row>
    <row r="617" spans="2:47" s="1" customFormat="1" ht="13.5">
      <c r="B617" s="47"/>
      <c r="C617" s="75"/>
      <c r="D617" s="236" t="s">
        <v>282</v>
      </c>
      <c r="E617" s="75"/>
      <c r="F617" s="237" t="s">
        <v>1273</v>
      </c>
      <c r="G617" s="75"/>
      <c r="H617" s="75"/>
      <c r="I617" s="194"/>
      <c r="J617" s="75"/>
      <c r="K617" s="75"/>
      <c r="L617" s="73"/>
      <c r="M617" s="238"/>
      <c r="N617" s="48"/>
      <c r="O617" s="48"/>
      <c r="P617" s="48"/>
      <c r="Q617" s="48"/>
      <c r="R617" s="48"/>
      <c r="S617" s="48"/>
      <c r="T617" s="96"/>
      <c r="AT617" s="24" t="s">
        <v>282</v>
      </c>
      <c r="AU617" s="24" t="s">
        <v>86</v>
      </c>
    </row>
    <row r="618" spans="2:51" s="11" customFormat="1" ht="13.5">
      <c r="B618" s="239"/>
      <c r="C618" s="240"/>
      <c r="D618" s="236" t="s">
        <v>304</v>
      </c>
      <c r="E618" s="241" t="s">
        <v>21</v>
      </c>
      <c r="F618" s="242" t="s">
        <v>1274</v>
      </c>
      <c r="G618" s="240"/>
      <c r="H618" s="243">
        <v>73.99</v>
      </c>
      <c r="I618" s="244"/>
      <c r="J618" s="240"/>
      <c r="K618" s="240"/>
      <c r="L618" s="245"/>
      <c r="M618" s="246"/>
      <c r="N618" s="247"/>
      <c r="O618" s="247"/>
      <c r="P618" s="247"/>
      <c r="Q618" s="247"/>
      <c r="R618" s="247"/>
      <c r="S618" s="247"/>
      <c r="T618" s="248"/>
      <c r="AT618" s="249" t="s">
        <v>304</v>
      </c>
      <c r="AU618" s="249" t="s">
        <v>86</v>
      </c>
      <c r="AV618" s="11" t="s">
        <v>86</v>
      </c>
      <c r="AW618" s="11" t="s">
        <v>40</v>
      </c>
      <c r="AX618" s="11" t="s">
        <v>84</v>
      </c>
      <c r="AY618" s="249" t="s">
        <v>273</v>
      </c>
    </row>
    <row r="619" spans="2:65" s="1" customFormat="1" ht="25.5" customHeight="1">
      <c r="B619" s="47"/>
      <c r="C619" s="224" t="s">
        <v>1275</v>
      </c>
      <c r="D619" s="224" t="s">
        <v>275</v>
      </c>
      <c r="E619" s="225" t="s">
        <v>1276</v>
      </c>
      <c r="F619" s="226" t="s">
        <v>1277</v>
      </c>
      <c r="G619" s="227" t="s">
        <v>314</v>
      </c>
      <c r="H619" s="228">
        <v>89.098</v>
      </c>
      <c r="I619" s="229"/>
      <c r="J619" s="230">
        <f>ROUND(I619*H619,2)</f>
        <v>0</v>
      </c>
      <c r="K619" s="226" t="s">
        <v>279</v>
      </c>
      <c r="L619" s="73"/>
      <c r="M619" s="231" t="s">
        <v>21</v>
      </c>
      <c r="N619" s="232" t="s">
        <v>47</v>
      </c>
      <c r="O619" s="48"/>
      <c r="P619" s="233">
        <f>O619*H619</f>
        <v>0</v>
      </c>
      <c r="Q619" s="233">
        <v>0.0001</v>
      </c>
      <c r="R619" s="233">
        <f>Q619*H619</f>
        <v>0.0089098</v>
      </c>
      <c r="S619" s="233">
        <v>2.41</v>
      </c>
      <c r="T619" s="234">
        <f>S619*H619</f>
        <v>214.72618</v>
      </c>
      <c r="AR619" s="24" t="s">
        <v>280</v>
      </c>
      <c r="AT619" s="24" t="s">
        <v>275</v>
      </c>
      <c r="AU619" s="24" t="s">
        <v>86</v>
      </c>
      <c r="AY619" s="24" t="s">
        <v>273</v>
      </c>
      <c r="BE619" s="235">
        <f>IF(N619="základní",J619,0)</f>
        <v>0</v>
      </c>
      <c r="BF619" s="235">
        <f>IF(N619="snížená",J619,0)</f>
        <v>0</v>
      </c>
      <c r="BG619" s="235">
        <f>IF(N619="zákl. přenesená",J619,0)</f>
        <v>0</v>
      </c>
      <c r="BH619" s="235">
        <f>IF(N619="sníž. přenesená",J619,0)</f>
        <v>0</v>
      </c>
      <c r="BI619" s="235">
        <f>IF(N619="nulová",J619,0)</f>
        <v>0</v>
      </c>
      <c r="BJ619" s="24" t="s">
        <v>84</v>
      </c>
      <c r="BK619" s="235">
        <f>ROUND(I619*H619,2)</f>
        <v>0</v>
      </c>
      <c r="BL619" s="24" t="s">
        <v>280</v>
      </c>
      <c r="BM619" s="24" t="s">
        <v>1278</v>
      </c>
    </row>
    <row r="620" spans="2:47" s="1" customFormat="1" ht="13.5">
      <c r="B620" s="47"/>
      <c r="C620" s="75"/>
      <c r="D620" s="236" t="s">
        <v>282</v>
      </c>
      <c r="E620" s="75"/>
      <c r="F620" s="237" t="s">
        <v>1279</v>
      </c>
      <c r="G620" s="75"/>
      <c r="H620" s="75"/>
      <c r="I620" s="194"/>
      <c r="J620" s="75"/>
      <c r="K620" s="75"/>
      <c r="L620" s="73"/>
      <c r="M620" s="238"/>
      <c r="N620" s="48"/>
      <c r="O620" s="48"/>
      <c r="P620" s="48"/>
      <c r="Q620" s="48"/>
      <c r="R620" s="48"/>
      <c r="S620" s="48"/>
      <c r="T620" s="96"/>
      <c r="AT620" s="24" t="s">
        <v>282</v>
      </c>
      <c r="AU620" s="24" t="s">
        <v>86</v>
      </c>
    </row>
    <row r="621" spans="2:51" s="11" customFormat="1" ht="13.5">
      <c r="B621" s="239"/>
      <c r="C621" s="240"/>
      <c r="D621" s="236" t="s">
        <v>304</v>
      </c>
      <c r="E621" s="241" t="s">
        <v>21</v>
      </c>
      <c r="F621" s="242" t="s">
        <v>1280</v>
      </c>
      <c r="G621" s="240"/>
      <c r="H621" s="243">
        <v>15.019</v>
      </c>
      <c r="I621" s="244"/>
      <c r="J621" s="240"/>
      <c r="K621" s="240"/>
      <c r="L621" s="245"/>
      <c r="M621" s="246"/>
      <c r="N621" s="247"/>
      <c r="O621" s="247"/>
      <c r="P621" s="247"/>
      <c r="Q621" s="247"/>
      <c r="R621" s="247"/>
      <c r="S621" s="247"/>
      <c r="T621" s="248"/>
      <c r="AT621" s="249" t="s">
        <v>304</v>
      </c>
      <c r="AU621" s="249" t="s">
        <v>86</v>
      </c>
      <c r="AV621" s="11" t="s">
        <v>86</v>
      </c>
      <c r="AW621" s="11" t="s">
        <v>40</v>
      </c>
      <c r="AX621" s="11" t="s">
        <v>76</v>
      </c>
      <c r="AY621" s="249" t="s">
        <v>273</v>
      </c>
    </row>
    <row r="622" spans="2:51" s="11" customFormat="1" ht="13.5">
      <c r="B622" s="239"/>
      <c r="C622" s="240"/>
      <c r="D622" s="236" t="s">
        <v>304</v>
      </c>
      <c r="E622" s="241" t="s">
        <v>21</v>
      </c>
      <c r="F622" s="242" t="s">
        <v>1281</v>
      </c>
      <c r="G622" s="240"/>
      <c r="H622" s="243">
        <v>3.179</v>
      </c>
      <c r="I622" s="244"/>
      <c r="J622" s="240"/>
      <c r="K622" s="240"/>
      <c r="L622" s="245"/>
      <c r="M622" s="246"/>
      <c r="N622" s="247"/>
      <c r="O622" s="247"/>
      <c r="P622" s="247"/>
      <c r="Q622" s="247"/>
      <c r="R622" s="247"/>
      <c r="S622" s="247"/>
      <c r="T622" s="248"/>
      <c r="AT622" s="249" t="s">
        <v>304</v>
      </c>
      <c r="AU622" s="249" t="s">
        <v>86</v>
      </c>
      <c r="AV622" s="11" t="s">
        <v>86</v>
      </c>
      <c r="AW622" s="11" t="s">
        <v>40</v>
      </c>
      <c r="AX622" s="11" t="s">
        <v>76</v>
      </c>
      <c r="AY622" s="249" t="s">
        <v>273</v>
      </c>
    </row>
    <row r="623" spans="2:51" s="11" customFormat="1" ht="13.5">
      <c r="B623" s="239"/>
      <c r="C623" s="240"/>
      <c r="D623" s="236" t="s">
        <v>304</v>
      </c>
      <c r="E623" s="241" t="s">
        <v>21</v>
      </c>
      <c r="F623" s="242" t="s">
        <v>1282</v>
      </c>
      <c r="G623" s="240"/>
      <c r="H623" s="243">
        <v>0.135</v>
      </c>
      <c r="I623" s="244"/>
      <c r="J623" s="240"/>
      <c r="K623" s="240"/>
      <c r="L623" s="245"/>
      <c r="M623" s="246"/>
      <c r="N623" s="247"/>
      <c r="O623" s="247"/>
      <c r="P623" s="247"/>
      <c r="Q623" s="247"/>
      <c r="R623" s="247"/>
      <c r="S623" s="247"/>
      <c r="T623" s="248"/>
      <c r="AT623" s="249" t="s">
        <v>304</v>
      </c>
      <c r="AU623" s="249" t="s">
        <v>86</v>
      </c>
      <c r="AV623" s="11" t="s">
        <v>86</v>
      </c>
      <c r="AW623" s="11" t="s">
        <v>40</v>
      </c>
      <c r="AX623" s="11" t="s">
        <v>76</v>
      </c>
      <c r="AY623" s="249" t="s">
        <v>273</v>
      </c>
    </row>
    <row r="624" spans="2:51" s="13" customFormat="1" ht="13.5">
      <c r="B624" s="271"/>
      <c r="C624" s="272"/>
      <c r="D624" s="236" t="s">
        <v>304</v>
      </c>
      <c r="E624" s="273" t="s">
        <v>21</v>
      </c>
      <c r="F624" s="274" t="s">
        <v>1283</v>
      </c>
      <c r="G624" s="272"/>
      <c r="H624" s="273" t="s">
        <v>21</v>
      </c>
      <c r="I624" s="275"/>
      <c r="J624" s="272"/>
      <c r="K624" s="272"/>
      <c r="L624" s="276"/>
      <c r="M624" s="277"/>
      <c r="N624" s="278"/>
      <c r="O624" s="278"/>
      <c r="P624" s="278"/>
      <c r="Q624" s="278"/>
      <c r="R624" s="278"/>
      <c r="S624" s="278"/>
      <c r="T624" s="279"/>
      <c r="AT624" s="280" t="s">
        <v>304</v>
      </c>
      <c r="AU624" s="280" t="s">
        <v>86</v>
      </c>
      <c r="AV624" s="13" t="s">
        <v>84</v>
      </c>
      <c r="AW624" s="13" t="s">
        <v>40</v>
      </c>
      <c r="AX624" s="13" t="s">
        <v>76</v>
      </c>
      <c r="AY624" s="280" t="s">
        <v>273</v>
      </c>
    </row>
    <row r="625" spans="2:51" s="11" customFormat="1" ht="13.5">
      <c r="B625" s="239"/>
      <c r="C625" s="240"/>
      <c r="D625" s="236" t="s">
        <v>304</v>
      </c>
      <c r="E625" s="241" t="s">
        <v>21</v>
      </c>
      <c r="F625" s="242" t="s">
        <v>1284</v>
      </c>
      <c r="G625" s="240"/>
      <c r="H625" s="243">
        <v>39.408</v>
      </c>
      <c r="I625" s="244"/>
      <c r="J625" s="240"/>
      <c r="K625" s="240"/>
      <c r="L625" s="245"/>
      <c r="M625" s="246"/>
      <c r="N625" s="247"/>
      <c r="O625" s="247"/>
      <c r="P625" s="247"/>
      <c r="Q625" s="247"/>
      <c r="R625" s="247"/>
      <c r="S625" s="247"/>
      <c r="T625" s="248"/>
      <c r="AT625" s="249" t="s">
        <v>304</v>
      </c>
      <c r="AU625" s="249" t="s">
        <v>86</v>
      </c>
      <c r="AV625" s="11" t="s">
        <v>86</v>
      </c>
      <c r="AW625" s="11" t="s">
        <v>40</v>
      </c>
      <c r="AX625" s="11" t="s">
        <v>76</v>
      </c>
      <c r="AY625" s="249" t="s">
        <v>273</v>
      </c>
    </row>
    <row r="626" spans="2:51" s="11" customFormat="1" ht="13.5">
      <c r="B626" s="239"/>
      <c r="C626" s="240"/>
      <c r="D626" s="236" t="s">
        <v>304</v>
      </c>
      <c r="E626" s="241" t="s">
        <v>21</v>
      </c>
      <c r="F626" s="242" t="s">
        <v>1285</v>
      </c>
      <c r="G626" s="240"/>
      <c r="H626" s="243">
        <v>12.695</v>
      </c>
      <c r="I626" s="244"/>
      <c r="J626" s="240"/>
      <c r="K626" s="240"/>
      <c r="L626" s="245"/>
      <c r="M626" s="246"/>
      <c r="N626" s="247"/>
      <c r="O626" s="247"/>
      <c r="P626" s="247"/>
      <c r="Q626" s="247"/>
      <c r="R626" s="247"/>
      <c r="S626" s="247"/>
      <c r="T626" s="248"/>
      <c r="AT626" s="249" t="s">
        <v>304</v>
      </c>
      <c r="AU626" s="249" t="s">
        <v>86</v>
      </c>
      <c r="AV626" s="11" t="s">
        <v>86</v>
      </c>
      <c r="AW626" s="11" t="s">
        <v>40</v>
      </c>
      <c r="AX626" s="11" t="s">
        <v>76</v>
      </c>
      <c r="AY626" s="249" t="s">
        <v>273</v>
      </c>
    </row>
    <row r="627" spans="2:51" s="11" customFormat="1" ht="13.5">
      <c r="B627" s="239"/>
      <c r="C627" s="240"/>
      <c r="D627" s="236" t="s">
        <v>304</v>
      </c>
      <c r="E627" s="241" t="s">
        <v>21</v>
      </c>
      <c r="F627" s="242" t="s">
        <v>1286</v>
      </c>
      <c r="G627" s="240"/>
      <c r="H627" s="243">
        <v>0.516</v>
      </c>
      <c r="I627" s="244"/>
      <c r="J627" s="240"/>
      <c r="K627" s="240"/>
      <c r="L627" s="245"/>
      <c r="M627" s="246"/>
      <c r="N627" s="247"/>
      <c r="O627" s="247"/>
      <c r="P627" s="247"/>
      <c r="Q627" s="247"/>
      <c r="R627" s="247"/>
      <c r="S627" s="247"/>
      <c r="T627" s="248"/>
      <c r="AT627" s="249" t="s">
        <v>304</v>
      </c>
      <c r="AU627" s="249" t="s">
        <v>86</v>
      </c>
      <c r="AV627" s="11" t="s">
        <v>86</v>
      </c>
      <c r="AW627" s="11" t="s">
        <v>40</v>
      </c>
      <c r="AX627" s="11" t="s">
        <v>76</v>
      </c>
      <c r="AY627" s="249" t="s">
        <v>273</v>
      </c>
    </row>
    <row r="628" spans="2:51" s="11" customFormat="1" ht="13.5">
      <c r="B628" s="239"/>
      <c r="C628" s="240"/>
      <c r="D628" s="236" t="s">
        <v>304</v>
      </c>
      <c r="E628" s="241" t="s">
        <v>21</v>
      </c>
      <c r="F628" s="242" t="s">
        <v>1287</v>
      </c>
      <c r="G628" s="240"/>
      <c r="H628" s="243">
        <v>9.684</v>
      </c>
      <c r="I628" s="244"/>
      <c r="J628" s="240"/>
      <c r="K628" s="240"/>
      <c r="L628" s="245"/>
      <c r="M628" s="246"/>
      <c r="N628" s="247"/>
      <c r="O628" s="247"/>
      <c r="P628" s="247"/>
      <c r="Q628" s="247"/>
      <c r="R628" s="247"/>
      <c r="S628" s="247"/>
      <c r="T628" s="248"/>
      <c r="AT628" s="249" t="s">
        <v>304</v>
      </c>
      <c r="AU628" s="249" t="s">
        <v>86</v>
      </c>
      <c r="AV628" s="11" t="s">
        <v>86</v>
      </c>
      <c r="AW628" s="11" t="s">
        <v>40</v>
      </c>
      <c r="AX628" s="11" t="s">
        <v>76</v>
      </c>
      <c r="AY628" s="249" t="s">
        <v>273</v>
      </c>
    </row>
    <row r="629" spans="2:51" s="11" customFormat="1" ht="13.5">
      <c r="B629" s="239"/>
      <c r="C629" s="240"/>
      <c r="D629" s="236" t="s">
        <v>304</v>
      </c>
      <c r="E629" s="241" t="s">
        <v>21</v>
      </c>
      <c r="F629" s="242" t="s">
        <v>1288</v>
      </c>
      <c r="G629" s="240"/>
      <c r="H629" s="243">
        <v>5.004</v>
      </c>
      <c r="I629" s="244"/>
      <c r="J629" s="240"/>
      <c r="K629" s="240"/>
      <c r="L629" s="245"/>
      <c r="M629" s="246"/>
      <c r="N629" s="247"/>
      <c r="O629" s="247"/>
      <c r="P629" s="247"/>
      <c r="Q629" s="247"/>
      <c r="R629" s="247"/>
      <c r="S629" s="247"/>
      <c r="T629" s="248"/>
      <c r="AT629" s="249" t="s">
        <v>304</v>
      </c>
      <c r="AU629" s="249" t="s">
        <v>86</v>
      </c>
      <c r="AV629" s="11" t="s">
        <v>86</v>
      </c>
      <c r="AW629" s="11" t="s">
        <v>40</v>
      </c>
      <c r="AX629" s="11" t="s">
        <v>76</v>
      </c>
      <c r="AY629" s="249" t="s">
        <v>273</v>
      </c>
    </row>
    <row r="630" spans="2:51" s="11" customFormat="1" ht="13.5">
      <c r="B630" s="239"/>
      <c r="C630" s="240"/>
      <c r="D630" s="236" t="s">
        <v>304</v>
      </c>
      <c r="E630" s="241" t="s">
        <v>21</v>
      </c>
      <c r="F630" s="242" t="s">
        <v>1289</v>
      </c>
      <c r="G630" s="240"/>
      <c r="H630" s="243">
        <v>3.458</v>
      </c>
      <c r="I630" s="244"/>
      <c r="J630" s="240"/>
      <c r="K630" s="240"/>
      <c r="L630" s="245"/>
      <c r="M630" s="246"/>
      <c r="N630" s="247"/>
      <c r="O630" s="247"/>
      <c r="P630" s="247"/>
      <c r="Q630" s="247"/>
      <c r="R630" s="247"/>
      <c r="S630" s="247"/>
      <c r="T630" s="248"/>
      <c r="AT630" s="249" t="s">
        <v>304</v>
      </c>
      <c r="AU630" s="249" t="s">
        <v>86</v>
      </c>
      <c r="AV630" s="11" t="s">
        <v>86</v>
      </c>
      <c r="AW630" s="11" t="s">
        <v>40</v>
      </c>
      <c r="AX630" s="11" t="s">
        <v>76</v>
      </c>
      <c r="AY630" s="249" t="s">
        <v>273</v>
      </c>
    </row>
    <row r="631" spans="2:51" s="12" customFormat="1" ht="13.5">
      <c r="B631" s="250"/>
      <c r="C631" s="251"/>
      <c r="D631" s="236" t="s">
        <v>304</v>
      </c>
      <c r="E631" s="252" t="s">
        <v>21</v>
      </c>
      <c r="F631" s="253" t="s">
        <v>338</v>
      </c>
      <c r="G631" s="251"/>
      <c r="H631" s="254">
        <v>89.098</v>
      </c>
      <c r="I631" s="255"/>
      <c r="J631" s="251"/>
      <c r="K631" s="251"/>
      <c r="L631" s="256"/>
      <c r="M631" s="257"/>
      <c r="N631" s="258"/>
      <c r="O631" s="258"/>
      <c r="P631" s="258"/>
      <c r="Q631" s="258"/>
      <c r="R631" s="258"/>
      <c r="S631" s="258"/>
      <c r="T631" s="259"/>
      <c r="AT631" s="260" t="s">
        <v>304</v>
      </c>
      <c r="AU631" s="260" t="s">
        <v>86</v>
      </c>
      <c r="AV631" s="12" t="s">
        <v>280</v>
      </c>
      <c r="AW631" s="12" t="s">
        <v>40</v>
      </c>
      <c r="AX631" s="12" t="s">
        <v>84</v>
      </c>
      <c r="AY631" s="260" t="s">
        <v>273</v>
      </c>
    </row>
    <row r="632" spans="2:65" s="1" customFormat="1" ht="16.5" customHeight="1">
      <c r="B632" s="47"/>
      <c r="C632" s="224" t="s">
        <v>1290</v>
      </c>
      <c r="D632" s="224" t="s">
        <v>275</v>
      </c>
      <c r="E632" s="225" t="s">
        <v>1291</v>
      </c>
      <c r="F632" s="226" t="s">
        <v>1292</v>
      </c>
      <c r="G632" s="227" t="s">
        <v>295</v>
      </c>
      <c r="H632" s="228">
        <v>221.249</v>
      </c>
      <c r="I632" s="229"/>
      <c r="J632" s="230">
        <f>ROUND(I632*H632,2)</f>
        <v>0</v>
      </c>
      <c r="K632" s="226" t="s">
        <v>279</v>
      </c>
      <c r="L632" s="73"/>
      <c r="M632" s="231" t="s">
        <v>21</v>
      </c>
      <c r="N632" s="232" t="s">
        <v>47</v>
      </c>
      <c r="O632" s="48"/>
      <c r="P632" s="233">
        <f>O632*H632</f>
        <v>0</v>
      </c>
      <c r="Q632" s="233">
        <v>0</v>
      </c>
      <c r="R632" s="233">
        <f>Q632*H632</f>
        <v>0</v>
      </c>
      <c r="S632" s="233">
        <v>0</v>
      </c>
      <c r="T632" s="234">
        <f>S632*H632</f>
        <v>0</v>
      </c>
      <c r="AR632" s="24" t="s">
        <v>280</v>
      </c>
      <c r="AT632" s="24" t="s">
        <v>275</v>
      </c>
      <c r="AU632" s="24" t="s">
        <v>86</v>
      </c>
      <c r="AY632" s="24" t="s">
        <v>273</v>
      </c>
      <c r="BE632" s="235">
        <f>IF(N632="základní",J632,0)</f>
        <v>0</v>
      </c>
      <c r="BF632" s="235">
        <f>IF(N632="snížená",J632,0)</f>
        <v>0</v>
      </c>
      <c r="BG632" s="235">
        <f>IF(N632="zákl. přenesená",J632,0)</f>
        <v>0</v>
      </c>
      <c r="BH632" s="235">
        <f>IF(N632="sníž. přenesená",J632,0)</f>
        <v>0</v>
      </c>
      <c r="BI632" s="235">
        <f>IF(N632="nulová",J632,0)</f>
        <v>0</v>
      </c>
      <c r="BJ632" s="24" t="s">
        <v>84</v>
      </c>
      <c r="BK632" s="235">
        <f>ROUND(I632*H632,2)</f>
        <v>0</v>
      </c>
      <c r="BL632" s="24" t="s">
        <v>280</v>
      </c>
      <c r="BM632" s="24" t="s">
        <v>1293</v>
      </c>
    </row>
    <row r="633" spans="2:47" s="1" customFormat="1" ht="13.5">
      <c r="B633" s="47"/>
      <c r="C633" s="75"/>
      <c r="D633" s="236" t="s">
        <v>282</v>
      </c>
      <c r="E633" s="75"/>
      <c r="F633" s="237" t="s">
        <v>1294</v>
      </c>
      <c r="G633" s="75"/>
      <c r="H633" s="75"/>
      <c r="I633" s="194"/>
      <c r="J633" s="75"/>
      <c r="K633" s="75"/>
      <c r="L633" s="73"/>
      <c r="M633" s="238"/>
      <c r="N633" s="48"/>
      <c r="O633" s="48"/>
      <c r="P633" s="48"/>
      <c r="Q633" s="48"/>
      <c r="R633" s="48"/>
      <c r="S633" s="48"/>
      <c r="T633" s="96"/>
      <c r="AT633" s="24" t="s">
        <v>282</v>
      </c>
      <c r="AU633" s="24" t="s">
        <v>86</v>
      </c>
    </row>
    <row r="634" spans="2:51" s="11" customFormat="1" ht="13.5">
      <c r="B634" s="239"/>
      <c r="C634" s="240"/>
      <c r="D634" s="236" t="s">
        <v>304</v>
      </c>
      <c r="E634" s="241" t="s">
        <v>21</v>
      </c>
      <c r="F634" s="242" t="s">
        <v>1295</v>
      </c>
      <c r="G634" s="240"/>
      <c r="H634" s="243">
        <v>69.549</v>
      </c>
      <c r="I634" s="244"/>
      <c r="J634" s="240"/>
      <c r="K634" s="240"/>
      <c r="L634" s="245"/>
      <c r="M634" s="246"/>
      <c r="N634" s="247"/>
      <c r="O634" s="247"/>
      <c r="P634" s="247"/>
      <c r="Q634" s="247"/>
      <c r="R634" s="247"/>
      <c r="S634" s="247"/>
      <c r="T634" s="248"/>
      <c r="AT634" s="249" t="s">
        <v>304</v>
      </c>
      <c r="AU634" s="249" t="s">
        <v>86</v>
      </c>
      <c r="AV634" s="11" t="s">
        <v>86</v>
      </c>
      <c r="AW634" s="11" t="s">
        <v>40</v>
      </c>
      <c r="AX634" s="11" t="s">
        <v>76</v>
      </c>
      <c r="AY634" s="249" t="s">
        <v>273</v>
      </c>
    </row>
    <row r="635" spans="2:51" s="11" customFormat="1" ht="13.5">
      <c r="B635" s="239"/>
      <c r="C635" s="240"/>
      <c r="D635" s="236" t="s">
        <v>304</v>
      </c>
      <c r="E635" s="241" t="s">
        <v>21</v>
      </c>
      <c r="F635" s="242" t="s">
        <v>1296</v>
      </c>
      <c r="G635" s="240"/>
      <c r="H635" s="243">
        <v>33.65</v>
      </c>
      <c r="I635" s="244"/>
      <c r="J635" s="240"/>
      <c r="K635" s="240"/>
      <c r="L635" s="245"/>
      <c r="M635" s="246"/>
      <c r="N635" s="247"/>
      <c r="O635" s="247"/>
      <c r="P635" s="247"/>
      <c r="Q635" s="247"/>
      <c r="R635" s="247"/>
      <c r="S635" s="247"/>
      <c r="T635" s="248"/>
      <c r="AT635" s="249" t="s">
        <v>304</v>
      </c>
      <c r="AU635" s="249" t="s">
        <v>86</v>
      </c>
      <c r="AV635" s="11" t="s">
        <v>86</v>
      </c>
      <c r="AW635" s="11" t="s">
        <v>40</v>
      </c>
      <c r="AX635" s="11" t="s">
        <v>76</v>
      </c>
      <c r="AY635" s="249" t="s">
        <v>273</v>
      </c>
    </row>
    <row r="636" spans="2:51" s="11" customFormat="1" ht="13.5">
      <c r="B636" s="239"/>
      <c r="C636" s="240"/>
      <c r="D636" s="236" t="s">
        <v>304</v>
      </c>
      <c r="E636" s="241" t="s">
        <v>21</v>
      </c>
      <c r="F636" s="242" t="s">
        <v>1297</v>
      </c>
      <c r="G636" s="240"/>
      <c r="H636" s="243">
        <v>28.66</v>
      </c>
      <c r="I636" s="244"/>
      <c r="J636" s="240"/>
      <c r="K636" s="240"/>
      <c r="L636" s="245"/>
      <c r="M636" s="246"/>
      <c r="N636" s="247"/>
      <c r="O636" s="247"/>
      <c r="P636" s="247"/>
      <c r="Q636" s="247"/>
      <c r="R636" s="247"/>
      <c r="S636" s="247"/>
      <c r="T636" s="248"/>
      <c r="AT636" s="249" t="s">
        <v>304</v>
      </c>
      <c r="AU636" s="249" t="s">
        <v>86</v>
      </c>
      <c r="AV636" s="11" t="s">
        <v>86</v>
      </c>
      <c r="AW636" s="11" t="s">
        <v>40</v>
      </c>
      <c r="AX636" s="11" t="s">
        <v>76</v>
      </c>
      <c r="AY636" s="249" t="s">
        <v>273</v>
      </c>
    </row>
    <row r="637" spans="2:51" s="11" customFormat="1" ht="13.5">
      <c r="B637" s="239"/>
      <c r="C637" s="240"/>
      <c r="D637" s="236" t="s">
        <v>304</v>
      </c>
      <c r="E637" s="241" t="s">
        <v>21</v>
      </c>
      <c r="F637" s="242" t="s">
        <v>1298</v>
      </c>
      <c r="G637" s="240"/>
      <c r="H637" s="243">
        <v>89.39</v>
      </c>
      <c r="I637" s="244"/>
      <c r="J637" s="240"/>
      <c r="K637" s="240"/>
      <c r="L637" s="245"/>
      <c r="M637" s="246"/>
      <c r="N637" s="247"/>
      <c r="O637" s="247"/>
      <c r="P637" s="247"/>
      <c r="Q637" s="247"/>
      <c r="R637" s="247"/>
      <c r="S637" s="247"/>
      <c r="T637" s="248"/>
      <c r="AT637" s="249" t="s">
        <v>304</v>
      </c>
      <c r="AU637" s="249" t="s">
        <v>86</v>
      </c>
      <c r="AV637" s="11" t="s">
        <v>86</v>
      </c>
      <c r="AW637" s="11" t="s">
        <v>40</v>
      </c>
      <c r="AX637" s="11" t="s">
        <v>76</v>
      </c>
      <c r="AY637" s="249" t="s">
        <v>273</v>
      </c>
    </row>
    <row r="638" spans="2:51" s="12" customFormat="1" ht="13.5">
      <c r="B638" s="250"/>
      <c r="C638" s="251"/>
      <c r="D638" s="236" t="s">
        <v>304</v>
      </c>
      <c r="E638" s="252" t="s">
        <v>208</v>
      </c>
      <c r="F638" s="253" t="s">
        <v>338</v>
      </c>
      <c r="G638" s="251"/>
      <c r="H638" s="254">
        <v>221.249</v>
      </c>
      <c r="I638" s="255"/>
      <c r="J638" s="251"/>
      <c r="K638" s="251"/>
      <c r="L638" s="256"/>
      <c r="M638" s="257"/>
      <c r="N638" s="258"/>
      <c r="O638" s="258"/>
      <c r="P638" s="258"/>
      <c r="Q638" s="258"/>
      <c r="R638" s="258"/>
      <c r="S638" s="258"/>
      <c r="T638" s="259"/>
      <c r="AT638" s="260" t="s">
        <v>304</v>
      </c>
      <c r="AU638" s="260" t="s">
        <v>86</v>
      </c>
      <c r="AV638" s="12" t="s">
        <v>280</v>
      </c>
      <c r="AW638" s="12" t="s">
        <v>40</v>
      </c>
      <c r="AX638" s="12" t="s">
        <v>84</v>
      </c>
      <c r="AY638" s="260" t="s">
        <v>273</v>
      </c>
    </row>
    <row r="639" spans="2:65" s="1" customFormat="1" ht="16.5" customHeight="1">
      <c r="B639" s="47"/>
      <c r="C639" s="224" t="s">
        <v>1299</v>
      </c>
      <c r="D639" s="224" t="s">
        <v>275</v>
      </c>
      <c r="E639" s="225" t="s">
        <v>1300</v>
      </c>
      <c r="F639" s="226" t="s">
        <v>1301</v>
      </c>
      <c r="G639" s="227" t="s">
        <v>295</v>
      </c>
      <c r="H639" s="228">
        <v>221.249</v>
      </c>
      <c r="I639" s="229"/>
      <c r="J639" s="230">
        <f>ROUND(I639*H639,2)</f>
        <v>0</v>
      </c>
      <c r="K639" s="226" t="s">
        <v>279</v>
      </c>
      <c r="L639" s="73"/>
      <c r="M639" s="231" t="s">
        <v>21</v>
      </c>
      <c r="N639" s="232" t="s">
        <v>47</v>
      </c>
      <c r="O639" s="48"/>
      <c r="P639" s="233">
        <f>O639*H639</f>
        <v>0</v>
      </c>
      <c r="Q639" s="233">
        <v>0.048</v>
      </c>
      <c r="R639" s="233">
        <f>Q639*H639</f>
        <v>10.619952</v>
      </c>
      <c r="S639" s="233">
        <v>0.048</v>
      </c>
      <c r="T639" s="234">
        <f>S639*H639</f>
        <v>10.619952</v>
      </c>
      <c r="AR639" s="24" t="s">
        <v>280</v>
      </c>
      <c r="AT639" s="24" t="s">
        <v>275</v>
      </c>
      <c r="AU639" s="24" t="s">
        <v>86</v>
      </c>
      <c r="AY639" s="24" t="s">
        <v>273</v>
      </c>
      <c r="BE639" s="235">
        <f>IF(N639="základní",J639,0)</f>
        <v>0</v>
      </c>
      <c r="BF639" s="235">
        <f>IF(N639="snížená",J639,0)</f>
        <v>0</v>
      </c>
      <c r="BG639" s="235">
        <f>IF(N639="zákl. přenesená",J639,0)</f>
        <v>0</v>
      </c>
      <c r="BH639" s="235">
        <f>IF(N639="sníž. přenesená",J639,0)</f>
        <v>0</v>
      </c>
      <c r="BI639" s="235">
        <f>IF(N639="nulová",J639,0)</f>
        <v>0</v>
      </c>
      <c r="BJ639" s="24" t="s">
        <v>84</v>
      </c>
      <c r="BK639" s="235">
        <f>ROUND(I639*H639,2)</f>
        <v>0</v>
      </c>
      <c r="BL639" s="24" t="s">
        <v>280</v>
      </c>
      <c r="BM639" s="24" t="s">
        <v>1302</v>
      </c>
    </row>
    <row r="640" spans="2:47" s="1" customFormat="1" ht="13.5">
      <c r="B640" s="47"/>
      <c r="C640" s="75"/>
      <c r="D640" s="236" t="s">
        <v>282</v>
      </c>
      <c r="E640" s="75"/>
      <c r="F640" s="237" t="s">
        <v>1294</v>
      </c>
      <c r="G640" s="75"/>
      <c r="H640" s="75"/>
      <c r="I640" s="194"/>
      <c r="J640" s="75"/>
      <c r="K640" s="75"/>
      <c r="L640" s="73"/>
      <c r="M640" s="238"/>
      <c r="N640" s="48"/>
      <c r="O640" s="48"/>
      <c r="P640" s="48"/>
      <c r="Q640" s="48"/>
      <c r="R640" s="48"/>
      <c r="S640" s="48"/>
      <c r="T640" s="96"/>
      <c r="AT640" s="24" t="s">
        <v>282</v>
      </c>
      <c r="AU640" s="24" t="s">
        <v>86</v>
      </c>
    </row>
    <row r="641" spans="2:51" s="11" customFormat="1" ht="13.5">
      <c r="B641" s="239"/>
      <c r="C641" s="240"/>
      <c r="D641" s="236" t="s">
        <v>304</v>
      </c>
      <c r="E641" s="241" t="s">
        <v>21</v>
      </c>
      <c r="F641" s="242" t="s">
        <v>208</v>
      </c>
      <c r="G641" s="240"/>
      <c r="H641" s="243">
        <v>221.249</v>
      </c>
      <c r="I641" s="244"/>
      <c r="J641" s="240"/>
      <c r="K641" s="240"/>
      <c r="L641" s="245"/>
      <c r="M641" s="246"/>
      <c r="N641" s="247"/>
      <c r="O641" s="247"/>
      <c r="P641" s="247"/>
      <c r="Q641" s="247"/>
      <c r="R641" s="247"/>
      <c r="S641" s="247"/>
      <c r="T641" s="248"/>
      <c r="AT641" s="249" t="s">
        <v>304</v>
      </c>
      <c r="AU641" s="249" t="s">
        <v>86</v>
      </c>
      <c r="AV641" s="11" t="s">
        <v>86</v>
      </c>
      <c r="AW641" s="11" t="s">
        <v>40</v>
      </c>
      <c r="AX641" s="11" t="s">
        <v>84</v>
      </c>
      <c r="AY641" s="249" t="s">
        <v>273</v>
      </c>
    </row>
    <row r="642" spans="2:65" s="1" customFormat="1" ht="16.5" customHeight="1">
      <c r="B642" s="47"/>
      <c r="C642" s="224" t="s">
        <v>1303</v>
      </c>
      <c r="D642" s="224" t="s">
        <v>275</v>
      </c>
      <c r="E642" s="225" t="s">
        <v>1304</v>
      </c>
      <c r="F642" s="226" t="s">
        <v>1305</v>
      </c>
      <c r="G642" s="227" t="s">
        <v>295</v>
      </c>
      <c r="H642" s="228">
        <v>68.39</v>
      </c>
      <c r="I642" s="229"/>
      <c r="J642" s="230">
        <f>ROUND(I642*H642,2)</f>
        <v>0</v>
      </c>
      <c r="K642" s="226" t="s">
        <v>279</v>
      </c>
      <c r="L642" s="73"/>
      <c r="M642" s="231" t="s">
        <v>21</v>
      </c>
      <c r="N642" s="232" t="s">
        <v>47</v>
      </c>
      <c r="O642" s="48"/>
      <c r="P642" s="233">
        <f>O642*H642</f>
        <v>0</v>
      </c>
      <c r="Q642" s="233">
        <v>0</v>
      </c>
      <c r="R642" s="233">
        <f>Q642*H642</f>
        <v>0</v>
      </c>
      <c r="S642" s="233">
        <v>0</v>
      </c>
      <c r="T642" s="234">
        <f>S642*H642</f>
        <v>0</v>
      </c>
      <c r="AR642" s="24" t="s">
        <v>280</v>
      </c>
      <c r="AT642" s="24" t="s">
        <v>275</v>
      </c>
      <c r="AU642" s="24" t="s">
        <v>86</v>
      </c>
      <c r="AY642" s="24" t="s">
        <v>273</v>
      </c>
      <c r="BE642" s="235">
        <f>IF(N642="základní",J642,0)</f>
        <v>0</v>
      </c>
      <c r="BF642" s="235">
        <f>IF(N642="snížená",J642,0)</f>
        <v>0</v>
      </c>
      <c r="BG642" s="235">
        <f>IF(N642="zákl. přenesená",J642,0)</f>
        <v>0</v>
      </c>
      <c r="BH642" s="235">
        <f>IF(N642="sníž. přenesená",J642,0)</f>
        <v>0</v>
      </c>
      <c r="BI642" s="235">
        <f>IF(N642="nulová",J642,0)</f>
        <v>0</v>
      </c>
      <c r="BJ642" s="24" t="s">
        <v>84</v>
      </c>
      <c r="BK642" s="235">
        <f>ROUND(I642*H642,2)</f>
        <v>0</v>
      </c>
      <c r="BL642" s="24" t="s">
        <v>280</v>
      </c>
      <c r="BM642" s="24" t="s">
        <v>1306</v>
      </c>
    </row>
    <row r="643" spans="2:47" s="1" customFormat="1" ht="13.5">
      <c r="B643" s="47"/>
      <c r="C643" s="75"/>
      <c r="D643" s="236" t="s">
        <v>282</v>
      </c>
      <c r="E643" s="75"/>
      <c r="F643" s="237" t="s">
        <v>1294</v>
      </c>
      <c r="G643" s="75"/>
      <c r="H643" s="75"/>
      <c r="I643" s="194"/>
      <c r="J643" s="75"/>
      <c r="K643" s="75"/>
      <c r="L643" s="73"/>
      <c r="M643" s="238"/>
      <c r="N643" s="48"/>
      <c r="O643" s="48"/>
      <c r="P643" s="48"/>
      <c r="Q643" s="48"/>
      <c r="R643" s="48"/>
      <c r="S643" s="48"/>
      <c r="T643" s="96"/>
      <c r="AT643" s="24" t="s">
        <v>282</v>
      </c>
      <c r="AU643" s="24" t="s">
        <v>86</v>
      </c>
    </row>
    <row r="644" spans="2:51" s="11" customFormat="1" ht="13.5">
      <c r="B644" s="239"/>
      <c r="C644" s="240"/>
      <c r="D644" s="236" t="s">
        <v>304</v>
      </c>
      <c r="E644" s="241" t="s">
        <v>21</v>
      </c>
      <c r="F644" s="242" t="s">
        <v>182</v>
      </c>
      <c r="G644" s="240"/>
      <c r="H644" s="243">
        <v>68.39</v>
      </c>
      <c r="I644" s="244"/>
      <c r="J644" s="240"/>
      <c r="K644" s="240"/>
      <c r="L644" s="245"/>
      <c r="M644" s="246"/>
      <c r="N644" s="247"/>
      <c r="O644" s="247"/>
      <c r="P644" s="247"/>
      <c r="Q644" s="247"/>
      <c r="R644" s="247"/>
      <c r="S644" s="247"/>
      <c r="T644" s="248"/>
      <c r="AT644" s="249" t="s">
        <v>304</v>
      </c>
      <c r="AU644" s="249" t="s">
        <v>86</v>
      </c>
      <c r="AV644" s="11" t="s">
        <v>86</v>
      </c>
      <c r="AW644" s="11" t="s">
        <v>40</v>
      </c>
      <c r="AX644" s="11" t="s">
        <v>84</v>
      </c>
      <c r="AY644" s="249" t="s">
        <v>273</v>
      </c>
    </row>
    <row r="645" spans="2:65" s="1" customFormat="1" ht="16.5" customHeight="1">
      <c r="B645" s="47"/>
      <c r="C645" s="224" t="s">
        <v>1307</v>
      </c>
      <c r="D645" s="224" t="s">
        <v>275</v>
      </c>
      <c r="E645" s="225" t="s">
        <v>1308</v>
      </c>
      <c r="F645" s="226" t="s">
        <v>1309</v>
      </c>
      <c r="G645" s="227" t="s">
        <v>295</v>
      </c>
      <c r="H645" s="228">
        <v>68.39</v>
      </c>
      <c r="I645" s="229"/>
      <c r="J645" s="230">
        <f>ROUND(I645*H645,2)</f>
        <v>0</v>
      </c>
      <c r="K645" s="226" t="s">
        <v>279</v>
      </c>
      <c r="L645" s="73"/>
      <c r="M645" s="231" t="s">
        <v>21</v>
      </c>
      <c r="N645" s="232" t="s">
        <v>47</v>
      </c>
      <c r="O645" s="48"/>
      <c r="P645" s="233">
        <f>O645*H645</f>
        <v>0</v>
      </c>
      <c r="Q645" s="233">
        <v>0.0005</v>
      </c>
      <c r="R645" s="233">
        <f>Q645*H645</f>
        <v>0.034195</v>
      </c>
      <c r="S645" s="233">
        <v>0</v>
      </c>
      <c r="T645" s="234">
        <f>S645*H645</f>
        <v>0</v>
      </c>
      <c r="AR645" s="24" t="s">
        <v>280</v>
      </c>
      <c r="AT645" s="24" t="s">
        <v>275</v>
      </c>
      <c r="AU645" s="24" t="s">
        <v>86</v>
      </c>
      <c r="AY645" s="24" t="s">
        <v>273</v>
      </c>
      <c r="BE645" s="235">
        <f>IF(N645="základní",J645,0)</f>
        <v>0</v>
      </c>
      <c r="BF645" s="235">
        <f>IF(N645="snížená",J645,0)</f>
        <v>0</v>
      </c>
      <c r="BG645" s="235">
        <f>IF(N645="zákl. přenesená",J645,0)</f>
        <v>0</v>
      </c>
      <c r="BH645" s="235">
        <f>IF(N645="sníž. přenesená",J645,0)</f>
        <v>0</v>
      </c>
      <c r="BI645" s="235">
        <f>IF(N645="nulová",J645,0)</f>
        <v>0</v>
      </c>
      <c r="BJ645" s="24" t="s">
        <v>84</v>
      </c>
      <c r="BK645" s="235">
        <f>ROUND(I645*H645,2)</f>
        <v>0</v>
      </c>
      <c r="BL645" s="24" t="s">
        <v>280</v>
      </c>
      <c r="BM645" s="24" t="s">
        <v>1310</v>
      </c>
    </row>
    <row r="646" spans="2:51" s="11" customFormat="1" ht="13.5">
      <c r="B646" s="239"/>
      <c r="C646" s="240"/>
      <c r="D646" s="236" t="s">
        <v>304</v>
      </c>
      <c r="E646" s="241" t="s">
        <v>21</v>
      </c>
      <c r="F646" s="242" t="s">
        <v>1311</v>
      </c>
      <c r="G646" s="240"/>
      <c r="H646" s="243">
        <v>54.53</v>
      </c>
      <c r="I646" s="244"/>
      <c r="J646" s="240"/>
      <c r="K646" s="240"/>
      <c r="L646" s="245"/>
      <c r="M646" s="246"/>
      <c r="N646" s="247"/>
      <c r="O646" s="247"/>
      <c r="P646" s="247"/>
      <c r="Q646" s="247"/>
      <c r="R646" s="247"/>
      <c r="S646" s="247"/>
      <c r="T646" s="248"/>
      <c r="AT646" s="249" t="s">
        <v>304</v>
      </c>
      <c r="AU646" s="249" t="s">
        <v>86</v>
      </c>
      <c r="AV646" s="11" t="s">
        <v>86</v>
      </c>
      <c r="AW646" s="11" t="s">
        <v>40</v>
      </c>
      <c r="AX646" s="11" t="s">
        <v>76</v>
      </c>
      <c r="AY646" s="249" t="s">
        <v>273</v>
      </c>
    </row>
    <row r="647" spans="2:51" s="11" customFormat="1" ht="13.5">
      <c r="B647" s="239"/>
      <c r="C647" s="240"/>
      <c r="D647" s="236" t="s">
        <v>304</v>
      </c>
      <c r="E647" s="241" t="s">
        <v>21</v>
      </c>
      <c r="F647" s="242" t="s">
        <v>1312</v>
      </c>
      <c r="G647" s="240"/>
      <c r="H647" s="243">
        <v>13.86</v>
      </c>
      <c r="I647" s="244"/>
      <c r="J647" s="240"/>
      <c r="K647" s="240"/>
      <c r="L647" s="245"/>
      <c r="M647" s="246"/>
      <c r="N647" s="247"/>
      <c r="O647" s="247"/>
      <c r="P647" s="247"/>
      <c r="Q647" s="247"/>
      <c r="R647" s="247"/>
      <c r="S647" s="247"/>
      <c r="T647" s="248"/>
      <c r="AT647" s="249" t="s">
        <v>304</v>
      </c>
      <c r="AU647" s="249" t="s">
        <v>86</v>
      </c>
      <c r="AV647" s="11" t="s">
        <v>86</v>
      </c>
      <c r="AW647" s="11" t="s">
        <v>40</v>
      </c>
      <c r="AX647" s="11" t="s">
        <v>76</v>
      </c>
      <c r="AY647" s="249" t="s">
        <v>273</v>
      </c>
    </row>
    <row r="648" spans="2:51" s="12" customFormat="1" ht="13.5">
      <c r="B648" s="250"/>
      <c r="C648" s="251"/>
      <c r="D648" s="236" t="s">
        <v>304</v>
      </c>
      <c r="E648" s="252" t="s">
        <v>182</v>
      </c>
      <c r="F648" s="253" t="s">
        <v>338</v>
      </c>
      <c r="G648" s="251"/>
      <c r="H648" s="254">
        <v>68.39</v>
      </c>
      <c r="I648" s="255"/>
      <c r="J648" s="251"/>
      <c r="K648" s="251"/>
      <c r="L648" s="256"/>
      <c r="M648" s="257"/>
      <c r="N648" s="258"/>
      <c r="O648" s="258"/>
      <c r="P648" s="258"/>
      <c r="Q648" s="258"/>
      <c r="R648" s="258"/>
      <c r="S648" s="258"/>
      <c r="T648" s="259"/>
      <c r="AT648" s="260" t="s">
        <v>304</v>
      </c>
      <c r="AU648" s="260" t="s">
        <v>86</v>
      </c>
      <c r="AV648" s="12" t="s">
        <v>280</v>
      </c>
      <c r="AW648" s="12" t="s">
        <v>40</v>
      </c>
      <c r="AX648" s="12" t="s">
        <v>84</v>
      </c>
      <c r="AY648" s="260" t="s">
        <v>273</v>
      </c>
    </row>
    <row r="649" spans="2:65" s="1" customFormat="1" ht="38.25" customHeight="1">
      <c r="B649" s="47"/>
      <c r="C649" s="224" t="s">
        <v>1313</v>
      </c>
      <c r="D649" s="224" t="s">
        <v>275</v>
      </c>
      <c r="E649" s="225" t="s">
        <v>1314</v>
      </c>
      <c r="F649" s="226" t="s">
        <v>1315</v>
      </c>
      <c r="G649" s="227" t="s">
        <v>278</v>
      </c>
      <c r="H649" s="228">
        <v>1</v>
      </c>
      <c r="I649" s="229"/>
      <c r="J649" s="230">
        <f>ROUND(I649*H649,2)</f>
        <v>0</v>
      </c>
      <c r="K649" s="226" t="s">
        <v>21</v>
      </c>
      <c r="L649" s="73"/>
      <c r="M649" s="231" t="s">
        <v>21</v>
      </c>
      <c r="N649" s="232" t="s">
        <v>47</v>
      </c>
      <c r="O649" s="48"/>
      <c r="P649" s="233">
        <f>O649*H649</f>
        <v>0</v>
      </c>
      <c r="Q649" s="233">
        <v>0</v>
      </c>
      <c r="R649" s="233">
        <f>Q649*H649</f>
        <v>0</v>
      </c>
      <c r="S649" s="233">
        <v>0</v>
      </c>
      <c r="T649" s="234">
        <f>S649*H649</f>
        <v>0</v>
      </c>
      <c r="AR649" s="24" t="s">
        <v>280</v>
      </c>
      <c r="AT649" s="24" t="s">
        <v>275</v>
      </c>
      <c r="AU649" s="24" t="s">
        <v>86</v>
      </c>
      <c r="AY649" s="24" t="s">
        <v>273</v>
      </c>
      <c r="BE649" s="235">
        <f>IF(N649="základní",J649,0)</f>
        <v>0</v>
      </c>
      <c r="BF649" s="235">
        <f>IF(N649="snížená",J649,0)</f>
        <v>0</v>
      </c>
      <c r="BG649" s="235">
        <f>IF(N649="zákl. přenesená",J649,0)</f>
        <v>0</v>
      </c>
      <c r="BH649" s="235">
        <f>IF(N649="sníž. přenesená",J649,0)</f>
        <v>0</v>
      </c>
      <c r="BI649" s="235">
        <f>IF(N649="nulová",J649,0)</f>
        <v>0</v>
      </c>
      <c r="BJ649" s="24" t="s">
        <v>84</v>
      </c>
      <c r="BK649" s="235">
        <f>ROUND(I649*H649,2)</f>
        <v>0</v>
      </c>
      <c r="BL649" s="24" t="s">
        <v>280</v>
      </c>
      <c r="BM649" s="24" t="s">
        <v>1316</v>
      </c>
    </row>
    <row r="650" spans="2:63" s="10" customFormat="1" ht="29.85" customHeight="1">
      <c r="B650" s="208"/>
      <c r="C650" s="209"/>
      <c r="D650" s="210" t="s">
        <v>75</v>
      </c>
      <c r="E650" s="222" t="s">
        <v>1317</v>
      </c>
      <c r="F650" s="222" t="s">
        <v>1318</v>
      </c>
      <c r="G650" s="209"/>
      <c r="H650" s="209"/>
      <c r="I650" s="212"/>
      <c r="J650" s="223">
        <f>BK650</f>
        <v>0</v>
      </c>
      <c r="K650" s="209"/>
      <c r="L650" s="214"/>
      <c r="M650" s="215"/>
      <c r="N650" s="216"/>
      <c r="O650" s="216"/>
      <c r="P650" s="217">
        <f>SUM(P651:P659)</f>
        <v>0</v>
      </c>
      <c r="Q650" s="216"/>
      <c r="R650" s="217">
        <f>SUM(R651:R659)</f>
        <v>0</v>
      </c>
      <c r="S650" s="216"/>
      <c r="T650" s="218">
        <f>SUM(T651:T659)</f>
        <v>0</v>
      </c>
      <c r="AR650" s="219" t="s">
        <v>84</v>
      </c>
      <c r="AT650" s="220" t="s">
        <v>75</v>
      </c>
      <c r="AU650" s="220" t="s">
        <v>84</v>
      </c>
      <c r="AY650" s="219" t="s">
        <v>273</v>
      </c>
      <c r="BK650" s="221">
        <f>SUM(BK651:BK659)</f>
        <v>0</v>
      </c>
    </row>
    <row r="651" spans="2:65" s="1" customFormat="1" ht="25.5" customHeight="1">
      <c r="B651" s="47"/>
      <c r="C651" s="224" t="s">
        <v>1319</v>
      </c>
      <c r="D651" s="224" t="s">
        <v>275</v>
      </c>
      <c r="E651" s="225" t="s">
        <v>1320</v>
      </c>
      <c r="F651" s="226" t="s">
        <v>1321</v>
      </c>
      <c r="G651" s="227" t="s">
        <v>350</v>
      </c>
      <c r="H651" s="228">
        <v>268.669</v>
      </c>
      <c r="I651" s="229"/>
      <c r="J651" s="230">
        <f>ROUND(I651*H651,2)</f>
        <v>0</v>
      </c>
      <c r="K651" s="226" t="s">
        <v>279</v>
      </c>
      <c r="L651" s="73"/>
      <c r="M651" s="231" t="s">
        <v>21</v>
      </c>
      <c r="N651" s="232" t="s">
        <v>47</v>
      </c>
      <c r="O651" s="48"/>
      <c r="P651" s="233">
        <f>O651*H651</f>
        <v>0</v>
      </c>
      <c r="Q651" s="233">
        <v>0</v>
      </c>
      <c r="R651" s="233">
        <f>Q651*H651</f>
        <v>0</v>
      </c>
      <c r="S651" s="233">
        <v>0</v>
      </c>
      <c r="T651" s="234">
        <f>S651*H651</f>
        <v>0</v>
      </c>
      <c r="AR651" s="24" t="s">
        <v>280</v>
      </c>
      <c r="AT651" s="24" t="s">
        <v>275</v>
      </c>
      <c r="AU651" s="24" t="s">
        <v>86</v>
      </c>
      <c r="AY651" s="24" t="s">
        <v>273</v>
      </c>
      <c r="BE651" s="235">
        <f>IF(N651="základní",J651,0)</f>
        <v>0</v>
      </c>
      <c r="BF651" s="235">
        <f>IF(N651="snížená",J651,0)</f>
        <v>0</v>
      </c>
      <c r="BG651" s="235">
        <f>IF(N651="zákl. přenesená",J651,0)</f>
        <v>0</v>
      </c>
      <c r="BH651" s="235">
        <f>IF(N651="sníž. přenesená",J651,0)</f>
        <v>0</v>
      </c>
      <c r="BI651" s="235">
        <f>IF(N651="nulová",J651,0)</f>
        <v>0</v>
      </c>
      <c r="BJ651" s="24" t="s">
        <v>84</v>
      </c>
      <c r="BK651" s="235">
        <f>ROUND(I651*H651,2)</f>
        <v>0</v>
      </c>
      <c r="BL651" s="24" t="s">
        <v>280</v>
      </c>
      <c r="BM651" s="24" t="s">
        <v>1322</v>
      </c>
    </row>
    <row r="652" spans="2:47" s="1" customFormat="1" ht="13.5">
      <c r="B652" s="47"/>
      <c r="C652" s="75"/>
      <c r="D652" s="236" t="s">
        <v>282</v>
      </c>
      <c r="E652" s="75"/>
      <c r="F652" s="237" t="s">
        <v>1323</v>
      </c>
      <c r="G652" s="75"/>
      <c r="H652" s="75"/>
      <c r="I652" s="194"/>
      <c r="J652" s="75"/>
      <c r="K652" s="75"/>
      <c r="L652" s="73"/>
      <c r="M652" s="238"/>
      <c r="N652" s="48"/>
      <c r="O652" s="48"/>
      <c r="P652" s="48"/>
      <c r="Q652" s="48"/>
      <c r="R652" s="48"/>
      <c r="S652" s="48"/>
      <c r="T652" s="96"/>
      <c r="AT652" s="24" t="s">
        <v>282</v>
      </c>
      <c r="AU652" s="24" t="s">
        <v>86</v>
      </c>
    </row>
    <row r="653" spans="2:65" s="1" customFormat="1" ht="25.5" customHeight="1">
      <c r="B653" s="47"/>
      <c r="C653" s="224" t="s">
        <v>1324</v>
      </c>
      <c r="D653" s="224" t="s">
        <v>275</v>
      </c>
      <c r="E653" s="225" t="s">
        <v>1325</v>
      </c>
      <c r="F653" s="226" t="s">
        <v>1326</v>
      </c>
      <c r="G653" s="227" t="s">
        <v>350</v>
      </c>
      <c r="H653" s="228">
        <v>268.669</v>
      </c>
      <c r="I653" s="229"/>
      <c r="J653" s="230">
        <f>ROUND(I653*H653,2)</f>
        <v>0</v>
      </c>
      <c r="K653" s="226" t="s">
        <v>279</v>
      </c>
      <c r="L653" s="73"/>
      <c r="M653" s="231" t="s">
        <v>21</v>
      </c>
      <c r="N653" s="232" t="s">
        <v>47</v>
      </c>
      <c r="O653" s="48"/>
      <c r="P653" s="233">
        <f>O653*H653</f>
        <v>0</v>
      </c>
      <c r="Q653" s="233">
        <v>0</v>
      </c>
      <c r="R653" s="233">
        <f>Q653*H653</f>
        <v>0</v>
      </c>
      <c r="S653" s="233">
        <v>0</v>
      </c>
      <c r="T653" s="234">
        <f>S653*H653</f>
        <v>0</v>
      </c>
      <c r="AR653" s="24" t="s">
        <v>280</v>
      </c>
      <c r="AT653" s="24" t="s">
        <v>275</v>
      </c>
      <c r="AU653" s="24" t="s">
        <v>86</v>
      </c>
      <c r="AY653" s="24" t="s">
        <v>273</v>
      </c>
      <c r="BE653" s="235">
        <f>IF(N653="základní",J653,0)</f>
        <v>0</v>
      </c>
      <c r="BF653" s="235">
        <f>IF(N653="snížená",J653,0)</f>
        <v>0</v>
      </c>
      <c r="BG653" s="235">
        <f>IF(N653="zákl. přenesená",J653,0)</f>
        <v>0</v>
      </c>
      <c r="BH653" s="235">
        <f>IF(N653="sníž. přenesená",J653,0)</f>
        <v>0</v>
      </c>
      <c r="BI653" s="235">
        <f>IF(N653="nulová",J653,0)</f>
        <v>0</v>
      </c>
      <c r="BJ653" s="24" t="s">
        <v>84</v>
      </c>
      <c r="BK653" s="235">
        <f>ROUND(I653*H653,2)</f>
        <v>0</v>
      </c>
      <c r="BL653" s="24" t="s">
        <v>280</v>
      </c>
      <c r="BM653" s="24" t="s">
        <v>1327</v>
      </c>
    </row>
    <row r="654" spans="2:47" s="1" customFormat="1" ht="13.5">
      <c r="B654" s="47"/>
      <c r="C654" s="75"/>
      <c r="D654" s="236" t="s">
        <v>282</v>
      </c>
      <c r="E654" s="75"/>
      <c r="F654" s="237" t="s">
        <v>1328</v>
      </c>
      <c r="G654" s="75"/>
      <c r="H654" s="75"/>
      <c r="I654" s="194"/>
      <c r="J654" s="75"/>
      <c r="K654" s="75"/>
      <c r="L654" s="73"/>
      <c r="M654" s="238"/>
      <c r="N654" s="48"/>
      <c r="O654" s="48"/>
      <c r="P654" s="48"/>
      <c r="Q654" s="48"/>
      <c r="R654" s="48"/>
      <c r="S654" s="48"/>
      <c r="T654" s="96"/>
      <c r="AT654" s="24" t="s">
        <v>282</v>
      </c>
      <c r="AU654" s="24" t="s">
        <v>86</v>
      </c>
    </row>
    <row r="655" spans="2:65" s="1" customFormat="1" ht="25.5" customHeight="1">
      <c r="B655" s="47"/>
      <c r="C655" s="224" t="s">
        <v>1329</v>
      </c>
      <c r="D655" s="224" t="s">
        <v>275</v>
      </c>
      <c r="E655" s="225" t="s">
        <v>1330</v>
      </c>
      <c r="F655" s="226" t="s">
        <v>1331</v>
      </c>
      <c r="G655" s="227" t="s">
        <v>350</v>
      </c>
      <c r="H655" s="228">
        <v>2418.021</v>
      </c>
      <c r="I655" s="229"/>
      <c r="J655" s="230">
        <f>ROUND(I655*H655,2)</f>
        <v>0</v>
      </c>
      <c r="K655" s="226" t="s">
        <v>279</v>
      </c>
      <c r="L655" s="73"/>
      <c r="M655" s="231" t="s">
        <v>21</v>
      </c>
      <c r="N655" s="232" t="s">
        <v>47</v>
      </c>
      <c r="O655" s="48"/>
      <c r="P655" s="233">
        <f>O655*H655</f>
        <v>0</v>
      </c>
      <c r="Q655" s="233">
        <v>0</v>
      </c>
      <c r="R655" s="233">
        <f>Q655*H655</f>
        <v>0</v>
      </c>
      <c r="S655" s="233">
        <v>0</v>
      </c>
      <c r="T655" s="234">
        <f>S655*H655</f>
        <v>0</v>
      </c>
      <c r="AR655" s="24" t="s">
        <v>280</v>
      </c>
      <c r="AT655" s="24" t="s">
        <v>275</v>
      </c>
      <c r="AU655" s="24" t="s">
        <v>86</v>
      </c>
      <c r="AY655" s="24" t="s">
        <v>273</v>
      </c>
      <c r="BE655" s="235">
        <f>IF(N655="základní",J655,0)</f>
        <v>0</v>
      </c>
      <c r="BF655" s="235">
        <f>IF(N655="snížená",J655,0)</f>
        <v>0</v>
      </c>
      <c r="BG655" s="235">
        <f>IF(N655="zákl. přenesená",J655,0)</f>
        <v>0</v>
      </c>
      <c r="BH655" s="235">
        <f>IF(N655="sníž. přenesená",J655,0)</f>
        <v>0</v>
      </c>
      <c r="BI655" s="235">
        <f>IF(N655="nulová",J655,0)</f>
        <v>0</v>
      </c>
      <c r="BJ655" s="24" t="s">
        <v>84</v>
      </c>
      <c r="BK655" s="235">
        <f>ROUND(I655*H655,2)</f>
        <v>0</v>
      </c>
      <c r="BL655" s="24" t="s">
        <v>280</v>
      </c>
      <c r="BM655" s="24" t="s">
        <v>1332</v>
      </c>
    </row>
    <row r="656" spans="2:47" s="1" customFormat="1" ht="13.5">
      <c r="B656" s="47"/>
      <c r="C656" s="75"/>
      <c r="D656" s="236" t="s">
        <v>282</v>
      </c>
      <c r="E656" s="75"/>
      <c r="F656" s="237" t="s">
        <v>1328</v>
      </c>
      <c r="G656" s="75"/>
      <c r="H656" s="75"/>
      <c r="I656" s="194"/>
      <c r="J656" s="75"/>
      <c r="K656" s="75"/>
      <c r="L656" s="73"/>
      <c r="M656" s="238"/>
      <c r="N656" s="48"/>
      <c r="O656" s="48"/>
      <c r="P656" s="48"/>
      <c r="Q656" s="48"/>
      <c r="R656" s="48"/>
      <c r="S656" s="48"/>
      <c r="T656" s="96"/>
      <c r="AT656" s="24" t="s">
        <v>282</v>
      </c>
      <c r="AU656" s="24" t="s">
        <v>86</v>
      </c>
    </row>
    <row r="657" spans="2:51" s="11" customFormat="1" ht="13.5">
      <c r="B657" s="239"/>
      <c r="C657" s="240"/>
      <c r="D657" s="236" t="s">
        <v>304</v>
      </c>
      <c r="E657" s="240"/>
      <c r="F657" s="242" t="s">
        <v>1333</v>
      </c>
      <c r="G657" s="240"/>
      <c r="H657" s="243">
        <v>2418.021</v>
      </c>
      <c r="I657" s="244"/>
      <c r="J657" s="240"/>
      <c r="K657" s="240"/>
      <c r="L657" s="245"/>
      <c r="M657" s="246"/>
      <c r="N657" s="247"/>
      <c r="O657" s="247"/>
      <c r="P657" s="247"/>
      <c r="Q657" s="247"/>
      <c r="R657" s="247"/>
      <c r="S657" s="247"/>
      <c r="T657" s="248"/>
      <c r="AT657" s="249" t="s">
        <v>304</v>
      </c>
      <c r="AU657" s="249" t="s">
        <v>86</v>
      </c>
      <c r="AV657" s="11" t="s">
        <v>86</v>
      </c>
      <c r="AW657" s="11" t="s">
        <v>6</v>
      </c>
      <c r="AX657" s="11" t="s">
        <v>84</v>
      </c>
      <c r="AY657" s="249" t="s">
        <v>273</v>
      </c>
    </row>
    <row r="658" spans="2:65" s="1" customFormat="1" ht="16.5" customHeight="1">
      <c r="B658" s="47"/>
      <c r="C658" s="224" t="s">
        <v>1334</v>
      </c>
      <c r="D658" s="224" t="s">
        <v>275</v>
      </c>
      <c r="E658" s="225" t="s">
        <v>1335</v>
      </c>
      <c r="F658" s="226" t="s">
        <v>1336</v>
      </c>
      <c r="G658" s="227" t="s">
        <v>350</v>
      </c>
      <c r="H658" s="228">
        <v>268.669</v>
      </c>
      <c r="I658" s="229"/>
      <c r="J658" s="230">
        <f>ROUND(I658*H658,2)</f>
        <v>0</v>
      </c>
      <c r="K658" s="226" t="s">
        <v>279</v>
      </c>
      <c r="L658" s="73"/>
      <c r="M658" s="231" t="s">
        <v>21</v>
      </c>
      <c r="N658" s="232" t="s">
        <v>47</v>
      </c>
      <c r="O658" s="48"/>
      <c r="P658" s="233">
        <f>O658*H658</f>
        <v>0</v>
      </c>
      <c r="Q658" s="233">
        <v>0</v>
      </c>
      <c r="R658" s="233">
        <f>Q658*H658</f>
        <v>0</v>
      </c>
      <c r="S658" s="233">
        <v>0</v>
      </c>
      <c r="T658" s="234">
        <f>S658*H658</f>
        <v>0</v>
      </c>
      <c r="AR658" s="24" t="s">
        <v>280</v>
      </c>
      <c r="AT658" s="24" t="s">
        <v>275</v>
      </c>
      <c r="AU658" s="24" t="s">
        <v>86</v>
      </c>
      <c r="AY658" s="24" t="s">
        <v>273</v>
      </c>
      <c r="BE658" s="235">
        <f>IF(N658="základní",J658,0)</f>
        <v>0</v>
      </c>
      <c r="BF658" s="235">
        <f>IF(N658="snížená",J658,0)</f>
        <v>0</v>
      </c>
      <c r="BG658" s="235">
        <f>IF(N658="zákl. přenesená",J658,0)</f>
        <v>0</v>
      </c>
      <c r="BH658" s="235">
        <f>IF(N658="sníž. přenesená",J658,0)</f>
        <v>0</v>
      </c>
      <c r="BI658" s="235">
        <f>IF(N658="nulová",J658,0)</f>
        <v>0</v>
      </c>
      <c r="BJ658" s="24" t="s">
        <v>84</v>
      </c>
      <c r="BK658" s="235">
        <f>ROUND(I658*H658,2)</f>
        <v>0</v>
      </c>
      <c r="BL658" s="24" t="s">
        <v>280</v>
      </c>
      <c r="BM658" s="24" t="s">
        <v>1337</v>
      </c>
    </row>
    <row r="659" spans="2:47" s="1" customFormat="1" ht="13.5">
      <c r="B659" s="47"/>
      <c r="C659" s="75"/>
      <c r="D659" s="236" t="s">
        <v>282</v>
      </c>
      <c r="E659" s="75"/>
      <c r="F659" s="237" t="s">
        <v>1338</v>
      </c>
      <c r="G659" s="75"/>
      <c r="H659" s="75"/>
      <c r="I659" s="194"/>
      <c r="J659" s="75"/>
      <c r="K659" s="75"/>
      <c r="L659" s="73"/>
      <c r="M659" s="238"/>
      <c r="N659" s="48"/>
      <c r="O659" s="48"/>
      <c r="P659" s="48"/>
      <c r="Q659" s="48"/>
      <c r="R659" s="48"/>
      <c r="S659" s="48"/>
      <c r="T659" s="96"/>
      <c r="AT659" s="24" t="s">
        <v>282</v>
      </c>
      <c r="AU659" s="24" t="s">
        <v>86</v>
      </c>
    </row>
    <row r="660" spans="2:63" s="10" customFormat="1" ht="29.85" customHeight="1">
      <c r="B660" s="208"/>
      <c r="C660" s="209"/>
      <c r="D660" s="210" t="s">
        <v>75</v>
      </c>
      <c r="E660" s="222" t="s">
        <v>1339</v>
      </c>
      <c r="F660" s="222" t="s">
        <v>1340</v>
      </c>
      <c r="G660" s="209"/>
      <c r="H660" s="209"/>
      <c r="I660" s="212"/>
      <c r="J660" s="223">
        <f>BK660</f>
        <v>0</v>
      </c>
      <c r="K660" s="209"/>
      <c r="L660" s="214"/>
      <c r="M660" s="215"/>
      <c r="N660" s="216"/>
      <c r="O660" s="216"/>
      <c r="P660" s="217">
        <f>SUM(P661:P662)</f>
        <v>0</v>
      </c>
      <c r="Q660" s="216"/>
      <c r="R660" s="217">
        <f>SUM(R661:R662)</f>
        <v>0</v>
      </c>
      <c r="S660" s="216"/>
      <c r="T660" s="218">
        <f>SUM(T661:T662)</f>
        <v>0</v>
      </c>
      <c r="AR660" s="219" t="s">
        <v>84</v>
      </c>
      <c r="AT660" s="220" t="s">
        <v>75</v>
      </c>
      <c r="AU660" s="220" t="s">
        <v>84</v>
      </c>
      <c r="AY660" s="219" t="s">
        <v>273</v>
      </c>
      <c r="BK660" s="221">
        <f>SUM(BK661:BK662)</f>
        <v>0</v>
      </c>
    </row>
    <row r="661" spans="2:65" s="1" customFormat="1" ht="38.25" customHeight="1">
      <c r="B661" s="47"/>
      <c r="C661" s="224" t="s">
        <v>1341</v>
      </c>
      <c r="D661" s="224" t="s">
        <v>275</v>
      </c>
      <c r="E661" s="225" t="s">
        <v>1342</v>
      </c>
      <c r="F661" s="226" t="s">
        <v>1343</v>
      </c>
      <c r="G661" s="227" t="s">
        <v>350</v>
      </c>
      <c r="H661" s="228">
        <v>588.715</v>
      </c>
      <c r="I661" s="229"/>
      <c r="J661" s="230">
        <f>ROUND(I661*H661,2)</f>
        <v>0</v>
      </c>
      <c r="K661" s="226" t="s">
        <v>279</v>
      </c>
      <c r="L661" s="73"/>
      <c r="M661" s="231" t="s">
        <v>21</v>
      </c>
      <c r="N661" s="232" t="s">
        <v>47</v>
      </c>
      <c r="O661" s="48"/>
      <c r="P661" s="233">
        <f>O661*H661</f>
        <v>0</v>
      </c>
      <c r="Q661" s="233">
        <v>0</v>
      </c>
      <c r="R661" s="233">
        <f>Q661*H661</f>
        <v>0</v>
      </c>
      <c r="S661" s="233">
        <v>0</v>
      </c>
      <c r="T661" s="234">
        <f>S661*H661</f>
        <v>0</v>
      </c>
      <c r="AR661" s="24" t="s">
        <v>280</v>
      </c>
      <c r="AT661" s="24" t="s">
        <v>275</v>
      </c>
      <c r="AU661" s="24" t="s">
        <v>86</v>
      </c>
      <c r="AY661" s="24" t="s">
        <v>273</v>
      </c>
      <c r="BE661" s="235">
        <f>IF(N661="základní",J661,0)</f>
        <v>0</v>
      </c>
      <c r="BF661" s="235">
        <f>IF(N661="snížená",J661,0)</f>
        <v>0</v>
      </c>
      <c r="BG661" s="235">
        <f>IF(N661="zákl. přenesená",J661,0)</f>
        <v>0</v>
      </c>
      <c r="BH661" s="235">
        <f>IF(N661="sníž. přenesená",J661,0)</f>
        <v>0</v>
      </c>
      <c r="BI661" s="235">
        <f>IF(N661="nulová",J661,0)</f>
        <v>0</v>
      </c>
      <c r="BJ661" s="24" t="s">
        <v>84</v>
      </c>
      <c r="BK661" s="235">
        <f>ROUND(I661*H661,2)</f>
        <v>0</v>
      </c>
      <c r="BL661" s="24" t="s">
        <v>280</v>
      </c>
      <c r="BM661" s="24" t="s">
        <v>1344</v>
      </c>
    </row>
    <row r="662" spans="2:47" s="1" customFormat="1" ht="13.5">
      <c r="B662" s="47"/>
      <c r="C662" s="75"/>
      <c r="D662" s="236" t="s">
        <v>282</v>
      </c>
      <c r="E662" s="75"/>
      <c r="F662" s="237" t="s">
        <v>1345</v>
      </c>
      <c r="G662" s="75"/>
      <c r="H662" s="75"/>
      <c r="I662" s="194"/>
      <c r="J662" s="75"/>
      <c r="K662" s="75"/>
      <c r="L662" s="73"/>
      <c r="M662" s="238"/>
      <c r="N662" s="48"/>
      <c r="O662" s="48"/>
      <c r="P662" s="48"/>
      <c r="Q662" s="48"/>
      <c r="R662" s="48"/>
      <c r="S662" s="48"/>
      <c r="T662" s="96"/>
      <c r="AT662" s="24" t="s">
        <v>282</v>
      </c>
      <c r="AU662" s="24" t="s">
        <v>86</v>
      </c>
    </row>
    <row r="663" spans="2:63" s="10" customFormat="1" ht="37.4" customHeight="1">
      <c r="B663" s="208"/>
      <c r="C663" s="209"/>
      <c r="D663" s="210" t="s">
        <v>75</v>
      </c>
      <c r="E663" s="211" t="s">
        <v>1346</v>
      </c>
      <c r="F663" s="211" t="s">
        <v>1347</v>
      </c>
      <c r="G663" s="209"/>
      <c r="H663" s="209"/>
      <c r="I663" s="212"/>
      <c r="J663" s="213">
        <f>BK663</f>
        <v>0</v>
      </c>
      <c r="K663" s="209"/>
      <c r="L663" s="214"/>
      <c r="M663" s="215"/>
      <c r="N663" s="216"/>
      <c r="O663" s="216"/>
      <c r="P663" s="217">
        <f>P664+P684+P720+P741+P760+P793+P821+P861+P899+P916+P930+P950+P953</f>
        <v>0</v>
      </c>
      <c r="Q663" s="216"/>
      <c r="R663" s="217">
        <f>R664+R684+R720+R741+R760+R793+R821+R861+R899+R916+R930+R950+R953</f>
        <v>5.9358438499999995</v>
      </c>
      <c r="S663" s="216"/>
      <c r="T663" s="218">
        <f>T664+T684+T720+T741+T760+T793+T821+T861+T899+T916+T930+T950+T953</f>
        <v>0.5254</v>
      </c>
      <c r="AR663" s="219" t="s">
        <v>86</v>
      </c>
      <c r="AT663" s="220" t="s">
        <v>75</v>
      </c>
      <c r="AU663" s="220" t="s">
        <v>76</v>
      </c>
      <c r="AY663" s="219" t="s">
        <v>273</v>
      </c>
      <c r="BK663" s="221">
        <f>BK664+BK684+BK720+BK741+BK760+BK793+BK821+BK861+BK899+BK916+BK930+BK950+BK953</f>
        <v>0</v>
      </c>
    </row>
    <row r="664" spans="2:63" s="10" customFormat="1" ht="19.9" customHeight="1">
      <c r="B664" s="208"/>
      <c r="C664" s="209"/>
      <c r="D664" s="210" t="s">
        <v>75</v>
      </c>
      <c r="E664" s="222" t="s">
        <v>1348</v>
      </c>
      <c r="F664" s="222" t="s">
        <v>1349</v>
      </c>
      <c r="G664" s="209"/>
      <c r="H664" s="209"/>
      <c r="I664" s="212"/>
      <c r="J664" s="223">
        <f>BK664</f>
        <v>0</v>
      </c>
      <c r="K664" s="209"/>
      <c r="L664" s="214"/>
      <c r="M664" s="215"/>
      <c r="N664" s="216"/>
      <c r="O664" s="216"/>
      <c r="P664" s="217">
        <f>P665+P678+P681</f>
        <v>0</v>
      </c>
      <c r="Q664" s="216"/>
      <c r="R664" s="217">
        <f>R665+R678+R681</f>
        <v>0</v>
      </c>
      <c r="S664" s="216"/>
      <c r="T664" s="218">
        <f>T665+T678+T681</f>
        <v>0</v>
      </c>
      <c r="AR664" s="219" t="s">
        <v>84</v>
      </c>
      <c r="AT664" s="220" t="s">
        <v>75</v>
      </c>
      <c r="AU664" s="220" t="s">
        <v>84</v>
      </c>
      <c r="AY664" s="219" t="s">
        <v>273</v>
      </c>
      <c r="BK664" s="221">
        <f>BK665+BK678+BK681</f>
        <v>0</v>
      </c>
    </row>
    <row r="665" spans="2:63" s="10" customFormat="1" ht="14.85" customHeight="1">
      <c r="B665" s="208"/>
      <c r="C665" s="209"/>
      <c r="D665" s="210" t="s">
        <v>75</v>
      </c>
      <c r="E665" s="222" t="s">
        <v>1350</v>
      </c>
      <c r="F665" s="222" t="s">
        <v>1351</v>
      </c>
      <c r="G665" s="209"/>
      <c r="H665" s="209"/>
      <c r="I665" s="212"/>
      <c r="J665" s="223">
        <f>BK665</f>
        <v>0</v>
      </c>
      <c r="K665" s="209"/>
      <c r="L665" s="214"/>
      <c r="M665" s="215"/>
      <c r="N665" s="216"/>
      <c r="O665" s="216"/>
      <c r="P665" s="217">
        <f>SUM(P666:P677)</f>
        <v>0</v>
      </c>
      <c r="Q665" s="216"/>
      <c r="R665" s="217">
        <f>SUM(R666:R677)</f>
        <v>0</v>
      </c>
      <c r="S665" s="216"/>
      <c r="T665" s="218">
        <f>SUM(T666:T677)</f>
        <v>0</v>
      </c>
      <c r="AR665" s="219" t="s">
        <v>84</v>
      </c>
      <c r="AT665" s="220" t="s">
        <v>75</v>
      </c>
      <c r="AU665" s="220" t="s">
        <v>86</v>
      </c>
      <c r="AY665" s="219" t="s">
        <v>273</v>
      </c>
      <c r="BK665" s="221">
        <f>SUM(BK666:BK677)</f>
        <v>0</v>
      </c>
    </row>
    <row r="666" spans="2:65" s="1" customFormat="1" ht="16.5" customHeight="1">
      <c r="B666" s="47"/>
      <c r="C666" s="224" t="s">
        <v>1352</v>
      </c>
      <c r="D666" s="224" t="s">
        <v>275</v>
      </c>
      <c r="E666" s="225" t="s">
        <v>1353</v>
      </c>
      <c r="F666" s="226" t="s">
        <v>1354</v>
      </c>
      <c r="G666" s="227" t="s">
        <v>1355</v>
      </c>
      <c r="H666" s="228">
        <v>1</v>
      </c>
      <c r="I666" s="229"/>
      <c r="J666" s="230">
        <f>ROUND(I666*H666,2)</f>
        <v>0</v>
      </c>
      <c r="K666" s="226" t="s">
        <v>21</v>
      </c>
      <c r="L666" s="73"/>
      <c r="M666" s="231" t="s">
        <v>21</v>
      </c>
      <c r="N666" s="232" t="s">
        <v>47</v>
      </c>
      <c r="O666" s="48"/>
      <c r="P666" s="233">
        <f>O666*H666</f>
        <v>0</v>
      </c>
      <c r="Q666" s="233">
        <v>0</v>
      </c>
      <c r="R666" s="233">
        <f>Q666*H666</f>
        <v>0</v>
      </c>
      <c r="S666" s="233">
        <v>0</v>
      </c>
      <c r="T666" s="234">
        <f>S666*H666</f>
        <v>0</v>
      </c>
      <c r="AR666" s="24" t="s">
        <v>369</v>
      </c>
      <c r="AT666" s="24" t="s">
        <v>275</v>
      </c>
      <c r="AU666" s="24" t="s">
        <v>288</v>
      </c>
      <c r="AY666" s="24" t="s">
        <v>273</v>
      </c>
      <c r="BE666" s="235">
        <f>IF(N666="základní",J666,0)</f>
        <v>0</v>
      </c>
      <c r="BF666" s="235">
        <f>IF(N666="snížená",J666,0)</f>
        <v>0</v>
      </c>
      <c r="BG666" s="235">
        <f>IF(N666="zákl. přenesená",J666,0)</f>
        <v>0</v>
      </c>
      <c r="BH666" s="235">
        <f>IF(N666="sníž. přenesená",J666,0)</f>
        <v>0</v>
      </c>
      <c r="BI666" s="235">
        <f>IF(N666="nulová",J666,0)</f>
        <v>0</v>
      </c>
      <c r="BJ666" s="24" t="s">
        <v>84</v>
      </c>
      <c r="BK666" s="235">
        <f>ROUND(I666*H666,2)</f>
        <v>0</v>
      </c>
      <c r="BL666" s="24" t="s">
        <v>369</v>
      </c>
      <c r="BM666" s="24" t="s">
        <v>1356</v>
      </c>
    </row>
    <row r="667" spans="2:65" s="1" customFormat="1" ht="38.25" customHeight="1">
      <c r="B667" s="47"/>
      <c r="C667" s="261" t="s">
        <v>1357</v>
      </c>
      <c r="D667" s="261" t="s">
        <v>347</v>
      </c>
      <c r="E667" s="262" t="s">
        <v>1358</v>
      </c>
      <c r="F667" s="263" t="s">
        <v>1359</v>
      </c>
      <c r="G667" s="264" t="s">
        <v>1355</v>
      </c>
      <c r="H667" s="265">
        <v>1</v>
      </c>
      <c r="I667" s="266"/>
      <c r="J667" s="267">
        <f>ROUND(I667*H667,2)</f>
        <v>0</v>
      </c>
      <c r="K667" s="263" t="s">
        <v>21</v>
      </c>
      <c r="L667" s="268"/>
      <c r="M667" s="269" t="s">
        <v>21</v>
      </c>
      <c r="N667" s="270" t="s">
        <v>47</v>
      </c>
      <c r="O667" s="48"/>
      <c r="P667" s="233">
        <f>O667*H667</f>
        <v>0</v>
      </c>
      <c r="Q667" s="233">
        <v>0</v>
      </c>
      <c r="R667" s="233">
        <f>Q667*H667</f>
        <v>0</v>
      </c>
      <c r="S667" s="233">
        <v>0</v>
      </c>
      <c r="T667" s="234">
        <f>S667*H667</f>
        <v>0</v>
      </c>
      <c r="AR667" s="24" t="s">
        <v>453</v>
      </c>
      <c r="AT667" s="24" t="s">
        <v>347</v>
      </c>
      <c r="AU667" s="24" t="s">
        <v>288</v>
      </c>
      <c r="AY667" s="24" t="s">
        <v>273</v>
      </c>
      <c r="BE667" s="235">
        <f>IF(N667="základní",J667,0)</f>
        <v>0</v>
      </c>
      <c r="BF667" s="235">
        <f>IF(N667="snížená",J667,0)</f>
        <v>0</v>
      </c>
      <c r="BG667" s="235">
        <f>IF(N667="zákl. přenesená",J667,0)</f>
        <v>0</v>
      </c>
      <c r="BH667" s="235">
        <f>IF(N667="sníž. přenesená",J667,0)</f>
        <v>0</v>
      </c>
      <c r="BI667" s="235">
        <f>IF(N667="nulová",J667,0)</f>
        <v>0</v>
      </c>
      <c r="BJ667" s="24" t="s">
        <v>84</v>
      </c>
      <c r="BK667" s="235">
        <f>ROUND(I667*H667,2)</f>
        <v>0</v>
      </c>
      <c r="BL667" s="24" t="s">
        <v>369</v>
      </c>
      <c r="BM667" s="24" t="s">
        <v>1360</v>
      </c>
    </row>
    <row r="668" spans="2:65" s="1" customFormat="1" ht="16.5" customHeight="1">
      <c r="B668" s="47"/>
      <c r="C668" s="224" t="s">
        <v>1361</v>
      </c>
      <c r="D668" s="224" t="s">
        <v>275</v>
      </c>
      <c r="E668" s="225" t="s">
        <v>1362</v>
      </c>
      <c r="F668" s="226" t="s">
        <v>1363</v>
      </c>
      <c r="G668" s="227" t="s">
        <v>1355</v>
      </c>
      <c r="H668" s="228">
        <v>1</v>
      </c>
      <c r="I668" s="229"/>
      <c r="J668" s="230">
        <f>ROUND(I668*H668,2)</f>
        <v>0</v>
      </c>
      <c r="K668" s="226" t="s">
        <v>21</v>
      </c>
      <c r="L668" s="73"/>
      <c r="M668" s="231" t="s">
        <v>21</v>
      </c>
      <c r="N668" s="232" t="s">
        <v>47</v>
      </c>
      <c r="O668" s="48"/>
      <c r="P668" s="233">
        <f>O668*H668</f>
        <v>0</v>
      </c>
      <c r="Q668" s="233">
        <v>0</v>
      </c>
      <c r="R668" s="233">
        <f>Q668*H668</f>
        <v>0</v>
      </c>
      <c r="S668" s="233">
        <v>0</v>
      </c>
      <c r="T668" s="234">
        <f>S668*H668</f>
        <v>0</v>
      </c>
      <c r="AR668" s="24" t="s">
        <v>369</v>
      </c>
      <c r="AT668" s="24" t="s">
        <v>275</v>
      </c>
      <c r="AU668" s="24" t="s">
        <v>288</v>
      </c>
      <c r="AY668" s="24" t="s">
        <v>273</v>
      </c>
      <c r="BE668" s="235">
        <f>IF(N668="základní",J668,0)</f>
        <v>0</v>
      </c>
      <c r="BF668" s="235">
        <f>IF(N668="snížená",J668,0)</f>
        <v>0</v>
      </c>
      <c r="BG668" s="235">
        <f>IF(N668="zákl. přenesená",J668,0)</f>
        <v>0</v>
      </c>
      <c r="BH668" s="235">
        <f>IF(N668="sníž. přenesená",J668,0)</f>
        <v>0</v>
      </c>
      <c r="BI668" s="235">
        <f>IF(N668="nulová",J668,0)</f>
        <v>0</v>
      </c>
      <c r="BJ668" s="24" t="s">
        <v>84</v>
      </c>
      <c r="BK668" s="235">
        <f>ROUND(I668*H668,2)</f>
        <v>0</v>
      </c>
      <c r="BL668" s="24" t="s">
        <v>369</v>
      </c>
      <c r="BM668" s="24" t="s">
        <v>1364</v>
      </c>
    </row>
    <row r="669" spans="2:65" s="1" customFormat="1" ht="25.5" customHeight="1">
      <c r="B669" s="47"/>
      <c r="C669" s="261" t="s">
        <v>1365</v>
      </c>
      <c r="D669" s="261" t="s">
        <v>347</v>
      </c>
      <c r="E669" s="262" t="s">
        <v>1366</v>
      </c>
      <c r="F669" s="263" t="s">
        <v>1367</v>
      </c>
      <c r="G669" s="264" t="s">
        <v>1355</v>
      </c>
      <c r="H669" s="265">
        <v>1</v>
      </c>
      <c r="I669" s="266"/>
      <c r="J669" s="267">
        <f>ROUND(I669*H669,2)</f>
        <v>0</v>
      </c>
      <c r="K669" s="263" t="s">
        <v>21</v>
      </c>
      <c r="L669" s="268"/>
      <c r="M669" s="269" t="s">
        <v>21</v>
      </c>
      <c r="N669" s="270" t="s">
        <v>47</v>
      </c>
      <c r="O669" s="48"/>
      <c r="P669" s="233">
        <f>O669*H669</f>
        <v>0</v>
      </c>
      <c r="Q669" s="233">
        <v>0</v>
      </c>
      <c r="R669" s="233">
        <f>Q669*H669</f>
        <v>0</v>
      </c>
      <c r="S669" s="233">
        <v>0</v>
      </c>
      <c r="T669" s="234">
        <f>S669*H669</f>
        <v>0</v>
      </c>
      <c r="AR669" s="24" t="s">
        <v>453</v>
      </c>
      <c r="AT669" s="24" t="s">
        <v>347</v>
      </c>
      <c r="AU669" s="24" t="s">
        <v>288</v>
      </c>
      <c r="AY669" s="24" t="s">
        <v>273</v>
      </c>
      <c r="BE669" s="235">
        <f>IF(N669="základní",J669,0)</f>
        <v>0</v>
      </c>
      <c r="BF669" s="235">
        <f>IF(N669="snížená",J669,0)</f>
        <v>0</v>
      </c>
      <c r="BG669" s="235">
        <f>IF(N669="zákl. přenesená",J669,0)</f>
        <v>0</v>
      </c>
      <c r="BH669" s="235">
        <f>IF(N669="sníž. přenesená",J669,0)</f>
        <v>0</v>
      </c>
      <c r="BI669" s="235">
        <f>IF(N669="nulová",J669,0)</f>
        <v>0</v>
      </c>
      <c r="BJ669" s="24" t="s">
        <v>84</v>
      </c>
      <c r="BK669" s="235">
        <f>ROUND(I669*H669,2)</f>
        <v>0</v>
      </c>
      <c r="BL669" s="24" t="s">
        <v>369</v>
      </c>
      <c r="BM669" s="24" t="s">
        <v>1368</v>
      </c>
    </row>
    <row r="670" spans="2:65" s="1" customFormat="1" ht="16.5" customHeight="1">
      <c r="B670" s="47"/>
      <c r="C670" s="224" t="s">
        <v>1369</v>
      </c>
      <c r="D670" s="224" t="s">
        <v>275</v>
      </c>
      <c r="E670" s="225" t="s">
        <v>1370</v>
      </c>
      <c r="F670" s="226" t="s">
        <v>1371</v>
      </c>
      <c r="G670" s="227" t="s">
        <v>1355</v>
      </c>
      <c r="H670" s="228">
        <v>1</v>
      </c>
      <c r="I670" s="229"/>
      <c r="J670" s="230">
        <f>ROUND(I670*H670,2)</f>
        <v>0</v>
      </c>
      <c r="K670" s="226" t="s">
        <v>21</v>
      </c>
      <c r="L670" s="73"/>
      <c r="M670" s="231" t="s">
        <v>21</v>
      </c>
      <c r="N670" s="232" t="s">
        <v>47</v>
      </c>
      <c r="O670" s="48"/>
      <c r="P670" s="233">
        <f>O670*H670</f>
        <v>0</v>
      </c>
      <c r="Q670" s="233">
        <v>0</v>
      </c>
      <c r="R670" s="233">
        <f>Q670*H670</f>
        <v>0</v>
      </c>
      <c r="S670" s="233">
        <v>0</v>
      </c>
      <c r="T670" s="234">
        <f>S670*H670</f>
        <v>0</v>
      </c>
      <c r="AR670" s="24" t="s">
        <v>369</v>
      </c>
      <c r="AT670" s="24" t="s">
        <v>275</v>
      </c>
      <c r="AU670" s="24" t="s">
        <v>288</v>
      </c>
      <c r="AY670" s="24" t="s">
        <v>273</v>
      </c>
      <c r="BE670" s="235">
        <f>IF(N670="základní",J670,0)</f>
        <v>0</v>
      </c>
      <c r="BF670" s="235">
        <f>IF(N670="snížená",J670,0)</f>
        <v>0</v>
      </c>
      <c r="BG670" s="235">
        <f>IF(N670="zákl. přenesená",J670,0)</f>
        <v>0</v>
      </c>
      <c r="BH670" s="235">
        <f>IF(N670="sníž. přenesená",J670,0)</f>
        <v>0</v>
      </c>
      <c r="BI670" s="235">
        <f>IF(N670="nulová",J670,0)</f>
        <v>0</v>
      </c>
      <c r="BJ670" s="24" t="s">
        <v>84</v>
      </c>
      <c r="BK670" s="235">
        <f>ROUND(I670*H670,2)</f>
        <v>0</v>
      </c>
      <c r="BL670" s="24" t="s">
        <v>369</v>
      </c>
      <c r="BM670" s="24" t="s">
        <v>1372</v>
      </c>
    </row>
    <row r="671" spans="2:65" s="1" customFormat="1" ht="25.5" customHeight="1">
      <c r="B671" s="47"/>
      <c r="C671" s="261" t="s">
        <v>1373</v>
      </c>
      <c r="D671" s="261" t="s">
        <v>347</v>
      </c>
      <c r="E671" s="262" t="s">
        <v>1374</v>
      </c>
      <c r="F671" s="263" t="s">
        <v>1375</v>
      </c>
      <c r="G671" s="264" t="s">
        <v>1355</v>
      </c>
      <c r="H671" s="265">
        <v>1</v>
      </c>
      <c r="I671" s="266"/>
      <c r="J671" s="267">
        <f>ROUND(I671*H671,2)</f>
        <v>0</v>
      </c>
      <c r="K671" s="263" t="s">
        <v>21</v>
      </c>
      <c r="L671" s="268"/>
      <c r="M671" s="269" t="s">
        <v>21</v>
      </c>
      <c r="N671" s="270" t="s">
        <v>47</v>
      </c>
      <c r="O671" s="48"/>
      <c r="P671" s="233">
        <f>O671*H671</f>
        <v>0</v>
      </c>
      <c r="Q671" s="233">
        <v>0</v>
      </c>
      <c r="R671" s="233">
        <f>Q671*H671</f>
        <v>0</v>
      </c>
      <c r="S671" s="233">
        <v>0</v>
      </c>
      <c r="T671" s="234">
        <f>S671*H671</f>
        <v>0</v>
      </c>
      <c r="AR671" s="24" t="s">
        <v>453</v>
      </c>
      <c r="AT671" s="24" t="s">
        <v>347</v>
      </c>
      <c r="AU671" s="24" t="s">
        <v>288</v>
      </c>
      <c r="AY671" s="24" t="s">
        <v>273</v>
      </c>
      <c r="BE671" s="235">
        <f>IF(N671="základní",J671,0)</f>
        <v>0</v>
      </c>
      <c r="BF671" s="235">
        <f>IF(N671="snížená",J671,0)</f>
        <v>0</v>
      </c>
      <c r="BG671" s="235">
        <f>IF(N671="zákl. přenesená",J671,0)</f>
        <v>0</v>
      </c>
      <c r="BH671" s="235">
        <f>IF(N671="sníž. přenesená",J671,0)</f>
        <v>0</v>
      </c>
      <c r="BI671" s="235">
        <f>IF(N671="nulová",J671,0)</f>
        <v>0</v>
      </c>
      <c r="BJ671" s="24" t="s">
        <v>84</v>
      </c>
      <c r="BK671" s="235">
        <f>ROUND(I671*H671,2)</f>
        <v>0</v>
      </c>
      <c r="BL671" s="24" t="s">
        <v>369</v>
      </c>
      <c r="BM671" s="24" t="s">
        <v>1376</v>
      </c>
    </row>
    <row r="672" spans="2:65" s="1" customFormat="1" ht="16.5" customHeight="1">
      <c r="B672" s="47"/>
      <c r="C672" s="224" t="s">
        <v>1377</v>
      </c>
      <c r="D672" s="224" t="s">
        <v>275</v>
      </c>
      <c r="E672" s="225" t="s">
        <v>1378</v>
      </c>
      <c r="F672" s="226" t="s">
        <v>1379</v>
      </c>
      <c r="G672" s="227" t="s">
        <v>1355</v>
      </c>
      <c r="H672" s="228">
        <v>1</v>
      </c>
      <c r="I672" s="229"/>
      <c r="J672" s="230">
        <f>ROUND(I672*H672,2)</f>
        <v>0</v>
      </c>
      <c r="K672" s="226" t="s">
        <v>21</v>
      </c>
      <c r="L672" s="73"/>
      <c r="M672" s="231" t="s">
        <v>21</v>
      </c>
      <c r="N672" s="232" t="s">
        <v>47</v>
      </c>
      <c r="O672" s="48"/>
      <c r="P672" s="233">
        <f>O672*H672</f>
        <v>0</v>
      </c>
      <c r="Q672" s="233">
        <v>0</v>
      </c>
      <c r="R672" s="233">
        <f>Q672*H672</f>
        <v>0</v>
      </c>
      <c r="S672" s="233">
        <v>0</v>
      </c>
      <c r="T672" s="234">
        <f>S672*H672</f>
        <v>0</v>
      </c>
      <c r="AR672" s="24" t="s">
        <v>369</v>
      </c>
      <c r="AT672" s="24" t="s">
        <v>275</v>
      </c>
      <c r="AU672" s="24" t="s">
        <v>288</v>
      </c>
      <c r="AY672" s="24" t="s">
        <v>273</v>
      </c>
      <c r="BE672" s="235">
        <f>IF(N672="základní",J672,0)</f>
        <v>0</v>
      </c>
      <c r="BF672" s="235">
        <f>IF(N672="snížená",J672,0)</f>
        <v>0</v>
      </c>
      <c r="BG672" s="235">
        <f>IF(N672="zákl. přenesená",J672,0)</f>
        <v>0</v>
      </c>
      <c r="BH672" s="235">
        <f>IF(N672="sníž. přenesená",J672,0)</f>
        <v>0</v>
      </c>
      <c r="BI672" s="235">
        <f>IF(N672="nulová",J672,0)</f>
        <v>0</v>
      </c>
      <c r="BJ672" s="24" t="s">
        <v>84</v>
      </c>
      <c r="BK672" s="235">
        <f>ROUND(I672*H672,2)</f>
        <v>0</v>
      </c>
      <c r="BL672" s="24" t="s">
        <v>369</v>
      </c>
      <c r="BM672" s="24" t="s">
        <v>1380</v>
      </c>
    </row>
    <row r="673" spans="2:65" s="1" customFormat="1" ht="25.5" customHeight="1">
      <c r="B673" s="47"/>
      <c r="C673" s="261" t="s">
        <v>1381</v>
      </c>
      <c r="D673" s="261" t="s">
        <v>347</v>
      </c>
      <c r="E673" s="262" t="s">
        <v>1382</v>
      </c>
      <c r="F673" s="263" t="s">
        <v>1383</v>
      </c>
      <c r="G673" s="264" t="s">
        <v>1355</v>
      </c>
      <c r="H673" s="265">
        <v>1</v>
      </c>
      <c r="I673" s="266"/>
      <c r="J673" s="267">
        <f>ROUND(I673*H673,2)</f>
        <v>0</v>
      </c>
      <c r="K673" s="263" t="s">
        <v>21</v>
      </c>
      <c r="L673" s="268"/>
      <c r="M673" s="269" t="s">
        <v>21</v>
      </c>
      <c r="N673" s="270" t="s">
        <v>47</v>
      </c>
      <c r="O673" s="48"/>
      <c r="P673" s="233">
        <f>O673*H673</f>
        <v>0</v>
      </c>
      <c r="Q673" s="233">
        <v>0</v>
      </c>
      <c r="R673" s="233">
        <f>Q673*H673</f>
        <v>0</v>
      </c>
      <c r="S673" s="233">
        <v>0</v>
      </c>
      <c r="T673" s="234">
        <f>S673*H673</f>
        <v>0</v>
      </c>
      <c r="AR673" s="24" t="s">
        <v>453</v>
      </c>
      <c r="AT673" s="24" t="s">
        <v>347</v>
      </c>
      <c r="AU673" s="24" t="s">
        <v>288</v>
      </c>
      <c r="AY673" s="24" t="s">
        <v>273</v>
      </c>
      <c r="BE673" s="235">
        <f>IF(N673="základní",J673,0)</f>
        <v>0</v>
      </c>
      <c r="BF673" s="235">
        <f>IF(N673="snížená",J673,0)</f>
        <v>0</v>
      </c>
      <c r="BG673" s="235">
        <f>IF(N673="zákl. přenesená",J673,0)</f>
        <v>0</v>
      </c>
      <c r="BH673" s="235">
        <f>IF(N673="sníž. přenesená",J673,0)</f>
        <v>0</v>
      </c>
      <c r="BI673" s="235">
        <f>IF(N673="nulová",J673,0)</f>
        <v>0</v>
      </c>
      <c r="BJ673" s="24" t="s">
        <v>84</v>
      </c>
      <c r="BK673" s="235">
        <f>ROUND(I673*H673,2)</f>
        <v>0</v>
      </c>
      <c r="BL673" s="24" t="s">
        <v>369</v>
      </c>
      <c r="BM673" s="24" t="s">
        <v>1384</v>
      </c>
    </row>
    <row r="674" spans="2:65" s="1" customFormat="1" ht="16.5" customHeight="1">
      <c r="B674" s="47"/>
      <c r="C674" s="224" t="s">
        <v>1385</v>
      </c>
      <c r="D674" s="224" t="s">
        <v>275</v>
      </c>
      <c r="E674" s="225" t="s">
        <v>1386</v>
      </c>
      <c r="F674" s="226" t="s">
        <v>1387</v>
      </c>
      <c r="G674" s="227" t="s">
        <v>295</v>
      </c>
      <c r="H674" s="228">
        <v>6</v>
      </c>
      <c r="I674" s="229"/>
      <c r="J674" s="230">
        <f>ROUND(I674*H674,2)</f>
        <v>0</v>
      </c>
      <c r="K674" s="226" t="s">
        <v>21</v>
      </c>
      <c r="L674" s="73"/>
      <c r="M674" s="231" t="s">
        <v>21</v>
      </c>
      <c r="N674" s="232" t="s">
        <v>47</v>
      </c>
      <c r="O674" s="48"/>
      <c r="P674" s="233">
        <f>O674*H674</f>
        <v>0</v>
      </c>
      <c r="Q674" s="233">
        <v>0</v>
      </c>
      <c r="R674" s="233">
        <f>Q674*H674</f>
        <v>0</v>
      </c>
      <c r="S674" s="233">
        <v>0</v>
      </c>
      <c r="T674" s="234">
        <f>S674*H674</f>
        <v>0</v>
      </c>
      <c r="AR674" s="24" t="s">
        <v>369</v>
      </c>
      <c r="AT674" s="24" t="s">
        <v>275</v>
      </c>
      <c r="AU674" s="24" t="s">
        <v>288</v>
      </c>
      <c r="AY674" s="24" t="s">
        <v>273</v>
      </c>
      <c r="BE674" s="235">
        <f>IF(N674="základní",J674,0)</f>
        <v>0</v>
      </c>
      <c r="BF674" s="235">
        <f>IF(N674="snížená",J674,0)</f>
        <v>0</v>
      </c>
      <c r="BG674" s="235">
        <f>IF(N674="zákl. přenesená",J674,0)</f>
        <v>0</v>
      </c>
      <c r="BH674" s="235">
        <f>IF(N674="sníž. přenesená",J674,0)</f>
        <v>0</v>
      </c>
      <c r="BI674" s="235">
        <f>IF(N674="nulová",J674,0)</f>
        <v>0</v>
      </c>
      <c r="BJ674" s="24" t="s">
        <v>84</v>
      </c>
      <c r="BK674" s="235">
        <f>ROUND(I674*H674,2)</f>
        <v>0</v>
      </c>
      <c r="BL674" s="24" t="s">
        <v>369</v>
      </c>
      <c r="BM674" s="24" t="s">
        <v>1388</v>
      </c>
    </row>
    <row r="675" spans="2:65" s="1" customFormat="1" ht="51" customHeight="1">
      <c r="B675" s="47"/>
      <c r="C675" s="261" t="s">
        <v>1389</v>
      </c>
      <c r="D675" s="261" t="s">
        <v>347</v>
      </c>
      <c r="E675" s="262" t="s">
        <v>1390</v>
      </c>
      <c r="F675" s="263" t="s">
        <v>1391</v>
      </c>
      <c r="G675" s="264" t="s">
        <v>295</v>
      </c>
      <c r="H675" s="265">
        <v>6</v>
      </c>
      <c r="I675" s="266"/>
      <c r="J675" s="267">
        <f>ROUND(I675*H675,2)</f>
        <v>0</v>
      </c>
      <c r="K675" s="263" t="s">
        <v>21</v>
      </c>
      <c r="L675" s="268"/>
      <c r="M675" s="269" t="s">
        <v>21</v>
      </c>
      <c r="N675" s="270" t="s">
        <v>47</v>
      </c>
      <c r="O675" s="48"/>
      <c r="P675" s="233">
        <f>O675*H675</f>
        <v>0</v>
      </c>
      <c r="Q675" s="233">
        <v>0</v>
      </c>
      <c r="R675" s="233">
        <f>Q675*H675</f>
        <v>0</v>
      </c>
      <c r="S675" s="233">
        <v>0</v>
      </c>
      <c r="T675" s="234">
        <f>S675*H675</f>
        <v>0</v>
      </c>
      <c r="AR675" s="24" t="s">
        <v>453</v>
      </c>
      <c r="AT675" s="24" t="s">
        <v>347</v>
      </c>
      <c r="AU675" s="24" t="s">
        <v>288</v>
      </c>
      <c r="AY675" s="24" t="s">
        <v>273</v>
      </c>
      <c r="BE675" s="235">
        <f>IF(N675="základní",J675,0)</f>
        <v>0</v>
      </c>
      <c r="BF675" s="235">
        <f>IF(N675="snížená",J675,0)</f>
        <v>0</v>
      </c>
      <c r="BG675" s="235">
        <f>IF(N675="zákl. přenesená",J675,0)</f>
        <v>0</v>
      </c>
      <c r="BH675" s="235">
        <f>IF(N675="sníž. přenesená",J675,0)</f>
        <v>0</v>
      </c>
      <c r="BI675" s="235">
        <f>IF(N675="nulová",J675,0)</f>
        <v>0</v>
      </c>
      <c r="BJ675" s="24" t="s">
        <v>84</v>
      </c>
      <c r="BK675" s="235">
        <f>ROUND(I675*H675,2)</f>
        <v>0</v>
      </c>
      <c r="BL675" s="24" t="s">
        <v>369</v>
      </c>
      <c r="BM675" s="24" t="s">
        <v>1392</v>
      </c>
    </row>
    <row r="676" spans="2:65" s="1" customFormat="1" ht="16.5" customHeight="1">
      <c r="B676" s="47"/>
      <c r="C676" s="224" t="s">
        <v>1393</v>
      </c>
      <c r="D676" s="224" t="s">
        <v>275</v>
      </c>
      <c r="E676" s="225" t="s">
        <v>1394</v>
      </c>
      <c r="F676" s="226" t="s">
        <v>1395</v>
      </c>
      <c r="G676" s="227" t="s">
        <v>1355</v>
      </c>
      <c r="H676" s="228">
        <v>1</v>
      </c>
      <c r="I676" s="229"/>
      <c r="J676" s="230">
        <f>ROUND(I676*H676,2)</f>
        <v>0</v>
      </c>
      <c r="K676" s="226" t="s">
        <v>21</v>
      </c>
      <c r="L676" s="73"/>
      <c r="M676" s="231" t="s">
        <v>21</v>
      </c>
      <c r="N676" s="232" t="s">
        <v>47</v>
      </c>
      <c r="O676" s="48"/>
      <c r="P676" s="233">
        <f>O676*H676</f>
        <v>0</v>
      </c>
      <c r="Q676" s="233">
        <v>0</v>
      </c>
      <c r="R676" s="233">
        <f>Q676*H676</f>
        <v>0</v>
      </c>
      <c r="S676" s="233">
        <v>0</v>
      </c>
      <c r="T676" s="234">
        <f>S676*H676</f>
        <v>0</v>
      </c>
      <c r="AR676" s="24" t="s">
        <v>369</v>
      </c>
      <c r="AT676" s="24" t="s">
        <v>275</v>
      </c>
      <c r="AU676" s="24" t="s">
        <v>288</v>
      </c>
      <c r="AY676" s="24" t="s">
        <v>273</v>
      </c>
      <c r="BE676" s="235">
        <f>IF(N676="základní",J676,0)</f>
        <v>0</v>
      </c>
      <c r="BF676" s="235">
        <f>IF(N676="snížená",J676,0)</f>
        <v>0</v>
      </c>
      <c r="BG676" s="235">
        <f>IF(N676="zákl. přenesená",J676,0)</f>
        <v>0</v>
      </c>
      <c r="BH676" s="235">
        <f>IF(N676="sníž. přenesená",J676,0)</f>
        <v>0</v>
      </c>
      <c r="BI676" s="235">
        <f>IF(N676="nulová",J676,0)</f>
        <v>0</v>
      </c>
      <c r="BJ676" s="24" t="s">
        <v>84</v>
      </c>
      <c r="BK676" s="235">
        <f>ROUND(I676*H676,2)</f>
        <v>0</v>
      </c>
      <c r="BL676" s="24" t="s">
        <v>369</v>
      </c>
      <c r="BM676" s="24" t="s">
        <v>1396</v>
      </c>
    </row>
    <row r="677" spans="2:65" s="1" customFormat="1" ht="25.5" customHeight="1">
      <c r="B677" s="47"/>
      <c r="C677" s="261" t="s">
        <v>1397</v>
      </c>
      <c r="D677" s="261" t="s">
        <v>347</v>
      </c>
      <c r="E677" s="262" t="s">
        <v>1398</v>
      </c>
      <c r="F677" s="263" t="s">
        <v>1399</v>
      </c>
      <c r="G677" s="264" t="s">
        <v>1355</v>
      </c>
      <c r="H677" s="265">
        <v>1</v>
      </c>
      <c r="I677" s="266"/>
      <c r="J677" s="267">
        <f>ROUND(I677*H677,2)</f>
        <v>0</v>
      </c>
      <c r="K677" s="263" t="s">
        <v>21</v>
      </c>
      <c r="L677" s="268"/>
      <c r="M677" s="269" t="s">
        <v>21</v>
      </c>
      <c r="N677" s="270" t="s">
        <v>47</v>
      </c>
      <c r="O677" s="48"/>
      <c r="P677" s="233">
        <f>O677*H677</f>
        <v>0</v>
      </c>
      <c r="Q677" s="233">
        <v>0</v>
      </c>
      <c r="R677" s="233">
        <f>Q677*H677</f>
        <v>0</v>
      </c>
      <c r="S677" s="233">
        <v>0</v>
      </c>
      <c r="T677" s="234">
        <f>S677*H677</f>
        <v>0</v>
      </c>
      <c r="AR677" s="24" t="s">
        <v>453</v>
      </c>
      <c r="AT677" s="24" t="s">
        <v>347</v>
      </c>
      <c r="AU677" s="24" t="s">
        <v>288</v>
      </c>
      <c r="AY677" s="24" t="s">
        <v>273</v>
      </c>
      <c r="BE677" s="235">
        <f>IF(N677="základní",J677,0)</f>
        <v>0</v>
      </c>
      <c r="BF677" s="235">
        <f>IF(N677="snížená",J677,0)</f>
        <v>0</v>
      </c>
      <c r="BG677" s="235">
        <f>IF(N677="zákl. přenesená",J677,0)</f>
        <v>0</v>
      </c>
      <c r="BH677" s="235">
        <f>IF(N677="sníž. přenesená",J677,0)</f>
        <v>0</v>
      </c>
      <c r="BI677" s="235">
        <f>IF(N677="nulová",J677,0)</f>
        <v>0</v>
      </c>
      <c r="BJ677" s="24" t="s">
        <v>84</v>
      </c>
      <c r="BK677" s="235">
        <f>ROUND(I677*H677,2)</f>
        <v>0</v>
      </c>
      <c r="BL677" s="24" t="s">
        <v>369</v>
      </c>
      <c r="BM677" s="24" t="s">
        <v>1400</v>
      </c>
    </row>
    <row r="678" spans="2:63" s="10" customFormat="1" ht="22.3" customHeight="1">
      <c r="B678" s="208"/>
      <c r="C678" s="209"/>
      <c r="D678" s="210" t="s">
        <v>75</v>
      </c>
      <c r="E678" s="222" t="s">
        <v>1401</v>
      </c>
      <c r="F678" s="222" t="s">
        <v>1402</v>
      </c>
      <c r="G678" s="209"/>
      <c r="H678" s="209"/>
      <c r="I678" s="212"/>
      <c r="J678" s="223">
        <f>BK678</f>
        <v>0</v>
      </c>
      <c r="K678" s="209"/>
      <c r="L678" s="214"/>
      <c r="M678" s="215"/>
      <c r="N678" s="216"/>
      <c r="O678" s="216"/>
      <c r="P678" s="217">
        <f>SUM(P679:P680)</f>
        <v>0</v>
      </c>
      <c r="Q678" s="216"/>
      <c r="R678" s="217">
        <f>SUM(R679:R680)</f>
        <v>0</v>
      </c>
      <c r="S678" s="216"/>
      <c r="T678" s="218">
        <f>SUM(T679:T680)</f>
        <v>0</v>
      </c>
      <c r="AR678" s="219" t="s">
        <v>86</v>
      </c>
      <c r="AT678" s="220" t="s">
        <v>75</v>
      </c>
      <c r="AU678" s="220" t="s">
        <v>86</v>
      </c>
      <c r="AY678" s="219" t="s">
        <v>273</v>
      </c>
      <c r="BK678" s="221">
        <f>SUM(BK679:BK680)</f>
        <v>0</v>
      </c>
    </row>
    <row r="679" spans="2:65" s="1" customFormat="1" ht="16.5" customHeight="1">
      <c r="B679" s="47"/>
      <c r="C679" s="224" t="s">
        <v>1403</v>
      </c>
      <c r="D679" s="224" t="s">
        <v>275</v>
      </c>
      <c r="E679" s="225" t="s">
        <v>1404</v>
      </c>
      <c r="F679" s="226" t="s">
        <v>1405</v>
      </c>
      <c r="G679" s="227" t="s">
        <v>295</v>
      </c>
      <c r="H679" s="228">
        <v>4</v>
      </c>
      <c r="I679" s="229"/>
      <c r="J679" s="230">
        <f>ROUND(I679*H679,2)</f>
        <v>0</v>
      </c>
      <c r="K679" s="226" t="s">
        <v>21</v>
      </c>
      <c r="L679" s="73"/>
      <c r="M679" s="231" t="s">
        <v>21</v>
      </c>
      <c r="N679" s="232" t="s">
        <v>47</v>
      </c>
      <c r="O679" s="48"/>
      <c r="P679" s="233">
        <f>O679*H679</f>
        <v>0</v>
      </c>
      <c r="Q679" s="233">
        <v>0</v>
      </c>
      <c r="R679" s="233">
        <f>Q679*H679</f>
        <v>0</v>
      </c>
      <c r="S679" s="233">
        <v>0</v>
      </c>
      <c r="T679" s="234">
        <f>S679*H679</f>
        <v>0</v>
      </c>
      <c r="AR679" s="24" t="s">
        <v>369</v>
      </c>
      <c r="AT679" s="24" t="s">
        <v>275</v>
      </c>
      <c r="AU679" s="24" t="s">
        <v>288</v>
      </c>
      <c r="AY679" s="24" t="s">
        <v>273</v>
      </c>
      <c r="BE679" s="235">
        <f>IF(N679="základní",J679,0)</f>
        <v>0</v>
      </c>
      <c r="BF679" s="235">
        <f>IF(N679="snížená",J679,0)</f>
        <v>0</v>
      </c>
      <c r="BG679" s="235">
        <f>IF(N679="zákl. přenesená",J679,0)</f>
        <v>0</v>
      </c>
      <c r="BH679" s="235">
        <f>IF(N679="sníž. přenesená",J679,0)</f>
        <v>0</v>
      </c>
      <c r="BI679" s="235">
        <f>IF(N679="nulová",J679,0)</f>
        <v>0</v>
      </c>
      <c r="BJ679" s="24" t="s">
        <v>84</v>
      </c>
      <c r="BK679" s="235">
        <f>ROUND(I679*H679,2)</f>
        <v>0</v>
      </c>
      <c r="BL679" s="24" t="s">
        <v>369</v>
      </c>
      <c r="BM679" s="24" t="s">
        <v>1406</v>
      </c>
    </row>
    <row r="680" spans="2:65" s="1" customFormat="1" ht="16.5" customHeight="1">
      <c r="B680" s="47"/>
      <c r="C680" s="224" t="s">
        <v>1407</v>
      </c>
      <c r="D680" s="224" t="s">
        <v>275</v>
      </c>
      <c r="E680" s="225" t="s">
        <v>1408</v>
      </c>
      <c r="F680" s="226" t="s">
        <v>1409</v>
      </c>
      <c r="G680" s="227" t="s">
        <v>342</v>
      </c>
      <c r="H680" s="228">
        <v>1</v>
      </c>
      <c r="I680" s="229"/>
      <c r="J680" s="230">
        <f>ROUND(I680*H680,2)</f>
        <v>0</v>
      </c>
      <c r="K680" s="226" t="s">
        <v>21</v>
      </c>
      <c r="L680" s="73"/>
      <c r="M680" s="231" t="s">
        <v>21</v>
      </c>
      <c r="N680" s="232" t="s">
        <v>47</v>
      </c>
      <c r="O680" s="48"/>
      <c r="P680" s="233">
        <f>O680*H680</f>
        <v>0</v>
      </c>
      <c r="Q680" s="233">
        <v>0</v>
      </c>
      <c r="R680" s="233">
        <f>Q680*H680</f>
        <v>0</v>
      </c>
      <c r="S680" s="233">
        <v>0</v>
      </c>
      <c r="T680" s="234">
        <f>S680*H680</f>
        <v>0</v>
      </c>
      <c r="AR680" s="24" t="s">
        <v>369</v>
      </c>
      <c r="AT680" s="24" t="s">
        <v>275</v>
      </c>
      <c r="AU680" s="24" t="s">
        <v>288</v>
      </c>
      <c r="AY680" s="24" t="s">
        <v>273</v>
      </c>
      <c r="BE680" s="235">
        <f>IF(N680="základní",J680,0)</f>
        <v>0</v>
      </c>
      <c r="BF680" s="235">
        <f>IF(N680="snížená",J680,0)</f>
        <v>0</v>
      </c>
      <c r="BG680" s="235">
        <f>IF(N680="zákl. přenesená",J680,0)</f>
        <v>0</v>
      </c>
      <c r="BH680" s="235">
        <f>IF(N680="sníž. přenesená",J680,0)</f>
        <v>0</v>
      </c>
      <c r="BI680" s="235">
        <f>IF(N680="nulová",J680,0)</f>
        <v>0</v>
      </c>
      <c r="BJ680" s="24" t="s">
        <v>84</v>
      </c>
      <c r="BK680" s="235">
        <f>ROUND(I680*H680,2)</f>
        <v>0</v>
      </c>
      <c r="BL680" s="24" t="s">
        <v>369</v>
      </c>
      <c r="BM680" s="24" t="s">
        <v>1410</v>
      </c>
    </row>
    <row r="681" spans="2:63" s="10" customFormat="1" ht="22.3" customHeight="1">
      <c r="B681" s="208"/>
      <c r="C681" s="209"/>
      <c r="D681" s="210" t="s">
        <v>75</v>
      </c>
      <c r="E681" s="222" t="s">
        <v>1411</v>
      </c>
      <c r="F681" s="222" t="s">
        <v>1412</v>
      </c>
      <c r="G681" s="209"/>
      <c r="H681" s="209"/>
      <c r="I681" s="212"/>
      <c r="J681" s="223">
        <f>BK681</f>
        <v>0</v>
      </c>
      <c r="K681" s="209"/>
      <c r="L681" s="214"/>
      <c r="M681" s="215"/>
      <c r="N681" s="216"/>
      <c r="O681" s="216"/>
      <c r="P681" s="217">
        <f>SUM(P682:P683)</f>
        <v>0</v>
      </c>
      <c r="Q681" s="216"/>
      <c r="R681" s="217">
        <f>SUM(R682:R683)</f>
        <v>0</v>
      </c>
      <c r="S681" s="216"/>
      <c r="T681" s="218">
        <f>SUM(T682:T683)</f>
        <v>0</v>
      </c>
      <c r="AR681" s="219" t="s">
        <v>86</v>
      </c>
      <c r="AT681" s="220" t="s">
        <v>75</v>
      </c>
      <c r="AU681" s="220" t="s">
        <v>86</v>
      </c>
      <c r="AY681" s="219" t="s">
        <v>273</v>
      </c>
      <c r="BK681" s="221">
        <f>SUM(BK682:BK683)</f>
        <v>0</v>
      </c>
    </row>
    <row r="682" spans="2:65" s="1" customFormat="1" ht="16.5" customHeight="1">
      <c r="B682" s="47"/>
      <c r="C682" s="224" t="s">
        <v>1413</v>
      </c>
      <c r="D682" s="224" t="s">
        <v>275</v>
      </c>
      <c r="E682" s="225" t="s">
        <v>1414</v>
      </c>
      <c r="F682" s="226" t="s">
        <v>1415</v>
      </c>
      <c r="G682" s="227" t="s">
        <v>1416</v>
      </c>
      <c r="H682" s="228">
        <v>1</v>
      </c>
      <c r="I682" s="229"/>
      <c r="J682" s="230">
        <f>ROUND(I682*H682,2)</f>
        <v>0</v>
      </c>
      <c r="K682" s="226" t="s">
        <v>21</v>
      </c>
      <c r="L682" s="73"/>
      <c r="M682" s="231" t="s">
        <v>21</v>
      </c>
      <c r="N682" s="232" t="s">
        <v>47</v>
      </c>
      <c r="O682" s="48"/>
      <c r="P682" s="233">
        <f>O682*H682</f>
        <v>0</v>
      </c>
      <c r="Q682" s="233">
        <v>0</v>
      </c>
      <c r="R682" s="233">
        <f>Q682*H682</f>
        <v>0</v>
      </c>
      <c r="S682" s="233">
        <v>0</v>
      </c>
      <c r="T682" s="234">
        <f>S682*H682</f>
        <v>0</v>
      </c>
      <c r="AR682" s="24" t="s">
        <v>369</v>
      </c>
      <c r="AT682" s="24" t="s">
        <v>275</v>
      </c>
      <c r="AU682" s="24" t="s">
        <v>288</v>
      </c>
      <c r="AY682" s="24" t="s">
        <v>273</v>
      </c>
      <c r="BE682" s="235">
        <f>IF(N682="základní",J682,0)</f>
        <v>0</v>
      </c>
      <c r="BF682" s="235">
        <f>IF(N682="snížená",J682,0)</f>
        <v>0</v>
      </c>
      <c r="BG682" s="235">
        <f>IF(N682="zákl. přenesená",J682,0)</f>
        <v>0</v>
      </c>
      <c r="BH682" s="235">
        <f>IF(N682="sníž. přenesená",J682,0)</f>
        <v>0</v>
      </c>
      <c r="BI682" s="235">
        <f>IF(N682="nulová",J682,0)</f>
        <v>0</v>
      </c>
      <c r="BJ682" s="24" t="s">
        <v>84</v>
      </c>
      <c r="BK682" s="235">
        <f>ROUND(I682*H682,2)</f>
        <v>0</v>
      </c>
      <c r="BL682" s="24" t="s">
        <v>369</v>
      </c>
      <c r="BM682" s="24" t="s">
        <v>1417</v>
      </c>
    </row>
    <row r="683" spans="2:65" s="1" customFormat="1" ht="16.5" customHeight="1">
      <c r="B683" s="47"/>
      <c r="C683" s="224" t="s">
        <v>1418</v>
      </c>
      <c r="D683" s="224" t="s">
        <v>275</v>
      </c>
      <c r="E683" s="225" t="s">
        <v>1419</v>
      </c>
      <c r="F683" s="226" t="s">
        <v>1420</v>
      </c>
      <c r="G683" s="227" t="s">
        <v>1164</v>
      </c>
      <c r="H683" s="228">
        <v>8</v>
      </c>
      <c r="I683" s="229"/>
      <c r="J683" s="230">
        <f>ROUND(I683*H683,2)</f>
        <v>0</v>
      </c>
      <c r="K683" s="226" t="s">
        <v>21</v>
      </c>
      <c r="L683" s="73"/>
      <c r="M683" s="231" t="s">
        <v>21</v>
      </c>
      <c r="N683" s="232" t="s">
        <v>47</v>
      </c>
      <c r="O683" s="48"/>
      <c r="P683" s="233">
        <f>O683*H683</f>
        <v>0</v>
      </c>
      <c r="Q683" s="233">
        <v>0</v>
      </c>
      <c r="R683" s="233">
        <f>Q683*H683</f>
        <v>0</v>
      </c>
      <c r="S683" s="233">
        <v>0</v>
      </c>
      <c r="T683" s="234">
        <f>S683*H683</f>
        <v>0</v>
      </c>
      <c r="AR683" s="24" t="s">
        <v>369</v>
      </c>
      <c r="AT683" s="24" t="s">
        <v>275</v>
      </c>
      <c r="AU683" s="24" t="s">
        <v>288</v>
      </c>
      <c r="AY683" s="24" t="s">
        <v>273</v>
      </c>
      <c r="BE683" s="235">
        <f>IF(N683="základní",J683,0)</f>
        <v>0</v>
      </c>
      <c r="BF683" s="235">
        <f>IF(N683="snížená",J683,0)</f>
        <v>0</v>
      </c>
      <c r="BG683" s="235">
        <f>IF(N683="zákl. přenesená",J683,0)</f>
        <v>0</v>
      </c>
      <c r="BH683" s="235">
        <f>IF(N683="sníž. přenesená",J683,0)</f>
        <v>0</v>
      </c>
      <c r="BI683" s="235">
        <f>IF(N683="nulová",J683,0)</f>
        <v>0</v>
      </c>
      <c r="BJ683" s="24" t="s">
        <v>84</v>
      </c>
      <c r="BK683" s="235">
        <f>ROUND(I683*H683,2)</f>
        <v>0</v>
      </c>
      <c r="BL683" s="24" t="s">
        <v>369</v>
      </c>
      <c r="BM683" s="24" t="s">
        <v>1421</v>
      </c>
    </row>
    <row r="684" spans="2:63" s="10" customFormat="1" ht="29.85" customHeight="1">
      <c r="B684" s="208"/>
      <c r="C684" s="209"/>
      <c r="D684" s="210" t="s">
        <v>75</v>
      </c>
      <c r="E684" s="222" t="s">
        <v>1422</v>
      </c>
      <c r="F684" s="222" t="s">
        <v>1423</v>
      </c>
      <c r="G684" s="209"/>
      <c r="H684" s="209"/>
      <c r="I684" s="212"/>
      <c r="J684" s="223">
        <f>BK684</f>
        <v>0</v>
      </c>
      <c r="K684" s="209"/>
      <c r="L684" s="214"/>
      <c r="M684" s="215"/>
      <c r="N684" s="216"/>
      <c r="O684" s="216"/>
      <c r="P684" s="217">
        <f>SUM(P685:P719)</f>
        <v>0</v>
      </c>
      <c r="Q684" s="216"/>
      <c r="R684" s="217">
        <f>SUM(R685:R719)</f>
        <v>1.45032405</v>
      </c>
      <c r="S684" s="216"/>
      <c r="T684" s="218">
        <f>SUM(T685:T719)</f>
        <v>0</v>
      </c>
      <c r="AR684" s="219" t="s">
        <v>86</v>
      </c>
      <c r="AT684" s="220" t="s">
        <v>75</v>
      </c>
      <c r="AU684" s="220" t="s">
        <v>84</v>
      </c>
      <c r="AY684" s="219" t="s">
        <v>273</v>
      </c>
      <c r="BK684" s="221">
        <f>SUM(BK685:BK719)</f>
        <v>0</v>
      </c>
    </row>
    <row r="685" spans="2:65" s="1" customFormat="1" ht="25.5" customHeight="1">
      <c r="B685" s="47"/>
      <c r="C685" s="224" t="s">
        <v>1424</v>
      </c>
      <c r="D685" s="224" t="s">
        <v>275</v>
      </c>
      <c r="E685" s="225" t="s">
        <v>1425</v>
      </c>
      <c r="F685" s="226" t="s">
        <v>1426</v>
      </c>
      <c r="G685" s="227" t="s">
        <v>295</v>
      </c>
      <c r="H685" s="228">
        <v>56.055</v>
      </c>
      <c r="I685" s="229"/>
      <c r="J685" s="230">
        <f>ROUND(I685*H685,2)</f>
        <v>0</v>
      </c>
      <c r="K685" s="226" t="s">
        <v>279</v>
      </c>
      <c r="L685" s="73"/>
      <c r="M685" s="231" t="s">
        <v>21</v>
      </c>
      <c r="N685" s="232" t="s">
        <v>47</v>
      </c>
      <c r="O685" s="48"/>
      <c r="P685" s="233">
        <f>O685*H685</f>
        <v>0</v>
      </c>
      <c r="Q685" s="233">
        <v>0</v>
      </c>
      <c r="R685" s="233">
        <f>Q685*H685</f>
        <v>0</v>
      </c>
      <c r="S685" s="233">
        <v>0</v>
      </c>
      <c r="T685" s="234">
        <f>S685*H685</f>
        <v>0</v>
      </c>
      <c r="AR685" s="24" t="s">
        <v>369</v>
      </c>
      <c r="AT685" s="24" t="s">
        <v>275</v>
      </c>
      <c r="AU685" s="24" t="s">
        <v>86</v>
      </c>
      <c r="AY685" s="24" t="s">
        <v>273</v>
      </c>
      <c r="BE685" s="235">
        <f>IF(N685="základní",J685,0)</f>
        <v>0</v>
      </c>
      <c r="BF685" s="235">
        <f>IF(N685="snížená",J685,0)</f>
        <v>0</v>
      </c>
      <c r="BG685" s="235">
        <f>IF(N685="zákl. přenesená",J685,0)</f>
        <v>0</v>
      </c>
      <c r="BH685" s="235">
        <f>IF(N685="sníž. přenesená",J685,0)</f>
        <v>0</v>
      </c>
      <c r="BI685" s="235">
        <f>IF(N685="nulová",J685,0)</f>
        <v>0</v>
      </c>
      <c r="BJ685" s="24" t="s">
        <v>84</v>
      </c>
      <c r="BK685" s="235">
        <f>ROUND(I685*H685,2)</f>
        <v>0</v>
      </c>
      <c r="BL685" s="24" t="s">
        <v>369</v>
      </c>
      <c r="BM685" s="24" t="s">
        <v>1427</v>
      </c>
    </row>
    <row r="686" spans="2:47" s="1" customFormat="1" ht="13.5">
      <c r="B686" s="47"/>
      <c r="C686" s="75"/>
      <c r="D686" s="236" t="s">
        <v>282</v>
      </c>
      <c r="E686" s="75"/>
      <c r="F686" s="237" t="s">
        <v>1428</v>
      </c>
      <c r="G686" s="75"/>
      <c r="H686" s="75"/>
      <c r="I686" s="194"/>
      <c r="J686" s="75"/>
      <c r="K686" s="75"/>
      <c r="L686" s="73"/>
      <c r="M686" s="238"/>
      <c r="N686" s="48"/>
      <c r="O686" s="48"/>
      <c r="P686" s="48"/>
      <c r="Q686" s="48"/>
      <c r="R686" s="48"/>
      <c r="S686" s="48"/>
      <c r="T686" s="96"/>
      <c r="AT686" s="24" t="s">
        <v>282</v>
      </c>
      <c r="AU686" s="24" t="s">
        <v>86</v>
      </c>
    </row>
    <row r="687" spans="2:51" s="11" customFormat="1" ht="13.5">
      <c r="B687" s="239"/>
      <c r="C687" s="240"/>
      <c r="D687" s="236" t="s">
        <v>304</v>
      </c>
      <c r="E687" s="241" t="s">
        <v>21</v>
      </c>
      <c r="F687" s="242" t="s">
        <v>1429</v>
      </c>
      <c r="G687" s="240"/>
      <c r="H687" s="243">
        <v>56.055</v>
      </c>
      <c r="I687" s="244"/>
      <c r="J687" s="240"/>
      <c r="K687" s="240"/>
      <c r="L687" s="245"/>
      <c r="M687" s="246"/>
      <c r="N687" s="247"/>
      <c r="O687" s="247"/>
      <c r="P687" s="247"/>
      <c r="Q687" s="247"/>
      <c r="R687" s="247"/>
      <c r="S687" s="247"/>
      <c r="T687" s="248"/>
      <c r="AT687" s="249" t="s">
        <v>304</v>
      </c>
      <c r="AU687" s="249" t="s">
        <v>86</v>
      </c>
      <c r="AV687" s="11" t="s">
        <v>86</v>
      </c>
      <c r="AW687" s="11" t="s">
        <v>40</v>
      </c>
      <c r="AX687" s="11" t="s">
        <v>84</v>
      </c>
      <c r="AY687" s="249" t="s">
        <v>273</v>
      </c>
    </row>
    <row r="688" spans="2:65" s="1" customFormat="1" ht="25.5" customHeight="1">
      <c r="B688" s="47"/>
      <c r="C688" s="224" t="s">
        <v>1430</v>
      </c>
      <c r="D688" s="224" t="s">
        <v>275</v>
      </c>
      <c r="E688" s="225" t="s">
        <v>1431</v>
      </c>
      <c r="F688" s="226" t="s">
        <v>1432</v>
      </c>
      <c r="G688" s="227" t="s">
        <v>295</v>
      </c>
      <c r="H688" s="228">
        <v>12.765</v>
      </c>
      <c r="I688" s="229"/>
      <c r="J688" s="230">
        <f>ROUND(I688*H688,2)</f>
        <v>0</v>
      </c>
      <c r="K688" s="226" t="s">
        <v>279</v>
      </c>
      <c r="L688" s="73"/>
      <c r="M688" s="231" t="s">
        <v>21</v>
      </c>
      <c r="N688" s="232" t="s">
        <v>47</v>
      </c>
      <c r="O688" s="48"/>
      <c r="P688" s="233">
        <f>O688*H688</f>
        <v>0</v>
      </c>
      <c r="Q688" s="233">
        <v>0</v>
      </c>
      <c r="R688" s="233">
        <f>Q688*H688</f>
        <v>0</v>
      </c>
      <c r="S688" s="233">
        <v>0</v>
      </c>
      <c r="T688" s="234">
        <f>S688*H688</f>
        <v>0</v>
      </c>
      <c r="AR688" s="24" t="s">
        <v>369</v>
      </c>
      <c r="AT688" s="24" t="s">
        <v>275</v>
      </c>
      <c r="AU688" s="24" t="s">
        <v>86</v>
      </c>
      <c r="AY688" s="24" t="s">
        <v>273</v>
      </c>
      <c r="BE688" s="235">
        <f>IF(N688="základní",J688,0)</f>
        <v>0</v>
      </c>
      <c r="BF688" s="235">
        <f>IF(N688="snížená",J688,0)</f>
        <v>0</v>
      </c>
      <c r="BG688" s="235">
        <f>IF(N688="zákl. přenesená",J688,0)</f>
        <v>0</v>
      </c>
      <c r="BH688" s="235">
        <f>IF(N688="sníž. přenesená",J688,0)</f>
        <v>0</v>
      </c>
      <c r="BI688" s="235">
        <f>IF(N688="nulová",J688,0)</f>
        <v>0</v>
      </c>
      <c r="BJ688" s="24" t="s">
        <v>84</v>
      </c>
      <c r="BK688" s="235">
        <f>ROUND(I688*H688,2)</f>
        <v>0</v>
      </c>
      <c r="BL688" s="24" t="s">
        <v>369</v>
      </c>
      <c r="BM688" s="24" t="s">
        <v>1433</v>
      </c>
    </row>
    <row r="689" spans="2:47" s="1" customFormat="1" ht="13.5">
      <c r="B689" s="47"/>
      <c r="C689" s="75"/>
      <c r="D689" s="236" t="s">
        <v>282</v>
      </c>
      <c r="E689" s="75"/>
      <c r="F689" s="237" t="s">
        <v>1428</v>
      </c>
      <c r="G689" s="75"/>
      <c r="H689" s="75"/>
      <c r="I689" s="194"/>
      <c r="J689" s="75"/>
      <c r="K689" s="75"/>
      <c r="L689" s="73"/>
      <c r="M689" s="238"/>
      <c r="N689" s="48"/>
      <c r="O689" s="48"/>
      <c r="P689" s="48"/>
      <c r="Q689" s="48"/>
      <c r="R689" s="48"/>
      <c r="S689" s="48"/>
      <c r="T689" s="96"/>
      <c r="AT689" s="24" t="s">
        <v>282</v>
      </c>
      <c r="AU689" s="24" t="s">
        <v>86</v>
      </c>
    </row>
    <row r="690" spans="2:51" s="11" customFormat="1" ht="13.5">
      <c r="B690" s="239"/>
      <c r="C690" s="240"/>
      <c r="D690" s="236" t="s">
        <v>304</v>
      </c>
      <c r="E690" s="241" t="s">
        <v>152</v>
      </c>
      <c r="F690" s="242" t="s">
        <v>1434</v>
      </c>
      <c r="G690" s="240"/>
      <c r="H690" s="243">
        <v>12.765</v>
      </c>
      <c r="I690" s="244"/>
      <c r="J690" s="240"/>
      <c r="K690" s="240"/>
      <c r="L690" s="245"/>
      <c r="M690" s="246"/>
      <c r="N690" s="247"/>
      <c r="O690" s="247"/>
      <c r="P690" s="247"/>
      <c r="Q690" s="247"/>
      <c r="R690" s="247"/>
      <c r="S690" s="247"/>
      <c r="T690" s="248"/>
      <c r="AT690" s="249" t="s">
        <v>304</v>
      </c>
      <c r="AU690" s="249" t="s">
        <v>86</v>
      </c>
      <c r="AV690" s="11" t="s">
        <v>86</v>
      </c>
      <c r="AW690" s="11" t="s">
        <v>40</v>
      </c>
      <c r="AX690" s="11" t="s">
        <v>84</v>
      </c>
      <c r="AY690" s="249" t="s">
        <v>273</v>
      </c>
    </row>
    <row r="691" spans="2:65" s="1" customFormat="1" ht="16.5" customHeight="1">
      <c r="B691" s="47"/>
      <c r="C691" s="261" t="s">
        <v>1435</v>
      </c>
      <c r="D691" s="261" t="s">
        <v>347</v>
      </c>
      <c r="E691" s="262" t="s">
        <v>1436</v>
      </c>
      <c r="F691" s="263" t="s">
        <v>1437</v>
      </c>
      <c r="G691" s="264" t="s">
        <v>350</v>
      </c>
      <c r="H691" s="265">
        <v>0.021</v>
      </c>
      <c r="I691" s="266"/>
      <c r="J691" s="267">
        <f>ROUND(I691*H691,2)</f>
        <v>0</v>
      </c>
      <c r="K691" s="263" t="s">
        <v>279</v>
      </c>
      <c r="L691" s="268"/>
      <c r="M691" s="269" t="s">
        <v>21</v>
      </c>
      <c r="N691" s="270" t="s">
        <v>47</v>
      </c>
      <c r="O691" s="48"/>
      <c r="P691" s="233">
        <f>O691*H691</f>
        <v>0</v>
      </c>
      <c r="Q691" s="233">
        <v>1</v>
      </c>
      <c r="R691" s="233">
        <f>Q691*H691</f>
        <v>0.021</v>
      </c>
      <c r="S691" s="233">
        <v>0</v>
      </c>
      <c r="T691" s="234">
        <f>S691*H691</f>
        <v>0</v>
      </c>
      <c r="AR691" s="24" t="s">
        <v>453</v>
      </c>
      <c r="AT691" s="24" t="s">
        <v>347</v>
      </c>
      <c r="AU691" s="24" t="s">
        <v>86</v>
      </c>
      <c r="AY691" s="24" t="s">
        <v>273</v>
      </c>
      <c r="BE691" s="235">
        <f>IF(N691="základní",J691,0)</f>
        <v>0</v>
      </c>
      <c r="BF691" s="235">
        <f>IF(N691="snížená",J691,0)</f>
        <v>0</v>
      </c>
      <c r="BG691" s="235">
        <f>IF(N691="zákl. přenesená",J691,0)</f>
        <v>0</v>
      </c>
      <c r="BH691" s="235">
        <f>IF(N691="sníž. přenesená",J691,0)</f>
        <v>0</v>
      </c>
      <c r="BI691" s="235">
        <f>IF(N691="nulová",J691,0)</f>
        <v>0</v>
      </c>
      <c r="BJ691" s="24" t="s">
        <v>84</v>
      </c>
      <c r="BK691" s="235">
        <f>ROUND(I691*H691,2)</f>
        <v>0</v>
      </c>
      <c r="BL691" s="24" t="s">
        <v>369</v>
      </c>
      <c r="BM691" s="24" t="s">
        <v>1438</v>
      </c>
    </row>
    <row r="692" spans="2:47" s="1" customFormat="1" ht="13.5">
      <c r="B692" s="47"/>
      <c r="C692" s="75"/>
      <c r="D692" s="236" t="s">
        <v>352</v>
      </c>
      <c r="E692" s="75"/>
      <c r="F692" s="237" t="s">
        <v>1439</v>
      </c>
      <c r="G692" s="75"/>
      <c r="H692" s="75"/>
      <c r="I692" s="194"/>
      <c r="J692" s="75"/>
      <c r="K692" s="75"/>
      <c r="L692" s="73"/>
      <c r="M692" s="238"/>
      <c r="N692" s="48"/>
      <c r="O692" s="48"/>
      <c r="P692" s="48"/>
      <c r="Q692" s="48"/>
      <c r="R692" s="48"/>
      <c r="S692" s="48"/>
      <c r="T692" s="96"/>
      <c r="AT692" s="24" t="s">
        <v>352</v>
      </c>
      <c r="AU692" s="24" t="s">
        <v>86</v>
      </c>
    </row>
    <row r="693" spans="2:51" s="11" customFormat="1" ht="13.5">
      <c r="B693" s="239"/>
      <c r="C693" s="240"/>
      <c r="D693" s="236" t="s">
        <v>304</v>
      </c>
      <c r="E693" s="241" t="s">
        <v>21</v>
      </c>
      <c r="F693" s="242" t="s">
        <v>1440</v>
      </c>
      <c r="G693" s="240"/>
      <c r="H693" s="243">
        <v>0.021</v>
      </c>
      <c r="I693" s="244"/>
      <c r="J693" s="240"/>
      <c r="K693" s="240"/>
      <c r="L693" s="245"/>
      <c r="M693" s="246"/>
      <c r="N693" s="247"/>
      <c r="O693" s="247"/>
      <c r="P693" s="247"/>
      <c r="Q693" s="247"/>
      <c r="R693" s="247"/>
      <c r="S693" s="247"/>
      <c r="T693" s="248"/>
      <c r="AT693" s="249" t="s">
        <v>304</v>
      </c>
      <c r="AU693" s="249" t="s">
        <v>86</v>
      </c>
      <c r="AV693" s="11" t="s">
        <v>86</v>
      </c>
      <c r="AW693" s="11" t="s">
        <v>40</v>
      </c>
      <c r="AX693" s="11" t="s">
        <v>84</v>
      </c>
      <c r="AY693" s="249" t="s">
        <v>273</v>
      </c>
    </row>
    <row r="694" spans="2:65" s="1" customFormat="1" ht="25.5" customHeight="1">
      <c r="B694" s="47"/>
      <c r="C694" s="224" t="s">
        <v>1441</v>
      </c>
      <c r="D694" s="224" t="s">
        <v>275</v>
      </c>
      <c r="E694" s="225" t="s">
        <v>1442</v>
      </c>
      <c r="F694" s="226" t="s">
        <v>1443</v>
      </c>
      <c r="G694" s="227" t="s">
        <v>295</v>
      </c>
      <c r="H694" s="228">
        <v>48.342</v>
      </c>
      <c r="I694" s="229"/>
      <c r="J694" s="230">
        <f>ROUND(I694*H694,2)</f>
        <v>0</v>
      </c>
      <c r="K694" s="226" t="s">
        <v>21</v>
      </c>
      <c r="L694" s="73"/>
      <c r="M694" s="231" t="s">
        <v>21</v>
      </c>
      <c r="N694" s="232" t="s">
        <v>47</v>
      </c>
      <c r="O694" s="48"/>
      <c r="P694" s="233">
        <f>O694*H694</f>
        <v>0</v>
      </c>
      <c r="Q694" s="233">
        <v>0.00078</v>
      </c>
      <c r="R694" s="233">
        <f>Q694*H694</f>
        <v>0.03770676</v>
      </c>
      <c r="S694" s="233">
        <v>0</v>
      </c>
      <c r="T694" s="234">
        <f>S694*H694</f>
        <v>0</v>
      </c>
      <c r="AR694" s="24" t="s">
        <v>369</v>
      </c>
      <c r="AT694" s="24" t="s">
        <v>275</v>
      </c>
      <c r="AU694" s="24" t="s">
        <v>86</v>
      </c>
      <c r="AY694" s="24" t="s">
        <v>273</v>
      </c>
      <c r="BE694" s="235">
        <f>IF(N694="základní",J694,0)</f>
        <v>0</v>
      </c>
      <c r="BF694" s="235">
        <f>IF(N694="snížená",J694,0)</f>
        <v>0</v>
      </c>
      <c r="BG694" s="235">
        <f>IF(N694="zákl. přenesená",J694,0)</f>
        <v>0</v>
      </c>
      <c r="BH694" s="235">
        <f>IF(N694="sníž. přenesená",J694,0)</f>
        <v>0</v>
      </c>
      <c r="BI694" s="235">
        <f>IF(N694="nulová",J694,0)</f>
        <v>0</v>
      </c>
      <c r="BJ694" s="24" t="s">
        <v>84</v>
      </c>
      <c r="BK694" s="235">
        <f>ROUND(I694*H694,2)</f>
        <v>0</v>
      </c>
      <c r="BL694" s="24" t="s">
        <v>369</v>
      </c>
      <c r="BM694" s="24" t="s">
        <v>1444</v>
      </c>
    </row>
    <row r="695" spans="2:51" s="11" customFormat="1" ht="13.5">
      <c r="B695" s="239"/>
      <c r="C695" s="240"/>
      <c r="D695" s="236" t="s">
        <v>304</v>
      </c>
      <c r="E695" s="241" t="s">
        <v>21</v>
      </c>
      <c r="F695" s="242" t="s">
        <v>1445</v>
      </c>
      <c r="G695" s="240"/>
      <c r="H695" s="243">
        <v>48.342</v>
      </c>
      <c r="I695" s="244"/>
      <c r="J695" s="240"/>
      <c r="K695" s="240"/>
      <c r="L695" s="245"/>
      <c r="M695" s="246"/>
      <c r="N695" s="247"/>
      <c r="O695" s="247"/>
      <c r="P695" s="247"/>
      <c r="Q695" s="247"/>
      <c r="R695" s="247"/>
      <c r="S695" s="247"/>
      <c r="T695" s="248"/>
      <c r="AT695" s="249" t="s">
        <v>304</v>
      </c>
      <c r="AU695" s="249" t="s">
        <v>86</v>
      </c>
      <c r="AV695" s="11" t="s">
        <v>86</v>
      </c>
      <c r="AW695" s="11" t="s">
        <v>40</v>
      </c>
      <c r="AX695" s="11" t="s">
        <v>84</v>
      </c>
      <c r="AY695" s="249" t="s">
        <v>273</v>
      </c>
    </row>
    <row r="696" spans="2:65" s="1" customFormat="1" ht="25.5" customHeight="1">
      <c r="B696" s="47"/>
      <c r="C696" s="224" t="s">
        <v>1446</v>
      </c>
      <c r="D696" s="224" t="s">
        <v>275</v>
      </c>
      <c r="E696" s="225" t="s">
        <v>1447</v>
      </c>
      <c r="F696" s="226" t="s">
        <v>1448</v>
      </c>
      <c r="G696" s="227" t="s">
        <v>295</v>
      </c>
      <c r="H696" s="228">
        <v>56.055</v>
      </c>
      <c r="I696" s="229"/>
      <c r="J696" s="230">
        <f>ROUND(I696*H696,2)</f>
        <v>0</v>
      </c>
      <c r="K696" s="226" t="s">
        <v>279</v>
      </c>
      <c r="L696" s="73"/>
      <c r="M696" s="231" t="s">
        <v>21</v>
      </c>
      <c r="N696" s="232" t="s">
        <v>47</v>
      </c>
      <c r="O696" s="48"/>
      <c r="P696" s="233">
        <f>O696*H696</f>
        <v>0</v>
      </c>
      <c r="Q696" s="233">
        <v>0.0004</v>
      </c>
      <c r="R696" s="233">
        <f>Q696*H696</f>
        <v>0.022422</v>
      </c>
      <c r="S696" s="233">
        <v>0</v>
      </c>
      <c r="T696" s="234">
        <f>S696*H696</f>
        <v>0</v>
      </c>
      <c r="AR696" s="24" t="s">
        <v>369</v>
      </c>
      <c r="AT696" s="24" t="s">
        <v>275</v>
      </c>
      <c r="AU696" s="24" t="s">
        <v>86</v>
      </c>
      <c r="AY696" s="24" t="s">
        <v>273</v>
      </c>
      <c r="BE696" s="235">
        <f>IF(N696="základní",J696,0)</f>
        <v>0</v>
      </c>
      <c r="BF696" s="235">
        <f>IF(N696="snížená",J696,0)</f>
        <v>0</v>
      </c>
      <c r="BG696" s="235">
        <f>IF(N696="zákl. přenesená",J696,0)</f>
        <v>0</v>
      </c>
      <c r="BH696" s="235">
        <f>IF(N696="sníž. přenesená",J696,0)</f>
        <v>0</v>
      </c>
      <c r="BI696" s="235">
        <f>IF(N696="nulová",J696,0)</f>
        <v>0</v>
      </c>
      <c r="BJ696" s="24" t="s">
        <v>84</v>
      </c>
      <c r="BK696" s="235">
        <f>ROUND(I696*H696,2)</f>
        <v>0</v>
      </c>
      <c r="BL696" s="24" t="s">
        <v>369</v>
      </c>
      <c r="BM696" s="24" t="s">
        <v>1449</v>
      </c>
    </row>
    <row r="697" spans="2:47" s="1" customFormat="1" ht="13.5">
      <c r="B697" s="47"/>
      <c r="C697" s="75"/>
      <c r="D697" s="236" t="s">
        <v>282</v>
      </c>
      <c r="E697" s="75"/>
      <c r="F697" s="237" t="s">
        <v>1450</v>
      </c>
      <c r="G697" s="75"/>
      <c r="H697" s="75"/>
      <c r="I697" s="194"/>
      <c r="J697" s="75"/>
      <c r="K697" s="75"/>
      <c r="L697" s="73"/>
      <c r="M697" s="238"/>
      <c r="N697" s="48"/>
      <c r="O697" s="48"/>
      <c r="P697" s="48"/>
      <c r="Q697" s="48"/>
      <c r="R697" s="48"/>
      <c r="S697" s="48"/>
      <c r="T697" s="96"/>
      <c r="AT697" s="24" t="s">
        <v>282</v>
      </c>
      <c r="AU697" s="24" t="s">
        <v>86</v>
      </c>
    </row>
    <row r="698" spans="2:51" s="11" customFormat="1" ht="13.5">
      <c r="B698" s="239"/>
      <c r="C698" s="240"/>
      <c r="D698" s="236" t="s">
        <v>304</v>
      </c>
      <c r="E698" s="241" t="s">
        <v>21</v>
      </c>
      <c r="F698" s="242" t="s">
        <v>1429</v>
      </c>
      <c r="G698" s="240"/>
      <c r="H698" s="243">
        <v>56.055</v>
      </c>
      <c r="I698" s="244"/>
      <c r="J698" s="240"/>
      <c r="K698" s="240"/>
      <c r="L698" s="245"/>
      <c r="M698" s="246"/>
      <c r="N698" s="247"/>
      <c r="O698" s="247"/>
      <c r="P698" s="247"/>
      <c r="Q698" s="247"/>
      <c r="R698" s="247"/>
      <c r="S698" s="247"/>
      <c r="T698" s="248"/>
      <c r="AT698" s="249" t="s">
        <v>304</v>
      </c>
      <c r="AU698" s="249" t="s">
        <v>86</v>
      </c>
      <c r="AV698" s="11" t="s">
        <v>86</v>
      </c>
      <c r="AW698" s="11" t="s">
        <v>40</v>
      </c>
      <c r="AX698" s="11" t="s">
        <v>84</v>
      </c>
      <c r="AY698" s="249" t="s">
        <v>273</v>
      </c>
    </row>
    <row r="699" spans="2:65" s="1" customFormat="1" ht="25.5" customHeight="1">
      <c r="B699" s="47"/>
      <c r="C699" s="224" t="s">
        <v>1451</v>
      </c>
      <c r="D699" s="224" t="s">
        <v>275</v>
      </c>
      <c r="E699" s="225" t="s">
        <v>1452</v>
      </c>
      <c r="F699" s="226" t="s">
        <v>1453</v>
      </c>
      <c r="G699" s="227" t="s">
        <v>295</v>
      </c>
      <c r="H699" s="228">
        <v>12.765</v>
      </c>
      <c r="I699" s="229"/>
      <c r="J699" s="230">
        <f>ROUND(I699*H699,2)</f>
        <v>0</v>
      </c>
      <c r="K699" s="226" t="s">
        <v>279</v>
      </c>
      <c r="L699" s="73"/>
      <c r="M699" s="231" t="s">
        <v>21</v>
      </c>
      <c r="N699" s="232" t="s">
        <v>47</v>
      </c>
      <c r="O699" s="48"/>
      <c r="P699" s="233">
        <f>O699*H699</f>
        <v>0</v>
      </c>
      <c r="Q699" s="233">
        <v>0.0004</v>
      </c>
      <c r="R699" s="233">
        <f>Q699*H699</f>
        <v>0.005106</v>
      </c>
      <c r="S699" s="233">
        <v>0</v>
      </c>
      <c r="T699" s="234">
        <f>S699*H699</f>
        <v>0</v>
      </c>
      <c r="AR699" s="24" t="s">
        <v>369</v>
      </c>
      <c r="AT699" s="24" t="s">
        <v>275</v>
      </c>
      <c r="AU699" s="24" t="s">
        <v>86</v>
      </c>
      <c r="AY699" s="24" t="s">
        <v>273</v>
      </c>
      <c r="BE699" s="235">
        <f>IF(N699="základní",J699,0)</f>
        <v>0</v>
      </c>
      <c r="BF699" s="235">
        <f>IF(N699="snížená",J699,0)</f>
        <v>0</v>
      </c>
      <c r="BG699" s="235">
        <f>IF(N699="zákl. přenesená",J699,0)</f>
        <v>0</v>
      </c>
      <c r="BH699" s="235">
        <f>IF(N699="sníž. přenesená",J699,0)</f>
        <v>0</v>
      </c>
      <c r="BI699" s="235">
        <f>IF(N699="nulová",J699,0)</f>
        <v>0</v>
      </c>
      <c r="BJ699" s="24" t="s">
        <v>84</v>
      </c>
      <c r="BK699" s="235">
        <f>ROUND(I699*H699,2)</f>
        <v>0</v>
      </c>
      <c r="BL699" s="24" t="s">
        <v>369</v>
      </c>
      <c r="BM699" s="24" t="s">
        <v>1454</v>
      </c>
    </row>
    <row r="700" spans="2:47" s="1" customFormat="1" ht="13.5">
      <c r="B700" s="47"/>
      <c r="C700" s="75"/>
      <c r="D700" s="236" t="s">
        <v>282</v>
      </c>
      <c r="E700" s="75"/>
      <c r="F700" s="237" t="s">
        <v>1450</v>
      </c>
      <c r="G700" s="75"/>
      <c r="H700" s="75"/>
      <c r="I700" s="194"/>
      <c r="J700" s="75"/>
      <c r="K700" s="75"/>
      <c r="L700" s="73"/>
      <c r="M700" s="238"/>
      <c r="N700" s="48"/>
      <c r="O700" s="48"/>
      <c r="P700" s="48"/>
      <c r="Q700" s="48"/>
      <c r="R700" s="48"/>
      <c r="S700" s="48"/>
      <c r="T700" s="96"/>
      <c r="AT700" s="24" t="s">
        <v>282</v>
      </c>
      <c r="AU700" s="24" t="s">
        <v>86</v>
      </c>
    </row>
    <row r="701" spans="2:51" s="11" customFormat="1" ht="13.5">
      <c r="B701" s="239"/>
      <c r="C701" s="240"/>
      <c r="D701" s="236" t="s">
        <v>304</v>
      </c>
      <c r="E701" s="241" t="s">
        <v>21</v>
      </c>
      <c r="F701" s="242" t="s">
        <v>152</v>
      </c>
      <c r="G701" s="240"/>
      <c r="H701" s="243">
        <v>12.765</v>
      </c>
      <c r="I701" s="244"/>
      <c r="J701" s="240"/>
      <c r="K701" s="240"/>
      <c r="L701" s="245"/>
      <c r="M701" s="246"/>
      <c r="N701" s="247"/>
      <c r="O701" s="247"/>
      <c r="P701" s="247"/>
      <c r="Q701" s="247"/>
      <c r="R701" s="247"/>
      <c r="S701" s="247"/>
      <c r="T701" s="248"/>
      <c r="AT701" s="249" t="s">
        <v>304</v>
      </c>
      <c r="AU701" s="249" t="s">
        <v>86</v>
      </c>
      <c r="AV701" s="11" t="s">
        <v>86</v>
      </c>
      <c r="AW701" s="11" t="s">
        <v>40</v>
      </c>
      <c r="AX701" s="11" t="s">
        <v>84</v>
      </c>
      <c r="AY701" s="249" t="s">
        <v>273</v>
      </c>
    </row>
    <row r="702" spans="2:65" s="1" customFormat="1" ht="25.5" customHeight="1">
      <c r="B702" s="47"/>
      <c r="C702" s="261" t="s">
        <v>1455</v>
      </c>
      <c r="D702" s="261" t="s">
        <v>347</v>
      </c>
      <c r="E702" s="262" t="s">
        <v>1456</v>
      </c>
      <c r="F702" s="263" t="s">
        <v>1457</v>
      </c>
      <c r="G702" s="264" t="s">
        <v>295</v>
      </c>
      <c r="H702" s="265">
        <v>79.781</v>
      </c>
      <c r="I702" s="266"/>
      <c r="J702" s="267">
        <f>ROUND(I702*H702,2)</f>
        <v>0</v>
      </c>
      <c r="K702" s="263" t="s">
        <v>21</v>
      </c>
      <c r="L702" s="268"/>
      <c r="M702" s="269" t="s">
        <v>21</v>
      </c>
      <c r="N702" s="270" t="s">
        <v>47</v>
      </c>
      <c r="O702" s="48"/>
      <c r="P702" s="233">
        <f>O702*H702</f>
        <v>0</v>
      </c>
      <c r="Q702" s="233">
        <v>0.0049</v>
      </c>
      <c r="R702" s="233">
        <f>Q702*H702</f>
        <v>0.3909269</v>
      </c>
      <c r="S702" s="233">
        <v>0</v>
      </c>
      <c r="T702" s="234">
        <f>S702*H702</f>
        <v>0</v>
      </c>
      <c r="AR702" s="24" t="s">
        <v>453</v>
      </c>
      <c r="AT702" s="24" t="s">
        <v>347</v>
      </c>
      <c r="AU702" s="24" t="s">
        <v>86</v>
      </c>
      <c r="AY702" s="24" t="s">
        <v>273</v>
      </c>
      <c r="BE702" s="235">
        <f>IF(N702="základní",J702,0)</f>
        <v>0</v>
      </c>
      <c r="BF702" s="235">
        <f>IF(N702="snížená",J702,0)</f>
        <v>0</v>
      </c>
      <c r="BG702" s="235">
        <f>IF(N702="zákl. přenesená",J702,0)</f>
        <v>0</v>
      </c>
      <c r="BH702" s="235">
        <f>IF(N702="sníž. přenesená",J702,0)</f>
        <v>0</v>
      </c>
      <c r="BI702" s="235">
        <f>IF(N702="nulová",J702,0)</f>
        <v>0</v>
      </c>
      <c r="BJ702" s="24" t="s">
        <v>84</v>
      </c>
      <c r="BK702" s="235">
        <f>ROUND(I702*H702,2)</f>
        <v>0</v>
      </c>
      <c r="BL702" s="24" t="s">
        <v>369</v>
      </c>
      <c r="BM702" s="24" t="s">
        <v>1458</v>
      </c>
    </row>
    <row r="703" spans="2:51" s="11" customFormat="1" ht="13.5">
      <c r="B703" s="239"/>
      <c r="C703" s="240"/>
      <c r="D703" s="236" t="s">
        <v>304</v>
      </c>
      <c r="E703" s="241" t="s">
        <v>21</v>
      </c>
      <c r="F703" s="242" t="s">
        <v>1459</v>
      </c>
      <c r="G703" s="240"/>
      <c r="H703" s="243">
        <v>79.781</v>
      </c>
      <c r="I703" s="244"/>
      <c r="J703" s="240"/>
      <c r="K703" s="240"/>
      <c r="L703" s="245"/>
      <c r="M703" s="246"/>
      <c r="N703" s="247"/>
      <c r="O703" s="247"/>
      <c r="P703" s="247"/>
      <c r="Q703" s="247"/>
      <c r="R703" s="247"/>
      <c r="S703" s="247"/>
      <c r="T703" s="248"/>
      <c r="AT703" s="249" t="s">
        <v>304</v>
      </c>
      <c r="AU703" s="249" t="s">
        <v>86</v>
      </c>
      <c r="AV703" s="11" t="s">
        <v>86</v>
      </c>
      <c r="AW703" s="11" t="s">
        <v>40</v>
      </c>
      <c r="AX703" s="11" t="s">
        <v>84</v>
      </c>
      <c r="AY703" s="249" t="s">
        <v>273</v>
      </c>
    </row>
    <row r="704" spans="2:65" s="1" customFormat="1" ht="16.5" customHeight="1">
      <c r="B704" s="47"/>
      <c r="C704" s="224" t="s">
        <v>1460</v>
      </c>
      <c r="D704" s="224" t="s">
        <v>275</v>
      </c>
      <c r="E704" s="225" t="s">
        <v>1461</v>
      </c>
      <c r="F704" s="226" t="s">
        <v>1462</v>
      </c>
      <c r="G704" s="227" t="s">
        <v>295</v>
      </c>
      <c r="H704" s="228">
        <v>16.865</v>
      </c>
      <c r="I704" s="229"/>
      <c r="J704" s="230">
        <f>ROUND(I704*H704,2)</f>
        <v>0</v>
      </c>
      <c r="K704" s="226" t="s">
        <v>21</v>
      </c>
      <c r="L704" s="73"/>
      <c r="M704" s="231" t="s">
        <v>21</v>
      </c>
      <c r="N704" s="232" t="s">
        <v>47</v>
      </c>
      <c r="O704" s="48"/>
      <c r="P704" s="233">
        <f>O704*H704</f>
        <v>0</v>
      </c>
      <c r="Q704" s="233">
        <v>0.00067</v>
      </c>
      <c r="R704" s="233">
        <f>Q704*H704</f>
        <v>0.011299549999999998</v>
      </c>
      <c r="S704" s="233">
        <v>0</v>
      </c>
      <c r="T704" s="234">
        <f>S704*H704</f>
        <v>0</v>
      </c>
      <c r="AR704" s="24" t="s">
        <v>369</v>
      </c>
      <c r="AT704" s="24" t="s">
        <v>275</v>
      </c>
      <c r="AU704" s="24" t="s">
        <v>86</v>
      </c>
      <c r="AY704" s="24" t="s">
        <v>273</v>
      </c>
      <c r="BE704" s="235">
        <f>IF(N704="základní",J704,0)</f>
        <v>0</v>
      </c>
      <c r="BF704" s="235">
        <f>IF(N704="snížená",J704,0)</f>
        <v>0</v>
      </c>
      <c r="BG704" s="235">
        <f>IF(N704="zákl. přenesená",J704,0)</f>
        <v>0</v>
      </c>
      <c r="BH704" s="235">
        <f>IF(N704="sníž. přenesená",J704,0)</f>
        <v>0</v>
      </c>
      <c r="BI704" s="235">
        <f>IF(N704="nulová",J704,0)</f>
        <v>0</v>
      </c>
      <c r="BJ704" s="24" t="s">
        <v>84</v>
      </c>
      <c r="BK704" s="235">
        <f>ROUND(I704*H704,2)</f>
        <v>0</v>
      </c>
      <c r="BL704" s="24" t="s">
        <v>369</v>
      </c>
      <c r="BM704" s="24" t="s">
        <v>1463</v>
      </c>
    </row>
    <row r="705" spans="2:51" s="11" customFormat="1" ht="13.5">
      <c r="B705" s="239"/>
      <c r="C705" s="240"/>
      <c r="D705" s="236" t="s">
        <v>304</v>
      </c>
      <c r="E705" s="241" t="s">
        <v>21</v>
      </c>
      <c r="F705" s="242" t="s">
        <v>218</v>
      </c>
      <c r="G705" s="240"/>
      <c r="H705" s="243">
        <v>16.865</v>
      </c>
      <c r="I705" s="244"/>
      <c r="J705" s="240"/>
      <c r="K705" s="240"/>
      <c r="L705" s="245"/>
      <c r="M705" s="246"/>
      <c r="N705" s="247"/>
      <c r="O705" s="247"/>
      <c r="P705" s="247"/>
      <c r="Q705" s="247"/>
      <c r="R705" s="247"/>
      <c r="S705" s="247"/>
      <c r="T705" s="248"/>
      <c r="AT705" s="249" t="s">
        <v>304</v>
      </c>
      <c r="AU705" s="249" t="s">
        <v>86</v>
      </c>
      <c r="AV705" s="11" t="s">
        <v>86</v>
      </c>
      <c r="AW705" s="11" t="s">
        <v>40</v>
      </c>
      <c r="AX705" s="11" t="s">
        <v>84</v>
      </c>
      <c r="AY705" s="249" t="s">
        <v>273</v>
      </c>
    </row>
    <row r="706" spans="2:65" s="1" customFormat="1" ht="25.5" customHeight="1">
      <c r="B706" s="47"/>
      <c r="C706" s="224" t="s">
        <v>1464</v>
      </c>
      <c r="D706" s="224" t="s">
        <v>275</v>
      </c>
      <c r="E706" s="225" t="s">
        <v>1465</v>
      </c>
      <c r="F706" s="226" t="s">
        <v>1466</v>
      </c>
      <c r="G706" s="227" t="s">
        <v>295</v>
      </c>
      <c r="H706" s="228">
        <v>7.343</v>
      </c>
      <c r="I706" s="229"/>
      <c r="J706" s="230">
        <f>ROUND(I706*H706,2)</f>
        <v>0</v>
      </c>
      <c r="K706" s="226" t="s">
        <v>279</v>
      </c>
      <c r="L706" s="73"/>
      <c r="M706" s="231" t="s">
        <v>21</v>
      </c>
      <c r="N706" s="232" t="s">
        <v>47</v>
      </c>
      <c r="O706" s="48"/>
      <c r="P706" s="233">
        <f>O706*H706</f>
        <v>0</v>
      </c>
      <c r="Q706" s="233">
        <v>0.0035</v>
      </c>
      <c r="R706" s="233">
        <f>Q706*H706</f>
        <v>0.0257005</v>
      </c>
      <c r="S706" s="233">
        <v>0</v>
      </c>
      <c r="T706" s="234">
        <f>S706*H706</f>
        <v>0</v>
      </c>
      <c r="AR706" s="24" t="s">
        <v>369</v>
      </c>
      <c r="AT706" s="24" t="s">
        <v>275</v>
      </c>
      <c r="AU706" s="24" t="s">
        <v>86</v>
      </c>
      <c r="AY706" s="24" t="s">
        <v>273</v>
      </c>
      <c r="BE706" s="235">
        <f>IF(N706="základní",J706,0)</f>
        <v>0</v>
      </c>
      <c r="BF706" s="235">
        <f>IF(N706="snížená",J706,0)</f>
        <v>0</v>
      </c>
      <c r="BG706" s="235">
        <f>IF(N706="zákl. přenesená",J706,0)</f>
        <v>0</v>
      </c>
      <c r="BH706" s="235">
        <f>IF(N706="sníž. přenesená",J706,0)</f>
        <v>0</v>
      </c>
      <c r="BI706" s="235">
        <f>IF(N706="nulová",J706,0)</f>
        <v>0</v>
      </c>
      <c r="BJ706" s="24" t="s">
        <v>84</v>
      </c>
      <c r="BK706" s="235">
        <f>ROUND(I706*H706,2)</f>
        <v>0</v>
      </c>
      <c r="BL706" s="24" t="s">
        <v>369</v>
      </c>
      <c r="BM706" s="24" t="s">
        <v>1467</v>
      </c>
    </row>
    <row r="707" spans="2:51" s="11" customFormat="1" ht="13.5">
      <c r="B707" s="239"/>
      <c r="C707" s="240"/>
      <c r="D707" s="236" t="s">
        <v>304</v>
      </c>
      <c r="E707" s="241" t="s">
        <v>21</v>
      </c>
      <c r="F707" s="242" t="s">
        <v>1468</v>
      </c>
      <c r="G707" s="240"/>
      <c r="H707" s="243">
        <v>7.14</v>
      </c>
      <c r="I707" s="244"/>
      <c r="J707" s="240"/>
      <c r="K707" s="240"/>
      <c r="L707" s="245"/>
      <c r="M707" s="246"/>
      <c r="N707" s="247"/>
      <c r="O707" s="247"/>
      <c r="P707" s="247"/>
      <c r="Q707" s="247"/>
      <c r="R707" s="247"/>
      <c r="S707" s="247"/>
      <c r="T707" s="248"/>
      <c r="AT707" s="249" t="s">
        <v>304</v>
      </c>
      <c r="AU707" s="249" t="s">
        <v>86</v>
      </c>
      <c r="AV707" s="11" t="s">
        <v>86</v>
      </c>
      <c r="AW707" s="11" t="s">
        <v>40</v>
      </c>
      <c r="AX707" s="11" t="s">
        <v>76</v>
      </c>
      <c r="AY707" s="249" t="s">
        <v>273</v>
      </c>
    </row>
    <row r="708" spans="2:51" s="11" customFormat="1" ht="13.5">
      <c r="B708" s="239"/>
      <c r="C708" s="240"/>
      <c r="D708" s="236" t="s">
        <v>304</v>
      </c>
      <c r="E708" s="241" t="s">
        <v>204</v>
      </c>
      <c r="F708" s="242" t="s">
        <v>1469</v>
      </c>
      <c r="G708" s="240"/>
      <c r="H708" s="243">
        <v>0.203</v>
      </c>
      <c r="I708" s="244"/>
      <c r="J708" s="240"/>
      <c r="K708" s="240"/>
      <c r="L708" s="245"/>
      <c r="M708" s="246"/>
      <c r="N708" s="247"/>
      <c r="O708" s="247"/>
      <c r="P708" s="247"/>
      <c r="Q708" s="247"/>
      <c r="R708" s="247"/>
      <c r="S708" s="247"/>
      <c r="T708" s="248"/>
      <c r="AT708" s="249" t="s">
        <v>304</v>
      </c>
      <c r="AU708" s="249" t="s">
        <v>86</v>
      </c>
      <c r="AV708" s="11" t="s">
        <v>86</v>
      </c>
      <c r="AW708" s="11" t="s">
        <v>40</v>
      </c>
      <c r="AX708" s="11" t="s">
        <v>76</v>
      </c>
      <c r="AY708" s="249" t="s">
        <v>273</v>
      </c>
    </row>
    <row r="709" spans="2:51" s="12" customFormat="1" ht="13.5">
      <c r="B709" s="250"/>
      <c r="C709" s="251"/>
      <c r="D709" s="236" t="s">
        <v>304</v>
      </c>
      <c r="E709" s="252" t="s">
        <v>21</v>
      </c>
      <c r="F709" s="253" t="s">
        <v>338</v>
      </c>
      <c r="G709" s="251"/>
      <c r="H709" s="254">
        <v>7.343</v>
      </c>
      <c r="I709" s="255"/>
      <c r="J709" s="251"/>
      <c r="K709" s="251"/>
      <c r="L709" s="256"/>
      <c r="M709" s="257"/>
      <c r="N709" s="258"/>
      <c r="O709" s="258"/>
      <c r="P709" s="258"/>
      <c r="Q709" s="258"/>
      <c r="R709" s="258"/>
      <c r="S709" s="258"/>
      <c r="T709" s="259"/>
      <c r="AT709" s="260" t="s">
        <v>304</v>
      </c>
      <c r="AU709" s="260" t="s">
        <v>86</v>
      </c>
      <c r="AV709" s="12" t="s">
        <v>280</v>
      </c>
      <c r="AW709" s="12" t="s">
        <v>40</v>
      </c>
      <c r="AX709" s="12" t="s">
        <v>84</v>
      </c>
      <c r="AY709" s="260" t="s">
        <v>273</v>
      </c>
    </row>
    <row r="710" spans="2:65" s="1" customFormat="1" ht="25.5" customHeight="1">
      <c r="B710" s="47"/>
      <c r="C710" s="224" t="s">
        <v>1470</v>
      </c>
      <c r="D710" s="224" t="s">
        <v>275</v>
      </c>
      <c r="E710" s="225" t="s">
        <v>1471</v>
      </c>
      <c r="F710" s="226" t="s">
        <v>1472</v>
      </c>
      <c r="G710" s="227" t="s">
        <v>295</v>
      </c>
      <c r="H710" s="228">
        <v>204.173</v>
      </c>
      <c r="I710" s="229"/>
      <c r="J710" s="230">
        <f>ROUND(I710*H710,2)</f>
        <v>0</v>
      </c>
      <c r="K710" s="226" t="s">
        <v>21</v>
      </c>
      <c r="L710" s="73"/>
      <c r="M710" s="231" t="s">
        <v>21</v>
      </c>
      <c r="N710" s="232" t="s">
        <v>47</v>
      </c>
      <c r="O710" s="48"/>
      <c r="P710" s="233">
        <f>O710*H710</f>
        <v>0</v>
      </c>
      <c r="Q710" s="233">
        <v>0.00458</v>
      </c>
      <c r="R710" s="233">
        <f>Q710*H710</f>
        <v>0.93511234</v>
      </c>
      <c r="S710" s="233">
        <v>0</v>
      </c>
      <c r="T710" s="234">
        <f>S710*H710</f>
        <v>0</v>
      </c>
      <c r="AR710" s="24" t="s">
        <v>369</v>
      </c>
      <c r="AT710" s="24" t="s">
        <v>275</v>
      </c>
      <c r="AU710" s="24" t="s">
        <v>86</v>
      </c>
      <c r="AY710" s="24" t="s">
        <v>273</v>
      </c>
      <c r="BE710" s="235">
        <f>IF(N710="základní",J710,0)</f>
        <v>0</v>
      </c>
      <c r="BF710" s="235">
        <f>IF(N710="snížená",J710,0)</f>
        <v>0</v>
      </c>
      <c r="BG710" s="235">
        <f>IF(N710="zákl. přenesená",J710,0)</f>
        <v>0</v>
      </c>
      <c r="BH710" s="235">
        <f>IF(N710="sníž. přenesená",J710,0)</f>
        <v>0</v>
      </c>
      <c r="BI710" s="235">
        <f>IF(N710="nulová",J710,0)</f>
        <v>0</v>
      </c>
      <c r="BJ710" s="24" t="s">
        <v>84</v>
      </c>
      <c r="BK710" s="235">
        <f>ROUND(I710*H710,2)</f>
        <v>0</v>
      </c>
      <c r="BL710" s="24" t="s">
        <v>369</v>
      </c>
      <c r="BM710" s="24" t="s">
        <v>1473</v>
      </c>
    </row>
    <row r="711" spans="2:51" s="11" customFormat="1" ht="13.5">
      <c r="B711" s="239"/>
      <c r="C711" s="240"/>
      <c r="D711" s="236" t="s">
        <v>304</v>
      </c>
      <c r="E711" s="241" t="s">
        <v>21</v>
      </c>
      <c r="F711" s="242" t="s">
        <v>1474</v>
      </c>
      <c r="G711" s="240"/>
      <c r="H711" s="243">
        <v>92.564</v>
      </c>
      <c r="I711" s="244"/>
      <c r="J711" s="240"/>
      <c r="K711" s="240"/>
      <c r="L711" s="245"/>
      <c r="M711" s="246"/>
      <c r="N711" s="247"/>
      <c r="O711" s="247"/>
      <c r="P711" s="247"/>
      <c r="Q711" s="247"/>
      <c r="R711" s="247"/>
      <c r="S711" s="247"/>
      <c r="T711" s="248"/>
      <c r="AT711" s="249" t="s">
        <v>304</v>
      </c>
      <c r="AU711" s="249" t="s">
        <v>86</v>
      </c>
      <c r="AV711" s="11" t="s">
        <v>86</v>
      </c>
      <c r="AW711" s="11" t="s">
        <v>40</v>
      </c>
      <c r="AX711" s="11" t="s">
        <v>76</v>
      </c>
      <c r="AY711" s="249" t="s">
        <v>273</v>
      </c>
    </row>
    <row r="712" spans="2:51" s="11" customFormat="1" ht="13.5">
      <c r="B712" s="239"/>
      <c r="C712" s="240"/>
      <c r="D712" s="236" t="s">
        <v>304</v>
      </c>
      <c r="E712" s="241" t="s">
        <v>21</v>
      </c>
      <c r="F712" s="242" t="s">
        <v>1475</v>
      </c>
      <c r="G712" s="240"/>
      <c r="H712" s="243">
        <v>90.694</v>
      </c>
      <c r="I712" s="244"/>
      <c r="J712" s="240"/>
      <c r="K712" s="240"/>
      <c r="L712" s="245"/>
      <c r="M712" s="246"/>
      <c r="N712" s="247"/>
      <c r="O712" s="247"/>
      <c r="P712" s="247"/>
      <c r="Q712" s="247"/>
      <c r="R712" s="247"/>
      <c r="S712" s="247"/>
      <c r="T712" s="248"/>
      <c r="AT712" s="249" t="s">
        <v>304</v>
      </c>
      <c r="AU712" s="249" t="s">
        <v>86</v>
      </c>
      <c r="AV712" s="11" t="s">
        <v>86</v>
      </c>
      <c r="AW712" s="11" t="s">
        <v>40</v>
      </c>
      <c r="AX712" s="11" t="s">
        <v>76</v>
      </c>
      <c r="AY712" s="249" t="s">
        <v>273</v>
      </c>
    </row>
    <row r="713" spans="2:51" s="11" customFormat="1" ht="13.5">
      <c r="B713" s="239"/>
      <c r="C713" s="240"/>
      <c r="D713" s="236" t="s">
        <v>304</v>
      </c>
      <c r="E713" s="241" t="s">
        <v>21</v>
      </c>
      <c r="F713" s="242" t="s">
        <v>1476</v>
      </c>
      <c r="G713" s="240"/>
      <c r="H713" s="243">
        <v>2.38</v>
      </c>
      <c r="I713" s="244"/>
      <c r="J713" s="240"/>
      <c r="K713" s="240"/>
      <c r="L713" s="245"/>
      <c r="M713" s="246"/>
      <c r="N713" s="247"/>
      <c r="O713" s="247"/>
      <c r="P713" s="247"/>
      <c r="Q713" s="247"/>
      <c r="R713" s="247"/>
      <c r="S713" s="247"/>
      <c r="T713" s="248"/>
      <c r="AT713" s="249" t="s">
        <v>304</v>
      </c>
      <c r="AU713" s="249" t="s">
        <v>86</v>
      </c>
      <c r="AV713" s="11" t="s">
        <v>86</v>
      </c>
      <c r="AW713" s="11" t="s">
        <v>40</v>
      </c>
      <c r="AX713" s="11" t="s">
        <v>76</v>
      </c>
      <c r="AY713" s="249" t="s">
        <v>273</v>
      </c>
    </row>
    <row r="714" spans="2:51" s="11" customFormat="1" ht="13.5">
      <c r="B714" s="239"/>
      <c r="C714" s="240"/>
      <c r="D714" s="236" t="s">
        <v>304</v>
      </c>
      <c r="E714" s="241" t="s">
        <v>21</v>
      </c>
      <c r="F714" s="242" t="s">
        <v>1477</v>
      </c>
      <c r="G714" s="240"/>
      <c r="H714" s="243">
        <v>18.535</v>
      </c>
      <c r="I714" s="244"/>
      <c r="J714" s="240"/>
      <c r="K714" s="240"/>
      <c r="L714" s="245"/>
      <c r="M714" s="246"/>
      <c r="N714" s="247"/>
      <c r="O714" s="247"/>
      <c r="P714" s="247"/>
      <c r="Q714" s="247"/>
      <c r="R714" s="247"/>
      <c r="S714" s="247"/>
      <c r="T714" s="248"/>
      <c r="AT714" s="249" t="s">
        <v>304</v>
      </c>
      <c r="AU714" s="249" t="s">
        <v>86</v>
      </c>
      <c r="AV714" s="11" t="s">
        <v>86</v>
      </c>
      <c r="AW714" s="11" t="s">
        <v>40</v>
      </c>
      <c r="AX714" s="11" t="s">
        <v>76</v>
      </c>
      <c r="AY714" s="249" t="s">
        <v>273</v>
      </c>
    </row>
    <row r="715" spans="2:51" s="12" customFormat="1" ht="13.5">
      <c r="B715" s="250"/>
      <c r="C715" s="251"/>
      <c r="D715" s="236" t="s">
        <v>304</v>
      </c>
      <c r="E715" s="252" t="s">
        <v>21</v>
      </c>
      <c r="F715" s="253" t="s">
        <v>338</v>
      </c>
      <c r="G715" s="251"/>
      <c r="H715" s="254">
        <v>204.173</v>
      </c>
      <c r="I715" s="255"/>
      <c r="J715" s="251"/>
      <c r="K715" s="251"/>
      <c r="L715" s="256"/>
      <c r="M715" s="257"/>
      <c r="N715" s="258"/>
      <c r="O715" s="258"/>
      <c r="P715" s="258"/>
      <c r="Q715" s="258"/>
      <c r="R715" s="258"/>
      <c r="S715" s="258"/>
      <c r="T715" s="259"/>
      <c r="AT715" s="260" t="s">
        <v>304</v>
      </c>
      <c r="AU715" s="260" t="s">
        <v>86</v>
      </c>
      <c r="AV715" s="12" t="s">
        <v>280</v>
      </c>
      <c r="AW715" s="12" t="s">
        <v>40</v>
      </c>
      <c r="AX715" s="12" t="s">
        <v>84</v>
      </c>
      <c r="AY715" s="260" t="s">
        <v>273</v>
      </c>
    </row>
    <row r="716" spans="2:65" s="1" customFormat="1" ht="16.5" customHeight="1">
      <c r="B716" s="47"/>
      <c r="C716" s="224" t="s">
        <v>1478</v>
      </c>
      <c r="D716" s="224" t="s">
        <v>275</v>
      </c>
      <c r="E716" s="225" t="s">
        <v>1479</v>
      </c>
      <c r="F716" s="226" t="s">
        <v>1480</v>
      </c>
      <c r="G716" s="227" t="s">
        <v>278</v>
      </c>
      <c r="H716" s="228">
        <v>1</v>
      </c>
      <c r="I716" s="229"/>
      <c r="J716" s="230">
        <f>ROUND(I716*H716,2)</f>
        <v>0</v>
      </c>
      <c r="K716" s="226" t="s">
        <v>21</v>
      </c>
      <c r="L716" s="73"/>
      <c r="M716" s="231" t="s">
        <v>21</v>
      </c>
      <c r="N716" s="232" t="s">
        <v>47</v>
      </c>
      <c r="O716" s="48"/>
      <c r="P716" s="233">
        <f>O716*H716</f>
        <v>0</v>
      </c>
      <c r="Q716" s="233">
        <v>0.00021</v>
      </c>
      <c r="R716" s="233">
        <f>Q716*H716</f>
        <v>0.00021</v>
      </c>
      <c r="S716" s="233">
        <v>0</v>
      </c>
      <c r="T716" s="234">
        <f>S716*H716</f>
        <v>0</v>
      </c>
      <c r="AR716" s="24" t="s">
        <v>369</v>
      </c>
      <c r="AT716" s="24" t="s">
        <v>275</v>
      </c>
      <c r="AU716" s="24" t="s">
        <v>86</v>
      </c>
      <c r="AY716" s="24" t="s">
        <v>273</v>
      </c>
      <c r="BE716" s="235">
        <f>IF(N716="základní",J716,0)</f>
        <v>0</v>
      </c>
      <c r="BF716" s="235">
        <f>IF(N716="snížená",J716,0)</f>
        <v>0</v>
      </c>
      <c r="BG716" s="235">
        <f>IF(N716="zákl. přenesená",J716,0)</f>
        <v>0</v>
      </c>
      <c r="BH716" s="235">
        <f>IF(N716="sníž. přenesená",J716,0)</f>
        <v>0</v>
      </c>
      <c r="BI716" s="235">
        <f>IF(N716="nulová",J716,0)</f>
        <v>0</v>
      </c>
      <c r="BJ716" s="24" t="s">
        <v>84</v>
      </c>
      <c r="BK716" s="235">
        <f>ROUND(I716*H716,2)</f>
        <v>0</v>
      </c>
      <c r="BL716" s="24" t="s">
        <v>369</v>
      </c>
      <c r="BM716" s="24" t="s">
        <v>1481</v>
      </c>
    </row>
    <row r="717" spans="2:65" s="1" customFormat="1" ht="16.5" customHeight="1">
      <c r="B717" s="47"/>
      <c r="C717" s="224" t="s">
        <v>1482</v>
      </c>
      <c r="D717" s="224" t="s">
        <v>275</v>
      </c>
      <c r="E717" s="225" t="s">
        <v>1483</v>
      </c>
      <c r="F717" s="226" t="s">
        <v>1484</v>
      </c>
      <c r="G717" s="227" t="s">
        <v>278</v>
      </c>
      <c r="H717" s="228">
        <v>4</v>
      </c>
      <c r="I717" s="229"/>
      <c r="J717" s="230">
        <f>ROUND(I717*H717,2)</f>
        <v>0</v>
      </c>
      <c r="K717" s="226" t="s">
        <v>21</v>
      </c>
      <c r="L717" s="73"/>
      <c r="M717" s="231" t="s">
        <v>21</v>
      </c>
      <c r="N717" s="232" t="s">
        <v>47</v>
      </c>
      <c r="O717" s="48"/>
      <c r="P717" s="233">
        <f>O717*H717</f>
        <v>0</v>
      </c>
      <c r="Q717" s="233">
        <v>0.00021</v>
      </c>
      <c r="R717" s="233">
        <f>Q717*H717</f>
        <v>0.00084</v>
      </c>
      <c r="S717" s="233">
        <v>0</v>
      </c>
      <c r="T717" s="234">
        <f>S717*H717</f>
        <v>0</v>
      </c>
      <c r="AR717" s="24" t="s">
        <v>369</v>
      </c>
      <c r="AT717" s="24" t="s">
        <v>275</v>
      </c>
      <c r="AU717" s="24" t="s">
        <v>86</v>
      </c>
      <c r="AY717" s="24" t="s">
        <v>273</v>
      </c>
      <c r="BE717" s="235">
        <f>IF(N717="základní",J717,0)</f>
        <v>0</v>
      </c>
      <c r="BF717" s="235">
        <f>IF(N717="snížená",J717,0)</f>
        <v>0</v>
      </c>
      <c r="BG717" s="235">
        <f>IF(N717="zákl. přenesená",J717,0)</f>
        <v>0</v>
      </c>
      <c r="BH717" s="235">
        <f>IF(N717="sníž. přenesená",J717,0)</f>
        <v>0</v>
      </c>
      <c r="BI717" s="235">
        <f>IF(N717="nulová",J717,0)</f>
        <v>0</v>
      </c>
      <c r="BJ717" s="24" t="s">
        <v>84</v>
      </c>
      <c r="BK717" s="235">
        <f>ROUND(I717*H717,2)</f>
        <v>0</v>
      </c>
      <c r="BL717" s="24" t="s">
        <v>369</v>
      </c>
      <c r="BM717" s="24" t="s">
        <v>1485</v>
      </c>
    </row>
    <row r="718" spans="2:65" s="1" customFormat="1" ht="38.25" customHeight="1">
      <c r="B718" s="47"/>
      <c r="C718" s="224" t="s">
        <v>1486</v>
      </c>
      <c r="D718" s="224" t="s">
        <v>275</v>
      </c>
      <c r="E718" s="225" t="s">
        <v>1487</v>
      </c>
      <c r="F718" s="226" t="s">
        <v>1488</v>
      </c>
      <c r="G718" s="227" t="s">
        <v>350</v>
      </c>
      <c r="H718" s="228">
        <v>1.45</v>
      </c>
      <c r="I718" s="229"/>
      <c r="J718" s="230">
        <f>ROUND(I718*H718,2)</f>
        <v>0</v>
      </c>
      <c r="K718" s="226" t="s">
        <v>279</v>
      </c>
      <c r="L718" s="73"/>
      <c r="M718" s="231" t="s">
        <v>21</v>
      </c>
      <c r="N718" s="232" t="s">
        <v>47</v>
      </c>
      <c r="O718" s="48"/>
      <c r="P718" s="233">
        <f>O718*H718</f>
        <v>0</v>
      </c>
      <c r="Q718" s="233">
        <v>0</v>
      </c>
      <c r="R718" s="233">
        <f>Q718*H718</f>
        <v>0</v>
      </c>
      <c r="S718" s="233">
        <v>0</v>
      </c>
      <c r="T718" s="234">
        <f>S718*H718</f>
        <v>0</v>
      </c>
      <c r="AR718" s="24" t="s">
        <v>369</v>
      </c>
      <c r="AT718" s="24" t="s">
        <v>275</v>
      </c>
      <c r="AU718" s="24" t="s">
        <v>86</v>
      </c>
      <c r="AY718" s="24" t="s">
        <v>273</v>
      </c>
      <c r="BE718" s="235">
        <f>IF(N718="základní",J718,0)</f>
        <v>0</v>
      </c>
      <c r="BF718" s="235">
        <f>IF(N718="snížená",J718,0)</f>
        <v>0</v>
      </c>
      <c r="BG718" s="235">
        <f>IF(N718="zákl. přenesená",J718,0)</f>
        <v>0</v>
      </c>
      <c r="BH718" s="235">
        <f>IF(N718="sníž. přenesená",J718,0)</f>
        <v>0</v>
      </c>
      <c r="BI718" s="235">
        <f>IF(N718="nulová",J718,0)</f>
        <v>0</v>
      </c>
      <c r="BJ718" s="24" t="s">
        <v>84</v>
      </c>
      <c r="BK718" s="235">
        <f>ROUND(I718*H718,2)</f>
        <v>0</v>
      </c>
      <c r="BL718" s="24" t="s">
        <v>369</v>
      </c>
      <c r="BM718" s="24" t="s">
        <v>1489</v>
      </c>
    </row>
    <row r="719" spans="2:47" s="1" customFormat="1" ht="13.5">
      <c r="B719" s="47"/>
      <c r="C719" s="75"/>
      <c r="D719" s="236" t="s">
        <v>282</v>
      </c>
      <c r="E719" s="75"/>
      <c r="F719" s="237" t="s">
        <v>1490</v>
      </c>
      <c r="G719" s="75"/>
      <c r="H719" s="75"/>
      <c r="I719" s="194"/>
      <c r="J719" s="75"/>
      <c r="K719" s="75"/>
      <c r="L719" s="73"/>
      <c r="M719" s="238"/>
      <c r="N719" s="48"/>
      <c r="O719" s="48"/>
      <c r="P719" s="48"/>
      <c r="Q719" s="48"/>
      <c r="R719" s="48"/>
      <c r="S719" s="48"/>
      <c r="T719" s="96"/>
      <c r="AT719" s="24" t="s">
        <v>282</v>
      </c>
      <c r="AU719" s="24" t="s">
        <v>86</v>
      </c>
    </row>
    <row r="720" spans="2:63" s="10" customFormat="1" ht="29.85" customHeight="1">
      <c r="B720" s="208"/>
      <c r="C720" s="209"/>
      <c r="D720" s="210" t="s">
        <v>75</v>
      </c>
      <c r="E720" s="222" t="s">
        <v>1491</v>
      </c>
      <c r="F720" s="222" t="s">
        <v>1492</v>
      </c>
      <c r="G720" s="209"/>
      <c r="H720" s="209"/>
      <c r="I720" s="212"/>
      <c r="J720" s="223">
        <f>BK720</f>
        <v>0</v>
      </c>
      <c r="K720" s="209"/>
      <c r="L720" s="214"/>
      <c r="M720" s="215"/>
      <c r="N720" s="216"/>
      <c r="O720" s="216"/>
      <c r="P720" s="217">
        <f>SUM(P721:P740)</f>
        <v>0</v>
      </c>
      <c r="Q720" s="216"/>
      <c r="R720" s="217">
        <f>SUM(R721:R740)</f>
        <v>0.16274415</v>
      </c>
      <c r="S720" s="216"/>
      <c r="T720" s="218">
        <f>SUM(T721:T740)</f>
        <v>0</v>
      </c>
      <c r="AR720" s="219" t="s">
        <v>86</v>
      </c>
      <c r="AT720" s="220" t="s">
        <v>75</v>
      </c>
      <c r="AU720" s="220" t="s">
        <v>84</v>
      </c>
      <c r="AY720" s="219" t="s">
        <v>273</v>
      </c>
      <c r="BK720" s="221">
        <f>SUM(BK721:BK740)</f>
        <v>0</v>
      </c>
    </row>
    <row r="721" spans="2:65" s="1" customFormat="1" ht="25.5" customHeight="1">
      <c r="B721" s="47"/>
      <c r="C721" s="224" t="s">
        <v>1493</v>
      </c>
      <c r="D721" s="224" t="s">
        <v>275</v>
      </c>
      <c r="E721" s="225" t="s">
        <v>1494</v>
      </c>
      <c r="F721" s="226" t="s">
        <v>1495</v>
      </c>
      <c r="G721" s="227" t="s">
        <v>295</v>
      </c>
      <c r="H721" s="228">
        <v>27.998</v>
      </c>
      <c r="I721" s="229"/>
      <c r="J721" s="230">
        <f>ROUND(I721*H721,2)</f>
        <v>0</v>
      </c>
      <c r="K721" s="226" t="s">
        <v>279</v>
      </c>
      <c r="L721" s="73"/>
      <c r="M721" s="231" t="s">
        <v>21</v>
      </c>
      <c r="N721" s="232" t="s">
        <v>47</v>
      </c>
      <c r="O721" s="48"/>
      <c r="P721" s="233">
        <f>O721*H721</f>
        <v>0</v>
      </c>
      <c r="Q721" s="233">
        <v>0</v>
      </c>
      <c r="R721" s="233">
        <f>Q721*H721</f>
        <v>0</v>
      </c>
      <c r="S721" s="233">
        <v>0</v>
      </c>
      <c r="T721" s="234">
        <f>S721*H721</f>
        <v>0</v>
      </c>
      <c r="AR721" s="24" t="s">
        <v>369</v>
      </c>
      <c r="AT721" s="24" t="s">
        <v>275</v>
      </c>
      <c r="AU721" s="24" t="s">
        <v>86</v>
      </c>
      <c r="AY721" s="24" t="s">
        <v>273</v>
      </c>
      <c r="BE721" s="235">
        <f>IF(N721="základní",J721,0)</f>
        <v>0</v>
      </c>
      <c r="BF721" s="235">
        <f>IF(N721="snížená",J721,0)</f>
        <v>0</v>
      </c>
      <c r="BG721" s="235">
        <f>IF(N721="zákl. přenesená",J721,0)</f>
        <v>0</v>
      </c>
      <c r="BH721" s="235">
        <f>IF(N721="sníž. přenesená",J721,0)</f>
        <v>0</v>
      </c>
      <c r="BI721" s="235">
        <f>IF(N721="nulová",J721,0)</f>
        <v>0</v>
      </c>
      <c r="BJ721" s="24" t="s">
        <v>84</v>
      </c>
      <c r="BK721" s="235">
        <f>ROUND(I721*H721,2)</f>
        <v>0</v>
      </c>
      <c r="BL721" s="24" t="s">
        <v>369</v>
      </c>
      <c r="BM721" s="24" t="s">
        <v>1496</v>
      </c>
    </row>
    <row r="722" spans="2:47" s="1" customFormat="1" ht="13.5">
      <c r="B722" s="47"/>
      <c r="C722" s="75"/>
      <c r="D722" s="236" t="s">
        <v>282</v>
      </c>
      <c r="E722" s="75"/>
      <c r="F722" s="237" t="s">
        <v>1497</v>
      </c>
      <c r="G722" s="75"/>
      <c r="H722" s="75"/>
      <c r="I722" s="194"/>
      <c r="J722" s="75"/>
      <c r="K722" s="75"/>
      <c r="L722" s="73"/>
      <c r="M722" s="238"/>
      <c r="N722" s="48"/>
      <c r="O722" s="48"/>
      <c r="P722" s="48"/>
      <c r="Q722" s="48"/>
      <c r="R722" s="48"/>
      <c r="S722" s="48"/>
      <c r="T722" s="96"/>
      <c r="AT722" s="24" t="s">
        <v>282</v>
      </c>
      <c r="AU722" s="24" t="s">
        <v>86</v>
      </c>
    </row>
    <row r="723" spans="2:51" s="11" customFormat="1" ht="13.5">
      <c r="B723" s="239"/>
      <c r="C723" s="240"/>
      <c r="D723" s="236" t="s">
        <v>304</v>
      </c>
      <c r="E723" s="241" t="s">
        <v>145</v>
      </c>
      <c r="F723" s="242" t="s">
        <v>1498</v>
      </c>
      <c r="G723" s="240"/>
      <c r="H723" s="243">
        <v>27.795</v>
      </c>
      <c r="I723" s="244"/>
      <c r="J723" s="240"/>
      <c r="K723" s="240"/>
      <c r="L723" s="245"/>
      <c r="M723" s="246"/>
      <c r="N723" s="247"/>
      <c r="O723" s="247"/>
      <c r="P723" s="247"/>
      <c r="Q723" s="247"/>
      <c r="R723" s="247"/>
      <c r="S723" s="247"/>
      <c r="T723" s="248"/>
      <c r="AT723" s="249" t="s">
        <v>304</v>
      </c>
      <c r="AU723" s="249" t="s">
        <v>86</v>
      </c>
      <c r="AV723" s="11" t="s">
        <v>86</v>
      </c>
      <c r="AW723" s="11" t="s">
        <v>40</v>
      </c>
      <c r="AX723" s="11" t="s">
        <v>76</v>
      </c>
      <c r="AY723" s="249" t="s">
        <v>273</v>
      </c>
    </row>
    <row r="724" spans="2:51" s="11" customFormat="1" ht="13.5">
      <c r="B724" s="239"/>
      <c r="C724" s="240"/>
      <c r="D724" s="236" t="s">
        <v>304</v>
      </c>
      <c r="E724" s="241" t="s">
        <v>21</v>
      </c>
      <c r="F724" s="242" t="s">
        <v>204</v>
      </c>
      <c r="G724" s="240"/>
      <c r="H724" s="243">
        <v>0.203</v>
      </c>
      <c r="I724" s="244"/>
      <c r="J724" s="240"/>
      <c r="K724" s="240"/>
      <c r="L724" s="245"/>
      <c r="M724" s="246"/>
      <c r="N724" s="247"/>
      <c r="O724" s="247"/>
      <c r="P724" s="247"/>
      <c r="Q724" s="247"/>
      <c r="R724" s="247"/>
      <c r="S724" s="247"/>
      <c r="T724" s="248"/>
      <c r="AT724" s="249" t="s">
        <v>304</v>
      </c>
      <c r="AU724" s="249" t="s">
        <v>86</v>
      </c>
      <c r="AV724" s="11" t="s">
        <v>86</v>
      </c>
      <c r="AW724" s="11" t="s">
        <v>40</v>
      </c>
      <c r="AX724" s="11" t="s">
        <v>76</v>
      </c>
      <c r="AY724" s="249" t="s">
        <v>273</v>
      </c>
    </row>
    <row r="725" spans="2:51" s="12" customFormat="1" ht="13.5">
      <c r="B725" s="250"/>
      <c r="C725" s="251"/>
      <c r="D725" s="236" t="s">
        <v>304</v>
      </c>
      <c r="E725" s="252" t="s">
        <v>21</v>
      </c>
      <c r="F725" s="253" t="s">
        <v>338</v>
      </c>
      <c r="G725" s="251"/>
      <c r="H725" s="254">
        <v>27.998</v>
      </c>
      <c r="I725" s="255"/>
      <c r="J725" s="251"/>
      <c r="K725" s="251"/>
      <c r="L725" s="256"/>
      <c r="M725" s="257"/>
      <c r="N725" s="258"/>
      <c r="O725" s="258"/>
      <c r="P725" s="258"/>
      <c r="Q725" s="258"/>
      <c r="R725" s="258"/>
      <c r="S725" s="258"/>
      <c r="T725" s="259"/>
      <c r="AT725" s="260" t="s">
        <v>304</v>
      </c>
      <c r="AU725" s="260" t="s">
        <v>86</v>
      </c>
      <c r="AV725" s="12" t="s">
        <v>280</v>
      </c>
      <c r="AW725" s="12" t="s">
        <v>40</v>
      </c>
      <c r="AX725" s="12" t="s">
        <v>84</v>
      </c>
      <c r="AY725" s="260" t="s">
        <v>273</v>
      </c>
    </row>
    <row r="726" spans="2:65" s="1" customFormat="1" ht="16.5" customHeight="1">
      <c r="B726" s="47"/>
      <c r="C726" s="261" t="s">
        <v>1499</v>
      </c>
      <c r="D726" s="261" t="s">
        <v>347</v>
      </c>
      <c r="E726" s="262" t="s">
        <v>1436</v>
      </c>
      <c r="F726" s="263" t="s">
        <v>1437</v>
      </c>
      <c r="G726" s="264" t="s">
        <v>350</v>
      </c>
      <c r="H726" s="265">
        <v>0.008</v>
      </c>
      <c r="I726" s="266"/>
      <c r="J726" s="267">
        <f>ROUND(I726*H726,2)</f>
        <v>0</v>
      </c>
      <c r="K726" s="263" t="s">
        <v>279</v>
      </c>
      <c r="L726" s="268"/>
      <c r="M726" s="269" t="s">
        <v>21</v>
      </c>
      <c r="N726" s="270" t="s">
        <v>47</v>
      </c>
      <c r="O726" s="48"/>
      <c r="P726" s="233">
        <f>O726*H726</f>
        <v>0</v>
      </c>
      <c r="Q726" s="233">
        <v>1</v>
      </c>
      <c r="R726" s="233">
        <f>Q726*H726</f>
        <v>0.008</v>
      </c>
      <c r="S726" s="233">
        <v>0</v>
      </c>
      <c r="T726" s="234">
        <f>S726*H726</f>
        <v>0</v>
      </c>
      <c r="AR726" s="24" t="s">
        <v>453</v>
      </c>
      <c r="AT726" s="24" t="s">
        <v>347</v>
      </c>
      <c r="AU726" s="24" t="s">
        <v>86</v>
      </c>
      <c r="AY726" s="24" t="s">
        <v>273</v>
      </c>
      <c r="BE726" s="235">
        <f>IF(N726="základní",J726,0)</f>
        <v>0</v>
      </c>
      <c r="BF726" s="235">
        <f>IF(N726="snížená",J726,0)</f>
        <v>0</v>
      </c>
      <c r="BG726" s="235">
        <f>IF(N726="zákl. přenesená",J726,0)</f>
        <v>0</v>
      </c>
      <c r="BH726" s="235">
        <f>IF(N726="sníž. přenesená",J726,0)</f>
        <v>0</v>
      </c>
      <c r="BI726" s="235">
        <f>IF(N726="nulová",J726,0)</f>
        <v>0</v>
      </c>
      <c r="BJ726" s="24" t="s">
        <v>84</v>
      </c>
      <c r="BK726" s="235">
        <f>ROUND(I726*H726,2)</f>
        <v>0</v>
      </c>
      <c r="BL726" s="24" t="s">
        <v>369</v>
      </c>
      <c r="BM726" s="24" t="s">
        <v>1500</v>
      </c>
    </row>
    <row r="727" spans="2:47" s="1" customFormat="1" ht="13.5">
      <c r="B727" s="47"/>
      <c r="C727" s="75"/>
      <c r="D727" s="236" t="s">
        <v>352</v>
      </c>
      <c r="E727" s="75"/>
      <c r="F727" s="237" t="s">
        <v>1439</v>
      </c>
      <c r="G727" s="75"/>
      <c r="H727" s="75"/>
      <c r="I727" s="194"/>
      <c r="J727" s="75"/>
      <c r="K727" s="75"/>
      <c r="L727" s="73"/>
      <c r="M727" s="238"/>
      <c r="N727" s="48"/>
      <c r="O727" s="48"/>
      <c r="P727" s="48"/>
      <c r="Q727" s="48"/>
      <c r="R727" s="48"/>
      <c r="S727" s="48"/>
      <c r="T727" s="96"/>
      <c r="AT727" s="24" t="s">
        <v>352</v>
      </c>
      <c r="AU727" s="24" t="s">
        <v>86</v>
      </c>
    </row>
    <row r="728" spans="2:51" s="11" customFormat="1" ht="13.5">
      <c r="B728" s="239"/>
      <c r="C728" s="240"/>
      <c r="D728" s="236" t="s">
        <v>304</v>
      </c>
      <c r="E728" s="241" t="s">
        <v>21</v>
      </c>
      <c r="F728" s="242" t="s">
        <v>1501</v>
      </c>
      <c r="G728" s="240"/>
      <c r="H728" s="243">
        <v>0.008</v>
      </c>
      <c r="I728" s="244"/>
      <c r="J728" s="240"/>
      <c r="K728" s="240"/>
      <c r="L728" s="245"/>
      <c r="M728" s="246"/>
      <c r="N728" s="247"/>
      <c r="O728" s="247"/>
      <c r="P728" s="247"/>
      <c r="Q728" s="247"/>
      <c r="R728" s="247"/>
      <c r="S728" s="247"/>
      <c r="T728" s="248"/>
      <c r="AT728" s="249" t="s">
        <v>304</v>
      </c>
      <c r="AU728" s="249" t="s">
        <v>86</v>
      </c>
      <c r="AV728" s="11" t="s">
        <v>86</v>
      </c>
      <c r="AW728" s="11" t="s">
        <v>40</v>
      </c>
      <c r="AX728" s="11" t="s">
        <v>84</v>
      </c>
      <c r="AY728" s="249" t="s">
        <v>273</v>
      </c>
    </row>
    <row r="729" spans="2:65" s="1" customFormat="1" ht="25.5" customHeight="1">
      <c r="B729" s="47"/>
      <c r="C729" s="224" t="s">
        <v>1502</v>
      </c>
      <c r="D729" s="224" t="s">
        <v>275</v>
      </c>
      <c r="E729" s="225" t="s">
        <v>1503</v>
      </c>
      <c r="F729" s="226" t="s">
        <v>1504</v>
      </c>
      <c r="G729" s="227" t="s">
        <v>295</v>
      </c>
      <c r="H729" s="228">
        <v>28.201</v>
      </c>
      <c r="I729" s="229"/>
      <c r="J729" s="230">
        <f>ROUND(I729*H729,2)</f>
        <v>0</v>
      </c>
      <c r="K729" s="226" t="s">
        <v>279</v>
      </c>
      <c r="L729" s="73"/>
      <c r="M729" s="231" t="s">
        <v>21</v>
      </c>
      <c r="N729" s="232" t="s">
        <v>47</v>
      </c>
      <c r="O729" s="48"/>
      <c r="P729" s="233">
        <f>O729*H729</f>
        <v>0</v>
      </c>
      <c r="Q729" s="233">
        <v>0.00088</v>
      </c>
      <c r="R729" s="233">
        <f>Q729*H729</f>
        <v>0.024816880000000003</v>
      </c>
      <c r="S729" s="233">
        <v>0</v>
      </c>
      <c r="T729" s="234">
        <f>S729*H729</f>
        <v>0</v>
      </c>
      <c r="AR729" s="24" t="s">
        <v>369</v>
      </c>
      <c r="AT729" s="24" t="s">
        <v>275</v>
      </c>
      <c r="AU729" s="24" t="s">
        <v>86</v>
      </c>
      <c r="AY729" s="24" t="s">
        <v>273</v>
      </c>
      <c r="BE729" s="235">
        <f>IF(N729="základní",J729,0)</f>
        <v>0</v>
      </c>
      <c r="BF729" s="235">
        <f>IF(N729="snížená",J729,0)</f>
        <v>0</v>
      </c>
      <c r="BG729" s="235">
        <f>IF(N729="zákl. přenesená",J729,0)</f>
        <v>0</v>
      </c>
      <c r="BH729" s="235">
        <f>IF(N729="sníž. přenesená",J729,0)</f>
        <v>0</v>
      </c>
      <c r="BI729" s="235">
        <f>IF(N729="nulová",J729,0)</f>
        <v>0</v>
      </c>
      <c r="BJ729" s="24" t="s">
        <v>84</v>
      </c>
      <c r="BK729" s="235">
        <f>ROUND(I729*H729,2)</f>
        <v>0</v>
      </c>
      <c r="BL729" s="24" t="s">
        <v>369</v>
      </c>
      <c r="BM729" s="24" t="s">
        <v>1505</v>
      </c>
    </row>
    <row r="730" spans="2:47" s="1" customFormat="1" ht="13.5">
      <c r="B730" s="47"/>
      <c r="C730" s="75"/>
      <c r="D730" s="236" t="s">
        <v>282</v>
      </c>
      <c r="E730" s="75"/>
      <c r="F730" s="237" t="s">
        <v>1506</v>
      </c>
      <c r="G730" s="75"/>
      <c r="H730" s="75"/>
      <c r="I730" s="194"/>
      <c r="J730" s="75"/>
      <c r="K730" s="75"/>
      <c r="L730" s="73"/>
      <c r="M730" s="238"/>
      <c r="N730" s="48"/>
      <c r="O730" s="48"/>
      <c r="P730" s="48"/>
      <c r="Q730" s="48"/>
      <c r="R730" s="48"/>
      <c r="S730" s="48"/>
      <c r="T730" s="96"/>
      <c r="AT730" s="24" t="s">
        <v>282</v>
      </c>
      <c r="AU730" s="24" t="s">
        <v>86</v>
      </c>
    </row>
    <row r="731" spans="2:51" s="11" customFormat="1" ht="13.5">
      <c r="B731" s="239"/>
      <c r="C731" s="240"/>
      <c r="D731" s="236" t="s">
        <v>304</v>
      </c>
      <c r="E731" s="241" t="s">
        <v>21</v>
      </c>
      <c r="F731" s="242" t="s">
        <v>1507</v>
      </c>
      <c r="G731" s="240"/>
      <c r="H731" s="243">
        <v>28.201</v>
      </c>
      <c r="I731" s="244"/>
      <c r="J731" s="240"/>
      <c r="K731" s="240"/>
      <c r="L731" s="245"/>
      <c r="M731" s="246"/>
      <c r="N731" s="247"/>
      <c r="O731" s="247"/>
      <c r="P731" s="247"/>
      <c r="Q731" s="247"/>
      <c r="R731" s="247"/>
      <c r="S731" s="247"/>
      <c r="T731" s="248"/>
      <c r="AT731" s="249" t="s">
        <v>304</v>
      </c>
      <c r="AU731" s="249" t="s">
        <v>86</v>
      </c>
      <c r="AV731" s="11" t="s">
        <v>86</v>
      </c>
      <c r="AW731" s="11" t="s">
        <v>40</v>
      </c>
      <c r="AX731" s="11" t="s">
        <v>84</v>
      </c>
      <c r="AY731" s="249" t="s">
        <v>273</v>
      </c>
    </row>
    <row r="732" spans="2:65" s="1" customFormat="1" ht="16.5" customHeight="1">
      <c r="B732" s="47"/>
      <c r="C732" s="261" t="s">
        <v>1508</v>
      </c>
      <c r="D732" s="261" t="s">
        <v>347</v>
      </c>
      <c r="E732" s="262" t="s">
        <v>1509</v>
      </c>
      <c r="F732" s="263" t="s">
        <v>1510</v>
      </c>
      <c r="G732" s="264" t="s">
        <v>295</v>
      </c>
      <c r="H732" s="265">
        <v>32.198</v>
      </c>
      <c r="I732" s="266"/>
      <c r="J732" s="267">
        <f>ROUND(I732*H732,2)</f>
        <v>0</v>
      </c>
      <c r="K732" s="263" t="s">
        <v>21</v>
      </c>
      <c r="L732" s="268"/>
      <c r="M732" s="269" t="s">
        <v>21</v>
      </c>
      <c r="N732" s="270" t="s">
        <v>47</v>
      </c>
      <c r="O732" s="48"/>
      <c r="P732" s="233">
        <f>O732*H732</f>
        <v>0</v>
      </c>
      <c r="Q732" s="233">
        <v>0.0035</v>
      </c>
      <c r="R732" s="233">
        <f>Q732*H732</f>
        <v>0.112693</v>
      </c>
      <c r="S732" s="233">
        <v>0</v>
      </c>
      <c r="T732" s="234">
        <f>S732*H732</f>
        <v>0</v>
      </c>
      <c r="AR732" s="24" t="s">
        <v>453</v>
      </c>
      <c r="AT732" s="24" t="s">
        <v>347</v>
      </c>
      <c r="AU732" s="24" t="s">
        <v>86</v>
      </c>
      <c r="AY732" s="24" t="s">
        <v>273</v>
      </c>
      <c r="BE732" s="235">
        <f>IF(N732="základní",J732,0)</f>
        <v>0</v>
      </c>
      <c r="BF732" s="235">
        <f>IF(N732="snížená",J732,0)</f>
        <v>0</v>
      </c>
      <c r="BG732" s="235">
        <f>IF(N732="zákl. přenesená",J732,0)</f>
        <v>0</v>
      </c>
      <c r="BH732" s="235">
        <f>IF(N732="sníž. přenesená",J732,0)</f>
        <v>0</v>
      </c>
      <c r="BI732" s="235">
        <f>IF(N732="nulová",J732,0)</f>
        <v>0</v>
      </c>
      <c r="BJ732" s="24" t="s">
        <v>84</v>
      </c>
      <c r="BK732" s="235">
        <f>ROUND(I732*H732,2)</f>
        <v>0</v>
      </c>
      <c r="BL732" s="24" t="s">
        <v>369</v>
      </c>
      <c r="BM732" s="24" t="s">
        <v>1511</v>
      </c>
    </row>
    <row r="733" spans="2:51" s="11" customFormat="1" ht="13.5">
      <c r="B733" s="239"/>
      <c r="C733" s="240"/>
      <c r="D733" s="236" t="s">
        <v>304</v>
      </c>
      <c r="E733" s="241" t="s">
        <v>21</v>
      </c>
      <c r="F733" s="242" t="s">
        <v>1512</v>
      </c>
      <c r="G733" s="240"/>
      <c r="H733" s="243">
        <v>32.198</v>
      </c>
      <c r="I733" s="244"/>
      <c r="J733" s="240"/>
      <c r="K733" s="240"/>
      <c r="L733" s="245"/>
      <c r="M733" s="246"/>
      <c r="N733" s="247"/>
      <c r="O733" s="247"/>
      <c r="P733" s="247"/>
      <c r="Q733" s="247"/>
      <c r="R733" s="247"/>
      <c r="S733" s="247"/>
      <c r="T733" s="248"/>
      <c r="AT733" s="249" t="s">
        <v>304</v>
      </c>
      <c r="AU733" s="249" t="s">
        <v>86</v>
      </c>
      <c r="AV733" s="11" t="s">
        <v>86</v>
      </c>
      <c r="AW733" s="11" t="s">
        <v>40</v>
      </c>
      <c r="AX733" s="11" t="s">
        <v>84</v>
      </c>
      <c r="AY733" s="249" t="s">
        <v>273</v>
      </c>
    </row>
    <row r="734" spans="2:65" s="1" customFormat="1" ht="25.5" customHeight="1">
      <c r="B734" s="47"/>
      <c r="C734" s="224" t="s">
        <v>1513</v>
      </c>
      <c r="D734" s="224" t="s">
        <v>275</v>
      </c>
      <c r="E734" s="225" t="s">
        <v>1514</v>
      </c>
      <c r="F734" s="226" t="s">
        <v>1515</v>
      </c>
      <c r="G734" s="227" t="s">
        <v>295</v>
      </c>
      <c r="H734" s="228">
        <v>46.081</v>
      </c>
      <c r="I734" s="229"/>
      <c r="J734" s="230">
        <f>ROUND(I734*H734,2)</f>
        <v>0</v>
      </c>
      <c r="K734" s="226" t="s">
        <v>279</v>
      </c>
      <c r="L734" s="73"/>
      <c r="M734" s="231" t="s">
        <v>21</v>
      </c>
      <c r="N734" s="232" t="s">
        <v>47</v>
      </c>
      <c r="O734" s="48"/>
      <c r="P734" s="233">
        <f>O734*H734</f>
        <v>0</v>
      </c>
      <c r="Q734" s="233">
        <v>0.00019</v>
      </c>
      <c r="R734" s="233">
        <f>Q734*H734</f>
        <v>0.008755390000000002</v>
      </c>
      <c r="S734" s="233">
        <v>0</v>
      </c>
      <c r="T734" s="234">
        <f>S734*H734</f>
        <v>0</v>
      </c>
      <c r="AR734" s="24" t="s">
        <v>369</v>
      </c>
      <c r="AT734" s="24" t="s">
        <v>275</v>
      </c>
      <c r="AU734" s="24" t="s">
        <v>86</v>
      </c>
      <c r="AY734" s="24" t="s">
        <v>273</v>
      </c>
      <c r="BE734" s="235">
        <f>IF(N734="základní",J734,0)</f>
        <v>0</v>
      </c>
      <c r="BF734" s="235">
        <f>IF(N734="snížená",J734,0)</f>
        <v>0</v>
      </c>
      <c r="BG734" s="235">
        <f>IF(N734="zákl. přenesená",J734,0)</f>
        <v>0</v>
      </c>
      <c r="BH734" s="235">
        <f>IF(N734="sníž. přenesená",J734,0)</f>
        <v>0</v>
      </c>
      <c r="BI734" s="235">
        <f>IF(N734="nulová",J734,0)</f>
        <v>0</v>
      </c>
      <c r="BJ734" s="24" t="s">
        <v>84</v>
      </c>
      <c r="BK734" s="235">
        <f>ROUND(I734*H734,2)</f>
        <v>0</v>
      </c>
      <c r="BL734" s="24" t="s">
        <v>369</v>
      </c>
      <c r="BM734" s="24" t="s">
        <v>1516</v>
      </c>
    </row>
    <row r="735" spans="2:47" s="1" customFormat="1" ht="13.5">
      <c r="B735" s="47"/>
      <c r="C735" s="75"/>
      <c r="D735" s="236" t="s">
        <v>282</v>
      </c>
      <c r="E735" s="75"/>
      <c r="F735" s="237" t="s">
        <v>1517</v>
      </c>
      <c r="G735" s="75"/>
      <c r="H735" s="75"/>
      <c r="I735" s="194"/>
      <c r="J735" s="75"/>
      <c r="K735" s="75"/>
      <c r="L735" s="73"/>
      <c r="M735" s="238"/>
      <c r="N735" s="48"/>
      <c r="O735" s="48"/>
      <c r="P735" s="48"/>
      <c r="Q735" s="48"/>
      <c r="R735" s="48"/>
      <c r="S735" s="48"/>
      <c r="T735" s="96"/>
      <c r="AT735" s="24" t="s">
        <v>282</v>
      </c>
      <c r="AU735" s="24" t="s">
        <v>86</v>
      </c>
    </row>
    <row r="736" spans="2:51" s="11" customFormat="1" ht="13.5">
      <c r="B736" s="239"/>
      <c r="C736" s="240"/>
      <c r="D736" s="236" t="s">
        <v>304</v>
      </c>
      <c r="E736" s="241" t="s">
        <v>21</v>
      </c>
      <c r="F736" s="242" t="s">
        <v>226</v>
      </c>
      <c r="G736" s="240"/>
      <c r="H736" s="243">
        <v>46.081</v>
      </c>
      <c r="I736" s="244"/>
      <c r="J736" s="240"/>
      <c r="K736" s="240"/>
      <c r="L736" s="245"/>
      <c r="M736" s="246"/>
      <c r="N736" s="247"/>
      <c r="O736" s="247"/>
      <c r="P736" s="247"/>
      <c r="Q736" s="247"/>
      <c r="R736" s="247"/>
      <c r="S736" s="247"/>
      <c r="T736" s="248"/>
      <c r="AT736" s="249" t="s">
        <v>304</v>
      </c>
      <c r="AU736" s="249" t="s">
        <v>86</v>
      </c>
      <c r="AV736" s="11" t="s">
        <v>86</v>
      </c>
      <c r="AW736" s="11" t="s">
        <v>40</v>
      </c>
      <c r="AX736" s="11" t="s">
        <v>84</v>
      </c>
      <c r="AY736" s="249" t="s">
        <v>273</v>
      </c>
    </row>
    <row r="737" spans="2:65" s="1" customFormat="1" ht="16.5" customHeight="1">
      <c r="B737" s="47"/>
      <c r="C737" s="261" t="s">
        <v>1518</v>
      </c>
      <c r="D737" s="261" t="s">
        <v>347</v>
      </c>
      <c r="E737" s="262" t="s">
        <v>1519</v>
      </c>
      <c r="F737" s="263" t="s">
        <v>1520</v>
      </c>
      <c r="G737" s="264" t="s">
        <v>295</v>
      </c>
      <c r="H737" s="265">
        <v>52.993</v>
      </c>
      <c r="I737" s="266"/>
      <c r="J737" s="267">
        <f>ROUND(I737*H737,2)</f>
        <v>0</v>
      </c>
      <c r="K737" s="263" t="s">
        <v>21</v>
      </c>
      <c r="L737" s="268"/>
      <c r="M737" s="269" t="s">
        <v>21</v>
      </c>
      <c r="N737" s="270" t="s">
        <v>47</v>
      </c>
      <c r="O737" s="48"/>
      <c r="P737" s="233">
        <f>O737*H737</f>
        <v>0</v>
      </c>
      <c r="Q737" s="233">
        <v>0.00016</v>
      </c>
      <c r="R737" s="233">
        <f>Q737*H737</f>
        <v>0.008478880000000001</v>
      </c>
      <c r="S737" s="233">
        <v>0</v>
      </c>
      <c r="T737" s="234">
        <f>S737*H737</f>
        <v>0</v>
      </c>
      <c r="AR737" s="24" t="s">
        <v>453</v>
      </c>
      <c r="AT737" s="24" t="s">
        <v>347</v>
      </c>
      <c r="AU737" s="24" t="s">
        <v>86</v>
      </c>
      <c r="AY737" s="24" t="s">
        <v>273</v>
      </c>
      <c r="BE737" s="235">
        <f>IF(N737="základní",J737,0)</f>
        <v>0</v>
      </c>
      <c r="BF737" s="235">
        <f>IF(N737="snížená",J737,0)</f>
        <v>0</v>
      </c>
      <c r="BG737" s="235">
        <f>IF(N737="zákl. přenesená",J737,0)</f>
        <v>0</v>
      </c>
      <c r="BH737" s="235">
        <f>IF(N737="sníž. přenesená",J737,0)</f>
        <v>0</v>
      </c>
      <c r="BI737" s="235">
        <f>IF(N737="nulová",J737,0)</f>
        <v>0</v>
      </c>
      <c r="BJ737" s="24" t="s">
        <v>84</v>
      </c>
      <c r="BK737" s="235">
        <f>ROUND(I737*H737,2)</f>
        <v>0</v>
      </c>
      <c r="BL737" s="24" t="s">
        <v>369</v>
      </c>
      <c r="BM737" s="24" t="s">
        <v>1521</v>
      </c>
    </row>
    <row r="738" spans="2:51" s="11" customFormat="1" ht="13.5">
      <c r="B738" s="239"/>
      <c r="C738" s="240"/>
      <c r="D738" s="236" t="s">
        <v>304</v>
      </c>
      <c r="E738" s="241" t="s">
        <v>21</v>
      </c>
      <c r="F738" s="242" t="s">
        <v>1522</v>
      </c>
      <c r="G738" s="240"/>
      <c r="H738" s="243">
        <v>52.993</v>
      </c>
      <c r="I738" s="244"/>
      <c r="J738" s="240"/>
      <c r="K738" s="240"/>
      <c r="L738" s="245"/>
      <c r="M738" s="246"/>
      <c r="N738" s="247"/>
      <c r="O738" s="247"/>
      <c r="P738" s="247"/>
      <c r="Q738" s="247"/>
      <c r="R738" s="247"/>
      <c r="S738" s="247"/>
      <c r="T738" s="248"/>
      <c r="AT738" s="249" t="s">
        <v>304</v>
      </c>
      <c r="AU738" s="249" t="s">
        <v>86</v>
      </c>
      <c r="AV738" s="11" t="s">
        <v>86</v>
      </c>
      <c r="AW738" s="11" t="s">
        <v>40</v>
      </c>
      <c r="AX738" s="11" t="s">
        <v>84</v>
      </c>
      <c r="AY738" s="249" t="s">
        <v>273</v>
      </c>
    </row>
    <row r="739" spans="2:65" s="1" customFormat="1" ht="38.25" customHeight="1">
      <c r="B739" s="47"/>
      <c r="C739" s="224" t="s">
        <v>1523</v>
      </c>
      <c r="D739" s="224" t="s">
        <v>275</v>
      </c>
      <c r="E739" s="225" t="s">
        <v>1524</v>
      </c>
      <c r="F739" s="226" t="s">
        <v>1525</v>
      </c>
      <c r="G739" s="227" t="s">
        <v>350</v>
      </c>
      <c r="H739" s="228">
        <v>0.163</v>
      </c>
      <c r="I739" s="229"/>
      <c r="J739" s="230">
        <f>ROUND(I739*H739,2)</f>
        <v>0</v>
      </c>
      <c r="K739" s="226" t="s">
        <v>279</v>
      </c>
      <c r="L739" s="73"/>
      <c r="M739" s="231" t="s">
        <v>21</v>
      </c>
      <c r="N739" s="232" t="s">
        <v>47</v>
      </c>
      <c r="O739" s="48"/>
      <c r="P739" s="233">
        <f>O739*H739</f>
        <v>0</v>
      </c>
      <c r="Q739" s="233">
        <v>0</v>
      </c>
      <c r="R739" s="233">
        <f>Q739*H739</f>
        <v>0</v>
      </c>
      <c r="S739" s="233">
        <v>0</v>
      </c>
      <c r="T739" s="234">
        <f>S739*H739</f>
        <v>0</v>
      </c>
      <c r="AR739" s="24" t="s">
        <v>369</v>
      </c>
      <c r="AT739" s="24" t="s">
        <v>275</v>
      </c>
      <c r="AU739" s="24" t="s">
        <v>86</v>
      </c>
      <c r="AY739" s="24" t="s">
        <v>273</v>
      </c>
      <c r="BE739" s="235">
        <f>IF(N739="základní",J739,0)</f>
        <v>0</v>
      </c>
      <c r="BF739" s="235">
        <f>IF(N739="snížená",J739,0)</f>
        <v>0</v>
      </c>
      <c r="BG739" s="235">
        <f>IF(N739="zákl. přenesená",J739,0)</f>
        <v>0</v>
      </c>
      <c r="BH739" s="235">
        <f>IF(N739="sníž. přenesená",J739,0)</f>
        <v>0</v>
      </c>
      <c r="BI739" s="235">
        <f>IF(N739="nulová",J739,0)</f>
        <v>0</v>
      </c>
      <c r="BJ739" s="24" t="s">
        <v>84</v>
      </c>
      <c r="BK739" s="235">
        <f>ROUND(I739*H739,2)</f>
        <v>0</v>
      </c>
      <c r="BL739" s="24" t="s">
        <v>369</v>
      </c>
      <c r="BM739" s="24" t="s">
        <v>1526</v>
      </c>
    </row>
    <row r="740" spans="2:47" s="1" customFormat="1" ht="13.5">
      <c r="B740" s="47"/>
      <c r="C740" s="75"/>
      <c r="D740" s="236" t="s">
        <v>282</v>
      </c>
      <c r="E740" s="75"/>
      <c r="F740" s="237" t="s">
        <v>1527</v>
      </c>
      <c r="G740" s="75"/>
      <c r="H740" s="75"/>
      <c r="I740" s="194"/>
      <c r="J740" s="75"/>
      <c r="K740" s="75"/>
      <c r="L740" s="73"/>
      <c r="M740" s="238"/>
      <c r="N740" s="48"/>
      <c r="O740" s="48"/>
      <c r="P740" s="48"/>
      <c r="Q740" s="48"/>
      <c r="R740" s="48"/>
      <c r="S740" s="48"/>
      <c r="T740" s="96"/>
      <c r="AT740" s="24" t="s">
        <v>282</v>
      </c>
      <c r="AU740" s="24" t="s">
        <v>86</v>
      </c>
    </row>
    <row r="741" spans="2:63" s="10" customFormat="1" ht="29.85" customHeight="1">
      <c r="B741" s="208"/>
      <c r="C741" s="209"/>
      <c r="D741" s="210" t="s">
        <v>75</v>
      </c>
      <c r="E741" s="222" t="s">
        <v>1528</v>
      </c>
      <c r="F741" s="222" t="s">
        <v>1529</v>
      </c>
      <c r="G741" s="209"/>
      <c r="H741" s="209"/>
      <c r="I741" s="212"/>
      <c r="J741" s="223">
        <f>BK741</f>
        <v>0</v>
      </c>
      <c r="K741" s="209"/>
      <c r="L741" s="214"/>
      <c r="M741" s="215"/>
      <c r="N741" s="216"/>
      <c r="O741" s="216"/>
      <c r="P741" s="217">
        <f>SUM(P742:P759)</f>
        <v>0</v>
      </c>
      <c r="Q741" s="216"/>
      <c r="R741" s="217">
        <f>SUM(R742:R759)</f>
        <v>0.5439425</v>
      </c>
      <c r="S741" s="216"/>
      <c r="T741" s="218">
        <f>SUM(T742:T759)</f>
        <v>0</v>
      </c>
      <c r="AR741" s="219" t="s">
        <v>86</v>
      </c>
      <c r="AT741" s="220" t="s">
        <v>75</v>
      </c>
      <c r="AU741" s="220" t="s">
        <v>84</v>
      </c>
      <c r="AY741" s="219" t="s">
        <v>273</v>
      </c>
      <c r="BK741" s="221">
        <f>SUM(BK742:BK759)</f>
        <v>0</v>
      </c>
    </row>
    <row r="742" spans="2:65" s="1" customFormat="1" ht="25.5" customHeight="1">
      <c r="B742" s="47"/>
      <c r="C742" s="224" t="s">
        <v>1530</v>
      </c>
      <c r="D742" s="224" t="s">
        <v>275</v>
      </c>
      <c r="E742" s="225" t="s">
        <v>1531</v>
      </c>
      <c r="F742" s="226" t="s">
        <v>1532</v>
      </c>
      <c r="G742" s="227" t="s">
        <v>295</v>
      </c>
      <c r="H742" s="228">
        <v>77.51</v>
      </c>
      <c r="I742" s="229"/>
      <c r="J742" s="230">
        <f>ROUND(I742*H742,2)</f>
        <v>0</v>
      </c>
      <c r="K742" s="226" t="s">
        <v>279</v>
      </c>
      <c r="L742" s="73"/>
      <c r="M742" s="231" t="s">
        <v>21</v>
      </c>
      <c r="N742" s="232" t="s">
        <v>47</v>
      </c>
      <c r="O742" s="48"/>
      <c r="P742" s="233">
        <f>O742*H742</f>
        <v>0</v>
      </c>
      <c r="Q742" s="233">
        <v>0</v>
      </c>
      <c r="R742" s="233">
        <f>Q742*H742</f>
        <v>0</v>
      </c>
      <c r="S742" s="233">
        <v>0</v>
      </c>
      <c r="T742" s="234">
        <f>S742*H742</f>
        <v>0</v>
      </c>
      <c r="AR742" s="24" t="s">
        <v>369</v>
      </c>
      <c r="AT742" s="24" t="s">
        <v>275</v>
      </c>
      <c r="AU742" s="24" t="s">
        <v>86</v>
      </c>
      <c r="AY742" s="24" t="s">
        <v>273</v>
      </c>
      <c r="BE742" s="235">
        <f>IF(N742="základní",J742,0)</f>
        <v>0</v>
      </c>
      <c r="BF742" s="235">
        <f>IF(N742="snížená",J742,0)</f>
        <v>0</v>
      </c>
      <c r="BG742" s="235">
        <f>IF(N742="zákl. přenesená",J742,0)</f>
        <v>0</v>
      </c>
      <c r="BH742" s="235">
        <f>IF(N742="sníž. přenesená",J742,0)</f>
        <v>0</v>
      </c>
      <c r="BI742" s="235">
        <f>IF(N742="nulová",J742,0)</f>
        <v>0</v>
      </c>
      <c r="BJ742" s="24" t="s">
        <v>84</v>
      </c>
      <c r="BK742" s="235">
        <f>ROUND(I742*H742,2)</f>
        <v>0</v>
      </c>
      <c r="BL742" s="24" t="s">
        <v>369</v>
      </c>
      <c r="BM742" s="24" t="s">
        <v>1533</v>
      </c>
    </row>
    <row r="743" spans="2:51" s="11" customFormat="1" ht="13.5">
      <c r="B743" s="239"/>
      <c r="C743" s="240"/>
      <c r="D743" s="236" t="s">
        <v>304</v>
      </c>
      <c r="E743" s="241" t="s">
        <v>21</v>
      </c>
      <c r="F743" s="242" t="s">
        <v>1534</v>
      </c>
      <c r="G743" s="240"/>
      <c r="H743" s="243">
        <v>77.51</v>
      </c>
      <c r="I743" s="244"/>
      <c r="J743" s="240"/>
      <c r="K743" s="240"/>
      <c r="L743" s="245"/>
      <c r="M743" s="246"/>
      <c r="N743" s="247"/>
      <c r="O743" s="247"/>
      <c r="P743" s="247"/>
      <c r="Q743" s="247"/>
      <c r="R743" s="247"/>
      <c r="S743" s="247"/>
      <c r="T743" s="248"/>
      <c r="AT743" s="249" t="s">
        <v>304</v>
      </c>
      <c r="AU743" s="249" t="s">
        <v>86</v>
      </c>
      <c r="AV743" s="11" t="s">
        <v>86</v>
      </c>
      <c r="AW743" s="11" t="s">
        <v>40</v>
      </c>
      <c r="AX743" s="11" t="s">
        <v>84</v>
      </c>
      <c r="AY743" s="249" t="s">
        <v>273</v>
      </c>
    </row>
    <row r="744" spans="2:65" s="1" customFormat="1" ht="25.5" customHeight="1">
      <c r="B744" s="47"/>
      <c r="C744" s="261" t="s">
        <v>1535</v>
      </c>
      <c r="D744" s="261" t="s">
        <v>347</v>
      </c>
      <c r="E744" s="262" t="s">
        <v>1536</v>
      </c>
      <c r="F744" s="263" t="s">
        <v>1537</v>
      </c>
      <c r="G744" s="264" t="s">
        <v>295</v>
      </c>
      <c r="H744" s="265">
        <v>79.06</v>
      </c>
      <c r="I744" s="266"/>
      <c r="J744" s="267">
        <f>ROUND(I744*H744,2)</f>
        <v>0</v>
      </c>
      <c r="K744" s="263" t="s">
        <v>279</v>
      </c>
      <c r="L744" s="268"/>
      <c r="M744" s="269" t="s">
        <v>21</v>
      </c>
      <c r="N744" s="270" t="s">
        <v>47</v>
      </c>
      <c r="O744" s="48"/>
      <c r="P744" s="233">
        <f>O744*H744</f>
        <v>0</v>
      </c>
      <c r="Q744" s="233">
        <v>0.006</v>
      </c>
      <c r="R744" s="233">
        <f>Q744*H744</f>
        <v>0.47436</v>
      </c>
      <c r="S744" s="233">
        <v>0</v>
      </c>
      <c r="T744" s="234">
        <f>S744*H744</f>
        <v>0</v>
      </c>
      <c r="AR744" s="24" t="s">
        <v>453</v>
      </c>
      <c r="AT744" s="24" t="s">
        <v>347</v>
      </c>
      <c r="AU744" s="24" t="s">
        <v>86</v>
      </c>
      <c r="AY744" s="24" t="s">
        <v>273</v>
      </c>
      <c r="BE744" s="235">
        <f>IF(N744="základní",J744,0)</f>
        <v>0</v>
      </c>
      <c r="BF744" s="235">
        <f>IF(N744="snížená",J744,0)</f>
        <v>0</v>
      </c>
      <c r="BG744" s="235">
        <f>IF(N744="zákl. přenesená",J744,0)</f>
        <v>0</v>
      </c>
      <c r="BH744" s="235">
        <f>IF(N744="sníž. přenesená",J744,0)</f>
        <v>0</v>
      </c>
      <c r="BI744" s="235">
        <f>IF(N744="nulová",J744,0)</f>
        <v>0</v>
      </c>
      <c r="BJ744" s="24" t="s">
        <v>84</v>
      </c>
      <c r="BK744" s="235">
        <f>ROUND(I744*H744,2)</f>
        <v>0</v>
      </c>
      <c r="BL744" s="24" t="s">
        <v>369</v>
      </c>
      <c r="BM744" s="24" t="s">
        <v>1538</v>
      </c>
    </row>
    <row r="745" spans="2:51" s="11" customFormat="1" ht="13.5">
      <c r="B745" s="239"/>
      <c r="C745" s="240"/>
      <c r="D745" s="236" t="s">
        <v>304</v>
      </c>
      <c r="E745" s="241" t="s">
        <v>21</v>
      </c>
      <c r="F745" s="242" t="s">
        <v>1539</v>
      </c>
      <c r="G745" s="240"/>
      <c r="H745" s="243">
        <v>79.06</v>
      </c>
      <c r="I745" s="244"/>
      <c r="J745" s="240"/>
      <c r="K745" s="240"/>
      <c r="L745" s="245"/>
      <c r="M745" s="246"/>
      <c r="N745" s="247"/>
      <c r="O745" s="247"/>
      <c r="P745" s="247"/>
      <c r="Q745" s="247"/>
      <c r="R745" s="247"/>
      <c r="S745" s="247"/>
      <c r="T745" s="248"/>
      <c r="AT745" s="249" t="s">
        <v>304</v>
      </c>
      <c r="AU745" s="249" t="s">
        <v>86</v>
      </c>
      <c r="AV745" s="11" t="s">
        <v>86</v>
      </c>
      <c r="AW745" s="11" t="s">
        <v>40</v>
      </c>
      <c r="AX745" s="11" t="s">
        <v>84</v>
      </c>
      <c r="AY745" s="249" t="s">
        <v>273</v>
      </c>
    </row>
    <row r="746" spans="2:65" s="1" customFormat="1" ht="25.5" customHeight="1">
      <c r="B746" s="47"/>
      <c r="C746" s="224" t="s">
        <v>1540</v>
      </c>
      <c r="D746" s="224" t="s">
        <v>275</v>
      </c>
      <c r="E746" s="225" t="s">
        <v>1541</v>
      </c>
      <c r="F746" s="226" t="s">
        <v>1542</v>
      </c>
      <c r="G746" s="227" t="s">
        <v>295</v>
      </c>
      <c r="H746" s="228">
        <v>38.52</v>
      </c>
      <c r="I746" s="229"/>
      <c r="J746" s="230">
        <f>ROUND(I746*H746,2)</f>
        <v>0</v>
      </c>
      <c r="K746" s="226" t="s">
        <v>279</v>
      </c>
      <c r="L746" s="73"/>
      <c r="M746" s="231" t="s">
        <v>21</v>
      </c>
      <c r="N746" s="232" t="s">
        <v>47</v>
      </c>
      <c r="O746" s="48"/>
      <c r="P746" s="233">
        <f>O746*H746</f>
        <v>0</v>
      </c>
      <c r="Q746" s="233">
        <v>0</v>
      </c>
      <c r="R746" s="233">
        <f>Q746*H746</f>
        <v>0</v>
      </c>
      <c r="S746" s="233">
        <v>0</v>
      </c>
      <c r="T746" s="234">
        <f>S746*H746</f>
        <v>0</v>
      </c>
      <c r="AR746" s="24" t="s">
        <v>369</v>
      </c>
      <c r="AT746" s="24" t="s">
        <v>275</v>
      </c>
      <c r="AU746" s="24" t="s">
        <v>86</v>
      </c>
      <c r="AY746" s="24" t="s">
        <v>273</v>
      </c>
      <c r="BE746" s="235">
        <f>IF(N746="základní",J746,0)</f>
        <v>0</v>
      </c>
      <c r="BF746" s="235">
        <f>IF(N746="snížená",J746,0)</f>
        <v>0</v>
      </c>
      <c r="BG746" s="235">
        <f>IF(N746="zákl. přenesená",J746,0)</f>
        <v>0</v>
      </c>
      <c r="BH746" s="235">
        <f>IF(N746="sníž. přenesená",J746,0)</f>
        <v>0</v>
      </c>
      <c r="BI746" s="235">
        <f>IF(N746="nulová",J746,0)</f>
        <v>0</v>
      </c>
      <c r="BJ746" s="24" t="s">
        <v>84</v>
      </c>
      <c r="BK746" s="235">
        <f>ROUND(I746*H746,2)</f>
        <v>0</v>
      </c>
      <c r="BL746" s="24" t="s">
        <v>369</v>
      </c>
      <c r="BM746" s="24" t="s">
        <v>1543</v>
      </c>
    </row>
    <row r="747" spans="2:47" s="1" customFormat="1" ht="13.5">
      <c r="B747" s="47"/>
      <c r="C747" s="75"/>
      <c r="D747" s="236" t="s">
        <v>282</v>
      </c>
      <c r="E747" s="75"/>
      <c r="F747" s="237" t="s">
        <v>1544</v>
      </c>
      <c r="G747" s="75"/>
      <c r="H747" s="75"/>
      <c r="I747" s="194"/>
      <c r="J747" s="75"/>
      <c r="K747" s="75"/>
      <c r="L747" s="73"/>
      <c r="M747" s="238"/>
      <c r="N747" s="48"/>
      <c r="O747" s="48"/>
      <c r="P747" s="48"/>
      <c r="Q747" s="48"/>
      <c r="R747" s="48"/>
      <c r="S747" s="48"/>
      <c r="T747" s="96"/>
      <c r="AT747" s="24" t="s">
        <v>282</v>
      </c>
      <c r="AU747" s="24" t="s">
        <v>86</v>
      </c>
    </row>
    <row r="748" spans="2:51" s="11" customFormat="1" ht="13.5">
      <c r="B748" s="239"/>
      <c r="C748" s="240"/>
      <c r="D748" s="236" t="s">
        <v>304</v>
      </c>
      <c r="E748" s="241" t="s">
        <v>21</v>
      </c>
      <c r="F748" s="242" t="s">
        <v>1545</v>
      </c>
      <c r="G748" s="240"/>
      <c r="H748" s="243">
        <v>38.52</v>
      </c>
      <c r="I748" s="244"/>
      <c r="J748" s="240"/>
      <c r="K748" s="240"/>
      <c r="L748" s="245"/>
      <c r="M748" s="246"/>
      <c r="N748" s="247"/>
      <c r="O748" s="247"/>
      <c r="P748" s="247"/>
      <c r="Q748" s="247"/>
      <c r="R748" s="247"/>
      <c r="S748" s="247"/>
      <c r="T748" s="248"/>
      <c r="AT748" s="249" t="s">
        <v>304</v>
      </c>
      <c r="AU748" s="249" t="s">
        <v>86</v>
      </c>
      <c r="AV748" s="11" t="s">
        <v>86</v>
      </c>
      <c r="AW748" s="11" t="s">
        <v>40</v>
      </c>
      <c r="AX748" s="11" t="s">
        <v>84</v>
      </c>
      <c r="AY748" s="249" t="s">
        <v>273</v>
      </c>
    </row>
    <row r="749" spans="2:65" s="1" customFormat="1" ht="25.5" customHeight="1">
      <c r="B749" s="47"/>
      <c r="C749" s="261" t="s">
        <v>1546</v>
      </c>
      <c r="D749" s="261" t="s">
        <v>347</v>
      </c>
      <c r="E749" s="262" t="s">
        <v>1547</v>
      </c>
      <c r="F749" s="263" t="s">
        <v>1548</v>
      </c>
      <c r="G749" s="264" t="s">
        <v>295</v>
      </c>
      <c r="H749" s="265">
        <v>19.645</v>
      </c>
      <c r="I749" s="266"/>
      <c r="J749" s="267">
        <f>ROUND(I749*H749,2)</f>
        <v>0</v>
      </c>
      <c r="K749" s="263" t="s">
        <v>279</v>
      </c>
      <c r="L749" s="268"/>
      <c r="M749" s="269" t="s">
        <v>21</v>
      </c>
      <c r="N749" s="270" t="s">
        <v>47</v>
      </c>
      <c r="O749" s="48"/>
      <c r="P749" s="233">
        <f>O749*H749</f>
        <v>0</v>
      </c>
      <c r="Q749" s="233">
        <v>0.002</v>
      </c>
      <c r="R749" s="233">
        <f>Q749*H749</f>
        <v>0.03929</v>
      </c>
      <c r="S749" s="233">
        <v>0</v>
      </c>
      <c r="T749" s="234">
        <f>S749*H749</f>
        <v>0</v>
      </c>
      <c r="AR749" s="24" t="s">
        <v>453</v>
      </c>
      <c r="AT749" s="24" t="s">
        <v>347</v>
      </c>
      <c r="AU749" s="24" t="s">
        <v>86</v>
      </c>
      <c r="AY749" s="24" t="s">
        <v>273</v>
      </c>
      <c r="BE749" s="235">
        <f>IF(N749="základní",J749,0)</f>
        <v>0</v>
      </c>
      <c r="BF749" s="235">
        <f>IF(N749="snížená",J749,0)</f>
        <v>0</v>
      </c>
      <c r="BG749" s="235">
        <f>IF(N749="zákl. přenesená",J749,0)</f>
        <v>0</v>
      </c>
      <c r="BH749" s="235">
        <f>IF(N749="sníž. přenesená",J749,0)</f>
        <v>0</v>
      </c>
      <c r="BI749" s="235">
        <f>IF(N749="nulová",J749,0)</f>
        <v>0</v>
      </c>
      <c r="BJ749" s="24" t="s">
        <v>84</v>
      </c>
      <c r="BK749" s="235">
        <f>ROUND(I749*H749,2)</f>
        <v>0</v>
      </c>
      <c r="BL749" s="24" t="s">
        <v>369</v>
      </c>
      <c r="BM749" s="24" t="s">
        <v>1549</v>
      </c>
    </row>
    <row r="750" spans="2:47" s="1" customFormat="1" ht="13.5">
      <c r="B750" s="47"/>
      <c r="C750" s="75"/>
      <c r="D750" s="236" t="s">
        <v>352</v>
      </c>
      <c r="E750" s="75"/>
      <c r="F750" s="237" t="s">
        <v>1550</v>
      </c>
      <c r="G750" s="75"/>
      <c r="H750" s="75"/>
      <c r="I750" s="194"/>
      <c r="J750" s="75"/>
      <c r="K750" s="75"/>
      <c r="L750" s="73"/>
      <c r="M750" s="238"/>
      <c r="N750" s="48"/>
      <c r="O750" s="48"/>
      <c r="P750" s="48"/>
      <c r="Q750" s="48"/>
      <c r="R750" s="48"/>
      <c r="S750" s="48"/>
      <c r="T750" s="96"/>
      <c r="AT750" s="24" t="s">
        <v>352</v>
      </c>
      <c r="AU750" s="24" t="s">
        <v>86</v>
      </c>
    </row>
    <row r="751" spans="2:51" s="11" customFormat="1" ht="13.5">
      <c r="B751" s="239"/>
      <c r="C751" s="240"/>
      <c r="D751" s="236" t="s">
        <v>304</v>
      </c>
      <c r="E751" s="241" t="s">
        <v>21</v>
      </c>
      <c r="F751" s="242" t="s">
        <v>1551</v>
      </c>
      <c r="G751" s="240"/>
      <c r="H751" s="243">
        <v>19.645</v>
      </c>
      <c r="I751" s="244"/>
      <c r="J751" s="240"/>
      <c r="K751" s="240"/>
      <c r="L751" s="245"/>
      <c r="M751" s="246"/>
      <c r="N751" s="247"/>
      <c r="O751" s="247"/>
      <c r="P751" s="247"/>
      <c r="Q751" s="247"/>
      <c r="R751" s="247"/>
      <c r="S751" s="247"/>
      <c r="T751" s="248"/>
      <c r="AT751" s="249" t="s">
        <v>304</v>
      </c>
      <c r="AU751" s="249" t="s">
        <v>86</v>
      </c>
      <c r="AV751" s="11" t="s">
        <v>86</v>
      </c>
      <c r="AW751" s="11" t="s">
        <v>40</v>
      </c>
      <c r="AX751" s="11" t="s">
        <v>84</v>
      </c>
      <c r="AY751" s="249" t="s">
        <v>273</v>
      </c>
    </row>
    <row r="752" spans="2:65" s="1" customFormat="1" ht="25.5" customHeight="1">
      <c r="B752" s="47"/>
      <c r="C752" s="261" t="s">
        <v>1552</v>
      </c>
      <c r="D752" s="261" t="s">
        <v>347</v>
      </c>
      <c r="E752" s="262" t="s">
        <v>1553</v>
      </c>
      <c r="F752" s="263" t="s">
        <v>1554</v>
      </c>
      <c r="G752" s="264" t="s">
        <v>295</v>
      </c>
      <c r="H752" s="265">
        <v>19.645</v>
      </c>
      <c r="I752" s="266"/>
      <c r="J752" s="267">
        <f>ROUND(I752*H752,2)</f>
        <v>0</v>
      </c>
      <c r="K752" s="263" t="s">
        <v>279</v>
      </c>
      <c r="L752" s="268"/>
      <c r="M752" s="269" t="s">
        <v>21</v>
      </c>
      <c r="N752" s="270" t="s">
        <v>47</v>
      </c>
      <c r="O752" s="48"/>
      <c r="P752" s="233">
        <f>O752*H752</f>
        <v>0</v>
      </c>
      <c r="Q752" s="233">
        <v>0.0015</v>
      </c>
      <c r="R752" s="233">
        <f>Q752*H752</f>
        <v>0.0294675</v>
      </c>
      <c r="S752" s="233">
        <v>0</v>
      </c>
      <c r="T752" s="234">
        <f>S752*H752</f>
        <v>0</v>
      </c>
      <c r="AR752" s="24" t="s">
        <v>453</v>
      </c>
      <c r="AT752" s="24" t="s">
        <v>347</v>
      </c>
      <c r="AU752" s="24" t="s">
        <v>86</v>
      </c>
      <c r="AY752" s="24" t="s">
        <v>273</v>
      </c>
      <c r="BE752" s="235">
        <f>IF(N752="základní",J752,0)</f>
        <v>0</v>
      </c>
      <c r="BF752" s="235">
        <f>IF(N752="snížená",J752,0)</f>
        <v>0</v>
      </c>
      <c r="BG752" s="235">
        <f>IF(N752="zákl. přenesená",J752,0)</f>
        <v>0</v>
      </c>
      <c r="BH752" s="235">
        <f>IF(N752="sníž. přenesená",J752,0)</f>
        <v>0</v>
      </c>
      <c r="BI752" s="235">
        <f>IF(N752="nulová",J752,0)</f>
        <v>0</v>
      </c>
      <c r="BJ752" s="24" t="s">
        <v>84</v>
      </c>
      <c r="BK752" s="235">
        <f>ROUND(I752*H752,2)</f>
        <v>0</v>
      </c>
      <c r="BL752" s="24" t="s">
        <v>369</v>
      </c>
      <c r="BM752" s="24" t="s">
        <v>1555</v>
      </c>
    </row>
    <row r="753" spans="2:47" s="1" customFormat="1" ht="13.5">
      <c r="B753" s="47"/>
      <c r="C753" s="75"/>
      <c r="D753" s="236" t="s">
        <v>352</v>
      </c>
      <c r="E753" s="75"/>
      <c r="F753" s="237" t="s">
        <v>1550</v>
      </c>
      <c r="G753" s="75"/>
      <c r="H753" s="75"/>
      <c r="I753" s="194"/>
      <c r="J753" s="75"/>
      <c r="K753" s="75"/>
      <c r="L753" s="73"/>
      <c r="M753" s="238"/>
      <c r="N753" s="48"/>
      <c r="O753" s="48"/>
      <c r="P753" s="48"/>
      <c r="Q753" s="48"/>
      <c r="R753" s="48"/>
      <c r="S753" s="48"/>
      <c r="T753" s="96"/>
      <c r="AT753" s="24" t="s">
        <v>352</v>
      </c>
      <c r="AU753" s="24" t="s">
        <v>86</v>
      </c>
    </row>
    <row r="754" spans="2:51" s="11" customFormat="1" ht="13.5">
      <c r="B754" s="239"/>
      <c r="C754" s="240"/>
      <c r="D754" s="236" t="s">
        <v>304</v>
      </c>
      <c r="E754" s="241" t="s">
        <v>21</v>
      </c>
      <c r="F754" s="242" t="s">
        <v>1551</v>
      </c>
      <c r="G754" s="240"/>
      <c r="H754" s="243">
        <v>19.645</v>
      </c>
      <c r="I754" s="244"/>
      <c r="J754" s="240"/>
      <c r="K754" s="240"/>
      <c r="L754" s="245"/>
      <c r="M754" s="246"/>
      <c r="N754" s="247"/>
      <c r="O754" s="247"/>
      <c r="P754" s="247"/>
      <c r="Q754" s="247"/>
      <c r="R754" s="247"/>
      <c r="S754" s="247"/>
      <c r="T754" s="248"/>
      <c r="AT754" s="249" t="s">
        <v>304</v>
      </c>
      <c r="AU754" s="249" t="s">
        <v>86</v>
      </c>
      <c r="AV754" s="11" t="s">
        <v>86</v>
      </c>
      <c r="AW754" s="11" t="s">
        <v>40</v>
      </c>
      <c r="AX754" s="11" t="s">
        <v>84</v>
      </c>
      <c r="AY754" s="249" t="s">
        <v>273</v>
      </c>
    </row>
    <row r="755" spans="2:65" s="1" customFormat="1" ht="38.25" customHeight="1">
      <c r="B755" s="47"/>
      <c r="C755" s="224" t="s">
        <v>1556</v>
      </c>
      <c r="D755" s="224" t="s">
        <v>275</v>
      </c>
      <c r="E755" s="225" t="s">
        <v>1557</v>
      </c>
      <c r="F755" s="226" t="s">
        <v>1558</v>
      </c>
      <c r="G755" s="227" t="s">
        <v>342</v>
      </c>
      <c r="H755" s="228">
        <v>2.5</v>
      </c>
      <c r="I755" s="229"/>
      <c r="J755" s="230">
        <f>ROUND(I755*H755,2)</f>
        <v>0</v>
      </c>
      <c r="K755" s="226" t="s">
        <v>279</v>
      </c>
      <c r="L755" s="73"/>
      <c r="M755" s="231" t="s">
        <v>21</v>
      </c>
      <c r="N755" s="232" t="s">
        <v>47</v>
      </c>
      <c r="O755" s="48"/>
      <c r="P755" s="233">
        <f>O755*H755</f>
        <v>0</v>
      </c>
      <c r="Q755" s="233">
        <v>0</v>
      </c>
      <c r="R755" s="233">
        <f>Q755*H755</f>
        <v>0</v>
      </c>
      <c r="S755" s="233">
        <v>0</v>
      </c>
      <c r="T755" s="234">
        <f>S755*H755</f>
        <v>0</v>
      </c>
      <c r="AR755" s="24" t="s">
        <v>369</v>
      </c>
      <c r="AT755" s="24" t="s">
        <v>275</v>
      </c>
      <c r="AU755" s="24" t="s">
        <v>86</v>
      </c>
      <c r="AY755" s="24" t="s">
        <v>273</v>
      </c>
      <c r="BE755" s="235">
        <f>IF(N755="základní",J755,0)</f>
        <v>0</v>
      </c>
      <c r="BF755" s="235">
        <f>IF(N755="snížená",J755,0)</f>
        <v>0</v>
      </c>
      <c r="BG755" s="235">
        <f>IF(N755="zákl. přenesená",J755,0)</f>
        <v>0</v>
      </c>
      <c r="BH755" s="235">
        <f>IF(N755="sníž. přenesená",J755,0)</f>
        <v>0</v>
      </c>
      <c r="BI755" s="235">
        <f>IF(N755="nulová",J755,0)</f>
        <v>0</v>
      </c>
      <c r="BJ755" s="24" t="s">
        <v>84</v>
      </c>
      <c r="BK755" s="235">
        <f>ROUND(I755*H755,2)</f>
        <v>0</v>
      </c>
      <c r="BL755" s="24" t="s">
        <v>369</v>
      </c>
      <c r="BM755" s="24" t="s">
        <v>1559</v>
      </c>
    </row>
    <row r="756" spans="2:47" s="1" customFormat="1" ht="13.5">
      <c r="B756" s="47"/>
      <c r="C756" s="75"/>
      <c r="D756" s="236" t="s">
        <v>282</v>
      </c>
      <c r="E756" s="75"/>
      <c r="F756" s="237" t="s">
        <v>1560</v>
      </c>
      <c r="G756" s="75"/>
      <c r="H756" s="75"/>
      <c r="I756" s="194"/>
      <c r="J756" s="75"/>
      <c r="K756" s="75"/>
      <c r="L756" s="73"/>
      <c r="M756" s="238"/>
      <c r="N756" s="48"/>
      <c r="O756" s="48"/>
      <c r="P756" s="48"/>
      <c r="Q756" s="48"/>
      <c r="R756" s="48"/>
      <c r="S756" s="48"/>
      <c r="T756" s="96"/>
      <c r="AT756" s="24" t="s">
        <v>282</v>
      </c>
      <c r="AU756" s="24" t="s">
        <v>86</v>
      </c>
    </row>
    <row r="757" spans="2:65" s="1" customFormat="1" ht="16.5" customHeight="1">
      <c r="B757" s="47"/>
      <c r="C757" s="261" t="s">
        <v>1561</v>
      </c>
      <c r="D757" s="261" t="s">
        <v>347</v>
      </c>
      <c r="E757" s="262" t="s">
        <v>1562</v>
      </c>
      <c r="F757" s="263" t="s">
        <v>1563</v>
      </c>
      <c r="G757" s="264" t="s">
        <v>342</v>
      </c>
      <c r="H757" s="265">
        <v>2.5</v>
      </c>
      <c r="I757" s="266"/>
      <c r="J757" s="267">
        <f>ROUND(I757*H757,2)</f>
        <v>0</v>
      </c>
      <c r="K757" s="263" t="s">
        <v>21</v>
      </c>
      <c r="L757" s="268"/>
      <c r="M757" s="269" t="s">
        <v>21</v>
      </c>
      <c r="N757" s="270" t="s">
        <v>47</v>
      </c>
      <c r="O757" s="48"/>
      <c r="P757" s="233">
        <f>O757*H757</f>
        <v>0</v>
      </c>
      <c r="Q757" s="233">
        <v>0.00033</v>
      </c>
      <c r="R757" s="233">
        <f>Q757*H757</f>
        <v>0.000825</v>
      </c>
      <c r="S757" s="233">
        <v>0</v>
      </c>
      <c r="T757" s="234">
        <f>S757*H757</f>
        <v>0</v>
      </c>
      <c r="AR757" s="24" t="s">
        <v>453</v>
      </c>
      <c r="AT757" s="24" t="s">
        <v>347</v>
      </c>
      <c r="AU757" s="24" t="s">
        <v>86</v>
      </c>
      <c r="AY757" s="24" t="s">
        <v>273</v>
      </c>
      <c r="BE757" s="235">
        <f>IF(N757="základní",J757,0)</f>
        <v>0</v>
      </c>
      <c r="BF757" s="235">
        <f>IF(N757="snížená",J757,0)</f>
        <v>0</v>
      </c>
      <c r="BG757" s="235">
        <f>IF(N757="zákl. přenesená",J757,0)</f>
        <v>0</v>
      </c>
      <c r="BH757" s="235">
        <f>IF(N757="sníž. přenesená",J757,0)</f>
        <v>0</v>
      </c>
      <c r="BI757" s="235">
        <f>IF(N757="nulová",J757,0)</f>
        <v>0</v>
      </c>
      <c r="BJ757" s="24" t="s">
        <v>84</v>
      </c>
      <c r="BK757" s="235">
        <f>ROUND(I757*H757,2)</f>
        <v>0</v>
      </c>
      <c r="BL757" s="24" t="s">
        <v>369</v>
      </c>
      <c r="BM757" s="24" t="s">
        <v>1564</v>
      </c>
    </row>
    <row r="758" spans="2:65" s="1" customFormat="1" ht="38.25" customHeight="1">
      <c r="B758" s="47"/>
      <c r="C758" s="224" t="s">
        <v>1565</v>
      </c>
      <c r="D758" s="224" t="s">
        <v>275</v>
      </c>
      <c r="E758" s="225" t="s">
        <v>1566</v>
      </c>
      <c r="F758" s="226" t="s">
        <v>1567</v>
      </c>
      <c r="G758" s="227" t="s">
        <v>350</v>
      </c>
      <c r="H758" s="228">
        <v>0.544</v>
      </c>
      <c r="I758" s="229"/>
      <c r="J758" s="230">
        <f>ROUND(I758*H758,2)</f>
        <v>0</v>
      </c>
      <c r="K758" s="226" t="s">
        <v>279</v>
      </c>
      <c r="L758" s="73"/>
      <c r="M758" s="231" t="s">
        <v>21</v>
      </c>
      <c r="N758" s="232" t="s">
        <v>47</v>
      </c>
      <c r="O758" s="48"/>
      <c r="P758" s="233">
        <f>O758*H758</f>
        <v>0</v>
      </c>
      <c r="Q758" s="233">
        <v>0</v>
      </c>
      <c r="R758" s="233">
        <f>Q758*H758</f>
        <v>0</v>
      </c>
      <c r="S758" s="233">
        <v>0</v>
      </c>
      <c r="T758" s="234">
        <f>S758*H758</f>
        <v>0</v>
      </c>
      <c r="AR758" s="24" t="s">
        <v>369</v>
      </c>
      <c r="AT758" s="24" t="s">
        <v>275</v>
      </c>
      <c r="AU758" s="24" t="s">
        <v>86</v>
      </c>
      <c r="AY758" s="24" t="s">
        <v>273</v>
      </c>
      <c r="BE758" s="235">
        <f>IF(N758="základní",J758,0)</f>
        <v>0</v>
      </c>
      <c r="BF758" s="235">
        <f>IF(N758="snížená",J758,0)</f>
        <v>0</v>
      </c>
      <c r="BG758" s="235">
        <f>IF(N758="zákl. přenesená",J758,0)</f>
        <v>0</v>
      </c>
      <c r="BH758" s="235">
        <f>IF(N758="sníž. přenesená",J758,0)</f>
        <v>0</v>
      </c>
      <c r="BI758" s="235">
        <f>IF(N758="nulová",J758,0)</f>
        <v>0</v>
      </c>
      <c r="BJ758" s="24" t="s">
        <v>84</v>
      </c>
      <c r="BK758" s="235">
        <f>ROUND(I758*H758,2)</f>
        <v>0</v>
      </c>
      <c r="BL758" s="24" t="s">
        <v>369</v>
      </c>
      <c r="BM758" s="24" t="s">
        <v>1568</v>
      </c>
    </row>
    <row r="759" spans="2:47" s="1" customFormat="1" ht="13.5">
      <c r="B759" s="47"/>
      <c r="C759" s="75"/>
      <c r="D759" s="236" t="s">
        <v>282</v>
      </c>
      <c r="E759" s="75"/>
      <c r="F759" s="237" t="s">
        <v>1569</v>
      </c>
      <c r="G759" s="75"/>
      <c r="H759" s="75"/>
      <c r="I759" s="194"/>
      <c r="J759" s="75"/>
      <c r="K759" s="75"/>
      <c r="L759" s="73"/>
      <c r="M759" s="238"/>
      <c r="N759" s="48"/>
      <c r="O759" s="48"/>
      <c r="P759" s="48"/>
      <c r="Q759" s="48"/>
      <c r="R759" s="48"/>
      <c r="S759" s="48"/>
      <c r="T759" s="96"/>
      <c r="AT759" s="24" t="s">
        <v>282</v>
      </c>
      <c r="AU759" s="24" t="s">
        <v>86</v>
      </c>
    </row>
    <row r="760" spans="2:63" s="10" customFormat="1" ht="29.85" customHeight="1">
      <c r="B760" s="208"/>
      <c r="C760" s="209"/>
      <c r="D760" s="210" t="s">
        <v>75</v>
      </c>
      <c r="E760" s="222" t="s">
        <v>1570</v>
      </c>
      <c r="F760" s="222" t="s">
        <v>1571</v>
      </c>
      <c r="G760" s="209"/>
      <c r="H760" s="209"/>
      <c r="I760" s="212"/>
      <c r="J760" s="223">
        <f>BK760</f>
        <v>0</v>
      </c>
      <c r="K760" s="209"/>
      <c r="L760" s="214"/>
      <c r="M760" s="215"/>
      <c r="N760" s="216"/>
      <c r="O760" s="216"/>
      <c r="P760" s="217">
        <f>SUM(P761:P792)</f>
        <v>0</v>
      </c>
      <c r="Q760" s="216"/>
      <c r="R760" s="217">
        <f>SUM(R761:R792)</f>
        <v>0.5308194800000001</v>
      </c>
      <c r="S760" s="216"/>
      <c r="T760" s="218">
        <f>SUM(T761:T792)</f>
        <v>0</v>
      </c>
      <c r="AR760" s="219" t="s">
        <v>86</v>
      </c>
      <c r="AT760" s="220" t="s">
        <v>75</v>
      </c>
      <c r="AU760" s="220" t="s">
        <v>84</v>
      </c>
      <c r="AY760" s="219" t="s">
        <v>273</v>
      </c>
      <c r="BK760" s="221">
        <f>SUM(BK761:BK792)</f>
        <v>0</v>
      </c>
    </row>
    <row r="761" spans="2:65" s="1" customFormat="1" ht="25.5" customHeight="1">
      <c r="B761" s="47"/>
      <c r="C761" s="224" t="s">
        <v>1572</v>
      </c>
      <c r="D761" s="224" t="s">
        <v>275</v>
      </c>
      <c r="E761" s="225" t="s">
        <v>1573</v>
      </c>
      <c r="F761" s="226" t="s">
        <v>1574</v>
      </c>
      <c r="G761" s="227" t="s">
        <v>295</v>
      </c>
      <c r="H761" s="228">
        <v>38.755</v>
      </c>
      <c r="I761" s="229"/>
      <c r="J761" s="230">
        <f>ROUND(I761*H761,2)</f>
        <v>0</v>
      </c>
      <c r="K761" s="226" t="s">
        <v>21</v>
      </c>
      <c r="L761" s="73"/>
      <c r="M761" s="231" t="s">
        <v>21</v>
      </c>
      <c r="N761" s="232" t="s">
        <v>47</v>
      </c>
      <c r="O761" s="48"/>
      <c r="P761" s="233">
        <f>O761*H761</f>
        <v>0</v>
      </c>
      <c r="Q761" s="233">
        <v>0</v>
      </c>
      <c r="R761" s="233">
        <f>Q761*H761</f>
        <v>0</v>
      </c>
      <c r="S761" s="233">
        <v>0</v>
      </c>
      <c r="T761" s="234">
        <f>S761*H761</f>
        <v>0</v>
      </c>
      <c r="AR761" s="24" t="s">
        <v>369</v>
      </c>
      <c r="AT761" s="24" t="s">
        <v>275</v>
      </c>
      <c r="AU761" s="24" t="s">
        <v>86</v>
      </c>
      <c r="AY761" s="24" t="s">
        <v>273</v>
      </c>
      <c r="BE761" s="235">
        <f>IF(N761="základní",J761,0)</f>
        <v>0</v>
      </c>
      <c r="BF761" s="235">
        <f>IF(N761="snížená",J761,0)</f>
        <v>0</v>
      </c>
      <c r="BG761" s="235">
        <f>IF(N761="zákl. přenesená",J761,0)</f>
        <v>0</v>
      </c>
      <c r="BH761" s="235">
        <f>IF(N761="sníž. přenesená",J761,0)</f>
        <v>0</v>
      </c>
      <c r="BI761" s="235">
        <f>IF(N761="nulová",J761,0)</f>
        <v>0</v>
      </c>
      <c r="BJ761" s="24" t="s">
        <v>84</v>
      </c>
      <c r="BK761" s="235">
        <f>ROUND(I761*H761,2)</f>
        <v>0</v>
      </c>
      <c r="BL761" s="24" t="s">
        <v>369</v>
      </c>
      <c r="BM761" s="24" t="s">
        <v>1575</v>
      </c>
    </row>
    <row r="762" spans="2:51" s="11" customFormat="1" ht="13.5">
      <c r="B762" s="239"/>
      <c r="C762" s="240"/>
      <c r="D762" s="236" t="s">
        <v>304</v>
      </c>
      <c r="E762" s="241" t="s">
        <v>120</v>
      </c>
      <c r="F762" s="242" t="s">
        <v>1576</v>
      </c>
      <c r="G762" s="240"/>
      <c r="H762" s="243">
        <v>38.755</v>
      </c>
      <c r="I762" s="244"/>
      <c r="J762" s="240"/>
      <c r="K762" s="240"/>
      <c r="L762" s="245"/>
      <c r="M762" s="246"/>
      <c r="N762" s="247"/>
      <c r="O762" s="247"/>
      <c r="P762" s="247"/>
      <c r="Q762" s="247"/>
      <c r="R762" s="247"/>
      <c r="S762" s="247"/>
      <c r="T762" s="248"/>
      <c r="AT762" s="249" t="s">
        <v>304</v>
      </c>
      <c r="AU762" s="249" t="s">
        <v>86</v>
      </c>
      <c r="AV762" s="11" t="s">
        <v>86</v>
      </c>
      <c r="AW762" s="11" t="s">
        <v>40</v>
      </c>
      <c r="AX762" s="11" t="s">
        <v>84</v>
      </c>
      <c r="AY762" s="249" t="s">
        <v>273</v>
      </c>
    </row>
    <row r="763" spans="2:65" s="1" customFormat="1" ht="25.5" customHeight="1">
      <c r="B763" s="47"/>
      <c r="C763" s="224" t="s">
        <v>1577</v>
      </c>
      <c r="D763" s="224" t="s">
        <v>275</v>
      </c>
      <c r="E763" s="225" t="s">
        <v>1578</v>
      </c>
      <c r="F763" s="226" t="s">
        <v>1579</v>
      </c>
      <c r="G763" s="227" t="s">
        <v>314</v>
      </c>
      <c r="H763" s="228">
        <v>0.888</v>
      </c>
      <c r="I763" s="229"/>
      <c r="J763" s="230">
        <f>ROUND(I763*H763,2)</f>
        <v>0</v>
      </c>
      <c r="K763" s="226" t="s">
        <v>279</v>
      </c>
      <c r="L763" s="73"/>
      <c r="M763" s="231" t="s">
        <v>21</v>
      </c>
      <c r="N763" s="232" t="s">
        <v>47</v>
      </c>
      <c r="O763" s="48"/>
      <c r="P763" s="233">
        <f>O763*H763</f>
        <v>0</v>
      </c>
      <c r="Q763" s="233">
        <v>0.00122</v>
      </c>
      <c r="R763" s="233">
        <f>Q763*H763</f>
        <v>0.00108336</v>
      </c>
      <c r="S763" s="233">
        <v>0</v>
      </c>
      <c r="T763" s="234">
        <f>S763*H763</f>
        <v>0</v>
      </c>
      <c r="AR763" s="24" t="s">
        <v>369</v>
      </c>
      <c r="AT763" s="24" t="s">
        <v>275</v>
      </c>
      <c r="AU763" s="24" t="s">
        <v>86</v>
      </c>
      <c r="AY763" s="24" t="s">
        <v>273</v>
      </c>
      <c r="BE763" s="235">
        <f>IF(N763="základní",J763,0)</f>
        <v>0</v>
      </c>
      <c r="BF763" s="235">
        <f>IF(N763="snížená",J763,0)</f>
        <v>0</v>
      </c>
      <c r="BG763" s="235">
        <f>IF(N763="zákl. přenesená",J763,0)</f>
        <v>0</v>
      </c>
      <c r="BH763" s="235">
        <f>IF(N763="sníž. přenesená",J763,0)</f>
        <v>0</v>
      </c>
      <c r="BI763" s="235">
        <f>IF(N763="nulová",J763,0)</f>
        <v>0</v>
      </c>
      <c r="BJ763" s="24" t="s">
        <v>84</v>
      </c>
      <c r="BK763" s="235">
        <f>ROUND(I763*H763,2)</f>
        <v>0</v>
      </c>
      <c r="BL763" s="24" t="s">
        <v>369</v>
      </c>
      <c r="BM763" s="24" t="s">
        <v>1580</v>
      </c>
    </row>
    <row r="764" spans="2:47" s="1" customFormat="1" ht="13.5">
      <c r="B764" s="47"/>
      <c r="C764" s="75"/>
      <c r="D764" s="236" t="s">
        <v>282</v>
      </c>
      <c r="E764" s="75"/>
      <c r="F764" s="237" t="s">
        <v>1581</v>
      </c>
      <c r="G764" s="75"/>
      <c r="H764" s="75"/>
      <c r="I764" s="194"/>
      <c r="J764" s="75"/>
      <c r="K764" s="75"/>
      <c r="L764" s="73"/>
      <c r="M764" s="238"/>
      <c r="N764" s="48"/>
      <c r="O764" s="48"/>
      <c r="P764" s="48"/>
      <c r="Q764" s="48"/>
      <c r="R764" s="48"/>
      <c r="S764" s="48"/>
      <c r="T764" s="96"/>
      <c r="AT764" s="24" t="s">
        <v>282</v>
      </c>
      <c r="AU764" s="24" t="s">
        <v>86</v>
      </c>
    </row>
    <row r="765" spans="2:51" s="11" customFormat="1" ht="13.5">
      <c r="B765" s="239"/>
      <c r="C765" s="240"/>
      <c r="D765" s="236" t="s">
        <v>304</v>
      </c>
      <c r="E765" s="241" t="s">
        <v>21</v>
      </c>
      <c r="F765" s="242" t="s">
        <v>1582</v>
      </c>
      <c r="G765" s="240"/>
      <c r="H765" s="243">
        <v>0.888</v>
      </c>
      <c r="I765" s="244"/>
      <c r="J765" s="240"/>
      <c r="K765" s="240"/>
      <c r="L765" s="245"/>
      <c r="M765" s="246"/>
      <c r="N765" s="247"/>
      <c r="O765" s="247"/>
      <c r="P765" s="247"/>
      <c r="Q765" s="247"/>
      <c r="R765" s="247"/>
      <c r="S765" s="247"/>
      <c r="T765" s="248"/>
      <c r="AT765" s="249" t="s">
        <v>304</v>
      </c>
      <c r="AU765" s="249" t="s">
        <v>86</v>
      </c>
      <c r="AV765" s="11" t="s">
        <v>86</v>
      </c>
      <c r="AW765" s="11" t="s">
        <v>40</v>
      </c>
      <c r="AX765" s="11" t="s">
        <v>84</v>
      </c>
      <c r="AY765" s="249" t="s">
        <v>273</v>
      </c>
    </row>
    <row r="766" spans="2:65" s="1" customFormat="1" ht="38.25" customHeight="1">
      <c r="B766" s="47"/>
      <c r="C766" s="224" t="s">
        <v>1583</v>
      </c>
      <c r="D766" s="224" t="s">
        <v>275</v>
      </c>
      <c r="E766" s="225" t="s">
        <v>1584</v>
      </c>
      <c r="F766" s="226" t="s">
        <v>1585</v>
      </c>
      <c r="G766" s="227" t="s">
        <v>342</v>
      </c>
      <c r="H766" s="228">
        <v>15.18</v>
      </c>
      <c r="I766" s="229"/>
      <c r="J766" s="230">
        <f>ROUND(I766*H766,2)</f>
        <v>0</v>
      </c>
      <c r="K766" s="226" t="s">
        <v>279</v>
      </c>
      <c r="L766" s="73"/>
      <c r="M766" s="231" t="s">
        <v>21</v>
      </c>
      <c r="N766" s="232" t="s">
        <v>47</v>
      </c>
      <c r="O766" s="48"/>
      <c r="P766" s="233">
        <f>O766*H766</f>
        <v>0</v>
      </c>
      <c r="Q766" s="233">
        <v>0</v>
      </c>
      <c r="R766" s="233">
        <f>Q766*H766</f>
        <v>0</v>
      </c>
      <c r="S766" s="233">
        <v>0</v>
      </c>
      <c r="T766" s="234">
        <f>S766*H766</f>
        <v>0</v>
      </c>
      <c r="AR766" s="24" t="s">
        <v>369</v>
      </c>
      <c r="AT766" s="24" t="s">
        <v>275</v>
      </c>
      <c r="AU766" s="24" t="s">
        <v>86</v>
      </c>
      <c r="AY766" s="24" t="s">
        <v>273</v>
      </c>
      <c r="BE766" s="235">
        <f>IF(N766="základní",J766,0)</f>
        <v>0</v>
      </c>
      <c r="BF766" s="235">
        <f>IF(N766="snížená",J766,0)</f>
        <v>0</v>
      </c>
      <c r="BG766" s="235">
        <f>IF(N766="zákl. přenesená",J766,0)</f>
        <v>0</v>
      </c>
      <c r="BH766" s="235">
        <f>IF(N766="sníž. přenesená",J766,0)</f>
        <v>0</v>
      </c>
      <c r="BI766" s="235">
        <f>IF(N766="nulová",J766,0)</f>
        <v>0</v>
      </c>
      <c r="BJ766" s="24" t="s">
        <v>84</v>
      </c>
      <c r="BK766" s="235">
        <f>ROUND(I766*H766,2)</f>
        <v>0</v>
      </c>
      <c r="BL766" s="24" t="s">
        <v>369</v>
      </c>
      <c r="BM766" s="24" t="s">
        <v>1586</v>
      </c>
    </row>
    <row r="767" spans="2:47" s="1" customFormat="1" ht="13.5">
      <c r="B767" s="47"/>
      <c r="C767" s="75"/>
      <c r="D767" s="236" t="s">
        <v>282</v>
      </c>
      <c r="E767" s="75"/>
      <c r="F767" s="237" t="s">
        <v>1587</v>
      </c>
      <c r="G767" s="75"/>
      <c r="H767" s="75"/>
      <c r="I767" s="194"/>
      <c r="J767" s="75"/>
      <c r="K767" s="75"/>
      <c r="L767" s="73"/>
      <c r="M767" s="238"/>
      <c r="N767" s="48"/>
      <c r="O767" s="48"/>
      <c r="P767" s="48"/>
      <c r="Q767" s="48"/>
      <c r="R767" s="48"/>
      <c r="S767" s="48"/>
      <c r="T767" s="96"/>
      <c r="AT767" s="24" t="s">
        <v>282</v>
      </c>
      <c r="AU767" s="24" t="s">
        <v>86</v>
      </c>
    </row>
    <row r="768" spans="2:51" s="11" customFormat="1" ht="13.5">
      <c r="B768" s="239"/>
      <c r="C768" s="240"/>
      <c r="D768" s="236" t="s">
        <v>304</v>
      </c>
      <c r="E768" s="241" t="s">
        <v>123</v>
      </c>
      <c r="F768" s="242" t="s">
        <v>1588</v>
      </c>
      <c r="G768" s="240"/>
      <c r="H768" s="243">
        <v>15.18</v>
      </c>
      <c r="I768" s="244"/>
      <c r="J768" s="240"/>
      <c r="K768" s="240"/>
      <c r="L768" s="245"/>
      <c r="M768" s="246"/>
      <c r="N768" s="247"/>
      <c r="O768" s="247"/>
      <c r="P768" s="247"/>
      <c r="Q768" s="247"/>
      <c r="R768" s="247"/>
      <c r="S768" s="247"/>
      <c r="T768" s="248"/>
      <c r="AT768" s="249" t="s">
        <v>304</v>
      </c>
      <c r="AU768" s="249" t="s">
        <v>86</v>
      </c>
      <c r="AV768" s="11" t="s">
        <v>86</v>
      </c>
      <c r="AW768" s="11" t="s">
        <v>40</v>
      </c>
      <c r="AX768" s="11" t="s">
        <v>84</v>
      </c>
      <c r="AY768" s="249" t="s">
        <v>273</v>
      </c>
    </row>
    <row r="769" spans="2:65" s="1" customFormat="1" ht="25.5" customHeight="1">
      <c r="B769" s="47"/>
      <c r="C769" s="261" t="s">
        <v>1589</v>
      </c>
      <c r="D769" s="261" t="s">
        <v>347</v>
      </c>
      <c r="E769" s="262" t="s">
        <v>1590</v>
      </c>
      <c r="F769" s="263" t="s">
        <v>1591</v>
      </c>
      <c r="G769" s="264" t="s">
        <v>314</v>
      </c>
      <c r="H769" s="265">
        <v>0.125</v>
      </c>
      <c r="I769" s="266"/>
      <c r="J769" s="267">
        <f>ROUND(I769*H769,2)</f>
        <v>0</v>
      </c>
      <c r="K769" s="263" t="s">
        <v>279</v>
      </c>
      <c r="L769" s="268"/>
      <c r="M769" s="269" t="s">
        <v>21</v>
      </c>
      <c r="N769" s="270" t="s">
        <v>47</v>
      </c>
      <c r="O769" s="48"/>
      <c r="P769" s="233">
        <f>O769*H769</f>
        <v>0</v>
      </c>
      <c r="Q769" s="233">
        <v>0.55</v>
      </c>
      <c r="R769" s="233">
        <f>Q769*H769</f>
        <v>0.06875</v>
      </c>
      <c r="S769" s="233">
        <v>0</v>
      </c>
      <c r="T769" s="234">
        <f>S769*H769</f>
        <v>0</v>
      </c>
      <c r="AR769" s="24" t="s">
        <v>453</v>
      </c>
      <c r="AT769" s="24" t="s">
        <v>347</v>
      </c>
      <c r="AU769" s="24" t="s">
        <v>86</v>
      </c>
      <c r="AY769" s="24" t="s">
        <v>273</v>
      </c>
      <c r="BE769" s="235">
        <f>IF(N769="základní",J769,0)</f>
        <v>0</v>
      </c>
      <c r="BF769" s="235">
        <f>IF(N769="snížená",J769,0)</f>
        <v>0</v>
      </c>
      <c r="BG769" s="235">
        <f>IF(N769="zákl. přenesená",J769,0)</f>
        <v>0</v>
      </c>
      <c r="BH769" s="235">
        <f>IF(N769="sníž. přenesená",J769,0)</f>
        <v>0</v>
      </c>
      <c r="BI769" s="235">
        <f>IF(N769="nulová",J769,0)</f>
        <v>0</v>
      </c>
      <c r="BJ769" s="24" t="s">
        <v>84</v>
      </c>
      <c r="BK769" s="235">
        <f>ROUND(I769*H769,2)</f>
        <v>0</v>
      </c>
      <c r="BL769" s="24" t="s">
        <v>369</v>
      </c>
      <c r="BM769" s="24" t="s">
        <v>1592</v>
      </c>
    </row>
    <row r="770" spans="2:51" s="11" customFormat="1" ht="13.5">
      <c r="B770" s="239"/>
      <c r="C770" s="240"/>
      <c r="D770" s="236" t="s">
        <v>304</v>
      </c>
      <c r="E770" s="241" t="s">
        <v>21</v>
      </c>
      <c r="F770" s="242" t="s">
        <v>1593</v>
      </c>
      <c r="G770" s="240"/>
      <c r="H770" s="243">
        <v>0.125</v>
      </c>
      <c r="I770" s="244"/>
      <c r="J770" s="240"/>
      <c r="K770" s="240"/>
      <c r="L770" s="245"/>
      <c r="M770" s="246"/>
      <c r="N770" s="247"/>
      <c r="O770" s="247"/>
      <c r="P770" s="247"/>
      <c r="Q770" s="247"/>
      <c r="R770" s="247"/>
      <c r="S770" s="247"/>
      <c r="T770" s="248"/>
      <c r="AT770" s="249" t="s">
        <v>304</v>
      </c>
      <c r="AU770" s="249" t="s">
        <v>86</v>
      </c>
      <c r="AV770" s="11" t="s">
        <v>86</v>
      </c>
      <c r="AW770" s="11" t="s">
        <v>40</v>
      </c>
      <c r="AX770" s="11" t="s">
        <v>84</v>
      </c>
      <c r="AY770" s="249" t="s">
        <v>273</v>
      </c>
    </row>
    <row r="771" spans="2:65" s="1" customFormat="1" ht="25.5" customHeight="1">
      <c r="B771" s="47"/>
      <c r="C771" s="224" t="s">
        <v>1594</v>
      </c>
      <c r="D771" s="224" t="s">
        <v>275</v>
      </c>
      <c r="E771" s="225" t="s">
        <v>1595</v>
      </c>
      <c r="F771" s="226" t="s">
        <v>1596</v>
      </c>
      <c r="G771" s="227" t="s">
        <v>295</v>
      </c>
      <c r="H771" s="228">
        <v>46.081</v>
      </c>
      <c r="I771" s="229"/>
      <c r="J771" s="230">
        <f>ROUND(I771*H771,2)</f>
        <v>0</v>
      </c>
      <c r="K771" s="226" t="s">
        <v>279</v>
      </c>
      <c r="L771" s="73"/>
      <c r="M771" s="231" t="s">
        <v>21</v>
      </c>
      <c r="N771" s="232" t="s">
        <v>47</v>
      </c>
      <c r="O771" s="48"/>
      <c r="P771" s="233">
        <f>O771*H771</f>
        <v>0</v>
      </c>
      <c r="Q771" s="233">
        <v>0</v>
      </c>
      <c r="R771" s="233">
        <f>Q771*H771</f>
        <v>0</v>
      </c>
      <c r="S771" s="233">
        <v>0</v>
      </c>
      <c r="T771" s="234">
        <f>S771*H771</f>
        <v>0</v>
      </c>
      <c r="AR771" s="24" t="s">
        <v>369</v>
      </c>
      <c r="AT771" s="24" t="s">
        <v>275</v>
      </c>
      <c r="AU771" s="24" t="s">
        <v>86</v>
      </c>
      <c r="AY771" s="24" t="s">
        <v>273</v>
      </c>
      <c r="BE771" s="235">
        <f>IF(N771="základní",J771,0)</f>
        <v>0</v>
      </c>
      <c r="BF771" s="235">
        <f>IF(N771="snížená",J771,0)</f>
        <v>0</v>
      </c>
      <c r="BG771" s="235">
        <f>IF(N771="zákl. přenesená",J771,0)</f>
        <v>0</v>
      </c>
      <c r="BH771" s="235">
        <f>IF(N771="sníž. přenesená",J771,0)</f>
        <v>0</v>
      </c>
      <c r="BI771" s="235">
        <f>IF(N771="nulová",J771,0)</f>
        <v>0</v>
      </c>
      <c r="BJ771" s="24" t="s">
        <v>84</v>
      </c>
      <c r="BK771" s="235">
        <f>ROUND(I771*H771,2)</f>
        <v>0</v>
      </c>
      <c r="BL771" s="24" t="s">
        <v>369</v>
      </c>
      <c r="BM771" s="24" t="s">
        <v>1597</v>
      </c>
    </row>
    <row r="772" spans="2:47" s="1" customFormat="1" ht="13.5">
      <c r="B772" s="47"/>
      <c r="C772" s="75"/>
      <c r="D772" s="236" t="s">
        <v>282</v>
      </c>
      <c r="E772" s="75"/>
      <c r="F772" s="237" t="s">
        <v>1598</v>
      </c>
      <c r="G772" s="75"/>
      <c r="H772" s="75"/>
      <c r="I772" s="194"/>
      <c r="J772" s="75"/>
      <c r="K772" s="75"/>
      <c r="L772" s="73"/>
      <c r="M772" s="238"/>
      <c r="N772" s="48"/>
      <c r="O772" s="48"/>
      <c r="P772" s="48"/>
      <c r="Q772" s="48"/>
      <c r="R772" s="48"/>
      <c r="S772" s="48"/>
      <c r="T772" s="96"/>
      <c r="AT772" s="24" t="s">
        <v>282</v>
      </c>
      <c r="AU772" s="24" t="s">
        <v>86</v>
      </c>
    </row>
    <row r="773" spans="2:51" s="11" customFormat="1" ht="13.5">
      <c r="B773" s="239"/>
      <c r="C773" s="240"/>
      <c r="D773" s="236" t="s">
        <v>304</v>
      </c>
      <c r="E773" s="241" t="s">
        <v>21</v>
      </c>
      <c r="F773" s="242" t="s">
        <v>226</v>
      </c>
      <c r="G773" s="240"/>
      <c r="H773" s="243">
        <v>46.081</v>
      </c>
      <c r="I773" s="244"/>
      <c r="J773" s="240"/>
      <c r="K773" s="240"/>
      <c r="L773" s="245"/>
      <c r="M773" s="246"/>
      <c r="N773" s="247"/>
      <c r="O773" s="247"/>
      <c r="P773" s="247"/>
      <c r="Q773" s="247"/>
      <c r="R773" s="247"/>
      <c r="S773" s="247"/>
      <c r="T773" s="248"/>
      <c r="AT773" s="249" t="s">
        <v>304</v>
      </c>
      <c r="AU773" s="249" t="s">
        <v>86</v>
      </c>
      <c r="AV773" s="11" t="s">
        <v>86</v>
      </c>
      <c r="AW773" s="11" t="s">
        <v>40</v>
      </c>
      <c r="AX773" s="11" t="s">
        <v>84</v>
      </c>
      <c r="AY773" s="249" t="s">
        <v>273</v>
      </c>
    </row>
    <row r="774" spans="2:65" s="1" customFormat="1" ht="16.5" customHeight="1">
      <c r="B774" s="47"/>
      <c r="C774" s="224" t="s">
        <v>1599</v>
      </c>
      <c r="D774" s="224" t="s">
        <v>275</v>
      </c>
      <c r="E774" s="225" t="s">
        <v>1600</v>
      </c>
      <c r="F774" s="226" t="s">
        <v>1601</v>
      </c>
      <c r="G774" s="227" t="s">
        <v>342</v>
      </c>
      <c r="H774" s="228">
        <v>46.081</v>
      </c>
      <c r="I774" s="229"/>
      <c r="J774" s="230">
        <f>ROUND(I774*H774,2)</f>
        <v>0</v>
      </c>
      <c r="K774" s="226" t="s">
        <v>279</v>
      </c>
      <c r="L774" s="73"/>
      <c r="M774" s="231" t="s">
        <v>21</v>
      </c>
      <c r="N774" s="232" t="s">
        <v>47</v>
      </c>
      <c r="O774" s="48"/>
      <c r="P774" s="233">
        <f>O774*H774</f>
        <v>0</v>
      </c>
      <c r="Q774" s="233">
        <v>0</v>
      </c>
      <c r="R774" s="233">
        <f>Q774*H774</f>
        <v>0</v>
      </c>
      <c r="S774" s="233">
        <v>0</v>
      </c>
      <c r="T774" s="234">
        <f>S774*H774</f>
        <v>0</v>
      </c>
      <c r="AR774" s="24" t="s">
        <v>369</v>
      </c>
      <c r="AT774" s="24" t="s">
        <v>275</v>
      </c>
      <c r="AU774" s="24" t="s">
        <v>86</v>
      </c>
      <c r="AY774" s="24" t="s">
        <v>273</v>
      </c>
      <c r="BE774" s="235">
        <f>IF(N774="základní",J774,0)</f>
        <v>0</v>
      </c>
      <c r="BF774" s="235">
        <f>IF(N774="snížená",J774,0)</f>
        <v>0</v>
      </c>
      <c r="BG774" s="235">
        <f>IF(N774="zákl. přenesená",J774,0)</f>
        <v>0</v>
      </c>
      <c r="BH774" s="235">
        <f>IF(N774="sníž. přenesená",J774,0)</f>
        <v>0</v>
      </c>
      <c r="BI774" s="235">
        <f>IF(N774="nulová",J774,0)</f>
        <v>0</v>
      </c>
      <c r="BJ774" s="24" t="s">
        <v>84</v>
      </c>
      <c r="BK774" s="235">
        <f>ROUND(I774*H774,2)</f>
        <v>0</v>
      </c>
      <c r="BL774" s="24" t="s">
        <v>369</v>
      </c>
      <c r="BM774" s="24" t="s">
        <v>1602</v>
      </c>
    </row>
    <row r="775" spans="2:47" s="1" customFormat="1" ht="13.5">
      <c r="B775" s="47"/>
      <c r="C775" s="75"/>
      <c r="D775" s="236" t="s">
        <v>282</v>
      </c>
      <c r="E775" s="75"/>
      <c r="F775" s="237" t="s">
        <v>1598</v>
      </c>
      <c r="G775" s="75"/>
      <c r="H775" s="75"/>
      <c r="I775" s="194"/>
      <c r="J775" s="75"/>
      <c r="K775" s="75"/>
      <c r="L775" s="73"/>
      <c r="M775" s="238"/>
      <c r="N775" s="48"/>
      <c r="O775" s="48"/>
      <c r="P775" s="48"/>
      <c r="Q775" s="48"/>
      <c r="R775" s="48"/>
      <c r="S775" s="48"/>
      <c r="T775" s="96"/>
      <c r="AT775" s="24" t="s">
        <v>282</v>
      </c>
      <c r="AU775" s="24" t="s">
        <v>86</v>
      </c>
    </row>
    <row r="776" spans="2:51" s="11" customFormat="1" ht="13.5">
      <c r="B776" s="239"/>
      <c r="C776" s="240"/>
      <c r="D776" s="236" t="s">
        <v>304</v>
      </c>
      <c r="E776" s="241" t="s">
        <v>21</v>
      </c>
      <c r="F776" s="242" t="s">
        <v>226</v>
      </c>
      <c r="G776" s="240"/>
      <c r="H776" s="243">
        <v>46.081</v>
      </c>
      <c r="I776" s="244"/>
      <c r="J776" s="240"/>
      <c r="K776" s="240"/>
      <c r="L776" s="245"/>
      <c r="M776" s="246"/>
      <c r="N776" s="247"/>
      <c r="O776" s="247"/>
      <c r="P776" s="247"/>
      <c r="Q776" s="247"/>
      <c r="R776" s="247"/>
      <c r="S776" s="247"/>
      <c r="T776" s="248"/>
      <c r="AT776" s="249" t="s">
        <v>304</v>
      </c>
      <c r="AU776" s="249" t="s">
        <v>86</v>
      </c>
      <c r="AV776" s="11" t="s">
        <v>86</v>
      </c>
      <c r="AW776" s="11" t="s">
        <v>40</v>
      </c>
      <c r="AX776" s="11" t="s">
        <v>84</v>
      </c>
      <c r="AY776" s="249" t="s">
        <v>273</v>
      </c>
    </row>
    <row r="777" spans="2:65" s="1" customFormat="1" ht="16.5" customHeight="1">
      <c r="B777" s="47"/>
      <c r="C777" s="261" t="s">
        <v>1603</v>
      </c>
      <c r="D777" s="261" t="s">
        <v>347</v>
      </c>
      <c r="E777" s="262" t="s">
        <v>1604</v>
      </c>
      <c r="F777" s="263" t="s">
        <v>1605</v>
      </c>
      <c r="G777" s="264" t="s">
        <v>314</v>
      </c>
      <c r="H777" s="265">
        <v>0.491</v>
      </c>
      <c r="I777" s="266"/>
      <c r="J777" s="267">
        <f>ROUND(I777*H777,2)</f>
        <v>0</v>
      </c>
      <c r="K777" s="263" t="s">
        <v>279</v>
      </c>
      <c r="L777" s="268"/>
      <c r="M777" s="269" t="s">
        <v>21</v>
      </c>
      <c r="N777" s="270" t="s">
        <v>47</v>
      </c>
      <c r="O777" s="48"/>
      <c r="P777" s="233">
        <f>O777*H777</f>
        <v>0</v>
      </c>
      <c r="Q777" s="233">
        <v>0.55</v>
      </c>
      <c r="R777" s="233">
        <f>Q777*H777</f>
        <v>0.27005</v>
      </c>
      <c r="S777" s="233">
        <v>0</v>
      </c>
      <c r="T777" s="234">
        <f>S777*H777</f>
        <v>0</v>
      </c>
      <c r="AR777" s="24" t="s">
        <v>453</v>
      </c>
      <c r="AT777" s="24" t="s">
        <v>347</v>
      </c>
      <c r="AU777" s="24" t="s">
        <v>86</v>
      </c>
      <c r="AY777" s="24" t="s">
        <v>273</v>
      </c>
      <c r="BE777" s="235">
        <f>IF(N777="základní",J777,0)</f>
        <v>0</v>
      </c>
      <c r="BF777" s="235">
        <f>IF(N777="snížená",J777,0)</f>
        <v>0</v>
      </c>
      <c r="BG777" s="235">
        <f>IF(N777="zákl. přenesená",J777,0)</f>
        <v>0</v>
      </c>
      <c r="BH777" s="235">
        <f>IF(N777="sníž. přenesená",J777,0)</f>
        <v>0</v>
      </c>
      <c r="BI777" s="235">
        <f>IF(N777="nulová",J777,0)</f>
        <v>0</v>
      </c>
      <c r="BJ777" s="24" t="s">
        <v>84</v>
      </c>
      <c r="BK777" s="235">
        <f>ROUND(I777*H777,2)</f>
        <v>0</v>
      </c>
      <c r="BL777" s="24" t="s">
        <v>369</v>
      </c>
      <c r="BM777" s="24" t="s">
        <v>1606</v>
      </c>
    </row>
    <row r="778" spans="2:51" s="11" customFormat="1" ht="13.5">
      <c r="B778" s="239"/>
      <c r="C778" s="240"/>
      <c r="D778" s="236" t="s">
        <v>304</v>
      </c>
      <c r="E778" s="241" t="s">
        <v>125</v>
      </c>
      <c r="F778" s="242" t="s">
        <v>1607</v>
      </c>
      <c r="G778" s="240"/>
      <c r="H778" s="243">
        <v>0.446</v>
      </c>
      <c r="I778" s="244"/>
      <c r="J778" s="240"/>
      <c r="K778" s="240"/>
      <c r="L778" s="245"/>
      <c r="M778" s="246"/>
      <c r="N778" s="247"/>
      <c r="O778" s="247"/>
      <c r="P778" s="247"/>
      <c r="Q778" s="247"/>
      <c r="R778" s="247"/>
      <c r="S778" s="247"/>
      <c r="T778" s="248"/>
      <c r="AT778" s="249" t="s">
        <v>304</v>
      </c>
      <c r="AU778" s="249" t="s">
        <v>86</v>
      </c>
      <c r="AV778" s="11" t="s">
        <v>86</v>
      </c>
      <c r="AW778" s="11" t="s">
        <v>40</v>
      </c>
      <c r="AX778" s="11" t="s">
        <v>76</v>
      </c>
      <c r="AY778" s="249" t="s">
        <v>273</v>
      </c>
    </row>
    <row r="779" spans="2:51" s="11" customFormat="1" ht="13.5">
      <c r="B779" s="239"/>
      <c r="C779" s="240"/>
      <c r="D779" s="236" t="s">
        <v>304</v>
      </c>
      <c r="E779" s="241" t="s">
        <v>21</v>
      </c>
      <c r="F779" s="242" t="s">
        <v>1608</v>
      </c>
      <c r="G779" s="240"/>
      <c r="H779" s="243">
        <v>0.491</v>
      </c>
      <c r="I779" s="244"/>
      <c r="J779" s="240"/>
      <c r="K779" s="240"/>
      <c r="L779" s="245"/>
      <c r="M779" s="246"/>
      <c r="N779" s="247"/>
      <c r="O779" s="247"/>
      <c r="P779" s="247"/>
      <c r="Q779" s="247"/>
      <c r="R779" s="247"/>
      <c r="S779" s="247"/>
      <c r="T779" s="248"/>
      <c r="AT779" s="249" t="s">
        <v>304</v>
      </c>
      <c r="AU779" s="249" t="s">
        <v>86</v>
      </c>
      <c r="AV779" s="11" t="s">
        <v>86</v>
      </c>
      <c r="AW779" s="11" t="s">
        <v>40</v>
      </c>
      <c r="AX779" s="11" t="s">
        <v>84</v>
      </c>
      <c r="AY779" s="249" t="s">
        <v>273</v>
      </c>
    </row>
    <row r="780" spans="2:65" s="1" customFormat="1" ht="25.5" customHeight="1">
      <c r="B780" s="47"/>
      <c r="C780" s="224" t="s">
        <v>1609</v>
      </c>
      <c r="D780" s="224" t="s">
        <v>275</v>
      </c>
      <c r="E780" s="225" t="s">
        <v>1610</v>
      </c>
      <c r="F780" s="226" t="s">
        <v>1611</v>
      </c>
      <c r="G780" s="227" t="s">
        <v>314</v>
      </c>
      <c r="H780" s="228">
        <v>0.56</v>
      </c>
      <c r="I780" s="229"/>
      <c r="J780" s="230">
        <f>ROUND(I780*H780,2)</f>
        <v>0</v>
      </c>
      <c r="K780" s="226" t="s">
        <v>279</v>
      </c>
      <c r="L780" s="73"/>
      <c r="M780" s="231" t="s">
        <v>21</v>
      </c>
      <c r="N780" s="232" t="s">
        <v>47</v>
      </c>
      <c r="O780" s="48"/>
      <c r="P780" s="233">
        <f>O780*H780</f>
        <v>0</v>
      </c>
      <c r="Q780" s="233">
        <v>0.02337</v>
      </c>
      <c r="R780" s="233">
        <f>Q780*H780</f>
        <v>0.0130872</v>
      </c>
      <c r="S780" s="233">
        <v>0</v>
      </c>
      <c r="T780" s="234">
        <f>S780*H780</f>
        <v>0</v>
      </c>
      <c r="AR780" s="24" t="s">
        <v>369</v>
      </c>
      <c r="AT780" s="24" t="s">
        <v>275</v>
      </c>
      <c r="AU780" s="24" t="s">
        <v>86</v>
      </c>
      <c r="AY780" s="24" t="s">
        <v>273</v>
      </c>
      <c r="BE780" s="235">
        <f>IF(N780="základní",J780,0)</f>
        <v>0</v>
      </c>
      <c r="BF780" s="235">
        <f>IF(N780="snížená",J780,0)</f>
        <v>0</v>
      </c>
      <c r="BG780" s="235">
        <f>IF(N780="zákl. přenesená",J780,0)</f>
        <v>0</v>
      </c>
      <c r="BH780" s="235">
        <f>IF(N780="sníž. přenesená",J780,0)</f>
        <v>0</v>
      </c>
      <c r="BI780" s="235">
        <f>IF(N780="nulová",J780,0)</f>
        <v>0</v>
      </c>
      <c r="BJ780" s="24" t="s">
        <v>84</v>
      </c>
      <c r="BK780" s="235">
        <f>ROUND(I780*H780,2)</f>
        <v>0</v>
      </c>
      <c r="BL780" s="24" t="s">
        <v>369</v>
      </c>
      <c r="BM780" s="24" t="s">
        <v>1612</v>
      </c>
    </row>
    <row r="781" spans="2:47" s="1" customFormat="1" ht="13.5">
      <c r="B781" s="47"/>
      <c r="C781" s="75"/>
      <c r="D781" s="236" t="s">
        <v>282</v>
      </c>
      <c r="E781" s="75"/>
      <c r="F781" s="237" t="s">
        <v>1613</v>
      </c>
      <c r="G781" s="75"/>
      <c r="H781" s="75"/>
      <c r="I781" s="194"/>
      <c r="J781" s="75"/>
      <c r="K781" s="75"/>
      <c r="L781" s="73"/>
      <c r="M781" s="238"/>
      <c r="N781" s="48"/>
      <c r="O781" s="48"/>
      <c r="P781" s="48"/>
      <c r="Q781" s="48"/>
      <c r="R781" s="48"/>
      <c r="S781" s="48"/>
      <c r="T781" s="96"/>
      <c r="AT781" s="24" t="s">
        <v>282</v>
      </c>
      <c r="AU781" s="24" t="s">
        <v>86</v>
      </c>
    </row>
    <row r="782" spans="2:51" s="11" customFormat="1" ht="13.5">
      <c r="B782" s="239"/>
      <c r="C782" s="240"/>
      <c r="D782" s="236" t="s">
        <v>304</v>
      </c>
      <c r="E782" s="241" t="s">
        <v>127</v>
      </c>
      <c r="F782" s="242" t="s">
        <v>1614</v>
      </c>
      <c r="G782" s="240"/>
      <c r="H782" s="243">
        <v>0.56</v>
      </c>
      <c r="I782" s="244"/>
      <c r="J782" s="240"/>
      <c r="K782" s="240"/>
      <c r="L782" s="245"/>
      <c r="M782" s="246"/>
      <c r="N782" s="247"/>
      <c r="O782" s="247"/>
      <c r="P782" s="247"/>
      <c r="Q782" s="247"/>
      <c r="R782" s="247"/>
      <c r="S782" s="247"/>
      <c r="T782" s="248"/>
      <c r="AT782" s="249" t="s">
        <v>304</v>
      </c>
      <c r="AU782" s="249" t="s">
        <v>86</v>
      </c>
      <c r="AV782" s="11" t="s">
        <v>86</v>
      </c>
      <c r="AW782" s="11" t="s">
        <v>40</v>
      </c>
      <c r="AX782" s="11" t="s">
        <v>84</v>
      </c>
      <c r="AY782" s="249" t="s">
        <v>273</v>
      </c>
    </row>
    <row r="783" spans="2:65" s="1" customFormat="1" ht="25.5" customHeight="1">
      <c r="B783" s="47"/>
      <c r="C783" s="224" t="s">
        <v>1615</v>
      </c>
      <c r="D783" s="224" t="s">
        <v>275</v>
      </c>
      <c r="E783" s="225" t="s">
        <v>1616</v>
      </c>
      <c r="F783" s="226" t="s">
        <v>1617</v>
      </c>
      <c r="G783" s="227" t="s">
        <v>295</v>
      </c>
      <c r="H783" s="228">
        <v>17.276</v>
      </c>
      <c r="I783" s="229"/>
      <c r="J783" s="230">
        <f>ROUND(I783*H783,2)</f>
        <v>0</v>
      </c>
      <c r="K783" s="226" t="s">
        <v>279</v>
      </c>
      <c r="L783" s="73"/>
      <c r="M783" s="231" t="s">
        <v>21</v>
      </c>
      <c r="N783" s="232" t="s">
        <v>47</v>
      </c>
      <c r="O783" s="48"/>
      <c r="P783" s="233">
        <f>O783*H783</f>
        <v>0</v>
      </c>
      <c r="Q783" s="233">
        <v>0</v>
      </c>
      <c r="R783" s="233">
        <f>Q783*H783</f>
        <v>0</v>
      </c>
      <c r="S783" s="233">
        <v>0</v>
      </c>
      <c r="T783" s="234">
        <f>S783*H783</f>
        <v>0</v>
      </c>
      <c r="AR783" s="24" t="s">
        <v>369</v>
      </c>
      <c r="AT783" s="24" t="s">
        <v>275</v>
      </c>
      <c r="AU783" s="24" t="s">
        <v>86</v>
      </c>
      <c r="AY783" s="24" t="s">
        <v>273</v>
      </c>
      <c r="BE783" s="235">
        <f>IF(N783="základní",J783,0)</f>
        <v>0</v>
      </c>
      <c r="BF783" s="235">
        <f>IF(N783="snížená",J783,0)</f>
        <v>0</v>
      </c>
      <c r="BG783" s="235">
        <f>IF(N783="zákl. přenesená",J783,0)</f>
        <v>0</v>
      </c>
      <c r="BH783" s="235">
        <f>IF(N783="sníž. přenesená",J783,0)</f>
        <v>0</v>
      </c>
      <c r="BI783" s="235">
        <f>IF(N783="nulová",J783,0)</f>
        <v>0</v>
      </c>
      <c r="BJ783" s="24" t="s">
        <v>84</v>
      </c>
      <c r="BK783" s="235">
        <f>ROUND(I783*H783,2)</f>
        <v>0</v>
      </c>
      <c r="BL783" s="24" t="s">
        <v>369</v>
      </c>
      <c r="BM783" s="24" t="s">
        <v>1618</v>
      </c>
    </row>
    <row r="784" spans="2:47" s="1" customFormat="1" ht="13.5">
      <c r="B784" s="47"/>
      <c r="C784" s="75"/>
      <c r="D784" s="236" t="s">
        <v>282</v>
      </c>
      <c r="E784" s="75"/>
      <c r="F784" s="237" t="s">
        <v>1619</v>
      </c>
      <c r="G784" s="75"/>
      <c r="H784" s="75"/>
      <c r="I784" s="194"/>
      <c r="J784" s="75"/>
      <c r="K784" s="75"/>
      <c r="L784" s="73"/>
      <c r="M784" s="238"/>
      <c r="N784" s="48"/>
      <c r="O784" s="48"/>
      <c r="P784" s="48"/>
      <c r="Q784" s="48"/>
      <c r="R784" s="48"/>
      <c r="S784" s="48"/>
      <c r="T784" s="96"/>
      <c r="AT784" s="24" t="s">
        <v>282</v>
      </c>
      <c r="AU784" s="24" t="s">
        <v>86</v>
      </c>
    </row>
    <row r="785" spans="2:51" s="11" customFormat="1" ht="13.5">
      <c r="B785" s="239"/>
      <c r="C785" s="240"/>
      <c r="D785" s="236" t="s">
        <v>304</v>
      </c>
      <c r="E785" s="241" t="s">
        <v>154</v>
      </c>
      <c r="F785" s="242" t="s">
        <v>1620</v>
      </c>
      <c r="G785" s="240"/>
      <c r="H785" s="243">
        <v>17.276</v>
      </c>
      <c r="I785" s="244"/>
      <c r="J785" s="240"/>
      <c r="K785" s="240"/>
      <c r="L785" s="245"/>
      <c r="M785" s="246"/>
      <c r="N785" s="247"/>
      <c r="O785" s="247"/>
      <c r="P785" s="247"/>
      <c r="Q785" s="247"/>
      <c r="R785" s="247"/>
      <c r="S785" s="247"/>
      <c r="T785" s="248"/>
      <c r="AT785" s="249" t="s">
        <v>304</v>
      </c>
      <c r="AU785" s="249" t="s">
        <v>86</v>
      </c>
      <c r="AV785" s="11" t="s">
        <v>86</v>
      </c>
      <c r="AW785" s="11" t="s">
        <v>40</v>
      </c>
      <c r="AX785" s="11" t="s">
        <v>84</v>
      </c>
      <c r="AY785" s="249" t="s">
        <v>273</v>
      </c>
    </row>
    <row r="786" spans="2:65" s="1" customFormat="1" ht="16.5" customHeight="1">
      <c r="B786" s="47"/>
      <c r="C786" s="261" t="s">
        <v>1621</v>
      </c>
      <c r="D786" s="261" t="s">
        <v>347</v>
      </c>
      <c r="E786" s="262" t="s">
        <v>1622</v>
      </c>
      <c r="F786" s="263" t="s">
        <v>1623</v>
      </c>
      <c r="G786" s="264" t="s">
        <v>295</v>
      </c>
      <c r="H786" s="265">
        <v>19.004</v>
      </c>
      <c r="I786" s="266"/>
      <c r="J786" s="267">
        <f>ROUND(I786*H786,2)</f>
        <v>0</v>
      </c>
      <c r="K786" s="263" t="s">
        <v>21</v>
      </c>
      <c r="L786" s="268"/>
      <c r="M786" s="269" t="s">
        <v>21</v>
      </c>
      <c r="N786" s="270" t="s">
        <v>47</v>
      </c>
      <c r="O786" s="48"/>
      <c r="P786" s="233">
        <f>O786*H786</f>
        <v>0</v>
      </c>
      <c r="Q786" s="233">
        <v>0.00931</v>
      </c>
      <c r="R786" s="233">
        <f>Q786*H786</f>
        <v>0.17692724</v>
      </c>
      <c r="S786" s="233">
        <v>0</v>
      </c>
      <c r="T786" s="234">
        <f>S786*H786</f>
        <v>0</v>
      </c>
      <c r="AR786" s="24" t="s">
        <v>453</v>
      </c>
      <c r="AT786" s="24" t="s">
        <v>347</v>
      </c>
      <c r="AU786" s="24" t="s">
        <v>86</v>
      </c>
      <c r="AY786" s="24" t="s">
        <v>273</v>
      </c>
      <c r="BE786" s="235">
        <f>IF(N786="základní",J786,0)</f>
        <v>0</v>
      </c>
      <c r="BF786" s="235">
        <f>IF(N786="snížená",J786,0)</f>
        <v>0</v>
      </c>
      <c r="BG786" s="235">
        <f>IF(N786="zákl. přenesená",J786,0)</f>
        <v>0</v>
      </c>
      <c r="BH786" s="235">
        <f>IF(N786="sníž. přenesená",J786,0)</f>
        <v>0</v>
      </c>
      <c r="BI786" s="235">
        <f>IF(N786="nulová",J786,0)</f>
        <v>0</v>
      </c>
      <c r="BJ786" s="24" t="s">
        <v>84</v>
      </c>
      <c r="BK786" s="235">
        <f>ROUND(I786*H786,2)</f>
        <v>0</v>
      </c>
      <c r="BL786" s="24" t="s">
        <v>369</v>
      </c>
      <c r="BM786" s="24" t="s">
        <v>1624</v>
      </c>
    </row>
    <row r="787" spans="2:51" s="11" customFormat="1" ht="13.5">
      <c r="B787" s="239"/>
      <c r="C787" s="240"/>
      <c r="D787" s="236" t="s">
        <v>304</v>
      </c>
      <c r="E787" s="241" t="s">
        <v>21</v>
      </c>
      <c r="F787" s="242" t="s">
        <v>1625</v>
      </c>
      <c r="G787" s="240"/>
      <c r="H787" s="243">
        <v>19.004</v>
      </c>
      <c r="I787" s="244"/>
      <c r="J787" s="240"/>
      <c r="K787" s="240"/>
      <c r="L787" s="245"/>
      <c r="M787" s="246"/>
      <c r="N787" s="247"/>
      <c r="O787" s="247"/>
      <c r="P787" s="247"/>
      <c r="Q787" s="247"/>
      <c r="R787" s="247"/>
      <c r="S787" s="247"/>
      <c r="T787" s="248"/>
      <c r="AT787" s="249" t="s">
        <v>304</v>
      </c>
      <c r="AU787" s="249" t="s">
        <v>86</v>
      </c>
      <c r="AV787" s="11" t="s">
        <v>86</v>
      </c>
      <c r="AW787" s="11" t="s">
        <v>40</v>
      </c>
      <c r="AX787" s="11" t="s">
        <v>84</v>
      </c>
      <c r="AY787" s="249" t="s">
        <v>273</v>
      </c>
    </row>
    <row r="788" spans="2:65" s="1" customFormat="1" ht="16.5" customHeight="1">
      <c r="B788" s="47"/>
      <c r="C788" s="224" t="s">
        <v>1626</v>
      </c>
      <c r="D788" s="224" t="s">
        <v>275</v>
      </c>
      <c r="E788" s="225" t="s">
        <v>1627</v>
      </c>
      <c r="F788" s="226" t="s">
        <v>1628</v>
      </c>
      <c r="G788" s="227" t="s">
        <v>314</v>
      </c>
      <c r="H788" s="228">
        <v>0.328</v>
      </c>
      <c r="I788" s="229"/>
      <c r="J788" s="230">
        <f>ROUND(I788*H788,2)</f>
        <v>0</v>
      </c>
      <c r="K788" s="226" t="s">
        <v>279</v>
      </c>
      <c r="L788" s="73"/>
      <c r="M788" s="231" t="s">
        <v>21</v>
      </c>
      <c r="N788" s="232" t="s">
        <v>47</v>
      </c>
      <c r="O788" s="48"/>
      <c r="P788" s="233">
        <f>O788*H788</f>
        <v>0</v>
      </c>
      <c r="Q788" s="233">
        <v>0.00281</v>
      </c>
      <c r="R788" s="233">
        <f>Q788*H788</f>
        <v>0.00092168</v>
      </c>
      <c r="S788" s="233">
        <v>0</v>
      </c>
      <c r="T788" s="234">
        <f>S788*H788</f>
        <v>0</v>
      </c>
      <c r="AR788" s="24" t="s">
        <v>369</v>
      </c>
      <c r="AT788" s="24" t="s">
        <v>275</v>
      </c>
      <c r="AU788" s="24" t="s">
        <v>86</v>
      </c>
      <c r="AY788" s="24" t="s">
        <v>273</v>
      </c>
      <c r="BE788" s="235">
        <f>IF(N788="základní",J788,0)</f>
        <v>0</v>
      </c>
      <c r="BF788" s="235">
        <f>IF(N788="snížená",J788,0)</f>
        <v>0</v>
      </c>
      <c r="BG788" s="235">
        <f>IF(N788="zákl. přenesená",J788,0)</f>
        <v>0</v>
      </c>
      <c r="BH788" s="235">
        <f>IF(N788="sníž. přenesená",J788,0)</f>
        <v>0</v>
      </c>
      <c r="BI788" s="235">
        <f>IF(N788="nulová",J788,0)</f>
        <v>0</v>
      </c>
      <c r="BJ788" s="24" t="s">
        <v>84</v>
      </c>
      <c r="BK788" s="235">
        <f>ROUND(I788*H788,2)</f>
        <v>0</v>
      </c>
      <c r="BL788" s="24" t="s">
        <v>369</v>
      </c>
      <c r="BM788" s="24" t="s">
        <v>1629</v>
      </c>
    </row>
    <row r="789" spans="2:47" s="1" customFormat="1" ht="13.5">
      <c r="B789" s="47"/>
      <c r="C789" s="75"/>
      <c r="D789" s="236" t="s">
        <v>282</v>
      </c>
      <c r="E789" s="75"/>
      <c r="F789" s="237" t="s">
        <v>1630</v>
      </c>
      <c r="G789" s="75"/>
      <c r="H789" s="75"/>
      <c r="I789" s="194"/>
      <c r="J789" s="75"/>
      <c r="K789" s="75"/>
      <c r="L789" s="73"/>
      <c r="M789" s="238"/>
      <c r="N789" s="48"/>
      <c r="O789" s="48"/>
      <c r="P789" s="48"/>
      <c r="Q789" s="48"/>
      <c r="R789" s="48"/>
      <c r="S789" s="48"/>
      <c r="T789" s="96"/>
      <c r="AT789" s="24" t="s">
        <v>282</v>
      </c>
      <c r="AU789" s="24" t="s">
        <v>86</v>
      </c>
    </row>
    <row r="790" spans="2:51" s="11" customFormat="1" ht="13.5">
      <c r="B790" s="239"/>
      <c r="C790" s="240"/>
      <c r="D790" s="236" t="s">
        <v>304</v>
      </c>
      <c r="E790" s="241" t="s">
        <v>21</v>
      </c>
      <c r="F790" s="242" t="s">
        <v>1631</v>
      </c>
      <c r="G790" s="240"/>
      <c r="H790" s="243">
        <v>0.328</v>
      </c>
      <c r="I790" s="244"/>
      <c r="J790" s="240"/>
      <c r="K790" s="240"/>
      <c r="L790" s="245"/>
      <c r="M790" s="246"/>
      <c r="N790" s="247"/>
      <c r="O790" s="247"/>
      <c r="P790" s="247"/>
      <c r="Q790" s="247"/>
      <c r="R790" s="247"/>
      <c r="S790" s="247"/>
      <c r="T790" s="248"/>
      <c r="AT790" s="249" t="s">
        <v>304</v>
      </c>
      <c r="AU790" s="249" t="s">
        <v>86</v>
      </c>
      <c r="AV790" s="11" t="s">
        <v>86</v>
      </c>
      <c r="AW790" s="11" t="s">
        <v>40</v>
      </c>
      <c r="AX790" s="11" t="s">
        <v>84</v>
      </c>
      <c r="AY790" s="249" t="s">
        <v>273</v>
      </c>
    </row>
    <row r="791" spans="2:65" s="1" customFormat="1" ht="38.25" customHeight="1">
      <c r="B791" s="47"/>
      <c r="C791" s="224" t="s">
        <v>1632</v>
      </c>
      <c r="D791" s="224" t="s">
        <v>275</v>
      </c>
      <c r="E791" s="225" t="s">
        <v>1633</v>
      </c>
      <c r="F791" s="226" t="s">
        <v>1634</v>
      </c>
      <c r="G791" s="227" t="s">
        <v>350</v>
      </c>
      <c r="H791" s="228">
        <v>0.531</v>
      </c>
      <c r="I791" s="229"/>
      <c r="J791" s="230">
        <f>ROUND(I791*H791,2)</f>
        <v>0</v>
      </c>
      <c r="K791" s="226" t="s">
        <v>279</v>
      </c>
      <c r="L791" s="73"/>
      <c r="M791" s="231" t="s">
        <v>21</v>
      </c>
      <c r="N791" s="232" t="s">
        <v>47</v>
      </c>
      <c r="O791" s="48"/>
      <c r="P791" s="233">
        <f>O791*H791</f>
        <v>0</v>
      </c>
      <c r="Q791" s="233">
        <v>0</v>
      </c>
      <c r="R791" s="233">
        <f>Q791*H791</f>
        <v>0</v>
      </c>
      <c r="S791" s="233">
        <v>0</v>
      </c>
      <c r="T791" s="234">
        <f>S791*H791</f>
        <v>0</v>
      </c>
      <c r="AR791" s="24" t="s">
        <v>369</v>
      </c>
      <c r="AT791" s="24" t="s">
        <v>275</v>
      </c>
      <c r="AU791" s="24" t="s">
        <v>86</v>
      </c>
      <c r="AY791" s="24" t="s">
        <v>273</v>
      </c>
      <c r="BE791" s="235">
        <f>IF(N791="základní",J791,0)</f>
        <v>0</v>
      </c>
      <c r="BF791" s="235">
        <f>IF(N791="snížená",J791,0)</f>
        <v>0</v>
      </c>
      <c r="BG791" s="235">
        <f>IF(N791="zákl. přenesená",J791,0)</f>
        <v>0</v>
      </c>
      <c r="BH791" s="235">
        <f>IF(N791="sníž. přenesená",J791,0)</f>
        <v>0</v>
      </c>
      <c r="BI791" s="235">
        <f>IF(N791="nulová",J791,0)</f>
        <v>0</v>
      </c>
      <c r="BJ791" s="24" t="s">
        <v>84</v>
      </c>
      <c r="BK791" s="235">
        <f>ROUND(I791*H791,2)</f>
        <v>0</v>
      </c>
      <c r="BL791" s="24" t="s">
        <v>369</v>
      </c>
      <c r="BM791" s="24" t="s">
        <v>1635</v>
      </c>
    </row>
    <row r="792" spans="2:47" s="1" customFormat="1" ht="13.5">
      <c r="B792" s="47"/>
      <c r="C792" s="75"/>
      <c r="D792" s="236" t="s">
        <v>282</v>
      </c>
      <c r="E792" s="75"/>
      <c r="F792" s="237" t="s">
        <v>1527</v>
      </c>
      <c r="G792" s="75"/>
      <c r="H792" s="75"/>
      <c r="I792" s="194"/>
      <c r="J792" s="75"/>
      <c r="K792" s="75"/>
      <c r="L792" s="73"/>
      <c r="M792" s="238"/>
      <c r="N792" s="48"/>
      <c r="O792" s="48"/>
      <c r="P792" s="48"/>
      <c r="Q792" s="48"/>
      <c r="R792" s="48"/>
      <c r="S792" s="48"/>
      <c r="T792" s="96"/>
      <c r="AT792" s="24" t="s">
        <v>282</v>
      </c>
      <c r="AU792" s="24" t="s">
        <v>86</v>
      </c>
    </row>
    <row r="793" spans="2:63" s="10" customFormat="1" ht="29.85" customHeight="1">
      <c r="B793" s="208"/>
      <c r="C793" s="209"/>
      <c r="D793" s="210" t="s">
        <v>75</v>
      </c>
      <c r="E793" s="222" t="s">
        <v>1636</v>
      </c>
      <c r="F793" s="222" t="s">
        <v>1637</v>
      </c>
      <c r="G793" s="209"/>
      <c r="H793" s="209"/>
      <c r="I793" s="212"/>
      <c r="J793" s="223">
        <f>BK793</f>
        <v>0</v>
      </c>
      <c r="K793" s="209"/>
      <c r="L793" s="214"/>
      <c r="M793" s="215"/>
      <c r="N793" s="216"/>
      <c r="O793" s="216"/>
      <c r="P793" s="217">
        <f>SUM(P794:P820)</f>
        <v>0</v>
      </c>
      <c r="Q793" s="216"/>
      <c r="R793" s="217">
        <f>SUM(R794:R820)</f>
        <v>0.5096821000000001</v>
      </c>
      <c r="S793" s="216"/>
      <c r="T793" s="218">
        <f>SUM(T794:T820)</f>
        <v>0</v>
      </c>
      <c r="AR793" s="219" t="s">
        <v>86</v>
      </c>
      <c r="AT793" s="220" t="s">
        <v>75</v>
      </c>
      <c r="AU793" s="220" t="s">
        <v>84</v>
      </c>
      <c r="AY793" s="219" t="s">
        <v>273</v>
      </c>
      <c r="BK793" s="221">
        <f>SUM(BK794:BK820)</f>
        <v>0</v>
      </c>
    </row>
    <row r="794" spans="2:65" s="1" customFormat="1" ht="38.25" customHeight="1">
      <c r="B794" s="47"/>
      <c r="C794" s="224" t="s">
        <v>1638</v>
      </c>
      <c r="D794" s="224" t="s">
        <v>275</v>
      </c>
      <c r="E794" s="225" t="s">
        <v>1639</v>
      </c>
      <c r="F794" s="226" t="s">
        <v>1640</v>
      </c>
      <c r="G794" s="227" t="s">
        <v>295</v>
      </c>
      <c r="H794" s="228">
        <v>46.081</v>
      </c>
      <c r="I794" s="229"/>
      <c r="J794" s="230">
        <f>ROUND(I794*H794,2)</f>
        <v>0</v>
      </c>
      <c r="K794" s="226" t="s">
        <v>279</v>
      </c>
      <c r="L794" s="73"/>
      <c r="M794" s="231" t="s">
        <v>21</v>
      </c>
      <c r="N794" s="232" t="s">
        <v>47</v>
      </c>
      <c r="O794" s="48"/>
      <c r="P794" s="233">
        <f>O794*H794</f>
        <v>0</v>
      </c>
      <c r="Q794" s="233">
        <v>0.0065</v>
      </c>
      <c r="R794" s="233">
        <f>Q794*H794</f>
        <v>0.29952650000000003</v>
      </c>
      <c r="S794" s="233">
        <v>0</v>
      </c>
      <c r="T794" s="234">
        <f>S794*H794</f>
        <v>0</v>
      </c>
      <c r="AR794" s="24" t="s">
        <v>369</v>
      </c>
      <c r="AT794" s="24" t="s">
        <v>275</v>
      </c>
      <c r="AU794" s="24" t="s">
        <v>86</v>
      </c>
      <c r="AY794" s="24" t="s">
        <v>273</v>
      </c>
      <c r="BE794" s="235">
        <f>IF(N794="základní",J794,0)</f>
        <v>0</v>
      </c>
      <c r="BF794" s="235">
        <f>IF(N794="snížená",J794,0)</f>
        <v>0</v>
      </c>
      <c r="BG794" s="235">
        <f>IF(N794="zákl. přenesená",J794,0)</f>
        <v>0</v>
      </c>
      <c r="BH794" s="235">
        <f>IF(N794="sníž. přenesená",J794,0)</f>
        <v>0</v>
      </c>
      <c r="BI794" s="235">
        <f>IF(N794="nulová",J794,0)</f>
        <v>0</v>
      </c>
      <c r="BJ794" s="24" t="s">
        <v>84</v>
      </c>
      <c r="BK794" s="235">
        <f>ROUND(I794*H794,2)</f>
        <v>0</v>
      </c>
      <c r="BL794" s="24" t="s">
        <v>369</v>
      </c>
      <c r="BM794" s="24" t="s">
        <v>1641</v>
      </c>
    </row>
    <row r="795" spans="2:51" s="11" customFormat="1" ht="13.5">
      <c r="B795" s="239"/>
      <c r="C795" s="240"/>
      <c r="D795" s="236" t="s">
        <v>304</v>
      </c>
      <c r="E795" s="241" t="s">
        <v>21</v>
      </c>
      <c r="F795" s="242" t="s">
        <v>1642</v>
      </c>
      <c r="G795" s="240"/>
      <c r="H795" s="243">
        <v>25.075</v>
      </c>
      <c r="I795" s="244"/>
      <c r="J795" s="240"/>
      <c r="K795" s="240"/>
      <c r="L795" s="245"/>
      <c r="M795" s="246"/>
      <c r="N795" s="247"/>
      <c r="O795" s="247"/>
      <c r="P795" s="247"/>
      <c r="Q795" s="247"/>
      <c r="R795" s="247"/>
      <c r="S795" s="247"/>
      <c r="T795" s="248"/>
      <c r="AT795" s="249" t="s">
        <v>304</v>
      </c>
      <c r="AU795" s="249" t="s">
        <v>86</v>
      </c>
      <c r="AV795" s="11" t="s">
        <v>86</v>
      </c>
      <c r="AW795" s="11" t="s">
        <v>40</v>
      </c>
      <c r="AX795" s="11" t="s">
        <v>76</v>
      </c>
      <c r="AY795" s="249" t="s">
        <v>273</v>
      </c>
    </row>
    <row r="796" spans="2:51" s="11" customFormat="1" ht="13.5">
      <c r="B796" s="239"/>
      <c r="C796" s="240"/>
      <c r="D796" s="236" t="s">
        <v>304</v>
      </c>
      <c r="E796" s="241" t="s">
        <v>21</v>
      </c>
      <c r="F796" s="242" t="s">
        <v>1643</v>
      </c>
      <c r="G796" s="240"/>
      <c r="H796" s="243">
        <v>21.006</v>
      </c>
      <c r="I796" s="244"/>
      <c r="J796" s="240"/>
      <c r="K796" s="240"/>
      <c r="L796" s="245"/>
      <c r="M796" s="246"/>
      <c r="N796" s="247"/>
      <c r="O796" s="247"/>
      <c r="P796" s="247"/>
      <c r="Q796" s="247"/>
      <c r="R796" s="247"/>
      <c r="S796" s="247"/>
      <c r="T796" s="248"/>
      <c r="AT796" s="249" t="s">
        <v>304</v>
      </c>
      <c r="AU796" s="249" t="s">
        <v>86</v>
      </c>
      <c r="AV796" s="11" t="s">
        <v>86</v>
      </c>
      <c r="AW796" s="11" t="s">
        <v>40</v>
      </c>
      <c r="AX796" s="11" t="s">
        <v>76</v>
      </c>
      <c r="AY796" s="249" t="s">
        <v>273</v>
      </c>
    </row>
    <row r="797" spans="2:51" s="12" customFormat="1" ht="13.5">
      <c r="B797" s="250"/>
      <c r="C797" s="251"/>
      <c r="D797" s="236" t="s">
        <v>304</v>
      </c>
      <c r="E797" s="252" t="s">
        <v>21</v>
      </c>
      <c r="F797" s="253" t="s">
        <v>338</v>
      </c>
      <c r="G797" s="251"/>
      <c r="H797" s="254">
        <v>46.081</v>
      </c>
      <c r="I797" s="255"/>
      <c r="J797" s="251"/>
      <c r="K797" s="251"/>
      <c r="L797" s="256"/>
      <c r="M797" s="257"/>
      <c r="N797" s="258"/>
      <c r="O797" s="258"/>
      <c r="P797" s="258"/>
      <c r="Q797" s="258"/>
      <c r="R797" s="258"/>
      <c r="S797" s="258"/>
      <c r="T797" s="259"/>
      <c r="AT797" s="260" t="s">
        <v>304</v>
      </c>
      <c r="AU797" s="260" t="s">
        <v>86</v>
      </c>
      <c r="AV797" s="12" t="s">
        <v>280</v>
      </c>
      <c r="AW797" s="12" t="s">
        <v>40</v>
      </c>
      <c r="AX797" s="12" t="s">
        <v>84</v>
      </c>
      <c r="AY797" s="260" t="s">
        <v>273</v>
      </c>
    </row>
    <row r="798" spans="2:65" s="1" customFormat="1" ht="38.25" customHeight="1">
      <c r="B798" s="47"/>
      <c r="C798" s="224" t="s">
        <v>1644</v>
      </c>
      <c r="D798" s="224" t="s">
        <v>275</v>
      </c>
      <c r="E798" s="225" t="s">
        <v>1645</v>
      </c>
      <c r="F798" s="226" t="s">
        <v>1646</v>
      </c>
      <c r="G798" s="227" t="s">
        <v>342</v>
      </c>
      <c r="H798" s="228">
        <v>8.2</v>
      </c>
      <c r="I798" s="229"/>
      <c r="J798" s="230">
        <f>ROUND(I798*H798,2)</f>
        <v>0</v>
      </c>
      <c r="K798" s="226" t="s">
        <v>279</v>
      </c>
      <c r="L798" s="73"/>
      <c r="M798" s="231" t="s">
        <v>21</v>
      </c>
      <c r="N798" s="232" t="s">
        <v>47</v>
      </c>
      <c r="O798" s="48"/>
      <c r="P798" s="233">
        <f>O798*H798</f>
        <v>0</v>
      </c>
      <c r="Q798" s="233">
        <v>0.00456</v>
      </c>
      <c r="R798" s="233">
        <f>Q798*H798</f>
        <v>0.037391999999999995</v>
      </c>
      <c r="S798" s="233">
        <v>0</v>
      </c>
      <c r="T798" s="234">
        <f>S798*H798</f>
        <v>0</v>
      </c>
      <c r="AR798" s="24" t="s">
        <v>369</v>
      </c>
      <c r="AT798" s="24" t="s">
        <v>275</v>
      </c>
      <c r="AU798" s="24" t="s">
        <v>86</v>
      </c>
      <c r="AY798" s="24" t="s">
        <v>273</v>
      </c>
      <c r="BE798" s="235">
        <f>IF(N798="základní",J798,0)</f>
        <v>0</v>
      </c>
      <c r="BF798" s="235">
        <f>IF(N798="snížená",J798,0)</f>
        <v>0</v>
      </c>
      <c r="BG798" s="235">
        <f>IF(N798="zákl. přenesená",J798,0)</f>
        <v>0</v>
      </c>
      <c r="BH798" s="235">
        <f>IF(N798="sníž. přenesená",J798,0)</f>
        <v>0</v>
      </c>
      <c r="BI798" s="235">
        <f>IF(N798="nulová",J798,0)</f>
        <v>0</v>
      </c>
      <c r="BJ798" s="24" t="s">
        <v>84</v>
      </c>
      <c r="BK798" s="235">
        <f>ROUND(I798*H798,2)</f>
        <v>0</v>
      </c>
      <c r="BL798" s="24" t="s">
        <v>369</v>
      </c>
      <c r="BM798" s="24" t="s">
        <v>1647</v>
      </c>
    </row>
    <row r="799" spans="2:47" s="1" customFormat="1" ht="13.5">
      <c r="B799" s="47"/>
      <c r="C799" s="75"/>
      <c r="D799" s="236" t="s">
        <v>282</v>
      </c>
      <c r="E799" s="75"/>
      <c r="F799" s="237" t="s">
        <v>1648</v>
      </c>
      <c r="G799" s="75"/>
      <c r="H799" s="75"/>
      <c r="I799" s="194"/>
      <c r="J799" s="75"/>
      <c r="K799" s="75"/>
      <c r="L799" s="73"/>
      <c r="M799" s="238"/>
      <c r="N799" s="48"/>
      <c r="O799" s="48"/>
      <c r="P799" s="48"/>
      <c r="Q799" s="48"/>
      <c r="R799" s="48"/>
      <c r="S799" s="48"/>
      <c r="T799" s="96"/>
      <c r="AT799" s="24" t="s">
        <v>282</v>
      </c>
      <c r="AU799" s="24" t="s">
        <v>86</v>
      </c>
    </row>
    <row r="800" spans="2:65" s="1" customFormat="1" ht="25.5" customHeight="1">
      <c r="B800" s="47"/>
      <c r="C800" s="224" t="s">
        <v>1649</v>
      </c>
      <c r="D800" s="224" t="s">
        <v>275</v>
      </c>
      <c r="E800" s="225" t="s">
        <v>1650</v>
      </c>
      <c r="F800" s="226" t="s">
        <v>1651</v>
      </c>
      <c r="G800" s="227" t="s">
        <v>342</v>
      </c>
      <c r="H800" s="228">
        <v>3</v>
      </c>
      <c r="I800" s="229"/>
      <c r="J800" s="230">
        <f>ROUND(I800*H800,2)</f>
        <v>0</v>
      </c>
      <c r="K800" s="226" t="s">
        <v>279</v>
      </c>
      <c r="L800" s="73"/>
      <c r="M800" s="231" t="s">
        <v>21</v>
      </c>
      <c r="N800" s="232" t="s">
        <v>47</v>
      </c>
      <c r="O800" s="48"/>
      <c r="P800" s="233">
        <f>O800*H800</f>
        <v>0</v>
      </c>
      <c r="Q800" s="233">
        <v>0.00422</v>
      </c>
      <c r="R800" s="233">
        <f>Q800*H800</f>
        <v>0.01266</v>
      </c>
      <c r="S800" s="233">
        <v>0</v>
      </c>
      <c r="T800" s="234">
        <f>S800*H800</f>
        <v>0</v>
      </c>
      <c r="AR800" s="24" t="s">
        <v>369</v>
      </c>
      <c r="AT800" s="24" t="s">
        <v>275</v>
      </c>
      <c r="AU800" s="24" t="s">
        <v>86</v>
      </c>
      <c r="AY800" s="24" t="s">
        <v>273</v>
      </c>
      <c r="BE800" s="235">
        <f>IF(N800="základní",J800,0)</f>
        <v>0</v>
      </c>
      <c r="BF800" s="235">
        <f>IF(N800="snížená",J800,0)</f>
        <v>0</v>
      </c>
      <c r="BG800" s="235">
        <f>IF(N800="zákl. přenesená",J800,0)</f>
        <v>0</v>
      </c>
      <c r="BH800" s="235">
        <f>IF(N800="sníž. přenesená",J800,0)</f>
        <v>0</v>
      </c>
      <c r="BI800" s="235">
        <f>IF(N800="nulová",J800,0)</f>
        <v>0</v>
      </c>
      <c r="BJ800" s="24" t="s">
        <v>84</v>
      </c>
      <c r="BK800" s="235">
        <f>ROUND(I800*H800,2)</f>
        <v>0</v>
      </c>
      <c r="BL800" s="24" t="s">
        <v>369</v>
      </c>
      <c r="BM800" s="24" t="s">
        <v>1652</v>
      </c>
    </row>
    <row r="801" spans="2:47" s="1" customFormat="1" ht="13.5">
      <c r="B801" s="47"/>
      <c r="C801" s="75"/>
      <c r="D801" s="236" t="s">
        <v>282</v>
      </c>
      <c r="E801" s="75"/>
      <c r="F801" s="237" t="s">
        <v>1648</v>
      </c>
      <c r="G801" s="75"/>
      <c r="H801" s="75"/>
      <c r="I801" s="194"/>
      <c r="J801" s="75"/>
      <c r="K801" s="75"/>
      <c r="L801" s="73"/>
      <c r="M801" s="238"/>
      <c r="N801" s="48"/>
      <c r="O801" s="48"/>
      <c r="P801" s="48"/>
      <c r="Q801" s="48"/>
      <c r="R801" s="48"/>
      <c r="S801" s="48"/>
      <c r="T801" s="96"/>
      <c r="AT801" s="24" t="s">
        <v>282</v>
      </c>
      <c r="AU801" s="24" t="s">
        <v>86</v>
      </c>
    </row>
    <row r="802" spans="2:65" s="1" customFormat="1" ht="25.5" customHeight="1">
      <c r="B802" s="47"/>
      <c r="C802" s="224" t="s">
        <v>1653</v>
      </c>
      <c r="D802" s="224" t="s">
        <v>275</v>
      </c>
      <c r="E802" s="225" t="s">
        <v>1654</v>
      </c>
      <c r="F802" s="226" t="s">
        <v>1655</v>
      </c>
      <c r="G802" s="227" t="s">
        <v>342</v>
      </c>
      <c r="H802" s="228">
        <v>3</v>
      </c>
      <c r="I802" s="229"/>
      <c r="J802" s="230">
        <f>ROUND(I802*H802,2)</f>
        <v>0</v>
      </c>
      <c r="K802" s="226" t="s">
        <v>279</v>
      </c>
      <c r="L802" s="73"/>
      <c r="M802" s="231" t="s">
        <v>21</v>
      </c>
      <c r="N802" s="232" t="s">
        <v>47</v>
      </c>
      <c r="O802" s="48"/>
      <c r="P802" s="233">
        <f>O802*H802</f>
        <v>0</v>
      </c>
      <c r="Q802" s="233">
        <v>0.00439</v>
      </c>
      <c r="R802" s="233">
        <f>Q802*H802</f>
        <v>0.01317</v>
      </c>
      <c r="S802" s="233">
        <v>0</v>
      </c>
      <c r="T802" s="234">
        <f>S802*H802</f>
        <v>0</v>
      </c>
      <c r="AR802" s="24" t="s">
        <v>369</v>
      </c>
      <c r="AT802" s="24" t="s">
        <v>275</v>
      </c>
      <c r="AU802" s="24" t="s">
        <v>86</v>
      </c>
      <c r="AY802" s="24" t="s">
        <v>273</v>
      </c>
      <c r="BE802" s="235">
        <f>IF(N802="základní",J802,0)</f>
        <v>0</v>
      </c>
      <c r="BF802" s="235">
        <f>IF(N802="snížená",J802,0)</f>
        <v>0</v>
      </c>
      <c r="BG802" s="235">
        <f>IF(N802="zákl. přenesená",J802,0)</f>
        <v>0</v>
      </c>
      <c r="BH802" s="235">
        <f>IF(N802="sníž. přenesená",J802,0)</f>
        <v>0</v>
      </c>
      <c r="BI802" s="235">
        <f>IF(N802="nulová",J802,0)</f>
        <v>0</v>
      </c>
      <c r="BJ802" s="24" t="s">
        <v>84</v>
      </c>
      <c r="BK802" s="235">
        <f>ROUND(I802*H802,2)</f>
        <v>0</v>
      </c>
      <c r="BL802" s="24" t="s">
        <v>369</v>
      </c>
      <c r="BM802" s="24" t="s">
        <v>1656</v>
      </c>
    </row>
    <row r="803" spans="2:47" s="1" customFormat="1" ht="13.5">
      <c r="B803" s="47"/>
      <c r="C803" s="75"/>
      <c r="D803" s="236" t="s">
        <v>282</v>
      </c>
      <c r="E803" s="75"/>
      <c r="F803" s="237" t="s">
        <v>1648</v>
      </c>
      <c r="G803" s="75"/>
      <c r="H803" s="75"/>
      <c r="I803" s="194"/>
      <c r="J803" s="75"/>
      <c r="K803" s="75"/>
      <c r="L803" s="73"/>
      <c r="M803" s="238"/>
      <c r="N803" s="48"/>
      <c r="O803" s="48"/>
      <c r="P803" s="48"/>
      <c r="Q803" s="48"/>
      <c r="R803" s="48"/>
      <c r="S803" s="48"/>
      <c r="T803" s="96"/>
      <c r="AT803" s="24" t="s">
        <v>282</v>
      </c>
      <c r="AU803" s="24" t="s">
        <v>86</v>
      </c>
    </row>
    <row r="804" spans="2:65" s="1" customFormat="1" ht="25.5" customHeight="1">
      <c r="B804" s="47"/>
      <c r="C804" s="224" t="s">
        <v>1657</v>
      </c>
      <c r="D804" s="224" t="s">
        <v>275</v>
      </c>
      <c r="E804" s="225" t="s">
        <v>1658</v>
      </c>
      <c r="F804" s="226" t="s">
        <v>1659</v>
      </c>
      <c r="G804" s="227" t="s">
        <v>342</v>
      </c>
      <c r="H804" s="228">
        <v>12</v>
      </c>
      <c r="I804" s="229"/>
      <c r="J804" s="230">
        <f>ROUND(I804*H804,2)</f>
        <v>0</v>
      </c>
      <c r="K804" s="226" t="s">
        <v>279</v>
      </c>
      <c r="L804" s="73"/>
      <c r="M804" s="231" t="s">
        <v>21</v>
      </c>
      <c r="N804" s="232" t="s">
        <v>47</v>
      </c>
      <c r="O804" s="48"/>
      <c r="P804" s="233">
        <f>O804*H804</f>
        <v>0</v>
      </c>
      <c r="Q804" s="233">
        <v>0.00218</v>
      </c>
      <c r="R804" s="233">
        <f>Q804*H804</f>
        <v>0.026160000000000003</v>
      </c>
      <c r="S804" s="233">
        <v>0</v>
      </c>
      <c r="T804" s="234">
        <f>S804*H804</f>
        <v>0</v>
      </c>
      <c r="AR804" s="24" t="s">
        <v>369</v>
      </c>
      <c r="AT804" s="24" t="s">
        <v>275</v>
      </c>
      <c r="AU804" s="24" t="s">
        <v>86</v>
      </c>
      <c r="AY804" s="24" t="s">
        <v>273</v>
      </c>
      <c r="BE804" s="235">
        <f>IF(N804="základní",J804,0)</f>
        <v>0</v>
      </c>
      <c r="BF804" s="235">
        <f>IF(N804="snížená",J804,0)</f>
        <v>0</v>
      </c>
      <c r="BG804" s="235">
        <f>IF(N804="zákl. přenesená",J804,0)</f>
        <v>0</v>
      </c>
      <c r="BH804" s="235">
        <f>IF(N804="sníž. přenesená",J804,0)</f>
        <v>0</v>
      </c>
      <c r="BI804" s="235">
        <f>IF(N804="nulová",J804,0)</f>
        <v>0</v>
      </c>
      <c r="BJ804" s="24" t="s">
        <v>84</v>
      </c>
      <c r="BK804" s="235">
        <f>ROUND(I804*H804,2)</f>
        <v>0</v>
      </c>
      <c r="BL804" s="24" t="s">
        <v>369</v>
      </c>
      <c r="BM804" s="24" t="s">
        <v>1660</v>
      </c>
    </row>
    <row r="805" spans="2:47" s="1" customFormat="1" ht="13.5">
      <c r="B805" s="47"/>
      <c r="C805" s="75"/>
      <c r="D805" s="236" t="s">
        <v>282</v>
      </c>
      <c r="E805" s="75"/>
      <c r="F805" s="237" t="s">
        <v>1648</v>
      </c>
      <c r="G805" s="75"/>
      <c r="H805" s="75"/>
      <c r="I805" s="194"/>
      <c r="J805" s="75"/>
      <c r="K805" s="75"/>
      <c r="L805" s="73"/>
      <c r="M805" s="238"/>
      <c r="N805" s="48"/>
      <c r="O805" s="48"/>
      <c r="P805" s="48"/>
      <c r="Q805" s="48"/>
      <c r="R805" s="48"/>
      <c r="S805" s="48"/>
      <c r="T805" s="96"/>
      <c r="AT805" s="24" t="s">
        <v>282</v>
      </c>
      <c r="AU805" s="24" t="s">
        <v>86</v>
      </c>
    </row>
    <row r="806" spans="2:65" s="1" customFormat="1" ht="25.5" customHeight="1">
      <c r="B806" s="47"/>
      <c r="C806" s="224" t="s">
        <v>1661</v>
      </c>
      <c r="D806" s="224" t="s">
        <v>275</v>
      </c>
      <c r="E806" s="225" t="s">
        <v>1662</v>
      </c>
      <c r="F806" s="226" t="s">
        <v>1663</v>
      </c>
      <c r="G806" s="227" t="s">
        <v>342</v>
      </c>
      <c r="H806" s="228">
        <v>16.5</v>
      </c>
      <c r="I806" s="229"/>
      <c r="J806" s="230">
        <f>ROUND(I806*H806,2)</f>
        <v>0</v>
      </c>
      <c r="K806" s="226" t="s">
        <v>279</v>
      </c>
      <c r="L806" s="73"/>
      <c r="M806" s="231" t="s">
        <v>21</v>
      </c>
      <c r="N806" s="232" t="s">
        <v>47</v>
      </c>
      <c r="O806" s="48"/>
      <c r="P806" s="233">
        <f>O806*H806</f>
        <v>0</v>
      </c>
      <c r="Q806" s="233">
        <v>0.00227</v>
      </c>
      <c r="R806" s="233">
        <f>Q806*H806</f>
        <v>0.037454999999999995</v>
      </c>
      <c r="S806" s="233">
        <v>0</v>
      </c>
      <c r="T806" s="234">
        <f>S806*H806</f>
        <v>0</v>
      </c>
      <c r="AR806" s="24" t="s">
        <v>369</v>
      </c>
      <c r="AT806" s="24" t="s">
        <v>275</v>
      </c>
      <c r="AU806" s="24" t="s">
        <v>86</v>
      </c>
      <c r="AY806" s="24" t="s">
        <v>273</v>
      </c>
      <c r="BE806" s="235">
        <f>IF(N806="základní",J806,0)</f>
        <v>0</v>
      </c>
      <c r="BF806" s="235">
        <f>IF(N806="snížená",J806,0)</f>
        <v>0</v>
      </c>
      <c r="BG806" s="235">
        <f>IF(N806="zákl. přenesená",J806,0)</f>
        <v>0</v>
      </c>
      <c r="BH806" s="235">
        <f>IF(N806="sníž. přenesená",J806,0)</f>
        <v>0</v>
      </c>
      <c r="BI806" s="235">
        <f>IF(N806="nulová",J806,0)</f>
        <v>0</v>
      </c>
      <c r="BJ806" s="24" t="s">
        <v>84</v>
      </c>
      <c r="BK806" s="235">
        <f>ROUND(I806*H806,2)</f>
        <v>0</v>
      </c>
      <c r="BL806" s="24" t="s">
        <v>369</v>
      </c>
      <c r="BM806" s="24" t="s">
        <v>1664</v>
      </c>
    </row>
    <row r="807" spans="2:47" s="1" customFormat="1" ht="13.5">
      <c r="B807" s="47"/>
      <c r="C807" s="75"/>
      <c r="D807" s="236" t="s">
        <v>282</v>
      </c>
      <c r="E807" s="75"/>
      <c r="F807" s="237" t="s">
        <v>1648</v>
      </c>
      <c r="G807" s="75"/>
      <c r="H807" s="75"/>
      <c r="I807" s="194"/>
      <c r="J807" s="75"/>
      <c r="K807" s="75"/>
      <c r="L807" s="73"/>
      <c r="M807" s="238"/>
      <c r="N807" s="48"/>
      <c r="O807" s="48"/>
      <c r="P807" s="48"/>
      <c r="Q807" s="48"/>
      <c r="R807" s="48"/>
      <c r="S807" s="48"/>
      <c r="T807" s="96"/>
      <c r="AT807" s="24" t="s">
        <v>282</v>
      </c>
      <c r="AU807" s="24" t="s">
        <v>86</v>
      </c>
    </row>
    <row r="808" spans="2:65" s="1" customFormat="1" ht="25.5" customHeight="1">
      <c r="B808" s="47"/>
      <c r="C808" s="224" t="s">
        <v>1665</v>
      </c>
      <c r="D808" s="224" t="s">
        <v>275</v>
      </c>
      <c r="E808" s="225" t="s">
        <v>1666</v>
      </c>
      <c r="F808" s="226" t="s">
        <v>1667</v>
      </c>
      <c r="G808" s="227" t="s">
        <v>342</v>
      </c>
      <c r="H808" s="228">
        <v>2.55</v>
      </c>
      <c r="I808" s="229"/>
      <c r="J808" s="230">
        <f>ROUND(I808*H808,2)</f>
        <v>0</v>
      </c>
      <c r="K808" s="226" t="s">
        <v>279</v>
      </c>
      <c r="L808" s="73"/>
      <c r="M808" s="231" t="s">
        <v>21</v>
      </c>
      <c r="N808" s="232" t="s">
        <v>47</v>
      </c>
      <c r="O808" s="48"/>
      <c r="P808" s="233">
        <f>O808*H808</f>
        <v>0</v>
      </c>
      <c r="Q808" s="233">
        <v>0.00358</v>
      </c>
      <c r="R808" s="233">
        <f>Q808*H808</f>
        <v>0.009128999999999998</v>
      </c>
      <c r="S808" s="233">
        <v>0</v>
      </c>
      <c r="T808" s="234">
        <f>S808*H808</f>
        <v>0</v>
      </c>
      <c r="AR808" s="24" t="s">
        <v>369</v>
      </c>
      <c r="AT808" s="24" t="s">
        <v>275</v>
      </c>
      <c r="AU808" s="24" t="s">
        <v>86</v>
      </c>
      <c r="AY808" s="24" t="s">
        <v>273</v>
      </c>
      <c r="BE808" s="235">
        <f>IF(N808="základní",J808,0)</f>
        <v>0</v>
      </c>
      <c r="BF808" s="235">
        <f>IF(N808="snížená",J808,0)</f>
        <v>0</v>
      </c>
      <c r="BG808" s="235">
        <f>IF(N808="zákl. přenesená",J808,0)</f>
        <v>0</v>
      </c>
      <c r="BH808" s="235">
        <f>IF(N808="sníž. přenesená",J808,0)</f>
        <v>0</v>
      </c>
      <c r="BI808" s="235">
        <f>IF(N808="nulová",J808,0)</f>
        <v>0</v>
      </c>
      <c r="BJ808" s="24" t="s">
        <v>84</v>
      </c>
      <c r="BK808" s="235">
        <f>ROUND(I808*H808,2)</f>
        <v>0</v>
      </c>
      <c r="BL808" s="24" t="s">
        <v>369</v>
      </c>
      <c r="BM808" s="24" t="s">
        <v>1668</v>
      </c>
    </row>
    <row r="809" spans="2:51" s="11" customFormat="1" ht="13.5">
      <c r="B809" s="239"/>
      <c r="C809" s="240"/>
      <c r="D809" s="236" t="s">
        <v>304</v>
      </c>
      <c r="E809" s="241" t="s">
        <v>21</v>
      </c>
      <c r="F809" s="242" t="s">
        <v>1669</v>
      </c>
      <c r="G809" s="240"/>
      <c r="H809" s="243">
        <v>2.55</v>
      </c>
      <c r="I809" s="244"/>
      <c r="J809" s="240"/>
      <c r="K809" s="240"/>
      <c r="L809" s="245"/>
      <c r="M809" s="246"/>
      <c r="N809" s="247"/>
      <c r="O809" s="247"/>
      <c r="P809" s="247"/>
      <c r="Q809" s="247"/>
      <c r="R809" s="247"/>
      <c r="S809" s="247"/>
      <c r="T809" s="248"/>
      <c r="AT809" s="249" t="s">
        <v>304</v>
      </c>
      <c r="AU809" s="249" t="s">
        <v>86</v>
      </c>
      <c r="AV809" s="11" t="s">
        <v>86</v>
      </c>
      <c r="AW809" s="11" t="s">
        <v>40</v>
      </c>
      <c r="AX809" s="11" t="s">
        <v>84</v>
      </c>
      <c r="AY809" s="249" t="s">
        <v>273</v>
      </c>
    </row>
    <row r="810" spans="2:65" s="1" customFormat="1" ht="25.5" customHeight="1">
      <c r="B810" s="47"/>
      <c r="C810" s="224" t="s">
        <v>1670</v>
      </c>
      <c r="D810" s="224" t="s">
        <v>275</v>
      </c>
      <c r="E810" s="225" t="s">
        <v>1671</v>
      </c>
      <c r="F810" s="226" t="s">
        <v>1672</v>
      </c>
      <c r="G810" s="227" t="s">
        <v>278</v>
      </c>
      <c r="H810" s="228">
        <v>1</v>
      </c>
      <c r="I810" s="229"/>
      <c r="J810" s="230">
        <f>ROUND(I810*H810,2)</f>
        <v>0</v>
      </c>
      <c r="K810" s="226" t="s">
        <v>279</v>
      </c>
      <c r="L810" s="73"/>
      <c r="M810" s="231" t="s">
        <v>21</v>
      </c>
      <c r="N810" s="232" t="s">
        <v>47</v>
      </c>
      <c r="O810" s="48"/>
      <c r="P810" s="233">
        <f>O810*H810</f>
        <v>0</v>
      </c>
      <c r="Q810" s="233">
        <v>0</v>
      </c>
      <c r="R810" s="233">
        <f>Q810*H810</f>
        <v>0</v>
      </c>
      <c r="S810" s="233">
        <v>0</v>
      </c>
      <c r="T810" s="234">
        <f>S810*H810</f>
        <v>0</v>
      </c>
      <c r="AR810" s="24" t="s">
        <v>369</v>
      </c>
      <c r="AT810" s="24" t="s">
        <v>275</v>
      </c>
      <c r="AU810" s="24" t="s">
        <v>86</v>
      </c>
      <c r="AY810" s="24" t="s">
        <v>273</v>
      </c>
      <c r="BE810" s="235">
        <f>IF(N810="základní",J810,0)</f>
        <v>0</v>
      </c>
      <c r="BF810" s="235">
        <f>IF(N810="snížená",J810,0)</f>
        <v>0</v>
      </c>
      <c r="BG810" s="235">
        <f>IF(N810="zákl. přenesená",J810,0)</f>
        <v>0</v>
      </c>
      <c r="BH810" s="235">
        <f>IF(N810="sníž. přenesená",J810,0)</f>
        <v>0</v>
      </c>
      <c r="BI810" s="235">
        <f>IF(N810="nulová",J810,0)</f>
        <v>0</v>
      </c>
      <c r="BJ810" s="24" t="s">
        <v>84</v>
      </c>
      <c r="BK810" s="235">
        <f>ROUND(I810*H810,2)</f>
        <v>0</v>
      </c>
      <c r="BL810" s="24" t="s">
        <v>369</v>
      </c>
      <c r="BM810" s="24" t="s">
        <v>1673</v>
      </c>
    </row>
    <row r="811" spans="2:51" s="11" customFormat="1" ht="13.5">
      <c r="B811" s="239"/>
      <c r="C811" s="240"/>
      <c r="D811" s="236" t="s">
        <v>304</v>
      </c>
      <c r="E811" s="241" t="s">
        <v>21</v>
      </c>
      <c r="F811" s="242" t="s">
        <v>1674</v>
      </c>
      <c r="G811" s="240"/>
      <c r="H811" s="243">
        <v>1</v>
      </c>
      <c r="I811" s="244"/>
      <c r="J811" s="240"/>
      <c r="K811" s="240"/>
      <c r="L811" s="245"/>
      <c r="M811" s="246"/>
      <c r="N811" s="247"/>
      <c r="O811" s="247"/>
      <c r="P811" s="247"/>
      <c r="Q811" s="247"/>
      <c r="R811" s="247"/>
      <c r="S811" s="247"/>
      <c r="T811" s="248"/>
      <c r="AT811" s="249" t="s">
        <v>304</v>
      </c>
      <c r="AU811" s="249" t="s">
        <v>86</v>
      </c>
      <c r="AV811" s="11" t="s">
        <v>86</v>
      </c>
      <c r="AW811" s="11" t="s">
        <v>40</v>
      </c>
      <c r="AX811" s="11" t="s">
        <v>84</v>
      </c>
      <c r="AY811" s="249" t="s">
        <v>273</v>
      </c>
    </row>
    <row r="812" spans="2:65" s="1" customFormat="1" ht="25.5" customHeight="1">
      <c r="B812" s="47"/>
      <c r="C812" s="261" t="s">
        <v>1675</v>
      </c>
      <c r="D812" s="261" t="s">
        <v>347</v>
      </c>
      <c r="E812" s="262" t="s">
        <v>1676</v>
      </c>
      <c r="F812" s="263" t="s">
        <v>1677</v>
      </c>
      <c r="G812" s="264" t="s">
        <v>278</v>
      </c>
      <c r="H812" s="265">
        <v>1</v>
      </c>
      <c r="I812" s="266"/>
      <c r="J812" s="267">
        <f>ROUND(I812*H812,2)</f>
        <v>0</v>
      </c>
      <c r="K812" s="263" t="s">
        <v>21</v>
      </c>
      <c r="L812" s="268"/>
      <c r="M812" s="269" t="s">
        <v>21</v>
      </c>
      <c r="N812" s="270" t="s">
        <v>47</v>
      </c>
      <c r="O812" s="48"/>
      <c r="P812" s="233">
        <f>O812*H812</f>
        <v>0</v>
      </c>
      <c r="Q812" s="233">
        <v>0.0054</v>
      </c>
      <c r="R812" s="233">
        <f>Q812*H812</f>
        <v>0.0054</v>
      </c>
      <c r="S812" s="233">
        <v>0</v>
      </c>
      <c r="T812" s="234">
        <f>S812*H812</f>
        <v>0</v>
      </c>
      <c r="AR812" s="24" t="s">
        <v>453</v>
      </c>
      <c r="AT812" s="24" t="s">
        <v>347</v>
      </c>
      <c r="AU812" s="24" t="s">
        <v>86</v>
      </c>
      <c r="AY812" s="24" t="s">
        <v>273</v>
      </c>
      <c r="BE812" s="235">
        <f>IF(N812="základní",J812,0)</f>
        <v>0</v>
      </c>
      <c r="BF812" s="235">
        <f>IF(N812="snížená",J812,0)</f>
        <v>0</v>
      </c>
      <c r="BG812" s="235">
        <f>IF(N812="zákl. přenesená",J812,0)</f>
        <v>0</v>
      </c>
      <c r="BH812" s="235">
        <f>IF(N812="sníž. přenesená",J812,0)</f>
        <v>0</v>
      </c>
      <c r="BI812" s="235">
        <f>IF(N812="nulová",J812,0)</f>
        <v>0</v>
      </c>
      <c r="BJ812" s="24" t="s">
        <v>84</v>
      </c>
      <c r="BK812" s="235">
        <f>ROUND(I812*H812,2)</f>
        <v>0</v>
      </c>
      <c r="BL812" s="24" t="s">
        <v>369</v>
      </c>
      <c r="BM812" s="24" t="s">
        <v>1678</v>
      </c>
    </row>
    <row r="813" spans="2:65" s="1" customFormat="1" ht="25.5" customHeight="1">
      <c r="B813" s="47"/>
      <c r="C813" s="224" t="s">
        <v>1679</v>
      </c>
      <c r="D813" s="224" t="s">
        <v>275</v>
      </c>
      <c r="E813" s="225" t="s">
        <v>1680</v>
      </c>
      <c r="F813" s="226" t="s">
        <v>1681</v>
      </c>
      <c r="G813" s="227" t="s">
        <v>342</v>
      </c>
      <c r="H813" s="228">
        <v>0.61</v>
      </c>
      <c r="I813" s="229"/>
      <c r="J813" s="230">
        <f>ROUND(I813*H813,2)</f>
        <v>0</v>
      </c>
      <c r="K813" s="226" t="s">
        <v>279</v>
      </c>
      <c r="L813" s="73"/>
      <c r="M813" s="231" t="s">
        <v>21</v>
      </c>
      <c r="N813" s="232" t="s">
        <v>47</v>
      </c>
      <c r="O813" s="48"/>
      <c r="P813" s="233">
        <f>O813*H813</f>
        <v>0</v>
      </c>
      <c r="Q813" s="233">
        <v>0.00436</v>
      </c>
      <c r="R813" s="233">
        <f>Q813*H813</f>
        <v>0.0026596000000000002</v>
      </c>
      <c r="S813" s="233">
        <v>0</v>
      </c>
      <c r="T813" s="234">
        <f>S813*H813</f>
        <v>0</v>
      </c>
      <c r="AR813" s="24" t="s">
        <v>369</v>
      </c>
      <c r="AT813" s="24" t="s">
        <v>275</v>
      </c>
      <c r="AU813" s="24" t="s">
        <v>86</v>
      </c>
      <c r="AY813" s="24" t="s">
        <v>273</v>
      </c>
      <c r="BE813" s="235">
        <f>IF(N813="základní",J813,0)</f>
        <v>0</v>
      </c>
      <c r="BF813" s="235">
        <f>IF(N813="snížená",J813,0)</f>
        <v>0</v>
      </c>
      <c r="BG813" s="235">
        <f>IF(N813="zákl. přenesená",J813,0)</f>
        <v>0</v>
      </c>
      <c r="BH813" s="235">
        <f>IF(N813="sníž. přenesená",J813,0)</f>
        <v>0</v>
      </c>
      <c r="BI813" s="235">
        <f>IF(N813="nulová",J813,0)</f>
        <v>0</v>
      </c>
      <c r="BJ813" s="24" t="s">
        <v>84</v>
      </c>
      <c r="BK813" s="235">
        <f>ROUND(I813*H813,2)</f>
        <v>0</v>
      </c>
      <c r="BL813" s="24" t="s">
        <v>369</v>
      </c>
      <c r="BM813" s="24" t="s">
        <v>1682</v>
      </c>
    </row>
    <row r="814" spans="2:65" s="1" customFormat="1" ht="38.25" customHeight="1">
      <c r="B814" s="47"/>
      <c r="C814" s="224" t="s">
        <v>1683</v>
      </c>
      <c r="D814" s="224" t="s">
        <v>275</v>
      </c>
      <c r="E814" s="225" t="s">
        <v>1684</v>
      </c>
      <c r="F814" s="226" t="s">
        <v>1685</v>
      </c>
      <c r="G814" s="227" t="s">
        <v>278</v>
      </c>
      <c r="H814" s="228">
        <v>1</v>
      </c>
      <c r="I814" s="229"/>
      <c r="J814" s="230">
        <f>ROUND(I814*H814,2)</f>
        <v>0</v>
      </c>
      <c r="K814" s="226" t="s">
        <v>279</v>
      </c>
      <c r="L814" s="73"/>
      <c r="M814" s="231" t="s">
        <v>21</v>
      </c>
      <c r="N814" s="232" t="s">
        <v>47</v>
      </c>
      <c r="O814" s="48"/>
      <c r="P814" s="233">
        <f>O814*H814</f>
        <v>0</v>
      </c>
      <c r="Q814" s="233">
        <v>0.00396</v>
      </c>
      <c r="R814" s="233">
        <f>Q814*H814</f>
        <v>0.00396</v>
      </c>
      <c r="S814" s="233">
        <v>0</v>
      </c>
      <c r="T814" s="234">
        <f>S814*H814</f>
        <v>0</v>
      </c>
      <c r="AR814" s="24" t="s">
        <v>369</v>
      </c>
      <c r="AT814" s="24" t="s">
        <v>275</v>
      </c>
      <c r="AU814" s="24" t="s">
        <v>86</v>
      </c>
      <c r="AY814" s="24" t="s">
        <v>273</v>
      </c>
      <c r="BE814" s="235">
        <f>IF(N814="základní",J814,0)</f>
        <v>0</v>
      </c>
      <c r="BF814" s="235">
        <f>IF(N814="snížená",J814,0)</f>
        <v>0</v>
      </c>
      <c r="BG814" s="235">
        <f>IF(N814="zákl. přenesená",J814,0)</f>
        <v>0</v>
      </c>
      <c r="BH814" s="235">
        <f>IF(N814="sníž. přenesená",J814,0)</f>
        <v>0</v>
      </c>
      <c r="BI814" s="235">
        <f>IF(N814="nulová",J814,0)</f>
        <v>0</v>
      </c>
      <c r="BJ814" s="24" t="s">
        <v>84</v>
      </c>
      <c r="BK814" s="235">
        <f>ROUND(I814*H814,2)</f>
        <v>0</v>
      </c>
      <c r="BL814" s="24" t="s">
        <v>369</v>
      </c>
      <c r="BM814" s="24" t="s">
        <v>1686</v>
      </c>
    </row>
    <row r="815" spans="2:65" s="1" customFormat="1" ht="38.25" customHeight="1">
      <c r="B815" s="47"/>
      <c r="C815" s="224" t="s">
        <v>1687</v>
      </c>
      <c r="D815" s="224" t="s">
        <v>275</v>
      </c>
      <c r="E815" s="225" t="s">
        <v>1688</v>
      </c>
      <c r="F815" s="226" t="s">
        <v>1689</v>
      </c>
      <c r="G815" s="227" t="s">
        <v>278</v>
      </c>
      <c r="H815" s="228">
        <v>1</v>
      </c>
      <c r="I815" s="229"/>
      <c r="J815" s="230">
        <f>ROUND(I815*H815,2)</f>
        <v>0</v>
      </c>
      <c r="K815" s="226" t="s">
        <v>279</v>
      </c>
      <c r="L815" s="73"/>
      <c r="M815" s="231" t="s">
        <v>21</v>
      </c>
      <c r="N815" s="232" t="s">
        <v>47</v>
      </c>
      <c r="O815" s="48"/>
      <c r="P815" s="233">
        <f>O815*H815</f>
        <v>0</v>
      </c>
      <c r="Q815" s="233">
        <v>0.00752</v>
      </c>
      <c r="R815" s="233">
        <f>Q815*H815</f>
        <v>0.00752</v>
      </c>
      <c r="S815" s="233">
        <v>0</v>
      </c>
      <c r="T815" s="234">
        <f>S815*H815</f>
        <v>0</v>
      </c>
      <c r="AR815" s="24" t="s">
        <v>369</v>
      </c>
      <c r="AT815" s="24" t="s">
        <v>275</v>
      </c>
      <c r="AU815" s="24" t="s">
        <v>86</v>
      </c>
      <c r="AY815" s="24" t="s">
        <v>273</v>
      </c>
      <c r="BE815" s="235">
        <f>IF(N815="základní",J815,0)</f>
        <v>0</v>
      </c>
      <c r="BF815" s="235">
        <f>IF(N815="snížená",J815,0)</f>
        <v>0</v>
      </c>
      <c r="BG815" s="235">
        <f>IF(N815="zákl. přenesená",J815,0)</f>
        <v>0</v>
      </c>
      <c r="BH815" s="235">
        <f>IF(N815="sníž. přenesená",J815,0)</f>
        <v>0</v>
      </c>
      <c r="BI815" s="235">
        <f>IF(N815="nulová",J815,0)</f>
        <v>0</v>
      </c>
      <c r="BJ815" s="24" t="s">
        <v>84</v>
      </c>
      <c r="BK815" s="235">
        <f>ROUND(I815*H815,2)</f>
        <v>0</v>
      </c>
      <c r="BL815" s="24" t="s">
        <v>369</v>
      </c>
      <c r="BM815" s="24" t="s">
        <v>1690</v>
      </c>
    </row>
    <row r="816" spans="2:65" s="1" customFormat="1" ht="25.5" customHeight="1">
      <c r="B816" s="47"/>
      <c r="C816" s="224" t="s">
        <v>1691</v>
      </c>
      <c r="D816" s="224" t="s">
        <v>275</v>
      </c>
      <c r="E816" s="225" t="s">
        <v>1692</v>
      </c>
      <c r="F816" s="226" t="s">
        <v>1693</v>
      </c>
      <c r="G816" s="227" t="s">
        <v>342</v>
      </c>
      <c r="H816" s="228">
        <v>16.5</v>
      </c>
      <c r="I816" s="229"/>
      <c r="J816" s="230">
        <f>ROUND(I816*H816,2)</f>
        <v>0</v>
      </c>
      <c r="K816" s="226" t="s">
        <v>279</v>
      </c>
      <c r="L816" s="73"/>
      <c r="M816" s="231" t="s">
        <v>21</v>
      </c>
      <c r="N816" s="232" t="s">
        <v>47</v>
      </c>
      <c r="O816" s="48"/>
      <c r="P816" s="233">
        <f>O816*H816</f>
        <v>0</v>
      </c>
      <c r="Q816" s="233">
        <v>0.00174</v>
      </c>
      <c r="R816" s="233">
        <f>Q816*H816</f>
        <v>0.02871</v>
      </c>
      <c r="S816" s="233">
        <v>0</v>
      </c>
      <c r="T816" s="234">
        <f>S816*H816</f>
        <v>0</v>
      </c>
      <c r="AR816" s="24" t="s">
        <v>369</v>
      </c>
      <c r="AT816" s="24" t="s">
        <v>275</v>
      </c>
      <c r="AU816" s="24" t="s">
        <v>86</v>
      </c>
      <c r="AY816" s="24" t="s">
        <v>273</v>
      </c>
      <c r="BE816" s="235">
        <f>IF(N816="základní",J816,0)</f>
        <v>0</v>
      </c>
      <c r="BF816" s="235">
        <f>IF(N816="snížená",J816,0)</f>
        <v>0</v>
      </c>
      <c r="BG816" s="235">
        <f>IF(N816="zákl. přenesená",J816,0)</f>
        <v>0</v>
      </c>
      <c r="BH816" s="235">
        <f>IF(N816="sníž. přenesená",J816,0)</f>
        <v>0</v>
      </c>
      <c r="BI816" s="235">
        <f>IF(N816="nulová",J816,0)</f>
        <v>0</v>
      </c>
      <c r="BJ816" s="24" t="s">
        <v>84</v>
      </c>
      <c r="BK816" s="235">
        <f>ROUND(I816*H816,2)</f>
        <v>0</v>
      </c>
      <c r="BL816" s="24" t="s">
        <v>369</v>
      </c>
      <c r="BM816" s="24" t="s">
        <v>1694</v>
      </c>
    </row>
    <row r="817" spans="2:65" s="1" customFormat="1" ht="25.5" customHeight="1">
      <c r="B817" s="47"/>
      <c r="C817" s="224" t="s">
        <v>1695</v>
      </c>
      <c r="D817" s="224" t="s">
        <v>275</v>
      </c>
      <c r="E817" s="225" t="s">
        <v>1696</v>
      </c>
      <c r="F817" s="226" t="s">
        <v>1697</v>
      </c>
      <c r="G817" s="227" t="s">
        <v>278</v>
      </c>
      <c r="H817" s="228">
        <v>2</v>
      </c>
      <c r="I817" s="229"/>
      <c r="J817" s="230">
        <f>ROUND(I817*H817,2)</f>
        <v>0</v>
      </c>
      <c r="K817" s="226" t="s">
        <v>279</v>
      </c>
      <c r="L817" s="73"/>
      <c r="M817" s="231" t="s">
        <v>21</v>
      </c>
      <c r="N817" s="232" t="s">
        <v>47</v>
      </c>
      <c r="O817" s="48"/>
      <c r="P817" s="233">
        <f>O817*H817</f>
        <v>0</v>
      </c>
      <c r="Q817" s="233">
        <v>0.00025</v>
      </c>
      <c r="R817" s="233">
        <f>Q817*H817</f>
        <v>0.0005</v>
      </c>
      <c r="S817" s="233">
        <v>0</v>
      </c>
      <c r="T817" s="234">
        <f>S817*H817</f>
        <v>0</v>
      </c>
      <c r="AR817" s="24" t="s">
        <v>369</v>
      </c>
      <c r="AT817" s="24" t="s">
        <v>275</v>
      </c>
      <c r="AU817" s="24" t="s">
        <v>86</v>
      </c>
      <c r="AY817" s="24" t="s">
        <v>273</v>
      </c>
      <c r="BE817" s="235">
        <f>IF(N817="základní",J817,0)</f>
        <v>0</v>
      </c>
      <c r="BF817" s="235">
        <f>IF(N817="snížená",J817,0)</f>
        <v>0</v>
      </c>
      <c r="BG817" s="235">
        <f>IF(N817="zákl. přenesená",J817,0)</f>
        <v>0</v>
      </c>
      <c r="BH817" s="235">
        <f>IF(N817="sníž. přenesená",J817,0)</f>
        <v>0</v>
      </c>
      <c r="BI817" s="235">
        <f>IF(N817="nulová",J817,0)</f>
        <v>0</v>
      </c>
      <c r="BJ817" s="24" t="s">
        <v>84</v>
      </c>
      <c r="BK817" s="235">
        <f>ROUND(I817*H817,2)</f>
        <v>0</v>
      </c>
      <c r="BL817" s="24" t="s">
        <v>369</v>
      </c>
      <c r="BM817" s="24" t="s">
        <v>1698</v>
      </c>
    </row>
    <row r="818" spans="2:65" s="1" customFormat="1" ht="25.5" customHeight="1">
      <c r="B818" s="47"/>
      <c r="C818" s="224" t="s">
        <v>1699</v>
      </c>
      <c r="D818" s="224" t="s">
        <v>275</v>
      </c>
      <c r="E818" s="225" t="s">
        <v>1700</v>
      </c>
      <c r="F818" s="226" t="s">
        <v>1701</v>
      </c>
      <c r="G818" s="227" t="s">
        <v>342</v>
      </c>
      <c r="H818" s="228">
        <v>12</v>
      </c>
      <c r="I818" s="229"/>
      <c r="J818" s="230">
        <f>ROUND(I818*H818,2)</f>
        <v>0</v>
      </c>
      <c r="K818" s="226" t="s">
        <v>279</v>
      </c>
      <c r="L818" s="73"/>
      <c r="M818" s="231" t="s">
        <v>21</v>
      </c>
      <c r="N818" s="232" t="s">
        <v>47</v>
      </c>
      <c r="O818" s="48"/>
      <c r="P818" s="233">
        <f>O818*H818</f>
        <v>0</v>
      </c>
      <c r="Q818" s="233">
        <v>0.00212</v>
      </c>
      <c r="R818" s="233">
        <f>Q818*H818</f>
        <v>0.025439999999999997</v>
      </c>
      <c r="S818" s="233">
        <v>0</v>
      </c>
      <c r="T818" s="234">
        <f>S818*H818</f>
        <v>0</v>
      </c>
      <c r="AR818" s="24" t="s">
        <v>369</v>
      </c>
      <c r="AT818" s="24" t="s">
        <v>275</v>
      </c>
      <c r="AU818" s="24" t="s">
        <v>86</v>
      </c>
      <c r="AY818" s="24" t="s">
        <v>273</v>
      </c>
      <c r="BE818" s="235">
        <f>IF(N818="základní",J818,0)</f>
        <v>0</v>
      </c>
      <c r="BF818" s="235">
        <f>IF(N818="snížená",J818,0)</f>
        <v>0</v>
      </c>
      <c r="BG818" s="235">
        <f>IF(N818="zákl. přenesená",J818,0)</f>
        <v>0</v>
      </c>
      <c r="BH818" s="235">
        <f>IF(N818="sníž. přenesená",J818,0)</f>
        <v>0</v>
      </c>
      <c r="BI818" s="235">
        <f>IF(N818="nulová",J818,0)</f>
        <v>0</v>
      </c>
      <c r="BJ818" s="24" t="s">
        <v>84</v>
      </c>
      <c r="BK818" s="235">
        <f>ROUND(I818*H818,2)</f>
        <v>0</v>
      </c>
      <c r="BL818" s="24" t="s">
        <v>369</v>
      </c>
      <c r="BM818" s="24" t="s">
        <v>1702</v>
      </c>
    </row>
    <row r="819" spans="2:65" s="1" customFormat="1" ht="38.25" customHeight="1">
      <c r="B819" s="47"/>
      <c r="C819" s="224" t="s">
        <v>1703</v>
      </c>
      <c r="D819" s="224" t="s">
        <v>275</v>
      </c>
      <c r="E819" s="225" t="s">
        <v>1704</v>
      </c>
      <c r="F819" s="226" t="s">
        <v>1705</v>
      </c>
      <c r="G819" s="227" t="s">
        <v>350</v>
      </c>
      <c r="H819" s="228">
        <v>0.51</v>
      </c>
      <c r="I819" s="229"/>
      <c r="J819" s="230">
        <f>ROUND(I819*H819,2)</f>
        <v>0</v>
      </c>
      <c r="K819" s="226" t="s">
        <v>279</v>
      </c>
      <c r="L819" s="73"/>
      <c r="M819" s="231" t="s">
        <v>21</v>
      </c>
      <c r="N819" s="232" t="s">
        <v>47</v>
      </c>
      <c r="O819" s="48"/>
      <c r="P819" s="233">
        <f>O819*H819</f>
        <v>0</v>
      </c>
      <c r="Q819" s="233">
        <v>0</v>
      </c>
      <c r="R819" s="233">
        <f>Q819*H819</f>
        <v>0</v>
      </c>
      <c r="S819" s="233">
        <v>0</v>
      </c>
      <c r="T819" s="234">
        <f>S819*H819</f>
        <v>0</v>
      </c>
      <c r="AR819" s="24" t="s">
        <v>369</v>
      </c>
      <c r="AT819" s="24" t="s">
        <v>275</v>
      </c>
      <c r="AU819" s="24" t="s">
        <v>86</v>
      </c>
      <c r="AY819" s="24" t="s">
        <v>273</v>
      </c>
      <c r="BE819" s="235">
        <f>IF(N819="základní",J819,0)</f>
        <v>0</v>
      </c>
      <c r="BF819" s="235">
        <f>IF(N819="snížená",J819,0)</f>
        <v>0</v>
      </c>
      <c r="BG819" s="235">
        <f>IF(N819="zákl. přenesená",J819,0)</f>
        <v>0</v>
      </c>
      <c r="BH819" s="235">
        <f>IF(N819="sníž. přenesená",J819,0)</f>
        <v>0</v>
      </c>
      <c r="BI819" s="235">
        <f>IF(N819="nulová",J819,0)</f>
        <v>0</v>
      </c>
      <c r="BJ819" s="24" t="s">
        <v>84</v>
      </c>
      <c r="BK819" s="235">
        <f>ROUND(I819*H819,2)</f>
        <v>0</v>
      </c>
      <c r="BL819" s="24" t="s">
        <v>369</v>
      </c>
      <c r="BM819" s="24" t="s">
        <v>1706</v>
      </c>
    </row>
    <row r="820" spans="2:47" s="1" customFormat="1" ht="13.5">
      <c r="B820" s="47"/>
      <c r="C820" s="75"/>
      <c r="D820" s="236" t="s">
        <v>282</v>
      </c>
      <c r="E820" s="75"/>
      <c r="F820" s="237" t="s">
        <v>1707</v>
      </c>
      <c r="G820" s="75"/>
      <c r="H820" s="75"/>
      <c r="I820" s="194"/>
      <c r="J820" s="75"/>
      <c r="K820" s="75"/>
      <c r="L820" s="73"/>
      <c r="M820" s="238"/>
      <c r="N820" s="48"/>
      <c r="O820" s="48"/>
      <c r="P820" s="48"/>
      <c r="Q820" s="48"/>
      <c r="R820" s="48"/>
      <c r="S820" s="48"/>
      <c r="T820" s="96"/>
      <c r="AT820" s="24" t="s">
        <v>282</v>
      </c>
      <c r="AU820" s="24" t="s">
        <v>86</v>
      </c>
    </row>
    <row r="821" spans="2:63" s="10" customFormat="1" ht="29.85" customHeight="1">
      <c r="B821" s="208"/>
      <c r="C821" s="209"/>
      <c r="D821" s="210" t="s">
        <v>75</v>
      </c>
      <c r="E821" s="222" t="s">
        <v>1708</v>
      </c>
      <c r="F821" s="222" t="s">
        <v>1709</v>
      </c>
      <c r="G821" s="209"/>
      <c r="H821" s="209"/>
      <c r="I821" s="212"/>
      <c r="J821" s="223">
        <f>BK821</f>
        <v>0</v>
      </c>
      <c r="K821" s="209"/>
      <c r="L821" s="214"/>
      <c r="M821" s="215"/>
      <c r="N821" s="216"/>
      <c r="O821" s="216"/>
      <c r="P821" s="217">
        <f>SUM(P822:P860)</f>
        <v>0</v>
      </c>
      <c r="Q821" s="216"/>
      <c r="R821" s="217">
        <f>SUM(R822:R860)</f>
        <v>0.2317325</v>
      </c>
      <c r="S821" s="216"/>
      <c r="T821" s="218">
        <f>SUM(T822:T860)</f>
        <v>0</v>
      </c>
      <c r="AR821" s="219" t="s">
        <v>86</v>
      </c>
      <c r="AT821" s="220" t="s">
        <v>75</v>
      </c>
      <c r="AU821" s="220" t="s">
        <v>84</v>
      </c>
      <c r="AY821" s="219" t="s">
        <v>273</v>
      </c>
      <c r="BK821" s="221">
        <f>SUM(BK822:BK860)</f>
        <v>0</v>
      </c>
    </row>
    <row r="822" spans="2:65" s="1" customFormat="1" ht="16.5" customHeight="1">
      <c r="B822" s="47"/>
      <c r="C822" s="224" t="s">
        <v>1710</v>
      </c>
      <c r="D822" s="224" t="s">
        <v>275</v>
      </c>
      <c r="E822" s="225" t="s">
        <v>1711</v>
      </c>
      <c r="F822" s="226" t="s">
        <v>1712</v>
      </c>
      <c r="G822" s="227" t="s">
        <v>278</v>
      </c>
      <c r="H822" s="228">
        <v>1</v>
      </c>
      <c r="I822" s="229"/>
      <c r="J822" s="230">
        <f>ROUND(I822*H822,2)</f>
        <v>0</v>
      </c>
      <c r="K822" s="226" t="s">
        <v>279</v>
      </c>
      <c r="L822" s="73"/>
      <c r="M822" s="231" t="s">
        <v>21</v>
      </c>
      <c r="N822" s="232" t="s">
        <v>47</v>
      </c>
      <c r="O822" s="48"/>
      <c r="P822" s="233">
        <f>O822*H822</f>
        <v>0</v>
      </c>
      <c r="Q822" s="233">
        <v>0.00042</v>
      </c>
      <c r="R822" s="233">
        <f>Q822*H822</f>
        <v>0.00042</v>
      </c>
      <c r="S822" s="233">
        <v>0</v>
      </c>
      <c r="T822" s="234">
        <f>S822*H822</f>
        <v>0</v>
      </c>
      <c r="AR822" s="24" t="s">
        <v>369</v>
      </c>
      <c r="AT822" s="24" t="s">
        <v>275</v>
      </c>
      <c r="AU822" s="24" t="s">
        <v>86</v>
      </c>
      <c r="AY822" s="24" t="s">
        <v>273</v>
      </c>
      <c r="BE822" s="235">
        <f>IF(N822="základní",J822,0)</f>
        <v>0</v>
      </c>
      <c r="BF822" s="235">
        <f>IF(N822="snížená",J822,0)</f>
        <v>0</v>
      </c>
      <c r="BG822" s="235">
        <f>IF(N822="zákl. přenesená",J822,0)</f>
        <v>0</v>
      </c>
      <c r="BH822" s="235">
        <f>IF(N822="sníž. přenesená",J822,0)</f>
        <v>0</v>
      </c>
      <c r="BI822" s="235">
        <f>IF(N822="nulová",J822,0)</f>
        <v>0</v>
      </c>
      <c r="BJ822" s="24" t="s">
        <v>84</v>
      </c>
      <c r="BK822" s="235">
        <f>ROUND(I822*H822,2)</f>
        <v>0</v>
      </c>
      <c r="BL822" s="24" t="s">
        <v>369</v>
      </c>
      <c r="BM822" s="24" t="s">
        <v>1713</v>
      </c>
    </row>
    <row r="823" spans="2:47" s="1" customFormat="1" ht="13.5">
      <c r="B823" s="47"/>
      <c r="C823" s="75"/>
      <c r="D823" s="236" t="s">
        <v>282</v>
      </c>
      <c r="E823" s="75"/>
      <c r="F823" s="237" t="s">
        <v>1714</v>
      </c>
      <c r="G823" s="75"/>
      <c r="H823" s="75"/>
      <c r="I823" s="194"/>
      <c r="J823" s="75"/>
      <c r="K823" s="75"/>
      <c r="L823" s="73"/>
      <c r="M823" s="238"/>
      <c r="N823" s="48"/>
      <c r="O823" s="48"/>
      <c r="P823" s="48"/>
      <c r="Q823" s="48"/>
      <c r="R823" s="48"/>
      <c r="S823" s="48"/>
      <c r="T823" s="96"/>
      <c r="AT823" s="24" t="s">
        <v>282</v>
      </c>
      <c r="AU823" s="24" t="s">
        <v>86</v>
      </c>
    </row>
    <row r="824" spans="2:51" s="11" customFormat="1" ht="13.5">
      <c r="B824" s="239"/>
      <c r="C824" s="240"/>
      <c r="D824" s="236" t="s">
        <v>304</v>
      </c>
      <c r="E824" s="241" t="s">
        <v>21</v>
      </c>
      <c r="F824" s="242" t="s">
        <v>1715</v>
      </c>
      <c r="G824" s="240"/>
      <c r="H824" s="243">
        <v>1</v>
      </c>
      <c r="I824" s="244"/>
      <c r="J824" s="240"/>
      <c r="K824" s="240"/>
      <c r="L824" s="245"/>
      <c r="M824" s="246"/>
      <c r="N824" s="247"/>
      <c r="O824" s="247"/>
      <c r="P824" s="247"/>
      <c r="Q824" s="247"/>
      <c r="R824" s="247"/>
      <c r="S824" s="247"/>
      <c r="T824" s="248"/>
      <c r="AT824" s="249" t="s">
        <v>304</v>
      </c>
      <c r="AU824" s="249" t="s">
        <v>86</v>
      </c>
      <c r="AV824" s="11" t="s">
        <v>86</v>
      </c>
      <c r="AW824" s="11" t="s">
        <v>40</v>
      </c>
      <c r="AX824" s="11" t="s">
        <v>84</v>
      </c>
      <c r="AY824" s="249" t="s">
        <v>273</v>
      </c>
    </row>
    <row r="825" spans="2:65" s="1" customFormat="1" ht="25.5" customHeight="1">
      <c r="B825" s="47"/>
      <c r="C825" s="261" t="s">
        <v>1716</v>
      </c>
      <c r="D825" s="261" t="s">
        <v>347</v>
      </c>
      <c r="E825" s="262" t="s">
        <v>1717</v>
      </c>
      <c r="F825" s="263" t="s">
        <v>1718</v>
      </c>
      <c r="G825" s="264" t="s">
        <v>278</v>
      </c>
      <c r="H825" s="265">
        <v>1</v>
      </c>
      <c r="I825" s="266"/>
      <c r="J825" s="267">
        <f>ROUND(I825*H825,2)</f>
        <v>0</v>
      </c>
      <c r="K825" s="263" t="s">
        <v>21</v>
      </c>
      <c r="L825" s="268"/>
      <c r="M825" s="269" t="s">
        <v>21</v>
      </c>
      <c r="N825" s="270" t="s">
        <v>47</v>
      </c>
      <c r="O825" s="48"/>
      <c r="P825" s="233">
        <f>O825*H825</f>
        <v>0</v>
      </c>
      <c r="Q825" s="233">
        <v>0.045</v>
      </c>
      <c r="R825" s="233">
        <f>Q825*H825</f>
        <v>0.045</v>
      </c>
      <c r="S825" s="233">
        <v>0</v>
      </c>
      <c r="T825" s="234">
        <f>S825*H825</f>
        <v>0</v>
      </c>
      <c r="AR825" s="24" t="s">
        <v>453</v>
      </c>
      <c r="AT825" s="24" t="s">
        <v>347</v>
      </c>
      <c r="AU825" s="24" t="s">
        <v>86</v>
      </c>
      <c r="AY825" s="24" t="s">
        <v>273</v>
      </c>
      <c r="BE825" s="235">
        <f>IF(N825="základní",J825,0)</f>
        <v>0</v>
      </c>
      <c r="BF825" s="235">
        <f>IF(N825="snížená",J825,0)</f>
        <v>0</v>
      </c>
      <c r="BG825" s="235">
        <f>IF(N825="zákl. přenesená",J825,0)</f>
        <v>0</v>
      </c>
      <c r="BH825" s="235">
        <f>IF(N825="sníž. přenesená",J825,0)</f>
        <v>0</v>
      </c>
      <c r="BI825" s="235">
        <f>IF(N825="nulová",J825,0)</f>
        <v>0</v>
      </c>
      <c r="BJ825" s="24" t="s">
        <v>84</v>
      </c>
      <c r="BK825" s="235">
        <f>ROUND(I825*H825,2)</f>
        <v>0</v>
      </c>
      <c r="BL825" s="24" t="s">
        <v>369</v>
      </c>
      <c r="BM825" s="24" t="s">
        <v>1719</v>
      </c>
    </row>
    <row r="826" spans="2:65" s="1" customFormat="1" ht="25.5" customHeight="1">
      <c r="B826" s="47"/>
      <c r="C826" s="224" t="s">
        <v>1720</v>
      </c>
      <c r="D826" s="224" t="s">
        <v>275</v>
      </c>
      <c r="E826" s="225" t="s">
        <v>1721</v>
      </c>
      <c r="F826" s="226" t="s">
        <v>1722</v>
      </c>
      <c r="G826" s="227" t="s">
        <v>295</v>
      </c>
      <c r="H826" s="228">
        <v>2.25</v>
      </c>
      <c r="I826" s="229"/>
      <c r="J826" s="230">
        <f>ROUND(I826*H826,2)</f>
        <v>0</v>
      </c>
      <c r="K826" s="226" t="s">
        <v>279</v>
      </c>
      <c r="L826" s="73"/>
      <c r="M826" s="231" t="s">
        <v>21</v>
      </c>
      <c r="N826" s="232" t="s">
        <v>47</v>
      </c>
      <c r="O826" s="48"/>
      <c r="P826" s="233">
        <f>O826*H826</f>
        <v>0</v>
      </c>
      <c r="Q826" s="233">
        <v>0.00025</v>
      </c>
      <c r="R826" s="233">
        <f>Q826*H826</f>
        <v>0.0005625000000000001</v>
      </c>
      <c r="S826" s="233">
        <v>0</v>
      </c>
      <c r="T826" s="234">
        <f>S826*H826</f>
        <v>0</v>
      </c>
      <c r="AR826" s="24" t="s">
        <v>369</v>
      </c>
      <c r="AT826" s="24" t="s">
        <v>275</v>
      </c>
      <c r="AU826" s="24" t="s">
        <v>86</v>
      </c>
      <c r="AY826" s="24" t="s">
        <v>273</v>
      </c>
      <c r="BE826" s="235">
        <f>IF(N826="základní",J826,0)</f>
        <v>0</v>
      </c>
      <c r="BF826" s="235">
        <f>IF(N826="snížená",J826,0)</f>
        <v>0</v>
      </c>
      <c r="BG826" s="235">
        <f>IF(N826="zákl. přenesená",J826,0)</f>
        <v>0</v>
      </c>
      <c r="BH826" s="235">
        <f>IF(N826="sníž. přenesená",J826,0)</f>
        <v>0</v>
      </c>
      <c r="BI826" s="235">
        <f>IF(N826="nulová",J826,0)</f>
        <v>0</v>
      </c>
      <c r="BJ826" s="24" t="s">
        <v>84</v>
      </c>
      <c r="BK826" s="235">
        <f>ROUND(I826*H826,2)</f>
        <v>0</v>
      </c>
      <c r="BL826" s="24" t="s">
        <v>369</v>
      </c>
      <c r="BM826" s="24" t="s">
        <v>1723</v>
      </c>
    </row>
    <row r="827" spans="2:47" s="1" customFormat="1" ht="13.5">
      <c r="B827" s="47"/>
      <c r="C827" s="75"/>
      <c r="D827" s="236" t="s">
        <v>282</v>
      </c>
      <c r="E827" s="75"/>
      <c r="F827" s="237" t="s">
        <v>1724</v>
      </c>
      <c r="G827" s="75"/>
      <c r="H827" s="75"/>
      <c r="I827" s="194"/>
      <c r="J827" s="75"/>
      <c r="K827" s="75"/>
      <c r="L827" s="73"/>
      <c r="M827" s="238"/>
      <c r="N827" s="48"/>
      <c r="O827" s="48"/>
      <c r="P827" s="48"/>
      <c r="Q827" s="48"/>
      <c r="R827" s="48"/>
      <c r="S827" s="48"/>
      <c r="T827" s="96"/>
      <c r="AT827" s="24" t="s">
        <v>282</v>
      </c>
      <c r="AU827" s="24" t="s">
        <v>86</v>
      </c>
    </row>
    <row r="828" spans="2:51" s="11" customFormat="1" ht="13.5">
      <c r="B828" s="239"/>
      <c r="C828" s="240"/>
      <c r="D828" s="236" t="s">
        <v>304</v>
      </c>
      <c r="E828" s="241" t="s">
        <v>21</v>
      </c>
      <c r="F828" s="242" t="s">
        <v>1725</v>
      </c>
      <c r="G828" s="240"/>
      <c r="H828" s="243">
        <v>1.125</v>
      </c>
      <c r="I828" s="244"/>
      <c r="J828" s="240"/>
      <c r="K828" s="240"/>
      <c r="L828" s="245"/>
      <c r="M828" s="246"/>
      <c r="N828" s="247"/>
      <c r="O828" s="247"/>
      <c r="P828" s="247"/>
      <c r="Q828" s="247"/>
      <c r="R828" s="247"/>
      <c r="S828" s="247"/>
      <c r="T828" s="248"/>
      <c r="AT828" s="249" t="s">
        <v>304</v>
      </c>
      <c r="AU828" s="249" t="s">
        <v>86</v>
      </c>
      <c r="AV828" s="11" t="s">
        <v>86</v>
      </c>
      <c r="AW828" s="11" t="s">
        <v>40</v>
      </c>
      <c r="AX828" s="11" t="s">
        <v>76</v>
      </c>
      <c r="AY828" s="249" t="s">
        <v>273</v>
      </c>
    </row>
    <row r="829" spans="2:51" s="11" customFormat="1" ht="13.5">
      <c r="B829" s="239"/>
      <c r="C829" s="240"/>
      <c r="D829" s="236" t="s">
        <v>304</v>
      </c>
      <c r="E829" s="241" t="s">
        <v>21</v>
      </c>
      <c r="F829" s="242" t="s">
        <v>1726</v>
      </c>
      <c r="G829" s="240"/>
      <c r="H829" s="243">
        <v>1.125</v>
      </c>
      <c r="I829" s="244"/>
      <c r="J829" s="240"/>
      <c r="K829" s="240"/>
      <c r="L829" s="245"/>
      <c r="M829" s="246"/>
      <c r="N829" s="247"/>
      <c r="O829" s="247"/>
      <c r="P829" s="247"/>
      <c r="Q829" s="247"/>
      <c r="R829" s="247"/>
      <c r="S829" s="247"/>
      <c r="T829" s="248"/>
      <c r="AT829" s="249" t="s">
        <v>304</v>
      </c>
      <c r="AU829" s="249" t="s">
        <v>86</v>
      </c>
      <c r="AV829" s="11" t="s">
        <v>86</v>
      </c>
      <c r="AW829" s="11" t="s">
        <v>40</v>
      </c>
      <c r="AX829" s="11" t="s">
        <v>76</v>
      </c>
      <c r="AY829" s="249" t="s">
        <v>273</v>
      </c>
    </row>
    <row r="830" spans="2:51" s="12" customFormat="1" ht="13.5">
      <c r="B830" s="250"/>
      <c r="C830" s="251"/>
      <c r="D830" s="236" t="s">
        <v>304</v>
      </c>
      <c r="E830" s="252" t="s">
        <v>21</v>
      </c>
      <c r="F830" s="253" t="s">
        <v>338</v>
      </c>
      <c r="G830" s="251"/>
      <c r="H830" s="254">
        <v>2.25</v>
      </c>
      <c r="I830" s="255"/>
      <c r="J830" s="251"/>
      <c r="K830" s="251"/>
      <c r="L830" s="256"/>
      <c r="M830" s="257"/>
      <c r="N830" s="258"/>
      <c r="O830" s="258"/>
      <c r="P830" s="258"/>
      <c r="Q830" s="258"/>
      <c r="R830" s="258"/>
      <c r="S830" s="258"/>
      <c r="T830" s="259"/>
      <c r="AT830" s="260" t="s">
        <v>304</v>
      </c>
      <c r="AU830" s="260" t="s">
        <v>86</v>
      </c>
      <c r="AV830" s="12" t="s">
        <v>280</v>
      </c>
      <c r="AW830" s="12" t="s">
        <v>40</v>
      </c>
      <c r="AX830" s="12" t="s">
        <v>84</v>
      </c>
      <c r="AY830" s="260" t="s">
        <v>273</v>
      </c>
    </row>
    <row r="831" spans="2:65" s="1" customFormat="1" ht="25.5" customHeight="1">
      <c r="B831" s="47"/>
      <c r="C831" s="261" t="s">
        <v>1727</v>
      </c>
      <c r="D831" s="261" t="s">
        <v>347</v>
      </c>
      <c r="E831" s="262" t="s">
        <v>1728</v>
      </c>
      <c r="F831" s="263" t="s">
        <v>1729</v>
      </c>
      <c r="G831" s="264" t="s">
        <v>278</v>
      </c>
      <c r="H831" s="265">
        <v>2</v>
      </c>
      <c r="I831" s="266"/>
      <c r="J831" s="267">
        <f>ROUND(I831*H831,2)</f>
        <v>0</v>
      </c>
      <c r="K831" s="263" t="s">
        <v>21</v>
      </c>
      <c r="L831" s="268"/>
      <c r="M831" s="269" t="s">
        <v>21</v>
      </c>
      <c r="N831" s="270" t="s">
        <v>47</v>
      </c>
      <c r="O831" s="48"/>
      <c r="P831" s="233">
        <f>O831*H831</f>
        <v>0</v>
      </c>
      <c r="Q831" s="233">
        <v>0.0249</v>
      </c>
      <c r="R831" s="233">
        <f>Q831*H831</f>
        <v>0.0498</v>
      </c>
      <c r="S831" s="233">
        <v>0</v>
      </c>
      <c r="T831" s="234">
        <f>S831*H831</f>
        <v>0</v>
      </c>
      <c r="AR831" s="24" t="s">
        <v>453</v>
      </c>
      <c r="AT831" s="24" t="s">
        <v>347</v>
      </c>
      <c r="AU831" s="24" t="s">
        <v>86</v>
      </c>
      <c r="AY831" s="24" t="s">
        <v>273</v>
      </c>
      <c r="BE831" s="235">
        <f>IF(N831="základní",J831,0)</f>
        <v>0</v>
      </c>
      <c r="BF831" s="235">
        <f>IF(N831="snížená",J831,0)</f>
        <v>0</v>
      </c>
      <c r="BG831" s="235">
        <f>IF(N831="zákl. přenesená",J831,0)</f>
        <v>0</v>
      </c>
      <c r="BH831" s="235">
        <f>IF(N831="sníž. přenesená",J831,0)</f>
        <v>0</v>
      </c>
      <c r="BI831" s="235">
        <f>IF(N831="nulová",J831,0)</f>
        <v>0</v>
      </c>
      <c r="BJ831" s="24" t="s">
        <v>84</v>
      </c>
      <c r="BK831" s="235">
        <f>ROUND(I831*H831,2)</f>
        <v>0</v>
      </c>
      <c r="BL831" s="24" t="s">
        <v>369</v>
      </c>
      <c r="BM831" s="24" t="s">
        <v>1730</v>
      </c>
    </row>
    <row r="832" spans="2:65" s="1" customFormat="1" ht="25.5" customHeight="1">
      <c r="B832" s="47"/>
      <c r="C832" s="224" t="s">
        <v>1731</v>
      </c>
      <c r="D832" s="224" t="s">
        <v>275</v>
      </c>
      <c r="E832" s="225" t="s">
        <v>1732</v>
      </c>
      <c r="F832" s="226" t="s">
        <v>1733</v>
      </c>
      <c r="G832" s="227" t="s">
        <v>278</v>
      </c>
      <c r="H832" s="228">
        <v>1</v>
      </c>
      <c r="I832" s="229"/>
      <c r="J832" s="230">
        <f>ROUND(I832*H832,2)</f>
        <v>0</v>
      </c>
      <c r="K832" s="226" t="s">
        <v>279</v>
      </c>
      <c r="L832" s="73"/>
      <c r="M832" s="231" t="s">
        <v>21</v>
      </c>
      <c r="N832" s="232" t="s">
        <v>47</v>
      </c>
      <c r="O832" s="48"/>
      <c r="P832" s="233">
        <f>O832*H832</f>
        <v>0</v>
      </c>
      <c r="Q832" s="233">
        <v>0.00025</v>
      </c>
      <c r="R832" s="233">
        <f>Q832*H832</f>
        <v>0.00025</v>
      </c>
      <c r="S832" s="233">
        <v>0</v>
      </c>
      <c r="T832" s="234">
        <f>S832*H832</f>
        <v>0</v>
      </c>
      <c r="AR832" s="24" t="s">
        <v>369</v>
      </c>
      <c r="AT832" s="24" t="s">
        <v>275</v>
      </c>
      <c r="AU832" s="24" t="s">
        <v>86</v>
      </c>
      <c r="AY832" s="24" t="s">
        <v>273</v>
      </c>
      <c r="BE832" s="235">
        <f>IF(N832="základní",J832,0)</f>
        <v>0</v>
      </c>
      <c r="BF832" s="235">
        <f>IF(N832="snížená",J832,0)</f>
        <v>0</v>
      </c>
      <c r="BG832" s="235">
        <f>IF(N832="zákl. přenesená",J832,0)</f>
        <v>0</v>
      </c>
      <c r="BH832" s="235">
        <f>IF(N832="sníž. přenesená",J832,0)</f>
        <v>0</v>
      </c>
      <c r="BI832" s="235">
        <f>IF(N832="nulová",J832,0)</f>
        <v>0</v>
      </c>
      <c r="BJ832" s="24" t="s">
        <v>84</v>
      </c>
      <c r="BK832" s="235">
        <f>ROUND(I832*H832,2)</f>
        <v>0</v>
      </c>
      <c r="BL832" s="24" t="s">
        <v>369</v>
      </c>
      <c r="BM832" s="24" t="s">
        <v>1734</v>
      </c>
    </row>
    <row r="833" spans="2:47" s="1" customFormat="1" ht="13.5">
      <c r="B833" s="47"/>
      <c r="C833" s="75"/>
      <c r="D833" s="236" t="s">
        <v>282</v>
      </c>
      <c r="E833" s="75"/>
      <c r="F833" s="237" t="s">
        <v>1724</v>
      </c>
      <c r="G833" s="75"/>
      <c r="H833" s="75"/>
      <c r="I833" s="194"/>
      <c r="J833" s="75"/>
      <c r="K833" s="75"/>
      <c r="L833" s="73"/>
      <c r="M833" s="238"/>
      <c r="N833" s="48"/>
      <c r="O833" s="48"/>
      <c r="P833" s="48"/>
      <c r="Q833" s="48"/>
      <c r="R833" s="48"/>
      <c r="S833" s="48"/>
      <c r="T833" s="96"/>
      <c r="AT833" s="24" t="s">
        <v>282</v>
      </c>
      <c r="AU833" s="24" t="s">
        <v>86</v>
      </c>
    </row>
    <row r="834" spans="2:51" s="11" customFormat="1" ht="13.5">
      <c r="B834" s="239"/>
      <c r="C834" s="240"/>
      <c r="D834" s="236" t="s">
        <v>304</v>
      </c>
      <c r="E834" s="241" t="s">
        <v>21</v>
      </c>
      <c r="F834" s="242" t="s">
        <v>1735</v>
      </c>
      <c r="G834" s="240"/>
      <c r="H834" s="243">
        <v>1</v>
      </c>
      <c r="I834" s="244"/>
      <c r="J834" s="240"/>
      <c r="K834" s="240"/>
      <c r="L834" s="245"/>
      <c r="M834" s="246"/>
      <c r="N834" s="247"/>
      <c r="O834" s="247"/>
      <c r="P834" s="247"/>
      <c r="Q834" s="247"/>
      <c r="R834" s="247"/>
      <c r="S834" s="247"/>
      <c r="T834" s="248"/>
      <c r="AT834" s="249" t="s">
        <v>304</v>
      </c>
      <c r="AU834" s="249" t="s">
        <v>86</v>
      </c>
      <c r="AV834" s="11" t="s">
        <v>86</v>
      </c>
      <c r="AW834" s="11" t="s">
        <v>40</v>
      </c>
      <c r="AX834" s="11" t="s">
        <v>84</v>
      </c>
      <c r="AY834" s="249" t="s">
        <v>273</v>
      </c>
    </row>
    <row r="835" spans="2:65" s="1" customFormat="1" ht="25.5" customHeight="1">
      <c r="B835" s="47"/>
      <c r="C835" s="261" t="s">
        <v>1736</v>
      </c>
      <c r="D835" s="261" t="s">
        <v>347</v>
      </c>
      <c r="E835" s="262" t="s">
        <v>1737</v>
      </c>
      <c r="F835" s="263" t="s">
        <v>1738</v>
      </c>
      <c r="G835" s="264" t="s">
        <v>278</v>
      </c>
      <c r="H835" s="265">
        <v>1</v>
      </c>
      <c r="I835" s="266"/>
      <c r="J835" s="267">
        <f>ROUND(I835*H835,2)</f>
        <v>0</v>
      </c>
      <c r="K835" s="263" t="s">
        <v>21</v>
      </c>
      <c r="L835" s="268"/>
      <c r="M835" s="269" t="s">
        <v>21</v>
      </c>
      <c r="N835" s="270" t="s">
        <v>47</v>
      </c>
      <c r="O835" s="48"/>
      <c r="P835" s="233">
        <f>O835*H835</f>
        <v>0</v>
      </c>
      <c r="Q835" s="233">
        <v>0.014</v>
      </c>
      <c r="R835" s="233">
        <f>Q835*H835</f>
        <v>0.014</v>
      </c>
      <c r="S835" s="233">
        <v>0</v>
      </c>
      <c r="T835" s="234">
        <f>S835*H835</f>
        <v>0</v>
      </c>
      <c r="AR835" s="24" t="s">
        <v>453</v>
      </c>
      <c r="AT835" s="24" t="s">
        <v>347</v>
      </c>
      <c r="AU835" s="24" t="s">
        <v>86</v>
      </c>
      <c r="AY835" s="24" t="s">
        <v>273</v>
      </c>
      <c r="BE835" s="235">
        <f>IF(N835="základní",J835,0)</f>
        <v>0</v>
      </c>
      <c r="BF835" s="235">
        <f>IF(N835="snížená",J835,0)</f>
        <v>0</v>
      </c>
      <c r="BG835" s="235">
        <f>IF(N835="zákl. přenesená",J835,0)</f>
        <v>0</v>
      </c>
      <c r="BH835" s="235">
        <f>IF(N835="sníž. přenesená",J835,0)</f>
        <v>0</v>
      </c>
      <c r="BI835" s="235">
        <f>IF(N835="nulová",J835,0)</f>
        <v>0</v>
      </c>
      <c r="BJ835" s="24" t="s">
        <v>84</v>
      </c>
      <c r="BK835" s="235">
        <f>ROUND(I835*H835,2)</f>
        <v>0</v>
      </c>
      <c r="BL835" s="24" t="s">
        <v>369</v>
      </c>
      <c r="BM835" s="24" t="s">
        <v>1739</v>
      </c>
    </row>
    <row r="836" spans="2:65" s="1" customFormat="1" ht="25.5" customHeight="1">
      <c r="B836" s="47"/>
      <c r="C836" s="224" t="s">
        <v>1740</v>
      </c>
      <c r="D836" s="224" t="s">
        <v>275</v>
      </c>
      <c r="E836" s="225" t="s">
        <v>1741</v>
      </c>
      <c r="F836" s="226" t="s">
        <v>1742</v>
      </c>
      <c r="G836" s="227" t="s">
        <v>278</v>
      </c>
      <c r="H836" s="228">
        <v>2</v>
      </c>
      <c r="I836" s="229"/>
      <c r="J836" s="230">
        <f>ROUND(I836*H836,2)</f>
        <v>0</v>
      </c>
      <c r="K836" s="226" t="s">
        <v>279</v>
      </c>
      <c r="L836" s="73"/>
      <c r="M836" s="231" t="s">
        <v>21</v>
      </c>
      <c r="N836" s="232" t="s">
        <v>47</v>
      </c>
      <c r="O836" s="48"/>
      <c r="P836" s="233">
        <f>O836*H836</f>
        <v>0</v>
      </c>
      <c r="Q836" s="233">
        <v>0</v>
      </c>
      <c r="R836" s="233">
        <f>Q836*H836</f>
        <v>0</v>
      </c>
      <c r="S836" s="233">
        <v>0</v>
      </c>
      <c r="T836" s="234">
        <f>S836*H836</f>
        <v>0</v>
      </c>
      <c r="AR836" s="24" t="s">
        <v>369</v>
      </c>
      <c r="AT836" s="24" t="s">
        <v>275</v>
      </c>
      <c r="AU836" s="24" t="s">
        <v>86</v>
      </c>
      <c r="AY836" s="24" t="s">
        <v>273</v>
      </c>
      <c r="BE836" s="235">
        <f>IF(N836="základní",J836,0)</f>
        <v>0</v>
      </c>
      <c r="BF836" s="235">
        <f>IF(N836="snížená",J836,0)</f>
        <v>0</v>
      </c>
      <c r="BG836" s="235">
        <f>IF(N836="zákl. přenesená",J836,0)</f>
        <v>0</v>
      </c>
      <c r="BH836" s="235">
        <f>IF(N836="sníž. přenesená",J836,0)</f>
        <v>0</v>
      </c>
      <c r="BI836" s="235">
        <f>IF(N836="nulová",J836,0)</f>
        <v>0</v>
      </c>
      <c r="BJ836" s="24" t="s">
        <v>84</v>
      </c>
      <c r="BK836" s="235">
        <f>ROUND(I836*H836,2)</f>
        <v>0</v>
      </c>
      <c r="BL836" s="24" t="s">
        <v>369</v>
      </c>
      <c r="BM836" s="24" t="s">
        <v>1743</v>
      </c>
    </row>
    <row r="837" spans="2:47" s="1" customFormat="1" ht="13.5">
      <c r="B837" s="47"/>
      <c r="C837" s="75"/>
      <c r="D837" s="236" t="s">
        <v>282</v>
      </c>
      <c r="E837" s="75"/>
      <c r="F837" s="237" t="s">
        <v>1744</v>
      </c>
      <c r="G837" s="75"/>
      <c r="H837" s="75"/>
      <c r="I837" s="194"/>
      <c r="J837" s="75"/>
      <c r="K837" s="75"/>
      <c r="L837" s="73"/>
      <c r="M837" s="238"/>
      <c r="N837" s="48"/>
      <c r="O837" s="48"/>
      <c r="P837" s="48"/>
      <c r="Q837" s="48"/>
      <c r="R837" s="48"/>
      <c r="S837" s="48"/>
      <c r="T837" s="96"/>
      <c r="AT837" s="24" t="s">
        <v>282</v>
      </c>
      <c r="AU837" s="24" t="s">
        <v>86</v>
      </c>
    </row>
    <row r="838" spans="2:51" s="11" customFormat="1" ht="13.5">
      <c r="B838" s="239"/>
      <c r="C838" s="240"/>
      <c r="D838" s="236" t="s">
        <v>304</v>
      </c>
      <c r="E838" s="241" t="s">
        <v>21</v>
      </c>
      <c r="F838" s="242" t="s">
        <v>1014</v>
      </c>
      <c r="G838" s="240"/>
      <c r="H838" s="243">
        <v>1</v>
      </c>
      <c r="I838" s="244"/>
      <c r="J838" s="240"/>
      <c r="K838" s="240"/>
      <c r="L838" s="245"/>
      <c r="M838" s="246"/>
      <c r="N838" s="247"/>
      <c r="O838" s="247"/>
      <c r="P838" s="247"/>
      <c r="Q838" s="247"/>
      <c r="R838" s="247"/>
      <c r="S838" s="247"/>
      <c r="T838" s="248"/>
      <c r="AT838" s="249" t="s">
        <v>304</v>
      </c>
      <c r="AU838" s="249" t="s">
        <v>86</v>
      </c>
      <c r="AV838" s="11" t="s">
        <v>86</v>
      </c>
      <c r="AW838" s="11" t="s">
        <v>40</v>
      </c>
      <c r="AX838" s="11" t="s">
        <v>76</v>
      </c>
      <c r="AY838" s="249" t="s">
        <v>273</v>
      </c>
    </row>
    <row r="839" spans="2:51" s="11" customFormat="1" ht="13.5">
      <c r="B839" s="239"/>
      <c r="C839" s="240"/>
      <c r="D839" s="236" t="s">
        <v>304</v>
      </c>
      <c r="E839" s="241" t="s">
        <v>21</v>
      </c>
      <c r="F839" s="242" t="s">
        <v>1015</v>
      </c>
      <c r="G839" s="240"/>
      <c r="H839" s="243">
        <v>1</v>
      </c>
      <c r="I839" s="244"/>
      <c r="J839" s="240"/>
      <c r="K839" s="240"/>
      <c r="L839" s="245"/>
      <c r="M839" s="246"/>
      <c r="N839" s="247"/>
      <c r="O839" s="247"/>
      <c r="P839" s="247"/>
      <c r="Q839" s="247"/>
      <c r="R839" s="247"/>
      <c r="S839" s="247"/>
      <c r="T839" s="248"/>
      <c r="AT839" s="249" t="s">
        <v>304</v>
      </c>
      <c r="AU839" s="249" t="s">
        <v>86</v>
      </c>
      <c r="AV839" s="11" t="s">
        <v>86</v>
      </c>
      <c r="AW839" s="11" t="s">
        <v>40</v>
      </c>
      <c r="AX839" s="11" t="s">
        <v>76</v>
      </c>
      <c r="AY839" s="249" t="s">
        <v>273</v>
      </c>
    </row>
    <row r="840" spans="2:51" s="12" customFormat="1" ht="13.5">
      <c r="B840" s="250"/>
      <c r="C840" s="251"/>
      <c r="D840" s="236" t="s">
        <v>304</v>
      </c>
      <c r="E840" s="252" t="s">
        <v>21</v>
      </c>
      <c r="F840" s="253" t="s">
        <v>338</v>
      </c>
      <c r="G840" s="251"/>
      <c r="H840" s="254">
        <v>2</v>
      </c>
      <c r="I840" s="255"/>
      <c r="J840" s="251"/>
      <c r="K840" s="251"/>
      <c r="L840" s="256"/>
      <c r="M840" s="257"/>
      <c r="N840" s="258"/>
      <c r="O840" s="258"/>
      <c r="P840" s="258"/>
      <c r="Q840" s="258"/>
      <c r="R840" s="258"/>
      <c r="S840" s="258"/>
      <c r="T840" s="259"/>
      <c r="AT840" s="260" t="s">
        <v>304</v>
      </c>
      <c r="AU840" s="260" t="s">
        <v>86</v>
      </c>
      <c r="AV840" s="12" t="s">
        <v>280</v>
      </c>
      <c r="AW840" s="12" t="s">
        <v>40</v>
      </c>
      <c r="AX840" s="12" t="s">
        <v>84</v>
      </c>
      <c r="AY840" s="260" t="s">
        <v>273</v>
      </c>
    </row>
    <row r="841" spans="2:65" s="1" customFormat="1" ht="25.5" customHeight="1">
      <c r="B841" s="47"/>
      <c r="C841" s="261" t="s">
        <v>1745</v>
      </c>
      <c r="D841" s="261" t="s">
        <v>347</v>
      </c>
      <c r="E841" s="262" t="s">
        <v>1746</v>
      </c>
      <c r="F841" s="263" t="s">
        <v>1747</v>
      </c>
      <c r="G841" s="264" t="s">
        <v>278</v>
      </c>
      <c r="H841" s="265">
        <v>1</v>
      </c>
      <c r="I841" s="266"/>
      <c r="J841" s="267">
        <f>ROUND(I841*H841,2)</f>
        <v>0</v>
      </c>
      <c r="K841" s="263" t="s">
        <v>21</v>
      </c>
      <c r="L841" s="268"/>
      <c r="M841" s="269" t="s">
        <v>21</v>
      </c>
      <c r="N841" s="270" t="s">
        <v>47</v>
      </c>
      <c r="O841" s="48"/>
      <c r="P841" s="233">
        <f>O841*H841</f>
        <v>0</v>
      </c>
      <c r="Q841" s="233">
        <v>0.0185</v>
      </c>
      <c r="R841" s="233">
        <f>Q841*H841</f>
        <v>0.0185</v>
      </c>
      <c r="S841" s="233">
        <v>0</v>
      </c>
      <c r="T841" s="234">
        <f>S841*H841</f>
        <v>0</v>
      </c>
      <c r="AR841" s="24" t="s">
        <v>453</v>
      </c>
      <c r="AT841" s="24" t="s">
        <v>347</v>
      </c>
      <c r="AU841" s="24" t="s">
        <v>86</v>
      </c>
      <c r="AY841" s="24" t="s">
        <v>273</v>
      </c>
      <c r="BE841" s="235">
        <f>IF(N841="základní",J841,0)</f>
        <v>0</v>
      </c>
      <c r="BF841" s="235">
        <f>IF(N841="snížená",J841,0)</f>
        <v>0</v>
      </c>
      <c r="BG841" s="235">
        <f>IF(N841="zákl. přenesená",J841,0)</f>
        <v>0</v>
      </c>
      <c r="BH841" s="235">
        <f>IF(N841="sníž. přenesená",J841,0)</f>
        <v>0</v>
      </c>
      <c r="BI841" s="235">
        <f>IF(N841="nulová",J841,0)</f>
        <v>0</v>
      </c>
      <c r="BJ841" s="24" t="s">
        <v>84</v>
      </c>
      <c r="BK841" s="235">
        <f>ROUND(I841*H841,2)</f>
        <v>0</v>
      </c>
      <c r="BL841" s="24" t="s">
        <v>369</v>
      </c>
      <c r="BM841" s="24" t="s">
        <v>1748</v>
      </c>
    </row>
    <row r="842" spans="2:65" s="1" customFormat="1" ht="25.5" customHeight="1">
      <c r="B842" s="47"/>
      <c r="C842" s="261" t="s">
        <v>1749</v>
      </c>
      <c r="D842" s="261" t="s">
        <v>347</v>
      </c>
      <c r="E842" s="262" t="s">
        <v>1750</v>
      </c>
      <c r="F842" s="263" t="s">
        <v>1751</v>
      </c>
      <c r="G842" s="264" t="s">
        <v>278</v>
      </c>
      <c r="H842" s="265">
        <v>1</v>
      </c>
      <c r="I842" s="266"/>
      <c r="J842" s="267">
        <f>ROUND(I842*H842,2)</f>
        <v>0</v>
      </c>
      <c r="K842" s="263" t="s">
        <v>21</v>
      </c>
      <c r="L842" s="268"/>
      <c r="M842" s="269" t="s">
        <v>21</v>
      </c>
      <c r="N842" s="270" t="s">
        <v>47</v>
      </c>
      <c r="O842" s="48"/>
      <c r="P842" s="233">
        <f>O842*H842</f>
        <v>0</v>
      </c>
      <c r="Q842" s="233">
        <v>0.0185</v>
      </c>
      <c r="R842" s="233">
        <f>Q842*H842</f>
        <v>0.0185</v>
      </c>
      <c r="S842" s="233">
        <v>0</v>
      </c>
      <c r="T842" s="234">
        <f>S842*H842</f>
        <v>0</v>
      </c>
      <c r="AR842" s="24" t="s">
        <v>453</v>
      </c>
      <c r="AT842" s="24" t="s">
        <v>347</v>
      </c>
      <c r="AU842" s="24" t="s">
        <v>86</v>
      </c>
      <c r="AY842" s="24" t="s">
        <v>273</v>
      </c>
      <c r="BE842" s="235">
        <f>IF(N842="základní",J842,0)</f>
        <v>0</v>
      </c>
      <c r="BF842" s="235">
        <f>IF(N842="snížená",J842,0)</f>
        <v>0</v>
      </c>
      <c r="BG842" s="235">
        <f>IF(N842="zákl. přenesená",J842,0)</f>
        <v>0</v>
      </c>
      <c r="BH842" s="235">
        <f>IF(N842="sníž. přenesená",J842,0)</f>
        <v>0</v>
      </c>
      <c r="BI842" s="235">
        <f>IF(N842="nulová",J842,0)</f>
        <v>0</v>
      </c>
      <c r="BJ842" s="24" t="s">
        <v>84</v>
      </c>
      <c r="BK842" s="235">
        <f>ROUND(I842*H842,2)</f>
        <v>0</v>
      </c>
      <c r="BL842" s="24" t="s">
        <v>369</v>
      </c>
      <c r="BM842" s="24" t="s">
        <v>1752</v>
      </c>
    </row>
    <row r="843" spans="2:65" s="1" customFormat="1" ht="25.5" customHeight="1">
      <c r="B843" s="47"/>
      <c r="C843" s="224" t="s">
        <v>1753</v>
      </c>
      <c r="D843" s="224" t="s">
        <v>275</v>
      </c>
      <c r="E843" s="225" t="s">
        <v>1754</v>
      </c>
      <c r="F843" s="226" t="s">
        <v>1755</v>
      </c>
      <c r="G843" s="227" t="s">
        <v>278</v>
      </c>
      <c r="H843" s="228">
        <v>1</v>
      </c>
      <c r="I843" s="229"/>
      <c r="J843" s="230">
        <f>ROUND(I843*H843,2)</f>
        <v>0</v>
      </c>
      <c r="K843" s="226" t="s">
        <v>279</v>
      </c>
      <c r="L843" s="73"/>
      <c r="M843" s="231" t="s">
        <v>21</v>
      </c>
      <c r="N843" s="232" t="s">
        <v>47</v>
      </c>
      <c r="O843" s="48"/>
      <c r="P843" s="233">
        <f>O843*H843</f>
        <v>0</v>
      </c>
      <c r="Q843" s="233">
        <v>0.00087</v>
      </c>
      <c r="R843" s="233">
        <f>Q843*H843</f>
        <v>0.00087</v>
      </c>
      <c r="S843" s="233">
        <v>0</v>
      </c>
      <c r="T843" s="234">
        <f>S843*H843</f>
        <v>0</v>
      </c>
      <c r="AR843" s="24" t="s">
        <v>369</v>
      </c>
      <c r="AT843" s="24" t="s">
        <v>275</v>
      </c>
      <c r="AU843" s="24" t="s">
        <v>86</v>
      </c>
      <c r="AY843" s="24" t="s">
        <v>273</v>
      </c>
      <c r="BE843" s="235">
        <f>IF(N843="základní",J843,0)</f>
        <v>0</v>
      </c>
      <c r="BF843" s="235">
        <f>IF(N843="snížená",J843,0)</f>
        <v>0</v>
      </c>
      <c r="BG843" s="235">
        <f>IF(N843="zákl. přenesená",J843,0)</f>
        <v>0</v>
      </c>
      <c r="BH843" s="235">
        <f>IF(N843="sníž. přenesená",J843,0)</f>
        <v>0</v>
      </c>
      <c r="BI843" s="235">
        <f>IF(N843="nulová",J843,0)</f>
        <v>0</v>
      </c>
      <c r="BJ843" s="24" t="s">
        <v>84</v>
      </c>
      <c r="BK843" s="235">
        <f>ROUND(I843*H843,2)</f>
        <v>0</v>
      </c>
      <c r="BL843" s="24" t="s">
        <v>369</v>
      </c>
      <c r="BM843" s="24" t="s">
        <v>1756</v>
      </c>
    </row>
    <row r="844" spans="2:47" s="1" customFormat="1" ht="13.5">
      <c r="B844" s="47"/>
      <c r="C844" s="75"/>
      <c r="D844" s="236" t="s">
        <v>282</v>
      </c>
      <c r="E844" s="75"/>
      <c r="F844" s="237" t="s">
        <v>1744</v>
      </c>
      <c r="G844" s="75"/>
      <c r="H844" s="75"/>
      <c r="I844" s="194"/>
      <c r="J844" s="75"/>
      <c r="K844" s="75"/>
      <c r="L844" s="73"/>
      <c r="M844" s="238"/>
      <c r="N844" s="48"/>
      <c r="O844" s="48"/>
      <c r="P844" s="48"/>
      <c r="Q844" s="48"/>
      <c r="R844" s="48"/>
      <c r="S844" s="48"/>
      <c r="T844" s="96"/>
      <c r="AT844" s="24" t="s">
        <v>282</v>
      </c>
      <c r="AU844" s="24" t="s">
        <v>86</v>
      </c>
    </row>
    <row r="845" spans="2:51" s="11" customFormat="1" ht="13.5">
      <c r="B845" s="239"/>
      <c r="C845" s="240"/>
      <c r="D845" s="236" t="s">
        <v>304</v>
      </c>
      <c r="E845" s="241" t="s">
        <v>21</v>
      </c>
      <c r="F845" s="242" t="s">
        <v>1011</v>
      </c>
      <c r="G845" s="240"/>
      <c r="H845" s="243">
        <v>1</v>
      </c>
      <c r="I845" s="244"/>
      <c r="J845" s="240"/>
      <c r="K845" s="240"/>
      <c r="L845" s="245"/>
      <c r="M845" s="246"/>
      <c r="N845" s="247"/>
      <c r="O845" s="247"/>
      <c r="P845" s="247"/>
      <c r="Q845" s="247"/>
      <c r="R845" s="247"/>
      <c r="S845" s="247"/>
      <c r="T845" s="248"/>
      <c r="AT845" s="249" t="s">
        <v>304</v>
      </c>
      <c r="AU845" s="249" t="s">
        <v>86</v>
      </c>
      <c r="AV845" s="11" t="s">
        <v>86</v>
      </c>
      <c r="AW845" s="11" t="s">
        <v>40</v>
      </c>
      <c r="AX845" s="11" t="s">
        <v>84</v>
      </c>
      <c r="AY845" s="249" t="s">
        <v>273</v>
      </c>
    </row>
    <row r="846" spans="2:65" s="1" customFormat="1" ht="38.25" customHeight="1">
      <c r="B846" s="47"/>
      <c r="C846" s="261" t="s">
        <v>1757</v>
      </c>
      <c r="D846" s="261" t="s">
        <v>347</v>
      </c>
      <c r="E846" s="262" t="s">
        <v>1758</v>
      </c>
      <c r="F846" s="263" t="s">
        <v>1759</v>
      </c>
      <c r="G846" s="264" t="s">
        <v>278</v>
      </c>
      <c r="H846" s="265">
        <v>1</v>
      </c>
      <c r="I846" s="266"/>
      <c r="J846" s="267">
        <f>ROUND(I846*H846,2)</f>
        <v>0</v>
      </c>
      <c r="K846" s="263" t="s">
        <v>21</v>
      </c>
      <c r="L846" s="268"/>
      <c r="M846" s="269" t="s">
        <v>21</v>
      </c>
      <c r="N846" s="270" t="s">
        <v>47</v>
      </c>
      <c r="O846" s="48"/>
      <c r="P846" s="233">
        <f>O846*H846</f>
        <v>0</v>
      </c>
      <c r="Q846" s="233">
        <v>0.079</v>
      </c>
      <c r="R846" s="233">
        <f>Q846*H846</f>
        <v>0.079</v>
      </c>
      <c r="S846" s="233">
        <v>0</v>
      </c>
      <c r="T846" s="234">
        <f>S846*H846</f>
        <v>0</v>
      </c>
      <c r="AR846" s="24" t="s">
        <v>453</v>
      </c>
      <c r="AT846" s="24" t="s">
        <v>347</v>
      </c>
      <c r="AU846" s="24" t="s">
        <v>86</v>
      </c>
      <c r="AY846" s="24" t="s">
        <v>273</v>
      </c>
      <c r="BE846" s="235">
        <f>IF(N846="základní",J846,0)</f>
        <v>0</v>
      </c>
      <c r="BF846" s="235">
        <f>IF(N846="snížená",J846,0)</f>
        <v>0</v>
      </c>
      <c r="BG846" s="235">
        <f>IF(N846="zákl. přenesená",J846,0)</f>
        <v>0</v>
      </c>
      <c r="BH846" s="235">
        <f>IF(N846="sníž. přenesená",J846,0)</f>
        <v>0</v>
      </c>
      <c r="BI846" s="235">
        <f>IF(N846="nulová",J846,0)</f>
        <v>0</v>
      </c>
      <c r="BJ846" s="24" t="s">
        <v>84</v>
      </c>
      <c r="BK846" s="235">
        <f>ROUND(I846*H846,2)</f>
        <v>0</v>
      </c>
      <c r="BL846" s="24" t="s">
        <v>369</v>
      </c>
      <c r="BM846" s="24" t="s">
        <v>1760</v>
      </c>
    </row>
    <row r="847" spans="2:65" s="1" customFormat="1" ht="25.5" customHeight="1">
      <c r="B847" s="47"/>
      <c r="C847" s="224" t="s">
        <v>1761</v>
      </c>
      <c r="D847" s="224" t="s">
        <v>275</v>
      </c>
      <c r="E847" s="225" t="s">
        <v>1762</v>
      </c>
      <c r="F847" s="226" t="s">
        <v>1763</v>
      </c>
      <c r="G847" s="227" t="s">
        <v>278</v>
      </c>
      <c r="H847" s="228">
        <v>1</v>
      </c>
      <c r="I847" s="229"/>
      <c r="J847" s="230">
        <f>ROUND(I847*H847,2)</f>
        <v>0</v>
      </c>
      <c r="K847" s="226" t="s">
        <v>279</v>
      </c>
      <c r="L847" s="73"/>
      <c r="M847" s="231" t="s">
        <v>21</v>
      </c>
      <c r="N847" s="232" t="s">
        <v>47</v>
      </c>
      <c r="O847" s="48"/>
      <c r="P847" s="233">
        <f>O847*H847</f>
        <v>0</v>
      </c>
      <c r="Q847" s="233">
        <v>0</v>
      </c>
      <c r="R847" s="233">
        <f>Q847*H847</f>
        <v>0</v>
      </c>
      <c r="S847" s="233">
        <v>0</v>
      </c>
      <c r="T847" s="234">
        <f>S847*H847</f>
        <v>0</v>
      </c>
      <c r="AR847" s="24" t="s">
        <v>369</v>
      </c>
      <c r="AT847" s="24" t="s">
        <v>275</v>
      </c>
      <c r="AU847" s="24" t="s">
        <v>86</v>
      </c>
      <c r="AY847" s="24" t="s">
        <v>273</v>
      </c>
      <c r="BE847" s="235">
        <f>IF(N847="základní",J847,0)</f>
        <v>0</v>
      </c>
      <c r="BF847" s="235">
        <f>IF(N847="snížená",J847,0)</f>
        <v>0</v>
      </c>
      <c r="BG847" s="235">
        <f>IF(N847="zákl. přenesená",J847,0)</f>
        <v>0</v>
      </c>
      <c r="BH847" s="235">
        <f>IF(N847="sníž. přenesená",J847,0)</f>
        <v>0</v>
      </c>
      <c r="BI847" s="235">
        <f>IF(N847="nulová",J847,0)</f>
        <v>0</v>
      </c>
      <c r="BJ847" s="24" t="s">
        <v>84</v>
      </c>
      <c r="BK847" s="235">
        <f>ROUND(I847*H847,2)</f>
        <v>0</v>
      </c>
      <c r="BL847" s="24" t="s">
        <v>369</v>
      </c>
      <c r="BM847" s="24" t="s">
        <v>1764</v>
      </c>
    </row>
    <row r="848" spans="2:47" s="1" customFormat="1" ht="13.5">
      <c r="B848" s="47"/>
      <c r="C848" s="75"/>
      <c r="D848" s="236" t="s">
        <v>282</v>
      </c>
      <c r="E848" s="75"/>
      <c r="F848" s="237" t="s">
        <v>1744</v>
      </c>
      <c r="G848" s="75"/>
      <c r="H848" s="75"/>
      <c r="I848" s="194"/>
      <c r="J848" s="75"/>
      <c r="K848" s="75"/>
      <c r="L848" s="73"/>
      <c r="M848" s="238"/>
      <c r="N848" s="48"/>
      <c r="O848" s="48"/>
      <c r="P848" s="48"/>
      <c r="Q848" s="48"/>
      <c r="R848" s="48"/>
      <c r="S848" s="48"/>
      <c r="T848" s="96"/>
      <c r="AT848" s="24" t="s">
        <v>282</v>
      </c>
      <c r="AU848" s="24" t="s">
        <v>86</v>
      </c>
    </row>
    <row r="849" spans="2:51" s="11" customFormat="1" ht="13.5">
      <c r="B849" s="239"/>
      <c r="C849" s="240"/>
      <c r="D849" s="236" t="s">
        <v>304</v>
      </c>
      <c r="E849" s="241" t="s">
        <v>21</v>
      </c>
      <c r="F849" s="242" t="s">
        <v>1011</v>
      </c>
      <c r="G849" s="240"/>
      <c r="H849" s="243">
        <v>1</v>
      </c>
      <c r="I849" s="244"/>
      <c r="J849" s="240"/>
      <c r="K849" s="240"/>
      <c r="L849" s="245"/>
      <c r="M849" s="246"/>
      <c r="N849" s="247"/>
      <c r="O849" s="247"/>
      <c r="P849" s="247"/>
      <c r="Q849" s="247"/>
      <c r="R849" s="247"/>
      <c r="S849" s="247"/>
      <c r="T849" s="248"/>
      <c r="AT849" s="249" t="s">
        <v>304</v>
      </c>
      <c r="AU849" s="249" t="s">
        <v>86</v>
      </c>
      <c r="AV849" s="11" t="s">
        <v>86</v>
      </c>
      <c r="AW849" s="11" t="s">
        <v>40</v>
      </c>
      <c r="AX849" s="11" t="s">
        <v>84</v>
      </c>
      <c r="AY849" s="249" t="s">
        <v>273</v>
      </c>
    </row>
    <row r="850" spans="2:65" s="1" customFormat="1" ht="25.5" customHeight="1">
      <c r="B850" s="47"/>
      <c r="C850" s="224" t="s">
        <v>1765</v>
      </c>
      <c r="D850" s="224" t="s">
        <v>275</v>
      </c>
      <c r="E850" s="225" t="s">
        <v>1766</v>
      </c>
      <c r="F850" s="226" t="s">
        <v>1767</v>
      </c>
      <c r="G850" s="227" t="s">
        <v>278</v>
      </c>
      <c r="H850" s="228">
        <v>3</v>
      </c>
      <c r="I850" s="229"/>
      <c r="J850" s="230">
        <f>ROUND(I850*H850,2)</f>
        <v>0</v>
      </c>
      <c r="K850" s="226" t="s">
        <v>279</v>
      </c>
      <c r="L850" s="73"/>
      <c r="M850" s="231" t="s">
        <v>21</v>
      </c>
      <c r="N850" s="232" t="s">
        <v>47</v>
      </c>
      <c r="O850" s="48"/>
      <c r="P850" s="233">
        <f>O850*H850</f>
        <v>0</v>
      </c>
      <c r="Q850" s="233">
        <v>0</v>
      </c>
      <c r="R850" s="233">
        <f>Q850*H850</f>
        <v>0</v>
      </c>
      <c r="S850" s="233">
        <v>0</v>
      </c>
      <c r="T850" s="234">
        <f>S850*H850</f>
        <v>0</v>
      </c>
      <c r="AR850" s="24" t="s">
        <v>369</v>
      </c>
      <c r="AT850" s="24" t="s">
        <v>275</v>
      </c>
      <c r="AU850" s="24" t="s">
        <v>86</v>
      </c>
      <c r="AY850" s="24" t="s">
        <v>273</v>
      </c>
      <c r="BE850" s="235">
        <f>IF(N850="základní",J850,0)</f>
        <v>0</v>
      </c>
      <c r="BF850" s="235">
        <f>IF(N850="snížená",J850,0)</f>
        <v>0</v>
      </c>
      <c r="BG850" s="235">
        <f>IF(N850="zákl. přenesená",J850,0)</f>
        <v>0</v>
      </c>
      <c r="BH850" s="235">
        <f>IF(N850="sníž. přenesená",J850,0)</f>
        <v>0</v>
      </c>
      <c r="BI850" s="235">
        <f>IF(N850="nulová",J850,0)</f>
        <v>0</v>
      </c>
      <c r="BJ850" s="24" t="s">
        <v>84</v>
      </c>
      <c r="BK850" s="235">
        <f>ROUND(I850*H850,2)</f>
        <v>0</v>
      </c>
      <c r="BL850" s="24" t="s">
        <v>369</v>
      </c>
      <c r="BM850" s="24" t="s">
        <v>1768</v>
      </c>
    </row>
    <row r="851" spans="2:47" s="1" customFormat="1" ht="13.5">
      <c r="B851" s="47"/>
      <c r="C851" s="75"/>
      <c r="D851" s="236" t="s">
        <v>282</v>
      </c>
      <c r="E851" s="75"/>
      <c r="F851" s="237" t="s">
        <v>1769</v>
      </c>
      <c r="G851" s="75"/>
      <c r="H851" s="75"/>
      <c r="I851" s="194"/>
      <c r="J851" s="75"/>
      <c r="K851" s="75"/>
      <c r="L851" s="73"/>
      <c r="M851" s="238"/>
      <c r="N851" s="48"/>
      <c r="O851" s="48"/>
      <c r="P851" s="48"/>
      <c r="Q851" s="48"/>
      <c r="R851" s="48"/>
      <c r="S851" s="48"/>
      <c r="T851" s="96"/>
      <c r="AT851" s="24" t="s">
        <v>282</v>
      </c>
      <c r="AU851" s="24" t="s">
        <v>86</v>
      </c>
    </row>
    <row r="852" spans="2:65" s="1" customFormat="1" ht="16.5" customHeight="1">
      <c r="B852" s="47"/>
      <c r="C852" s="261" t="s">
        <v>1770</v>
      </c>
      <c r="D852" s="261" t="s">
        <v>347</v>
      </c>
      <c r="E852" s="262" t="s">
        <v>1771</v>
      </c>
      <c r="F852" s="263" t="s">
        <v>1772</v>
      </c>
      <c r="G852" s="264" t="s">
        <v>342</v>
      </c>
      <c r="H852" s="265">
        <v>2.4</v>
      </c>
      <c r="I852" s="266"/>
      <c r="J852" s="267">
        <f>ROUND(I852*H852,2)</f>
        <v>0</v>
      </c>
      <c r="K852" s="263" t="s">
        <v>21</v>
      </c>
      <c r="L852" s="268"/>
      <c r="M852" s="269" t="s">
        <v>21</v>
      </c>
      <c r="N852" s="270" t="s">
        <v>47</v>
      </c>
      <c r="O852" s="48"/>
      <c r="P852" s="233">
        <f>O852*H852</f>
        <v>0</v>
      </c>
      <c r="Q852" s="233">
        <v>0.0015</v>
      </c>
      <c r="R852" s="233">
        <f>Q852*H852</f>
        <v>0.0036</v>
      </c>
      <c r="S852" s="233">
        <v>0</v>
      </c>
      <c r="T852" s="234">
        <f>S852*H852</f>
        <v>0</v>
      </c>
      <c r="AR852" s="24" t="s">
        <v>453</v>
      </c>
      <c r="AT852" s="24" t="s">
        <v>347</v>
      </c>
      <c r="AU852" s="24" t="s">
        <v>86</v>
      </c>
      <c r="AY852" s="24" t="s">
        <v>273</v>
      </c>
      <c r="BE852" s="235">
        <f>IF(N852="základní",J852,0)</f>
        <v>0</v>
      </c>
      <c r="BF852" s="235">
        <f>IF(N852="snížená",J852,0)</f>
        <v>0</v>
      </c>
      <c r="BG852" s="235">
        <f>IF(N852="zákl. přenesená",J852,0)</f>
        <v>0</v>
      </c>
      <c r="BH852" s="235">
        <f>IF(N852="sníž. přenesená",J852,0)</f>
        <v>0</v>
      </c>
      <c r="BI852" s="235">
        <f>IF(N852="nulová",J852,0)</f>
        <v>0</v>
      </c>
      <c r="BJ852" s="24" t="s">
        <v>84</v>
      </c>
      <c r="BK852" s="235">
        <f>ROUND(I852*H852,2)</f>
        <v>0</v>
      </c>
      <c r="BL852" s="24" t="s">
        <v>369</v>
      </c>
      <c r="BM852" s="24" t="s">
        <v>1773</v>
      </c>
    </row>
    <row r="853" spans="2:51" s="11" customFormat="1" ht="13.5">
      <c r="B853" s="239"/>
      <c r="C853" s="240"/>
      <c r="D853" s="236" t="s">
        <v>304</v>
      </c>
      <c r="E853" s="241" t="s">
        <v>21</v>
      </c>
      <c r="F853" s="242" t="s">
        <v>878</v>
      </c>
      <c r="G853" s="240"/>
      <c r="H853" s="243">
        <v>2.4</v>
      </c>
      <c r="I853" s="244"/>
      <c r="J853" s="240"/>
      <c r="K853" s="240"/>
      <c r="L853" s="245"/>
      <c r="M853" s="246"/>
      <c r="N853" s="247"/>
      <c r="O853" s="247"/>
      <c r="P853" s="247"/>
      <c r="Q853" s="247"/>
      <c r="R853" s="247"/>
      <c r="S853" s="247"/>
      <c r="T853" s="248"/>
      <c r="AT853" s="249" t="s">
        <v>304</v>
      </c>
      <c r="AU853" s="249" t="s">
        <v>86</v>
      </c>
      <c r="AV853" s="11" t="s">
        <v>86</v>
      </c>
      <c r="AW853" s="11" t="s">
        <v>40</v>
      </c>
      <c r="AX853" s="11" t="s">
        <v>84</v>
      </c>
      <c r="AY853" s="249" t="s">
        <v>273</v>
      </c>
    </row>
    <row r="854" spans="2:65" s="1" customFormat="1" ht="25.5" customHeight="1">
      <c r="B854" s="47"/>
      <c r="C854" s="224" t="s">
        <v>1774</v>
      </c>
      <c r="D854" s="224" t="s">
        <v>275</v>
      </c>
      <c r="E854" s="225" t="s">
        <v>1775</v>
      </c>
      <c r="F854" s="226" t="s">
        <v>1776</v>
      </c>
      <c r="G854" s="227" t="s">
        <v>278</v>
      </c>
      <c r="H854" s="228">
        <v>1</v>
      </c>
      <c r="I854" s="229"/>
      <c r="J854" s="230">
        <f>ROUND(I854*H854,2)</f>
        <v>0</v>
      </c>
      <c r="K854" s="226" t="s">
        <v>279</v>
      </c>
      <c r="L854" s="73"/>
      <c r="M854" s="231" t="s">
        <v>21</v>
      </c>
      <c r="N854" s="232" t="s">
        <v>47</v>
      </c>
      <c r="O854" s="48"/>
      <c r="P854" s="233">
        <f>O854*H854</f>
        <v>0</v>
      </c>
      <c r="Q854" s="233">
        <v>0</v>
      </c>
      <c r="R854" s="233">
        <f>Q854*H854</f>
        <v>0</v>
      </c>
      <c r="S854" s="233">
        <v>0</v>
      </c>
      <c r="T854" s="234">
        <f>S854*H854</f>
        <v>0</v>
      </c>
      <c r="AR854" s="24" t="s">
        <v>369</v>
      </c>
      <c r="AT854" s="24" t="s">
        <v>275</v>
      </c>
      <c r="AU854" s="24" t="s">
        <v>86</v>
      </c>
      <c r="AY854" s="24" t="s">
        <v>273</v>
      </c>
      <c r="BE854" s="235">
        <f>IF(N854="základní",J854,0)</f>
        <v>0</v>
      </c>
      <c r="BF854" s="235">
        <f>IF(N854="snížená",J854,0)</f>
        <v>0</v>
      </c>
      <c r="BG854" s="235">
        <f>IF(N854="zákl. přenesená",J854,0)</f>
        <v>0</v>
      </c>
      <c r="BH854" s="235">
        <f>IF(N854="sníž. přenesená",J854,0)</f>
        <v>0</v>
      </c>
      <c r="BI854" s="235">
        <f>IF(N854="nulová",J854,0)</f>
        <v>0</v>
      </c>
      <c r="BJ854" s="24" t="s">
        <v>84</v>
      </c>
      <c r="BK854" s="235">
        <f>ROUND(I854*H854,2)</f>
        <v>0</v>
      </c>
      <c r="BL854" s="24" t="s">
        <v>369</v>
      </c>
      <c r="BM854" s="24" t="s">
        <v>1777</v>
      </c>
    </row>
    <row r="855" spans="2:47" s="1" customFormat="1" ht="13.5">
      <c r="B855" s="47"/>
      <c r="C855" s="75"/>
      <c r="D855" s="236" t="s">
        <v>282</v>
      </c>
      <c r="E855" s="75"/>
      <c r="F855" s="237" t="s">
        <v>1769</v>
      </c>
      <c r="G855" s="75"/>
      <c r="H855" s="75"/>
      <c r="I855" s="194"/>
      <c r="J855" s="75"/>
      <c r="K855" s="75"/>
      <c r="L855" s="73"/>
      <c r="M855" s="238"/>
      <c r="N855" s="48"/>
      <c r="O855" s="48"/>
      <c r="P855" s="48"/>
      <c r="Q855" s="48"/>
      <c r="R855" s="48"/>
      <c r="S855" s="48"/>
      <c r="T855" s="96"/>
      <c r="AT855" s="24" t="s">
        <v>282</v>
      </c>
      <c r="AU855" s="24" t="s">
        <v>86</v>
      </c>
    </row>
    <row r="856" spans="2:65" s="1" customFormat="1" ht="16.5" customHeight="1">
      <c r="B856" s="47"/>
      <c r="C856" s="261" t="s">
        <v>1778</v>
      </c>
      <c r="D856" s="261" t="s">
        <v>347</v>
      </c>
      <c r="E856" s="262" t="s">
        <v>1779</v>
      </c>
      <c r="F856" s="263" t="s">
        <v>1780</v>
      </c>
      <c r="G856" s="264" t="s">
        <v>278</v>
      </c>
      <c r="H856" s="265">
        <v>1</v>
      </c>
      <c r="I856" s="266"/>
      <c r="J856" s="267">
        <f>ROUND(I856*H856,2)</f>
        <v>0</v>
      </c>
      <c r="K856" s="263" t="s">
        <v>279</v>
      </c>
      <c r="L856" s="268"/>
      <c r="M856" s="269" t="s">
        <v>21</v>
      </c>
      <c r="N856" s="270" t="s">
        <v>47</v>
      </c>
      <c r="O856" s="48"/>
      <c r="P856" s="233">
        <f>O856*H856</f>
        <v>0</v>
      </c>
      <c r="Q856" s="233">
        <v>0.00123</v>
      </c>
      <c r="R856" s="233">
        <f>Q856*H856</f>
        <v>0.00123</v>
      </c>
      <c r="S856" s="233">
        <v>0</v>
      </c>
      <c r="T856" s="234">
        <f>S856*H856</f>
        <v>0</v>
      </c>
      <c r="AR856" s="24" t="s">
        <v>453</v>
      </c>
      <c r="AT856" s="24" t="s">
        <v>347</v>
      </c>
      <c r="AU856" s="24" t="s">
        <v>86</v>
      </c>
      <c r="AY856" s="24" t="s">
        <v>273</v>
      </c>
      <c r="BE856" s="235">
        <f>IF(N856="základní",J856,0)</f>
        <v>0</v>
      </c>
      <c r="BF856" s="235">
        <f>IF(N856="snížená",J856,0)</f>
        <v>0</v>
      </c>
      <c r="BG856" s="235">
        <f>IF(N856="zákl. přenesená",J856,0)</f>
        <v>0</v>
      </c>
      <c r="BH856" s="235">
        <f>IF(N856="sníž. přenesená",J856,0)</f>
        <v>0</v>
      </c>
      <c r="BI856" s="235">
        <f>IF(N856="nulová",J856,0)</f>
        <v>0</v>
      </c>
      <c r="BJ856" s="24" t="s">
        <v>84</v>
      </c>
      <c r="BK856" s="235">
        <f>ROUND(I856*H856,2)</f>
        <v>0</v>
      </c>
      <c r="BL856" s="24" t="s">
        <v>369</v>
      </c>
      <c r="BM856" s="24" t="s">
        <v>1781</v>
      </c>
    </row>
    <row r="857" spans="2:51" s="11" customFormat="1" ht="13.5">
      <c r="B857" s="239"/>
      <c r="C857" s="240"/>
      <c r="D857" s="236" t="s">
        <v>304</v>
      </c>
      <c r="E857" s="241" t="s">
        <v>21</v>
      </c>
      <c r="F857" s="242" t="s">
        <v>1011</v>
      </c>
      <c r="G857" s="240"/>
      <c r="H857" s="243">
        <v>1</v>
      </c>
      <c r="I857" s="244"/>
      <c r="J857" s="240"/>
      <c r="K857" s="240"/>
      <c r="L857" s="245"/>
      <c r="M857" s="246"/>
      <c r="N857" s="247"/>
      <c r="O857" s="247"/>
      <c r="P857" s="247"/>
      <c r="Q857" s="247"/>
      <c r="R857" s="247"/>
      <c r="S857" s="247"/>
      <c r="T857" s="248"/>
      <c r="AT857" s="249" t="s">
        <v>304</v>
      </c>
      <c r="AU857" s="249" t="s">
        <v>86</v>
      </c>
      <c r="AV857" s="11" t="s">
        <v>86</v>
      </c>
      <c r="AW857" s="11" t="s">
        <v>40</v>
      </c>
      <c r="AX857" s="11" t="s">
        <v>84</v>
      </c>
      <c r="AY857" s="249" t="s">
        <v>273</v>
      </c>
    </row>
    <row r="858" spans="2:65" s="1" customFormat="1" ht="16.5" customHeight="1">
      <c r="B858" s="47"/>
      <c r="C858" s="224" t="s">
        <v>1782</v>
      </c>
      <c r="D858" s="224" t="s">
        <v>275</v>
      </c>
      <c r="E858" s="225" t="s">
        <v>1783</v>
      </c>
      <c r="F858" s="226" t="s">
        <v>1784</v>
      </c>
      <c r="G858" s="227" t="s">
        <v>278</v>
      </c>
      <c r="H858" s="228">
        <v>1</v>
      </c>
      <c r="I858" s="229"/>
      <c r="J858" s="230">
        <f>ROUND(I858*H858,2)</f>
        <v>0</v>
      </c>
      <c r="K858" s="226" t="s">
        <v>21</v>
      </c>
      <c r="L858" s="73"/>
      <c r="M858" s="231" t="s">
        <v>21</v>
      </c>
      <c r="N858" s="232" t="s">
        <v>47</v>
      </c>
      <c r="O858" s="48"/>
      <c r="P858" s="233">
        <f>O858*H858</f>
        <v>0</v>
      </c>
      <c r="Q858" s="233">
        <v>0</v>
      </c>
      <c r="R858" s="233">
        <f>Q858*H858</f>
        <v>0</v>
      </c>
      <c r="S858" s="233">
        <v>0</v>
      </c>
      <c r="T858" s="234">
        <f>S858*H858</f>
        <v>0</v>
      </c>
      <c r="AR858" s="24" t="s">
        <v>369</v>
      </c>
      <c r="AT858" s="24" t="s">
        <v>275</v>
      </c>
      <c r="AU858" s="24" t="s">
        <v>86</v>
      </c>
      <c r="AY858" s="24" t="s">
        <v>273</v>
      </c>
      <c r="BE858" s="235">
        <f>IF(N858="základní",J858,0)</f>
        <v>0</v>
      </c>
      <c r="BF858" s="235">
        <f>IF(N858="snížená",J858,0)</f>
        <v>0</v>
      </c>
      <c r="BG858" s="235">
        <f>IF(N858="zákl. přenesená",J858,0)</f>
        <v>0</v>
      </c>
      <c r="BH858" s="235">
        <f>IF(N858="sníž. přenesená",J858,0)</f>
        <v>0</v>
      </c>
      <c r="BI858" s="235">
        <f>IF(N858="nulová",J858,0)</f>
        <v>0</v>
      </c>
      <c r="BJ858" s="24" t="s">
        <v>84</v>
      </c>
      <c r="BK858" s="235">
        <f>ROUND(I858*H858,2)</f>
        <v>0</v>
      </c>
      <c r="BL858" s="24" t="s">
        <v>369</v>
      </c>
      <c r="BM858" s="24" t="s">
        <v>1785</v>
      </c>
    </row>
    <row r="859" spans="2:65" s="1" customFormat="1" ht="38.25" customHeight="1">
      <c r="B859" s="47"/>
      <c r="C859" s="224" t="s">
        <v>1786</v>
      </c>
      <c r="D859" s="224" t="s">
        <v>275</v>
      </c>
      <c r="E859" s="225" t="s">
        <v>1787</v>
      </c>
      <c r="F859" s="226" t="s">
        <v>1788</v>
      </c>
      <c r="G859" s="227" t="s">
        <v>350</v>
      </c>
      <c r="H859" s="228">
        <v>0.232</v>
      </c>
      <c r="I859" s="229"/>
      <c r="J859" s="230">
        <f>ROUND(I859*H859,2)</f>
        <v>0</v>
      </c>
      <c r="K859" s="226" t="s">
        <v>279</v>
      </c>
      <c r="L859" s="73"/>
      <c r="M859" s="231" t="s">
        <v>21</v>
      </c>
      <c r="N859" s="232" t="s">
        <v>47</v>
      </c>
      <c r="O859" s="48"/>
      <c r="P859" s="233">
        <f>O859*H859</f>
        <v>0</v>
      </c>
      <c r="Q859" s="233">
        <v>0</v>
      </c>
      <c r="R859" s="233">
        <f>Q859*H859</f>
        <v>0</v>
      </c>
      <c r="S859" s="233">
        <v>0</v>
      </c>
      <c r="T859" s="234">
        <f>S859*H859</f>
        <v>0</v>
      </c>
      <c r="AR859" s="24" t="s">
        <v>369</v>
      </c>
      <c r="AT859" s="24" t="s">
        <v>275</v>
      </c>
      <c r="AU859" s="24" t="s">
        <v>86</v>
      </c>
      <c r="AY859" s="24" t="s">
        <v>273</v>
      </c>
      <c r="BE859" s="235">
        <f>IF(N859="základní",J859,0)</f>
        <v>0</v>
      </c>
      <c r="BF859" s="235">
        <f>IF(N859="snížená",J859,0)</f>
        <v>0</v>
      </c>
      <c r="BG859" s="235">
        <f>IF(N859="zákl. přenesená",J859,0)</f>
        <v>0</v>
      </c>
      <c r="BH859" s="235">
        <f>IF(N859="sníž. přenesená",J859,0)</f>
        <v>0</v>
      </c>
      <c r="BI859" s="235">
        <f>IF(N859="nulová",J859,0)</f>
        <v>0</v>
      </c>
      <c r="BJ859" s="24" t="s">
        <v>84</v>
      </c>
      <c r="BK859" s="235">
        <f>ROUND(I859*H859,2)</f>
        <v>0</v>
      </c>
      <c r="BL859" s="24" t="s">
        <v>369</v>
      </c>
      <c r="BM859" s="24" t="s">
        <v>1789</v>
      </c>
    </row>
    <row r="860" spans="2:47" s="1" customFormat="1" ht="13.5">
      <c r="B860" s="47"/>
      <c r="C860" s="75"/>
      <c r="D860" s="236" t="s">
        <v>282</v>
      </c>
      <c r="E860" s="75"/>
      <c r="F860" s="237" t="s">
        <v>1790</v>
      </c>
      <c r="G860" s="75"/>
      <c r="H860" s="75"/>
      <c r="I860" s="194"/>
      <c r="J860" s="75"/>
      <c r="K860" s="75"/>
      <c r="L860" s="73"/>
      <c r="M860" s="238"/>
      <c r="N860" s="48"/>
      <c r="O860" s="48"/>
      <c r="P860" s="48"/>
      <c r="Q860" s="48"/>
      <c r="R860" s="48"/>
      <c r="S860" s="48"/>
      <c r="T860" s="96"/>
      <c r="AT860" s="24" t="s">
        <v>282</v>
      </c>
      <c r="AU860" s="24" t="s">
        <v>86</v>
      </c>
    </row>
    <row r="861" spans="2:63" s="10" customFormat="1" ht="29.85" customHeight="1">
      <c r="B861" s="208"/>
      <c r="C861" s="209"/>
      <c r="D861" s="210" t="s">
        <v>75</v>
      </c>
      <c r="E861" s="222" t="s">
        <v>1791</v>
      </c>
      <c r="F861" s="222" t="s">
        <v>1792</v>
      </c>
      <c r="G861" s="209"/>
      <c r="H861" s="209"/>
      <c r="I861" s="212"/>
      <c r="J861" s="223">
        <f>BK861</f>
        <v>0</v>
      </c>
      <c r="K861" s="209"/>
      <c r="L861" s="214"/>
      <c r="M861" s="215"/>
      <c r="N861" s="216"/>
      <c r="O861" s="216"/>
      <c r="P861" s="217">
        <f>SUM(P862:P898)</f>
        <v>0</v>
      </c>
      <c r="Q861" s="216"/>
      <c r="R861" s="217">
        <f>SUM(R862:R898)</f>
        <v>0.8608787999999999</v>
      </c>
      <c r="S861" s="216"/>
      <c r="T861" s="218">
        <f>SUM(T862:T898)</f>
        <v>0.5254</v>
      </c>
      <c r="AR861" s="219" t="s">
        <v>86</v>
      </c>
      <c r="AT861" s="220" t="s">
        <v>75</v>
      </c>
      <c r="AU861" s="220" t="s">
        <v>84</v>
      </c>
      <c r="AY861" s="219" t="s">
        <v>273</v>
      </c>
      <c r="BK861" s="221">
        <f>SUM(BK862:BK898)</f>
        <v>0</v>
      </c>
    </row>
    <row r="862" spans="2:65" s="1" customFormat="1" ht="25.5" customHeight="1">
      <c r="B862" s="47"/>
      <c r="C862" s="224" t="s">
        <v>1793</v>
      </c>
      <c r="D862" s="224" t="s">
        <v>275</v>
      </c>
      <c r="E862" s="225" t="s">
        <v>1794</v>
      </c>
      <c r="F862" s="226" t="s">
        <v>1795</v>
      </c>
      <c r="G862" s="227" t="s">
        <v>342</v>
      </c>
      <c r="H862" s="228">
        <v>22.25</v>
      </c>
      <c r="I862" s="229"/>
      <c r="J862" s="230">
        <f>ROUND(I862*H862,2)</f>
        <v>0</v>
      </c>
      <c r="K862" s="226" t="s">
        <v>279</v>
      </c>
      <c r="L862" s="73"/>
      <c r="M862" s="231" t="s">
        <v>21</v>
      </c>
      <c r="N862" s="232" t="s">
        <v>47</v>
      </c>
      <c r="O862" s="48"/>
      <c r="P862" s="233">
        <f>O862*H862</f>
        <v>0</v>
      </c>
      <c r="Q862" s="233">
        <v>6E-05</v>
      </c>
      <c r="R862" s="233">
        <f>Q862*H862</f>
        <v>0.001335</v>
      </c>
      <c r="S862" s="233">
        <v>0</v>
      </c>
      <c r="T862" s="234">
        <f>S862*H862</f>
        <v>0</v>
      </c>
      <c r="AR862" s="24" t="s">
        <v>369</v>
      </c>
      <c r="AT862" s="24" t="s">
        <v>275</v>
      </c>
      <c r="AU862" s="24" t="s">
        <v>86</v>
      </c>
      <c r="AY862" s="24" t="s">
        <v>273</v>
      </c>
      <c r="BE862" s="235">
        <f>IF(N862="základní",J862,0)</f>
        <v>0</v>
      </c>
      <c r="BF862" s="235">
        <f>IF(N862="snížená",J862,0)</f>
        <v>0</v>
      </c>
      <c r="BG862" s="235">
        <f>IF(N862="zákl. přenesená",J862,0)</f>
        <v>0</v>
      </c>
      <c r="BH862" s="235">
        <f>IF(N862="sníž. přenesená",J862,0)</f>
        <v>0</v>
      </c>
      <c r="BI862" s="235">
        <f>IF(N862="nulová",J862,0)</f>
        <v>0</v>
      </c>
      <c r="BJ862" s="24" t="s">
        <v>84</v>
      </c>
      <c r="BK862" s="235">
        <f>ROUND(I862*H862,2)</f>
        <v>0</v>
      </c>
      <c r="BL862" s="24" t="s">
        <v>369</v>
      </c>
      <c r="BM862" s="24" t="s">
        <v>1796</v>
      </c>
    </row>
    <row r="863" spans="2:47" s="1" customFormat="1" ht="13.5">
      <c r="B863" s="47"/>
      <c r="C863" s="75"/>
      <c r="D863" s="236" t="s">
        <v>282</v>
      </c>
      <c r="E863" s="75"/>
      <c r="F863" s="237" t="s">
        <v>1797</v>
      </c>
      <c r="G863" s="75"/>
      <c r="H863" s="75"/>
      <c r="I863" s="194"/>
      <c r="J863" s="75"/>
      <c r="K863" s="75"/>
      <c r="L863" s="73"/>
      <c r="M863" s="238"/>
      <c r="N863" s="48"/>
      <c r="O863" s="48"/>
      <c r="P863" s="48"/>
      <c r="Q863" s="48"/>
      <c r="R863" s="48"/>
      <c r="S863" s="48"/>
      <c r="T863" s="96"/>
      <c r="AT863" s="24" t="s">
        <v>282</v>
      </c>
      <c r="AU863" s="24" t="s">
        <v>86</v>
      </c>
    </row>
    <row r="864" spans="2:51" s="11" customFormat="1" ht="13.5">
      <c r="B864" s="239"/>
      <c r="C864" s="240"/>
      <c r="D864" s="236" t="s">
        <v>304</v>
      </c>
      <c r="E864" s="241" t="s">
        <v>21</v>
      </c>
      <c r="F864" s="242" t="s">
        <v>1798</v>
      </c>
      <c r="G864" s="240"/>
      <c r="H864" s="243">
        <v>6.25</v>
      </c>
      <c r="I864" s="244"/>
      <c r="J864" s="240"/>
      <c r="K864" s="240"/>
      <c r="L864" s="245"/>
      <c r="M864" s="246"/>
      <c r="N864" s="247"/>
      <c r="O864" s="247"/>
      <c r="P864" s="247"/>
      <c r="Q864" s="247"/>
      <c r="R864" s="247"/>
      <c r="S864" s="247"/>
      <c r="T864" s="248"/>
      <c r="AT864" s="249" t="s">
        <v>304</v>
      </c>
      <c r="AU864" s="249" t="s">
        <v>86</v>
      </c>
      <c r="AV864" s="11" t="s">
        <v>86</v>
      </c>
      <c r="AW864" s="11" t="s">
        <v>40</v>
      </c>
      <c r="AX864" s="11" t="s">
        <v>76</v>
      </c>
      <c r="AY864" s="249" t="s">
        <v>273</v>
      </c>
    </row>
    <row r="865" spans="2:51" s="11" customFormat="1" ht="13.5">
      <c r="B865" s="239"/>
      <c r="C865" s="240"/>
      <c r="D865" s="236" t="s">
        <v>304</v>
      </c>
      <c r="E865" s="241" t="s">
        <v>21</v>
      </c>
      <c r="F865" s="242" t="s">
        <v>1799</v>
      </c>
      <c r="G865" s="240"/>
      <c r="H865" s="243">
        <v>16</v>
      </c>
      <c r="I865" s="244"/>
      <c r="J865" s="240"/>
      <c r="K865" s="240"/>
      <c r="L865" s="245"/>
      <c r="M865" s="246"/>
      <c r="N865" s="247"/>
      <c r="O865" s="247"/>
      <c r="P865" s="247"/>
      <c r="Q865" s="247"/>
      <c r="R865" s="247"/>
      <c r="S865" s="247"/>
      <c r="T865" s="248"/>
      <c r="AT865" s="249" t="s">
        <v>304</v>
      </c>
      <c r="AU865" s="249" t="s">
        <v>86</v>
      </c>
      <c r="AV865" s="11" t="s">
        <v>86</v>
      </c>
      <c r="AW865" s="11" t="s">
        <v>40</v>
      </c>
      <c r="AX865" s="11" t="s">
        <v>76</v>
      </c>
      <c r="AY865" s="249" t="s">
        <v>273</v>
      </c>
    </row>
    <row r="866" spans="2:51" s="12" customFormat="1" ht="13.5">
      <c r="B866" s="250"/>
      <c r="C866" s="251"/>
      <c r="D866" s="236" t="s">
        <v>304</v>
      </c>
      <c r="E866" s="252" t="s">
        <v>21</v>
      </c>
      <c r="F866" s="253" t="s">
        <v>338</v>
      </c>
      <c r="G866" s="251"/>
      <c r="H866" s="254">
        <v>22.25</v>
      </c>
      <c r="I866" s="255"/>
      <c r="J866" s="251"/>
      <c r="K866" s="251"/>
      <c r="L866" s="256"/>
      <c r="M866" s="257"/>
      <c r="N866" s="258"/>
      <c r="O866" s="258"/>
      <c r="P866" s="258"/>
      <c r="Q866" s="258"/>
      <c r="R866" s="258"/>
      <c r="S866" s="258"/>
      <c r="T866" s="259"/>
      <c r="AT866" s="260" t="s">
        <v>304</v>
      </c>
      <c r="AU866" s="260" t="s">
        <v>86</v>
      </c>
      <c r="AV866" s="12" t="s">
        <v>280</v>
      </c>
      <c r="AW866" s="12" t="s">
        <v>40</v>
      </c>
      <c r="AX866" s="12" t="s">
        <v>84</v>
      </c>
      <c r="AY866" s="260" t="s">
        <v>273</v>
      </c>
    </row>
    <row r="867" spans="2:65" s="1" customFormat="1" ht="25.5" customHeight="1">
      <c r="B867" s="47"/>
      <c r="C867" s="261" t="s">
        <v>1800</v>
      </c>
      <c r="D867" s="261" t="s">
        <v>347</v>
      </c>
      <c r="E867" s="262" t="s">
        <v>1801</v>
      </c>
      <c r="F867" s="263" t="s">
        <v>1802</v>
      </c>
      <c r="G867" s="264" t="s">
        <v>415</v>
      </c>
      <c r="H867" s="265">
        <v>103</v>
      </c>
      <c r="I867" s="266"/>
      <c r="J867" s="267">
        <f>ROUND(I867*H867,2)</f>
        <v>0</v>
      </c>
      <c r="K867" s="263" t="s">
        <v>21</v>
      </c>
      <c r="L867" s="268"/>
      <c r="M867" s="269" t="s">
        <v>21</v>
      </c>
      <c r="N867" s="270" t="s">
        <v>47</v>
      </c>
      <c r="O867" s="48"/>
      <c r="P867" s="233">
        <f>O867*H867</f>
        <v>0</v>
      </c>
      <c r="Q867" s="233">
        <v>0.001</v>
      </c>
      <c r="R867" s="233">
        <f>Q867*H867</f>
        <v>0.10300000000000001</v>
      </c>
      <c r="S867" s="233">
        <v>0</v>
      </c>
      <c r="T867" s="234">
        <f>S867*H867</f>
        <v>0</v>
      </c>
      <c r="AR867" s="24" t="s">
        <v>453</v>
      </c>
      <c r="AT867" s="24" t="s">
        <v>347</v>
      </c>
      <c r="AU867" s="24" t="s">
        <v>86</v>
      </c>
      <c r="AY867" s="24" t="s">
        <v>273</v>
      </c>
      <c r="BE867" s="235">
        <f>IF(N867="základní",J867,0)</f>
        <v>0</v>
      </c>
      <c r="BF867" s="235">
        <f>IF(N867="snížená",J867,0)</f>
        <v>0</v>
      </c>
      <c r="BG867" s="235">
        <f>IF(N867="zákl. přenesená",J867,0)</f>
        <v>0</v>
      </c>
      <c r="BH867" s="235">
        <f>IF(N867="sníž. přenesená",J867,0)</f>
        <v>0</v>
      </c>
      <c r="BI867" s="235">
        <f>IF(N867="nulová",J867,0)</f>
        <v>0</v>
      </c>
      <c r="BJ867" s="24" t="s">
        <v>84</v>
      </c>
      <c r="BK867" s="235">
        <f>ROUND(I867*H867,2)</f>
        <v>0</v>
      </c>
      <c r="BL867" s="24" t="s">
        <v>369</v>
      </c>
      <c r="BM867" s="24" t="s">
        <v>1803</v>
      </c>
    </row>
    <row r="868" spans="2:65" s="1" customFormat="1" ht="25.5" customHeight="1">
      <c r="B868" s="47"/>
      <c r="C868" s="261" t="s">
        <v>1804</v>
      </c>
      <c r="D868" s="261" t="s">
        <v>347</v>
      </c>
      <c r="E868" s="262" t="s">
        <v>1805</v>
      </c>
      <c r="F868" s="263" t="s">
        <v>1806</v>
      </c>
      <c r="G868" s="264" t="s">
        <v>415</v>
      </c>
      <c r="H868" s="265">
        <v>418</v>
      </c>
      <c r="I868" s="266"/>
      <c r="J868" s="267">
        <f>ROUND(I868*H868,2)</f>
        <v>0</v>
      </c>
      <c r="K868" s="263" t="s">
        <v>21</v>
      </c>
      <c r="L868" s="268"/>
      <c r="M868" s="269" t="s">
        <v>21</v>
      </c>
      <c r="N868" s="270" t="s">
        <v>47</v>
      </c>
      <c r="O868" s="48"/>
      <c r="P868" s="233">
        <f>O868*H868</f>
        <v>0</v>
      </c>
      <c r="Q868" s="233">
        <v>0.001</v>
      </c>
      <c r="R868" s="233">
        <f>Q868*H868</f>
        <v>0.418</v>
      </c>
      <c r="S868" s="233">
        <v>0</v>
      </c>
      <c r="T868" s="234">
        <f>S868*H868</f>
        <v>0</v>
      </c>
      <c r="AR868" s="24" t="s">
        <v>453</v>
      </c>
      <c r="AT868" s="24" t="s">
        <v>347</v>
      </c>
      <c r="AU868" s="24" t="s">
        <v>86</v>
      </c>
      <c r="AY868" s="24" t="s">
        <v>273</v>
      </c>
      <c r="BE868" s="235">
        <f>IF(N868="základní",J868,0)</f>
        <v>0</v>
      </c>
      <c r="BF868" s="235">
        <f>IF(N868="snížená",J868,0)</f>
        <v>0</v>
      </c>
      <c r="BG868" s="235">
        <f>IF(N868="zákl. přenesená",J868,0)</f>
        <v>0</v>
      </c>
      <c r="BH868" s="235">
        <f>IF(N868="sníž. přenesená",J868,0)</f>
        <v>0</v>
      </c>
      <c r="BI868" s="235">
        <f>IF(N868="nulová",J868,0)</f>
        <v>0</v>
      </c>
      <c r="BJ868" s="24" t="s">
        <v>84</v>
      </c>
      <c r="BK868" s="235">
        <f>ROUND(I868*H868,2)</f>
        <v>0</v>
      </c>
      <c r="BL868" s="24" t="s">
        <v>369</v>
      </c>
      <c r="BM868" s="24" t="s">
        <v>1807</v>
      </c>
    </row>
    <row r="869" spans="2:65" s="1" customFormat="1" ht="25.5" customHeight="1">
      <c r="B869" s="47"/>
      <c r="C869" s="224" t="s">
        <v>1808</v>
      </c>
      <c r="D869" s="224" t="s">
        <v>275</v>
      </c>
      <c r="E869" s="225" t="s">
        <v>1809</v>
      </c>
      <c r="F869" s="226" t="s">
        <v>1810</v>
      </c>
      <c r="G869" s="227" t="s">
        <v>342</v>
      </c>
      <c r="H869" s="228">
        <v>25</v>
      </c>
      <c r="I869" s="229"/>
      <c r="J869" s="230">
        <f>ROUND(I869*H869,2)</f>
        <v>0</v>
      </c>
      <c r="K869" s="226" t="s">
        <v>279</v>
      </c>
      <c r="L869" s="73"/>
      <c r="M869" s="231" t="s">
        <v>21</v>
      </c>
      <c r="N869" s="232" t="s">
        <v>47</v>
      </c>
      <c r="O869" s="48"/>
      <c r="P869" s="233">
        <f>O869*H869</f>
        <v>0</v>
      </c>
      <c r="Q869" s="233">
        <v>0</v>
      </c>
      <c r="R869" s="233">
        <f>Q869*H869</f>
        <v>0</v>
      </c>
      <c r="S869" s="233">
        <v>0.016</v>
      </c>
      <c r="T869" s="234">
        <f>S869*H869</f>
        <v>0.4</v>
      </c>
      <c r="AR869" s="24" t="s">
        <v>369</v>
      </c>
      <c r="AT869" s="24" t="s">
        <v>275</v>
      </c>
      <c r="AU869" s="24" t="s">
        <v>86</v>
      </c>
      <c r="AY869" s="24" t="s">
        <v>273</v>
      </c>
      <c r="BE869" s="235">
        <f>IF(N869="základní",J869,0)</f>
        <v>0</v>
      </c>
      <c r="BF869" s="235">
        <f>IF(N869="snížená",J869,0)</f>
        <v>0</v>
      </c>
      <c r="BG869" s="235">
        <f>IF(N869="zákl. přenesená",J869,0)</f>
        <v>0</v>
      </c>
      <c r="BH869" s="235">
        <f>IF(N869="sníž. přenesená",J869,0)</f>
        <v>0</v>
      </c>
      <c r="BI869" s="235">
        <f>IF(N869="nulová",J869,0)</f>
        <v>0</v>
      </c>
      <c r="BJ869" s="24" t="s">
        <v>84</v>
      </c>
      <c r="BK869" s="235">
        <f>ROUND(I869*H869,2)</f>
        <v>0</v>
      </c>
      <c r="BL869" s="24" t="s">
        <v>369</v>
      </c>
      <c r="BM869" s="24" t="s">
        <v>1811</v>
      </c>
    </row>
    <row r="870" spans="2:65" s="1" customFormat="1" ht="16.5" customHeight="1">
      <c r="B870" s="47"/>
      <c r="C870" s="224" t="s">
        <v>1812</v>
      </c>
      <c r="D870" s="224" t="s">
        <v>275</v>
      </c>
      <c r="E870" s="225" t="s">
        <v>1813</v>
      </c>
      <c r="F870" s="226" t="s">
        <v>1814</v>
      </c>
      <c r="G870" s="227" t="s">
        <v>415</v>
      </c>
      <c r="H870" s="228">
        <v>12.5</v>
      </c>
      <c r="I870" s="229"/>
      <c r="J870" s="230">
        <f>ROUND(I870*H870,2)</f>
        <v>0</v>
      </c>
      <c r="K870" s="226" t="s">
        <v>279</v>
      </c>
      <c r="L870" s="73"/>
      <c r="M870" s="231" t="s">
        <v>21</v>
      </c>
      <c r="N870" s="232" t="s">
        <v>47</v>
      </c>
      <c r="O870" s="48"/>
      <c r="P870" s="233">
        <f>O870*H870</f>
        <v>0</v>
      </c>
      <c r="Q870" s="233">
        <v>5E-05</v>
      </c>
      <c r="R870" s="233">
        <f>Q870*H870</f>
        <v>0.000625</v>
      </c>
      <c r="S870" s="233">
        <v>0</v>
      </c>
      <c r="T870" s="234">
        <f>S870*H870</f>
        <v>0</v>
      </c>
      <c r="AR870" s="24" t="s">
        <v>369</v>
      </c>
      <c r="AT870" s="24" t="s">
        <v>275</v>
      </c>
      <c r="AU870" s="24" t="s">
        <v>86</v>
      </c>
      <c r="AY870" s="24" t="s">
        <v>273</v>
      </c>
      <c r="BE870" s="235">
        <f>IF(N870="základní",J870,0)</f>
        <v>0</v>
      </c>
      <c r="BF870" s="235">
        <f>IF(N870="snížená",J870,0)</f>
        <v>0</v>
      </c>
      <c r="BG870" s="235">
        <f>IF(N870="zákl. přenesená",J870,0)</f>
        <v>0</v>
      </c>
      <c r="BH870" s="235">
        <f>IF(N870="sníž. přenesená",J870,0)</f>
        <v>0</v>
      </c>
      <c r="BI870" s="235">
        <f>IF(N870="nulová",J870,0)</f>
        <v>0</v>
      </c>
      <c r="BJ870" s="24" t="s">
        <v>84</v>
      </c>
      <c r="BK870" s="235">
        <f>ROUND(I870*H870,2)</f>
        <v>0</v>
      </c>
      <c r="BL870" s="24" t="s">
        <v>369</v>
      </c>
      <c r="BM870" s="24" t="s">
        <v>1815</v>
      </c>
    </row>
    <row r="871" spans="2:47" s="1" customFormat="1" ht="13.5">
      <c r="B871" s="47"/>
      <c r="C871" s="75"/>
      <c r="D871" s="236" t="s">
        <v>282</v>
      </c>
      <c r="E871" s="75"/>
      <c r="F871" s="237" t="s">
        <v>1816</v>
      </c>
      <c r="G871" s="75"/>
      <c r="H871" s="75"/>
      <c r="I871" s="194"/>
      <c r="J871" s="75"/>
      <c r="K871" s="75"/>
      <c r="L871" s="73"/>
      <c r="M871" s="238"/>
      <c r="N871" s="48"/>
      <c r="O871" s="48"/>
      <c r="P871" s="48"/>
      <c r="Q871" s="48"/>
      <c r="R871" s="48"/>
      <c r="S871" s="48"/>
      <c r="T871" s="96"/>
      <c r="AT871" s="24" t="s">
        <v>282</v>
      </c>
      <c r="AU871" s="24" t="s">
        <v>86</v>
      </c>
    </row>
    <row r="872" spans="2:51" s="11" customFormat="1" ht="13.5">
      <c r="B872" s="239"/>
      <c r="C872" s="240"/>
      <c r="D872" s="236" t="s">
        <v>304</v>
      </c>
      <c r="E872" s="241" t="s">
        <v>21</v>
      </c>
      <c r="F872" s="242" t="s">
        <v>1817</v>
      </c>
      <c r="G872" s="240"/>
      <c r="H872" s="243">
        <v>12.5</v>
      </c>
      <c r="I872" s="244"/>
      <c r="J872" s="240"/>
      <c r="K872" s="240"/>
      <c r="L872" s="245"/>
      <c r="M872" s="246"/>
      <c r="N872" s="247"/>
      <c r="O872" s="247"/>
      <c r="P872" s="247"/>
      <c r="Q872" s="247"/>
      <c r="R872" s="247"/>
      <c r="S872" s="247"/>
      <c r="T872" s="248"/>
      <c r="AT872" s="249" t="s">
        <v>304</v>
      </c>
      <c r="AU872" s="249" t="s">
        <v>86</v>
      </c>
      <c r="AV872" s="11" t="s">
        <v>86</v>
      </c>
      <c r="AW872" s="11" t="s">
        <v>40</v>
      </c>
      <c r="AX872" s="11" t="s">
        <v>84</v>
      </c>
      <c r="AY872" s="249" t="s">
        <v>273</v>
      </c>
    </row>
    <row r="873" spans="2:65" s="1" customFormat="1" ht="25.5" customHeight="1">
      <c r="B873" s="47"/>
      <c r="C873" s="261" t="s">
        <v>1818</v>
      </c>
      <c r="D873" s="261" t="s">
        <v>347</v>
      </c>
      <c r="E873" s="262" t="s">
        <v>1819</v>
      </c>
      <c r="F873" s="263" t="s">
        <v>1820</v>
      </c>
      <c r="G873" s="264" t="s">
        <v>415</v>
      </c>
      <c r="H873" s="265">
        <v>12.5</v>
      </c>
      <c r="I873" s="266"/>
      <c r="J873" s="267">
        <f>ROUND(I873*H873,2)</f>
        <v>0</v>
      </c>
      <c r="K873" s="263" t="s">
        <v>21</v>
      </c>
      <c r="L873" s="268"/>
      <c r="M873" s="269" t="s">
        <v>21</v>
      </c>
      <c r="N873" s="270" t="s">
        <v>47</v>
      </c>
      <c r="O873" s="48"/>
      <c r="P873" s="233">
        <f>O873*H873</f>
        <v>0</v>
      </c>
      <c r="Q873" s="233">
        <v>0</v>
      </c>
      <c r="R873" s="233">
        <f>Q873*H873</f>
        <v>0</v>
      </c>
      <c r="S873" s="233">
        <v>0</v>
      </c>
      <c r="T873" s="234">
        <f>S873*H873</f>
        <v>0</v>
      </c>
      <c r="AR873" s="24" t="s">
        <v>453</v>
      </c>
      <c r="AT873" s="24" t="s">
        <v>347</v>
      </c>
      <c r="AU873" s="24" t="s">
        <v>86</v>
      </c>
      <c r="AY873" s="24" t="s">
        <v>273</v>
      </c>
      <c r="BE873" s="235">
        <f>IF(N873="základní",J873,0)</f>
        <v>0</v>
      </c>
      <c r="BF873" s="235">
        <f>IF(N873="snížená",J873,0)</f>
        <v>0</v>
      </c>
      <c r="BG873" s="235">
        <f>IF(N873="zákl. přenesená",J873,0)</f>
        <v>0</v>
      </c>
      <c r="BH873" s="235">
        <f>IF(N873="sníž. přenesená",J873,0)</f>
        <v>0</v>
      </c>
      <c r="BI873" s="235">
        <f>IF(N873="nulová",J873,0)</f>
        <v>0</v>
      </c>
      <c r="BJ873" s="24" t="s">
        <v>84</v>
      </c>
      <c r="BK873" s="235">
        <f>ROUND(I873*H873,2)</f>
        <v>0</v>
      </c>
      <c r="BL873" s="24" t="s">
        <v>369</v>
      </c>
      <c r="BM873" s="24" t="s">
        <v>1821</v>
      </c>
    </row>
    <row r="874" spans="2:65" s="1" customFormat="1" ht="16.5" customHeight="1">
      <c r="B874" s="47"/>
      <c r="C874" s="224" t="s">
        <v>1822</v>
      </c>
      <c r="D874" s="224" t="s">
        <v>275</v>
      </c>
      <c r="E874" s="225" t="s">
        <v>1823</v>
      </c>
      <c r="F874" s="226" t="s">
        <v>1824</v>
      </c>
      <c r="G874" s="227" t="s">
        <v>295</v>
      </c>
      <c r="H874" s="228">
        <v>2.7</v>
      </c>
      <c r="I874" s="229"/>
      <c r="J874" s="230">
        <f>ROUND(I874*H874,2)</f>
        <v>0</v>
      </c>
      <c r="K874" s="226" t="s">
        <v>279</v>
      </c>
      <c r="L874" s="73"/>
      <c r="M874" s="231" t="s">
        <v>21</v>
      </c>
      <c r="N874" s="232" t="s">
        <v>47</v>
      </c>
      <c r="O874" s="48"/>
      <c r="P874" s="233">
        <f>O874*H874</f>
        <v>0</v>
      </c>
      <c r="Q874" s="233">
        <v>0</v>
      </c>
      <c r="R874" s="233">
        <f>Q874*H874</f>
        <v>0</v>
      </c>
      <c r="S874" s="233">
        <v>0</v>
      </c>
      <c r="T874" s="234">
        <f>S874*H874</f>
        <v>0</v>
      </c>
      <c r="AR874" s="24" t="s">
        <v>369</v>
      </c>
      <c r="AT874" s="24" t="s">
        <v>275</v>
      </c>
      <c r="AU874" s="24" t="s">
        <v>86</v>
      </c>
      <c r="AY874" s="24" t="s">
        <v>273</v>
      </c>
      <c r="BE874" s="235">
        <f>IF(N874="základní",J874,0)</f>
        <v>0</v>
      </c>
      <c r="BF874" s="235">
        <f>IF(N874="snížená",J874,0)</f>
        <v>0</v>
      </c>
      <c r="BG874" s="235">
        <f>IF(N874="zákl. přenesená",J874,0)</f>
        <v>0</v>
      </c>
      <c r="BH874" s="235">
        <f>IF(N874="sníž. přenesená",J874,0)</f>
        <v>0</v>
      </c>
      <c r="BI874" s="235">
        <f>IF(N874="nulová",J874,0)</f>
        <v>0</v>
      </c>
      <c r="BJ874" s="24" t="s">
        <v>84</v>
      </c>
      <c r="BK874" s="235">
        <f>ROUND(I874*H874,2)</f>
        <v>0</v>
      </c>
      <c r="BL874" s="24" t="s">
        <v>369</v>
      </c>
      <c r="BM874" s="24" t="s">
        <v>1825</v>
      </c>
    </row>
    <row r="875" spans="2:47" s="1" customFormat="1" ht="13.5">
      <c r="B875" s="47"/>
      <c r="C875" s="75"/>
      <c r="D875" s="236" t="s">
        <v>282</v>
      </c>
      <c r="E875" s="75"/>
      <c r="F875" s="237" t="s">
        <v>1826</v>
      </c>
      <c r="G875" s="75"/>
      <c r="H875" s="75"/>
      <c r="I875" s="194"/>
      <c r="J875" s="75"/>
      <c r="K875" s="75"/>
      <c r="L875" s="73"/>
      <c r="M875" s="238"/>
      <c r="N875" s="48"/>
      <c r="O875" s="48"/>
      <c r="P875" s="48"/>
      <c r="Q875" s="48"/>
      <c r="R875" s="48"/>
      <c r="S875" s="48"/>
      <c r="T875" s="96"/>
      <c r="AT875" s="24" t="s">
        <v>282</v>
      </c>
      <c r="AU875" s="24" t="s">
        <v>86</v>
      </c>
    </row>
    <row r="876" spans="2:51" s="11" customFormat="1" ht="13.5">
      <c r="B876" s="239"/>
      <c r="C876" s="240"/>
      <c r="D876" s="236" t="s">
        <v>304</v>
      </c>
      <c r="E876" s="241" t="s">
        <v>21</v>
      </c>
      <c r="F876" s="242" t="s">
        <v>1827</v>
      </c>
      <c r="G876" s="240"/>
      <c r="H876" s="243">
        <v>1.08</v>
      </c>
      <c r="I876" s="244"/>
      <c r="J876" s="240"/>
      <c r="K876" s="240"/>
      <c r="L876" s="245"/>
      <c r="M876" s="246"/>
      <c r="N876" s="247"/>
      <c r="O876" s="247"/>
      <c r="P876" s="247"/>
      <c r="Q876" s="247"/>
      <c r="R876" s="247"/>
      <c r="S876" s="247"/>
      <c r="T876" s="248"/>
      <c r="AT876" s="249" t="s">
        <v>304</v>
      </c>
      <c r="AU876" s="249" t="s">
        <v>86</v>
      </c>
      <c r="AV876" s="11" t="s">
        <v>86</v>
      </c>
      <c r="AW876" s="11" t="s">
        <v>40</v>
      </c>
      <c r="AX876" s="11" t="s">
        <v>76</v>
      </c>
      <c r="AY876" s="249" t="s">
        <v>273</v>
      </c>
    </row>
    <row r="877" spans="2:51" s="11" customFormat="1" ht="13.5">
      <c r="B877" s="239"/>
      <c r="C877" s="240"/>
      <c r="D877" s="236" t="s">
        <v>304</v>
      </c>
      <c r="E877" s="241" t="s">
        <v>21</v>
      </c>
      <c r="F877" s="242" t="s">
        <v>1828</v>
      </c>
      <c r="G877" s="240"/>
      <c r="H877" s="243">
        <v>1.62</v>
      </c>
      <c r="I877" s="244"/>
      <c r="J877" s="240"/>
      <c r="K877" s="240"/>
      <c r="L877" s="245"/>
      <c r="M877" s="246"/>
      <c r="N877" s="247"/>
      <c r="O877" s="247"/>
      <c r="P877" s="247"/>
      <c r="Q877" s="247"/>
      <c r="R877" s="247"/>
      <c r="S877" s="247"/>
      <c r="T877" s="248"/>
      <c r="AT877" s="249" t="s">
        <v>304</v>
      </c>
      <c r="AU877" s="249" t="s">
        <v>86</v>
      </c>
      <c r="AV877" s="11" t="s">
        <v>86</v>
      </c>
      <c r="AW877" s="11" t="s">
        <v>40</v>
      </c>
      <c r="AX877" s="11" t="s">
        <v>76</v>
      </c>
      <c r="AY877" s="249" t="s">
        <v>273</v>
      </c>
    </row>
    <row r="878" spans="2:51" s="12" customFormat="1" ht="13.5">
      <c r="B878" s="250"/>
      <c r="C878" s="251"/>
      <c r="D878" s="236" t="s">
        <v>304</v>
      </c>
      <c r="E878" s="252" t="s">
        <v>21</v>
      </c>
      <c r="F878" s="253" t="s">
        <v>338</v>
      </c>
      <c r="G878" s="251"/>
      <c r="H878" s="254">
        <v>2.7</v>
      </c>
      <c r="I878" s="255"/>
      <c r="J878" s="251"/>
      <c r="K878" s="251"/>
      <c r="L878" s="256"/>
      <c r="M878" s="257"/>
      <c r="N878" s="258"/>
      <c r="O878" s="258"/>
      <c r="P878" s="258"/>
      <c r="Q878" s="258"/>
      <c r="R878" s="258"/>
      <c r="S878" s="258"/>
      <c r="T878" s="259"/>
      <c r="AT878" s="260" t="s">
        <v>304</v>
      </c>
      <c r="AU878" s="260" t="s">
        <v>86</v>
      </c>
      <c r="AV878" s="12" t="s">
        <v>280</v>
      </c>
      <c r="AW878" s="12" t="s">
        <v>40</v>
      </c>
      <c r="AX878" s="12" t="s">
        <v>84</v>
      </c>
      <c r="AY878" s="260" t="s">
        <v>273</v>
      </c>
    </row>
    <row r="879" spans="2:65" s="1" customFormat="1" ht="16.5" customHeight="1">
      <c r="B879" s="47"/>
      <c r="C879" s="261" t="s">
        <v>1829</v>
      </c>
      <c r="D879" s="261" t="s">
        <v>347</v>
      </c>
      <c r="E879" s="262" t="s">
        <v>1830</v>
      </c>
      <c r="F879" s="263" t="s">
        <v>1831</v>
      </c>
      <c r="G879" s="264" t="s">
        <v>295</v>
      </c>
      <c r="H879" s="265">
        <v>1.08</v>
      </c>
      <c r="I879" s="266"/>
      <c r="J879" s="267">
        <f>ROUND(I879*H879,2)</f>
        <v>0</v>
      </c>
      <c r="K879" s="263" t="s">
        <v>21</v>
      </c>
      <c r="L879" s="268"/>
      <c r="M879" s="269" t="s">
        <v>21</v>
      </c>
      <c r="N879" s="270" t="s">
        <v>47</v>
      </c>
      <c r="O879" s="48"/>
      <c r="P879" s="233">
        <f>O879*H879</f>
        <v>0</v>
      </c>
      <c r="Q879" s="233">
        <v>0.018</v>
      </c>
      <c r="R879" s="233">
        <f>Q879*H879</f>
        <v>0.01944</v>
      </c>
      <c r="S879" s="233">
        <v>0</v>
      </c>
      <c r="T879" s="234">
        <f>S879*H879</f>
        <v>0</v>
      </c>
      <c r="AR879" s="24" t="s">
        <v>453</v>
      </c>
      <c r="AT879" s="24" t="s">
        <v>347</v>
      </c>
      <c r="AU879" s="24" t="s">
        <v>86</v>
      </c>
      <c r="AY879" s="24" t="s">
        <v>273</v>
      </c>
      <c r="BE879" s="235">
        <f>IF(N879="základní",J879,0)</f>
        <v>0</v>
      </c>
      <c r="BF879" s="235">
        <f>IF(N879="snížená",J879,0)</f>
        <v>0</v>
      </c>
      <c r="BG879" s="235">
        <f>IF(N879="zákl. přenesená",J879,0)</f>
        <v>0</v>
      </c>
      <c r="BH879" s="235">
        <f>IF(N879="sníž. přenesená",J879,0)</f>
        <v>0</v>
      </c>
      <c r="BI879" s="235">
        <f>IF(N879="nulová",J879,0)</f>
        <v>0</v>
      </c>
      <c r="BJ879" s="24" t="s">
        <v>84</v>
      </c>
      <c r="BK879" s="235">
        <f>ROUND(I879*H879,2)</f>
        <v>0</v>
      </c>
      <c r="BL879" s="24" t="s">
        <v>369</v>
      </c>
      <c r="BM879" s="24" t="s">
        <v>1832</v>
      </c>
    </row>
    <row r="880" spans="2:51" s="11" customFormat="1" ht="13.5">
      <c r="B880" s="239"/>
      <c r="C880" s="240"/>
      <c r="D880" s="236" t="s">
        <v>304</v>
      </c>
      <c r="E880" s="241" t="s">
        <v>21</v>
      </c>
      <c r="F880" s="242" t="s">
        <v>1833</v>
      </c>
      <c r="G880" s="240"/>
      <c r="H880" s="243">
        <v>1.08</v>
      </c>
      <c r="I880" s="244"/>
      <c r="J880" s="240"/>
      <c r="K880" s="240"/>
      <c r="L880" s="245"/>
      <c r="M880" s="246"/>
      <c r="N880" s="247"/>
      <c r="O880" s="247"/>
      <c r="P880" s="247"/>
      <c r="Q880" s="247"/>
      <c r="R880" s="247"/>
      <c r="S880" s="247"/>
      <c r="T880" s="248"/>
      <c r="AT880" s="249" t="s">
        <v>304</v>
      </c>
      <c r="AU880" s="249" t="s">
        <v>86</v>
      </c>
      <c r="AV880" s="11" t="s">
        <v>86</v>
      </c>
      <c r="AW880" s="11" t="s">
        <v>40</v>
      </c>
      <c r="AX880" s="11" t="s">
        <v>84</v>
      </c>
      <c r="AY880" s="249" t="s">
        <v>273</v>
      </c>
    </row>
    <row r="881" spans="2:65" s="1" customFormat="1" ht="16.5" customHeight="1">
      <c r="B881" s="47"/>
      <c r="C881" s="261" t="s">
        <v>1834</v>
      </c>
      <c r="D881" s="261" t="s">
        <v>347</v>
      </c>
      <c r="E881" s="262" t="s">
        <v>1835</v>
      </c>
      <c r="F881" s="263" t="s">
        <v>1836</v>
      </c>
      <c r="G881" s="264" t="s">
        <v>295</v>
      </c>
      <c r="H881" s="265">
        <v>1.62</v>
      </c>
      <c r="I881" s="266"/>
      <c r="J881" s="267">
        <f>ROUND(I881*H881,2)</f>
        <v>0</v>
      </c>
      <c r="K881" s="263" t="s">
        <v>21</v>
      </c>
      <c r="L881" s="268"/>
      <c r="M881" s="269" t="s">
        <v>21</v>
      </c>
      <c r="N881" s="270" t="s">
        <v>47</v>
      </c>
      <c r="O881" s="48"/>
      <c r="P881" s="233">
        <f>O881*H881</f>
        <v>0</v>
      </c>
      <c r="Q881" s="233">
        <v>0.003</v>
      </c>
      <c r="R881" s="233">
        <f>Q881*H881</f>
        <v>0.004860000000000001</v>
      </c>
      <c r="S881" s="233">
        <v>0</v>
      </c>
      <c r="T881" s="234">
        <f>S881*H881</f>
        <v>0</v>
      </c>
      <c r="AR881" s="24" t="s">
        <v>453</v>
      </c>
      <c r="AT881" s="24" t="s">
        <v>347</v>
      </c>
      <c r="AU881" s="24" t="s">
        <v>86</v>
      </c>
      <c r="AY881" s="24" t="s">
        <v>273</v>
      </c>
      <c r="BE881" s="235">
        <f>IF(N881="základní",J881,0)</f>
        <v>0</v>
      </c>
      <c r="BF881" s="235">
        <f>IF(N881="snížená",J881,0)</f>
        <v>0</v>
      </c>
      <c r="BG881" s="235">
        <f>IF(N881="zákl. přenesená",J881,0)</f>
        <v>0</v>
      </c>
      <c r="BH881" s="235">
        <f>IF(N881="sníž. přenesená",J881,0)</f>
        <v>0</v>
      </c>
      <c r="BI881" s="235">
        <f>IF(N881="nulová",J881,0)</f>
        <v>0</v>
      </c>
      <c r="BJ881" s="24" t="s">
        <v>84</v>
      </c>
      <c r="BK881" s="235">
        <f>ROUND(I881*H881,2)</f>
        <v>0</v>
      </c>
      <c r="BL881" s="24" t="s">
        <v>369</v>
      </c>
      <c r="BM881" s="24" t="s">
        <v>1837</v>
      </c>
    </row>
    <row r="882" spans="2:51" s="11" customFormat="1" ht="13.5">
      <c r="B882" s="239"/>
      <c r="C882" s="240"/>
      <c r="D882" s="236" t="s">
        <v>304</v>
      </c>
      <c r="E882" s="241" t="s">
        <v>21</v>
      </c>
      <c r="F882" s="242" t="s">
        <v>1838</v>
      </c>
      <c r="G882" s="240"/>
      <c r="H882" s="243">
        <v>1.62</v>
      </c>
      <c r="I882" s="244"/>
      <c r="J882" s="240"/>
      <c r="K882" s="240"/>
      <c r="L882" s="245"/>
      <c r="M882" s="246"/>
      <c r="N882" s="247"/>
      <c r="O882" s="247"/>
      <c r="P882" s="247"/>
      <c r="Q882" s="247"/>
      <c r="R882" s="247"/>
      <c r="S882" s="247"/>
      <c r="T882" s="248"/>
      <c r="AT882" s="249" t="s">
        <v>304</v>
      </c>
      <c r="AU882" s="249" t="s">
        <v>86</v>
      </c>
      <c r="AV882" s="11" t="s">
        <v>86</v>
      </c>
      <c r="AW882" s="11" t="s">
        <v>40</v>
      </c>
      <c r="AX882" s="11" t="s">
        <v>84</v>
      </c>
      <c r="AY882" s="249" t="s">
        <v>273</v>
      </c>
    </row>
    <row r="883" spans="2:65" s="1" customFormat="1" ht="16.5" customHeight="1">
      <c r="B883" s="47"/>
      <c r="C883" s="224" t="s">
        <v>1839</v>
      </c>
      <c r="D883" s="224" t="s">
        <v>275</v>
      </c>
      <c r="E883" s="225" t="s">
        <v>1840</v>
      </c>
      <c r="F883" s="226" t="s">
        <v>1841</v>
      </c>
      <c r="G883" s="227" t="s">
        <v>295</v>
      </c>
      <c r="H883" s="228">
        <v>6.27</v>
      </c>
      <c r="I883" s="229"/>
      <c r="J883" s="230">
        <f>ROUND(I883*H883,2)</f>
        <v>0</v>
      </c>
      <c r="K883" s="226" t="s">
        <v>21</v>
      </c>
      <c r="L883" s="73"/>
      <c r="M883" s="231" t="s">
        <v>21</v>
      </c>
      <c r="N883" s="232" t="s">
        <v>47</v>
      </c>
      <c r="O883" s="48"/>
      <c r="P883" s="233">
        <f>O883*H883</f>
        <v>0</v>
      </c>
      <c r="Q883" s="233">
        <v>0</v>
      </c>
      <c r="R883" s="233">
        <f>Q883*H883</f>
        <v>0</v>
      </c>
      <c r="S883" s="233">
        <v>0.02</v>
      </c>
      <c r="T883" s="234">
        <f>S883*H883</f>
        <v>0.12539999999999998</v>
      </c>
      <c r="AR883" s="24" t="s">
        <v>369</v>
      </c>
      <c r="AT883" s="24" t="s">
        <v>275</v>
      </c>
      <c r="AU883" s="24" t="s">
        <v>86</v>
      </c>
      <c r="AY883" s="24" t="s">
        <v>273</v>
      </c>
      <c r="BE883" s="235">
        <f>IF(N883="základní",J883,0)</f>
        <v>0</v>
      </c>
      <c r="BF883" s="235">
        <f>IF(N883="snížená",J883,0)</f>
        <v>0</v>
      </c>
      <c r="BG883" s="235">
        <f>IF(N883="zákl. přenesená",J883,0)</f>
        <v>0</v>
      </c>
      <c r="BH883" s="235">
        <f>IF(N883="sníž. přenesená",J883,0)</f>
        <v>0</v>
      </c>
      <c r="BI883" s="235">
        <f>IF(N883="nulová",J883,0)</f>
        <v>0</v>
      </c>
      <c r="BJ883" s="24" t="s">
        <v>84</v>
      </c>
      <c r="BK883" s="235">
        <f>ROUND(I883*H883,2)</f>
        <v>0</v>
      </c>
      <c r="BL883" s="24" t="s">
        <v>369</v>
      </c>
      <c r="BM883" s="24" t="s">
        <v>1842</v>
      </c>
    </row>
    <row r="884" spans="2:51" s="11" customFormat="1" ht="13.5">
      <c r="B884" s="239"/>
      <c r="C884" s="240"/>
      <c r="D884" s="236" t="s">
        <v>304</v>
      </c>
      <c r="E884" s="241" t="s">
        <v>21</v>
      </c>
      <c r="F884" s="242" t="s">
        <v>1843</v>
      </c>
      <c r="G884" s="240"/>
      <c r="H884" s="243">
        <v>6.27</v>
      </c>
      <c r="I884" s="244"/>
      <c r="J884" s="240"/>
      <c r="K884" s="240"/>
      <c r="L884" s="245"/>
      <c r="M884" s="246"/>
      <c r="N884" s="247"/>
      <c r="O884" s="247"/>
      <c r="P884" s="247"/>
      <c r="Q884" s="247"/>
      <c r="R884" s="247"/>
      <c r="S884" s="247"/>
      <c r="T884" s="248"/>
      <c r="AT884" s="249" t="s">
        <v>304</v>
      </c>
      <c r="AU884" s="249" t="s">
        <v>86</v>
      </c>
      <c r="AV884" s="11" t="s">
        <v>86</v>
      </c>
      <c r="AW884" s="11" t="s">
        <v>40</v>
      </c>
      <c r="AX884" s="11" t="s">
        <v>84</v>
      </c>
      <c r="AY884" s="249" t="s">
        <v>273</v>
      </c>
    </row>
    <row r="885" spans="2:65" s="1" customFormat="1" ht="16.5" customHeight="1">
      <c r="B885" s="47"/>
      <c r="C885" s="224" t="s">
        <v>1844</v>
      </c>
      <c r="D885" s="224" t="s">
        <v>275</v>
      </c>
      <c r="E885" s="225" t="s">
        <v>1845</v>
      </c>
      <c r="F885" s="226" t="s">
        <v>1846</v>
      </c>
      <c r="G885" s="227" t="s">
        <v>278</v>
      </c>
      <c r="H885" s="228">
        <v>1</v>
      </c>
      <c r="I885" s="229"/>
      <c r="J885" s="230">
        <f>ROUND(I885*H885,2)</f>
        <v>0</v>
      </c>
      <c r="K885" s="226" t="s">
        <v>279</v>
      </c>
      <c r="L885" s="73"/>
      <c r="M885" s="231" t="s">
        <v>21</v>
      </c>
      <c r="N885" s="232" t="s">
        <v>47</v>
      </c>
      <c r="O885" s="48"/>
      <c r="P885" s="233">
        <f>O885*H885</f>
        <v>0</v>
      </c>
      <c r="Q885" s="233">
        <v>0.00033</v>
      </c>
      <c r="R885" s="233">
        <f>Q885*H885</f>
        <v>0.00033</v>
      </c>
      <c r="S885" s="233">
        <v>0</v>
      </c>
      <c r="T885" s="234">
        <f>S885*H885</f>
        <v>0</v>
      </c>
      <c r="AR885" s="24" t="s">
        <v>369</v>
      </c>
      <c r="AT885" s="24" t="s">
        <v>275</v>
      </c>
      <c r="AU885" s="24" t="s">
        <v>86</v>
      </c>
      <c r="AY885" s="24" t="s">
        <v>273</v>
      </c>
      <c r="BE885" s="235">
        <f>IF(N885="základní",J885,0)</f>
        <v>0</v>
      </c>
      <c r="BF885" s="235">
        <f>IF(N885="snížená",J885,0)</f>
        <v>0</v>
      </c>
      <c r="BG885" s="235">
        <f>IF(N885="zákl. přenesená",J885,0)</f>
        <v>0</v>
      </c>
      <c r="BH885" s="235">
        <f>IF(N885="sníž. přenesená",J885,0)</f>
        <v>0</v>
      </c>
      <c r="BI885" s="235">
        <f>IF(N885="nulová",J885,0)</f>
        <v>0</v>
      </c>
      <c r="BJ885" s="24" t="s">
        <v>84</v>
      </c>
      <c r="BK885" s="235">
        <f>ROUND(I885*H885,2)</f>
        <v>0</v>
      </c>
      <c r="BL885" s="24" t="s">
        <v>369</v>
      </c>
      <c r="BM885" s="24" t="s">
        <v>1847</v>
      </c>
    </row>
    <row r="886" spans="2:47" s="1" customFormat="1" ht="13.5">
      <c r="B886" s="47"/>
      <c r="C886" s="75"/>
      <c r="D886" s="236" t="s">
        <v>282</v>
      </c>
      <c r="E886" s="75"/>
      <c r="F886" s="237" t="s">
        <v>1848</v>
      </c>
      <c r="G886" s="75"/>
      <c r="H886" s="75"/>
      <c r="I886" s="194"/>
      <c r="J886" s="75"/>
      <c r="K886" s="75"/>
      <c r="L886" s="73"/>
      <c r="M886" s="238"/>
      <c r="N886" s="48"/>
      <c r="O886" s="48"/>
      <c r="P886" s="48"/>
      <c r="Q886" s="48"/>
      <c r="R886" s="48"/>
      <c r="S886" s="48"/>
      <c r="T886" s="96"/>
      <c r="AT886" s="24" t="s">
        <v>282</v>
      </c>
      <c r="AU886" s="24" t="s">
        <v>86</v>
      </c>
    </row>
    <row r="887" spans="2:51" s="11" customFormat="1" ht="13.5">
      <c r="B887" s="239"/>
      <c r="C887" s="240"/>
      <c r="D887" s="236" t="s">
        <v>304</v>
      </c>
      <c r="E887" s="241" t="s">
        <v>21</v>
      </c>
      <c r="F887" s="242" t="s">
        <v>1012</v>
      </c>
      <c r="G887" s="240"/>
      <c r="H887" s="243">
        <v>1</v>
      </c>
      <c r="I887" s="244"/>
      <c r="J887" s="240"/>
      <c r="K887" s="240"/>
      <c r="L887" s="245"/>
      <c r="M887" s="246"/>
      <c r="N887" s="247"/>
      <c r="O887" s="247"/>
      <c r="P887" s="247"/>
      <c r="Q887" s="247"/>
      <c r="R887" s="247"/>
      <c r="S887" s="247"/>
      <c r="T887" s="248"/>
      <c r="AT887" s="249" t="s">
        <v>304</v>
      </c>
      <c r="AU887" s="249" t="s">
        <v>86</v>
      </c>
      <c r="AV887" s="11" t="s">
        <v>86</v>
      </c>
      <c r="AW887" s="11" t="s">
        <v>40</v>
      </c>
      <c r="AX887" s="11" t="s">
        <v>76</v>
      </c>
      <c r="AY887" s="249" t="s">
        <v>273</v>
      </c>
    </row>
    <row r="888" spans="2:51" s="11" customFormat="1" ht="13.5">
      <c r="B888" s="239"/>
      <c r="C888" s="240"/>
      <c r="D888" s="236" t="s">
        <v>304</v>
      </c>
      <c r="E888" s="241" t="s">
        <v>21</v>
      </c>
      <c r="F888" s="242" t="s">
        <v>1013</v>
      </c>
      <c r="G888" s="240"/>
      <c r="H888" s="243">
        <v>1</v>
      </c>
      <c r="I888" s="244"/>
      <c r="J888" s="240"/>
      <c r="K888" s="240"/>
      <c r="L888" s="245"/>
      <c r="M888" s="246"/>
      <c r="N888" s="247"/>
      <c r="O888" s="247"/>
      <c r="P888" s="247"/>
      <c r="Q888" s="247"/>
      <c r="R888" s="247"/>
      <c r="S888" s="247"/>
      <c r="T888" s="248"/>
      <c r="AT888" s="249" t="s">
        <v>304</v>
      </c>
      <c r="AU888" s="249" t="s">
        <v>86</v>
      </c>
      <c r="AV888" s="11" t="s">
        <v>86</v>
      </c>
      <c r="AW888" s="11" t="s">
        <v>40</v>
      </c>
      <c r="AX888" s="11" t="s">
        <v>84</v>
      </c>
      <c r="AY888" s="249" t="s">
        <v>273</v>
      </c>
    </row>
    <row r="889" spans="2:65" s="1" customFormat="1" ht="38.25" customHeight="1">
      <c r="B889" s="47"/>
      <c r="C889" s="261" t="s">
        <v>1849</v>
      </c>
      <c r="D889" s="261" t="s">
        <v>347</v>
      </c>
      <c r="E889" s="262" t="s">
        <v>1850</v>
      </c>
      <c r="F889" s="263" t="s">
        <v>1851</v>
      </c>
      <c r="G889" s="264" t="s">
        <v>278</v>
      </c>
      <c r="H889" s="265">
        <v>1</v>
      </c>
      <c r="I889" s="266"/>
      <c r="J889" s="267">
        <f>ROUND(I889*H889,2)</f>
        <v>0</v>
      </c>
      <c r="K889" s="263" t="s">
        <v>21</v>
      </c>
      <c r="L889" s="268"/>
      <c r="M889" s="269" t="s">
        <v>21</v>
      </c>
      <c r="N889" s="270" t="s">
        <v>47</v>
      </c>
      <c r="O889" s="48"/>
      <c r="P889" s="233">
        <f>O889*H889</f>
        <v>0</v>
      </c>
      <c r="Q889" s="233">
        <v>0.065</v>
      </c>
      <c r="R889" s="233">
        <f>Q889*H889</f>
        <v>0.065</v>
      </c>
      <c r="S889" s="233">
        <v>0</v>
      </c>
      <c r="T889" s="234">
        <f>S889*H889</f>
        <v>0</v>
      </c>
      <c r="AR889" s="24" t="s">
        <v>453</v>
      </c>
      <c r="AT889" s="24" t="s">
        <v>347</v>
      </c>
      <c r="AU889" s="24" t="s">
        <v>86</v>
      </c>
      <c r="AY889" s="24" t="s">
        <v>273</v>
      </c>
      <c r="BE889" s="235">
        <f>IF(N889="základní",J889,0)</f>
        <v>0</v>
      </c>
      <c r="BF889" s="235">
        <f>IF(N889="snížená",J889,0)</f>
        <v>0</v>
      </c>
      <c r="BG889" s="235">
        <f>IF(N889="zákl. přenesená",J889,0)</f>
        <v>0</v>
      </c>
      <c r="BH889" s="235">
        <f>IF(N889="sníž. přenesená",J889,0)</f>
        <v>0</v>
      </c>
      <c r="BI889" s="235">
        <f>IF(N889="nulová",J889,0)</f>
        <v>0</v>
      </c>
      <c r="BJ889" s="24" t="s">
        <v>84</v>
      </c>
      <c r="BK889" s="235">
        <f>ROUND(I889*H889,2)</f>
        <v>0</v>
      </c>
      <c r="BL889" s="24" t="s">
        <v>369</v>
      </c>
      <c r="BM889" s="24" t="s">
        <v>1852</v>
      </c>
    </row>
    <row r="890" spans="2:65" s="1" customFormat="1" ht="25.5" customHeight="1">
      <c r="B890" s="47"/>
      <c r="C890" s="261" t="s">
        <v>1853</v>
      </c>
      <c r="D890" s="261" t="s">
        <v>347</v>
      </c>
      <c r="E890" s="262" t="s">
        <v>1854</v>
      </c>
      <c r="F890" s="263" t="s">
        <v>1855</v>
      </c>
      <c r="G890" s="264" t="s">
        <v>278</v>
      </c>
      <c r="H890" s="265">
        <v>1</v>
      </c>
      <c r="I890" s="266"/>
      <c r="J890" s="267">
        <f>ROUND(I890*H890,2)</f>
        <v>0</v>
      </c>
      <c r="K890" s="263" t="s">
        <v>21</v>
      </c>
      <c r="L890" s="268"/>
      <c r="M890" s="269" t="s">
        <v>21</v>
      </c>
      <c r="N890" s="270" t="s">
        <v>47</v>
      </c>
      <c r="O890" s="48"/>
      <c r="P890" s="233">
        <f>O890*H890</f>
        <v>0</v>
      </c>
      <c r="Q890" s="233">
        <v>0.072</v>
      </c>
      <c r="R890" s="233">
        <f>Q890*H890</f>
        <v>0.072</v>
      </c>
      <c r="S890" s="233">
        <v>0</v>
      </c>
      <c r="T890" s="234">
        <f>S890*H890</f>
        <v>0</v>
      </c>
      <c r="AR890" s="24" t="s">
        <v>453</v>
      </c>
      <c r="AT890" s="24" t="s">
        <v>347</v>
      </c>
      <c r="AU890" s="24" t="s">
        <v>86</v>
      </c>
      <c r="AY890" s="24" t="s">
        <v>273</v>
      </c>
      <c r="BE890" s="235">
        <f>IF(N890="základní",J890,0)</f>
        <v>0</v>
      </c>
      <c r="BF890" s="235">
        <f>IF(N890="snížená",J890,0)</f>
        <v>0</v>
      </c>
      <c r="BG890" s="235">
        <f>IF(N890="zákl. přenesená",J890,0)</f>
        <v>0</v>
      </c>
      <c r="BH890" s="235">
        <f>IF(N890="sníž. přenesená",J890,0)</f>
        <v>0</v>
      </c>
      <c r="BI890" s="235">
        <f>IF(N890="nulová",J890,0)</f>
        <v>0</v>
      </c>
      <c r="BJ890" s="24" t="s">
        <v>84</v>
      </c>
      <c r="BK890" s="235">
        <f>ROUND(I890*H890,2)</f>
        <v>0</v>
      </c>
      <c r="BL890" s="24" t="s">
        <v>369</v>
      </c>
      <c r="BM890" s="24" t="s">
        <v>1856</v>
      </c>
    </row>
    <row r="891" spans="2:65" s="1" customFormat="1" ht="16.5" customHeight="1">
      <c r="B891" s="47"/>
      <c r="C891" s="224" t="s">
        <v>1857</v>
      </c>
      <c r="D891" s="224" t="s">
        <v>275</v>
      </c>
      <c r="E891" s="225" t="s">
        <v>1858</v>
      </c>
      <c r="F891" s="226" t="s">
        <v>1859</v>
      </c>
      <c r="G891" s="227" t="s">
        <v>295</v>
      </c>
      <c r="H891" s="228">
        <v>0.76</v>
      </c>
      <c r="I891" s="229"/>
      <c r="J891" s="230">
        <f>ROUND(I891*H891,2)</f>
        <v>0</v>
      </c>
      <c r="K891" s="226" t="s">
        <v>279</v>
      </c>
      <c r="L891" s="73"/>
      <c r="M891" s="231" t="s">
        <v>21</v>
      </c>
      <c r="N891" s="232" t="s">
        <v>47</v>
      </c>
      <c r="O891" s="48"/>
      <c r="P891" s="233">
        <f>O891*H891</f>
        <v>0</v>
      </c>
      <c r="Q891" s="233">
        <v>0.00038</v>
      </c>
      <c r="R891" s="233">
        <f>Q891*H891</f>
        <v>0.0002888</v>
      </c>
      <c r="S891" s="233">
        <v>0</v>
      </c>
      <c r="T891" s="234">
        <f>S891*H891</f>
        <v>0</v>
      </c>
      <c r="AR891" s="24" t="s">
        <v>369</v>
      </c>
      <c r="AT891" s="24" t="s">
        <v>275</v>
      </c>
      <c r="AU891" s="24" t="s">
        <v>86</v>
      </c>
      <c r="AY891" s="24" t="s">
        <v>273</v>
      </c>
      <c r="BE891" s="235">
        <f>IF(N891="základní",J891,0)</f>
        <v>0</v>
      </c>
      <c r="BF891" s="235">
        <f>IF(N891="snížená",J891,0)</f>
        <v>0</v>
      </c>
      <c r="BG891" s="235">
        <f>IF(N891="zákl. přenesená",J891,0)</f>
        <v>0</v>
      </c>
      <c r="BH891" s="235">
        <f>IF(N891="sníž. přenesená",J891,0)</f>
        <v>0</v>
      </c>
      <c r="BI891" s="235">
        <f>IF(N891="nulová",J891,0)</f>
        <v>0</v>
      </c>
      <c r="BJ891" s="24" t="s">
        <v>84</v>
      </c>
      <c r="BK891" s="235">
        <f>ROUND(I891*H891,2)</f>
        <v>0</v>
      </c>
      <c r="BL891" s="24" t="s">
        <v>369</v>
      </c>
      <c r="BM891" s="24" t="s">
        <v>1860</v>
      </c>
    </row>
    <row r="892" spans="2:47" s="1" customFormat="1" ht="13.5">
      <c r="B892" s="47"/>
      <c r="C892" s="75"/>
      <c r="D892" s="236" t="s">
        <v>282</v>
      </c>
      <c r="E892" s="75"/>
      <c r="F892" s="237" t="s">
        <v>1861</v>
      </c>
      <c r="G892" s="75"/>
      <c r="H892" s="75"/>
      <c r="I892" s="194"/>
      <c r="J892" s="75"/>
      <c r="K892" s="75"/>
      <c r="L892" s="73"/>
      <c r="M892" s="238"/>
      <c r="N892" s="48"/>
      <c r="O892" s="48"/>
      <c r="P892" s="48"/>
      <c r="Q892" s="48"/>
      <c r="R892" s="48"/>
      <c r="S892" s="48"/>
      <c r="T892" s="96"/>
      <c r="AT892" s="24" t="s">
        <v>282</v>
      </c>
      <c r="AU892" s="24" t="s">
        <v>86</v>
      </c>
    </row>
    <row r="893" spans="2:51" s="11" customFormat="1" ht="13.5">
      <c r="B893" s="239"/>
      <c r="C893" s="240"/>
      <c r="D893" s="236" t="s">
        <v>304</v>
      </c>
      <c r="E893" s="241" t="s">
        <v>21</v>
      </c>
      <c r="F893" s="242" t="s">
        <v>1862</v>
      </c>
      <c r="G893" s="240"/>
      <c r="H893" s="243">
        <v>0.76</v>
      </c>
      <c r="I893" s="244"/>
      <c r="J893" s="240"/>
      <c r="K893" s="240"/>
      <c r="L893" s="245"/>
      <c r="M893" s="246"/>
      <c r="N893" s="247"/>
      <c r="O893" s="247"/>
      <c r="P893" s="247"/>
      <c r="Q893" s="247"/>
      <c r="R893" s="247"/>
      <c r="S893" s="247"/>
      <c r="T893" s="248"/>
      <c r="AT893" s="249" t="s">
        <v>304</v>
      </c>
      <c r="AU893" s="249" t="s">
        <v>86</v>
      </c>
      <c r="AV893" s="11" t="s">
        <v>86</v>
      </c>
      <c r="AW893" s="11" t="s">
        <v>40</v>
      </c>
      <c r="AX893" s="11" t="s">
        <v>84</v>
      </c>
      <c r="AY893" s="249" t="s">
        <v>273</v>
      </c>
    </row>
    <row r="894" spans="2:65" s="1" customFormat="1" ht="16.5" customHeight="1">
      <c r="B894" s="47"/>
      <c r="C894" s="261" t="s">
        <v>1863</v>
      </c>
      <c r="D894" s="261" t="s">
        <v>347</v>
      </c>
      <c r="E894" s="262" t="s">
        <v>1864</v>
      </c>
      <c r="F894" s="263" t="s">
        <v>1865</v>
      </c>
      <c r="G894" s="264" t="s">
        <v>278</v>
      </c>
      <c r="H894" s="265">
        <v>1</v>
      </c>
      <c r="I894" s="266"/>
      <c r="J894" s="267">
        <f>ROUND(I894*H894,2)</f>
        <v>0</v>
      </c>
      <c r="K894" s="263" t="s">
        <v>21</v>
      </c>
      <c r="L894" s="268"/>
      <c r="M894" s="269" t="s">
        <v>21</v>
      </c>
      <c r="N894" s="270" t="s">
        <v>47</v>
      </c>
      <c r="O894" s="48"/>
      <c r="P894" s="233">
        <f>O894*H894</f>
        <v>0</v>
      </c>
      <c r="Q894" s="233">
        <v>0.02</v>
      </c>
      <c r="R894" s="233">
        <f>Q894*H894</f>
        <v>0.02</v>
      </c>
      <c r="S894" s="233">
        <v>0</v>
      </c>
      <c r="T894" s="234">
        <f>S894*H894</f>
        <v>0</v>
      </c>
      <c r="AR894" s="24" t="s">
        <v>453</v>
      </c>
      <c r="AT894" s="24" t="s">
        <v>347</v>
      </c>
      <c r="AU894" s="24" t="s">
        <v>86</v>
      </c>
      <c r="AY894" s="24" t="s">
        <v>273</v>
      </c>
      <c r="BE894" s="235">
        <f>IF(N894="základní",J894,0)</f>
        <v>0</v>
      </c>
      <c r="BF894" s="235">
        <f>IF(N894="snížená",J894,0)</f>
        <v>0</v>
      </c>
      <c r="BG894" s="235">
        <f>IF(N894="zákl. přenesená",J894,0)</f>
        <v>0</v>
      </c>
      <c r="BH894" s="235">
        <f>IF(N894="sníž. přenesená",J894,0)</f>
        <v>0</v>
      </c>
      <c r="BI894" s="235">
        <f>IF(N894="nulová",J894,0)</f>
        <v>0</v>
      </c>
      <c r="BJ894" s="24" t="s">
        <v>84</v>
      </c>
      <c r="BK894" s="235">
        <f>ROUND(I894*H894,2)</f>
        <v>0</v>
      </c>
      <c r="BL894" s="24" t="s">
        <v>369</v>
      </c>
      <c r="BM894" s="24" t="s">
        <v>1866</v>
      </c>
    </row>
    <row r="895" spans="2:65" s="1" customFormat="1" ht="25.5" customHeight="1">
      <c r="B895" s="47"/>
      <c r="C895" s="224" t="s">
        <v>1867</v>
      </c>
      <c r="D895" s="224" t="s">
        <v>275</v>
      </c>
      <c r="E895" s="225" t="s">
        <v>1868</v>
      </c>
      <c r="F895" s="226" t="s">
        <v>1869</v>
      </c>
      <c r="G895" s="227" t="s">
        <v>278</v>
      </c>
      <c r="H895" s="228">
        <v>1</v>
      </c>
      <c r="I895" s="229"/>
      <c r="J895" s="230">
        <f>ROUND(I895*H895,2)</f>
        <v>0</v>
      </c>
      <c r="K895" s="226" t="s">
        <v>21</v>
      </c>
      <c r="L895" s="73"/>
      <c r="M895" s="231" t="s">
        <v>21</v>
      </c>
      <c r="N895" s="232" t="s">
        <v>47</v>
      </c>
      <c r="O895" s="48"/>
      <c r="P895" s="233">
        <f>O895*H895</f>
        <v>0</v>
      </c>
      <c r="Q895" s="233">
        <v>0.006</v>
      </c>
      <c r="R895" s="233">
        <f>Q895*H895</f>
        <v>0.006</v>
      </c>
      <c r="S895" s="233">
        <v>0</v>
      </c>
      <c r="T895" s="234">
        <f>S895*H895</f>
        <v>0</v>
      </c>
      <c r="AR895" s="24" t="s">
        <v>369</v>
      </c>
      <c r="AT895" s="24" t="s">
        <v>275</v>
      </c>
      <c r="AU895" s="24" t="s">
        <v>86</v>
      </c>
      <c r="AY895" s="24" t="s">
        <v>273</v>
      </c>
      <c r="BE895" s="235">
        <f>IF(N895="základní",J895,0)</f>
        <v>0</v>
      </c>
      <c r="BF895" s="235">
        <f>IF(N895="snížená",J895,0)</f>
        <v>0</v>
      </c>
      <c r="BG895" s="235">
        <f>IF(N895="zákl. přenesená",J895,0)</f>
        <v>0</v>
      </c>
      <c r="BH895" s="235">
        <f>IF(N895="sníž. přenesená",J895,0)</f>
        <v>0</v>
      </c>
      <c r="BI895" s="235">
        <f>IF(N895="nulová",J895,0)</f>
        <v>0</v>
      </c>
      <c r="BJ895" s="24" t="s">
        <v>84</v>
      </c>
      <c r="BK895" s="235">
        <f>ROUND(I895*H895,2)</f>
        <v>0</v>
      </c>
      <c r="BL895" s="24" t="s">
        <v>369</v>
      </c>
      <c r="BM895" s="24" t="s">
        <v>1870</v>
      </c>
    </row>
    <row r="896" spans="2:65" s="1" customFormat="1" ht="25.5" customHeight="1">
      <c r="B896" s="47"/>
      <c r="C896" s="224" t="s">
        <v>1871</v>
      </c>
      <c r="D896" s="224" t="s">
        <v>275</v>
      </c>
      <c r="E896" s="225" t="s">
        <v>1872</v>
      </c>
      <c r="F896" s="226" t="s">
        <v>1873</v>
      </c>
      <c r="G896" s="227" t="s">
        <v>278</v>
      </c>
      <c r="H896" s="228">
        <v>1</v>
      </c>
      <c r="I896" s="229"/>
      <c r="J896" s="230">
        <f>ROUND(I896*H896,2)</f>
        <v>0</v>
      </c>
      <c r="K896" s="226" t="s">
        <v>21</v>
      </c>
      <c r="L896" s="73"/>
      <c r="M896" s="231" t="s">
        <v>21</v>
      </c>
      <c r="N896" s="232" t="s">
        <v>47</v>
      </c>
      <c r="O896" s="48"/>
      <c r="P896" s="233">
        <f>O896*H896</f>
        <v>0</v>
      </c>
      <c r="Q896" s="233">
        <v>0.15</v>
      </c>
      <c r="R896" s="233">
        <f>Q896*H896</f>
        <v>0.15</v>
      </c>
      <c r="S896" s="233">
        <v>0</v>
      </c>
      <c r="T896" s="234">
        <f>S896*H896</f>
        <v>0</v>
      </c>
      <c r="AR896" s="24" t="s">
        <v>369</v>
      </c>
      <c r="AT896" s="24" t="s">
        <v>275</v>
      </c>
      <c r="AU896" s="24" t="s">
        <v>86</v>
      </c>
      <c r="AY896" s="24" t="s">
        <v>273</v>
      </c>
      <c r="BE896" s="235">
        <f>IF(N896="základní",J896,0)</f>
        <v>0</v>
      </c>
      <c r="BF896" s="235">
        <f>IF(N896="snížená",J896,0)</f>
        <v>0</v>
      </c>
      <c r="BG896" s="235">
        <f>IF(N896="zákl. přenesená",J896,0)</f>
        <v>0</v>
      </c>
      <c r="BH896" s="235">
        <f>IF(N896="sníž. přenesená",J896,0)</f>
        <v>0</v>
      </c>
      <c r="BI896" s="235">
        <f>IF(N896="nulová",J896,0)</f>
        <v>0</v>
      </c>
      <c r="BJ896" s="24" t="s">
        <v>84</v>
      </c>
      <c r="BK896" s="235">
        <f>ROUND(I896*H896,2)</f>
        <v>0</v>
      </c>
      <c r="BL896" s="24" t="s">
        <v>369</v>
      </c>
      <c r="BM896" s="24" t="s">
        <v>1874</v>
      </c>
    </row>
    <row r="897" spans="2:65" s="1" customFormat="1" ht="38.25" customHeight="1">
      <c r="B897" s="47"/>
      <c r="C897" s="224" t="s">
        <v>1875</v>
      </c>
      <c r="D897" s="224" t="s">
        <v>275</v>
      </c>
      <c r="E897" s="225" t="s">
        <v>1876</v>
      </c>
      <c r="F897" s="226" t="s">
        <v>1877</v>
      </c>
      <c r="G897" s="227" t="s">
        <v>350</v>
      </c>
      <c r="H897" s="228">
        <v>0.861</v>
      </c>
      <c r="I897" s="229"/>
      <c r="J897" s="230">
        <f>ROUND(I897*H897,2)</f>
        <v>0</v>
      </c>
      <c r="K897" s="226" t="s">
        <v>279</v>
      </c>
      <c r="L897" s="73"/>
      <c r="M897" s="231" t="s">
        <v>21</v>
      </c>
      <c r="N897" s="232" t="s">
        <v>47</v>
      </c>
      <c r="O897" s="48"/>
      <c r="P897" s="233">
        <f>O897*H897</f>
        <v>0</v>
      </c>
      <c r="Q897" s="233">
        <v>0</v>
      </c>
      <c r="R897" s="233">
        <f>Q897*H897</f>
        <v>0</v>
      </c>
      <c r="S897" s="233">
        <v>0</v>
      </c>
      <c r="T897" s="234">
        <f>S897*H897</f>
        <v>0</v>
      </c>
      <c r="AR897" s="24" t="s">
        <v>369</v>
      </c>
      <c r="AT897" s="24" t="s">
        <v>275</v>
      </c>
      <c r="AU897" s="24" t="s">
        <v>86</v>
      </c>
      <c r="AY897" s="24" t="s">
        <v>273</v>
      </c>
      <c r="BE897" s="235">
        <f>IF(N897="základní",J897,0)</f>
        <v>0</v>
      </c>
      <c r="BF897" s="235">
        <f>IF(N897="snížená",J897,0)</f>
        <v>0</v>
      </c>
      <c r="BG897" s="235">
        <f>IF(N897="zákl. přenesená",J897,0)</f>
        <v>0</v>
      </c>
      <c r="BH897" s="235">
        <f>IF(N897="sníž. přenesená",J897,0)</f>
        <v>0</v>
      </c>
      <c r="BI897" s="235">
        <f>IF(N897="nulová",J897,0)</f>
        <v>0</v>
      </c>
      <c r="BJ897" s="24" t="s">
        <v>84</v>
      </c>
      <c r="BK897" s="235">
        <f>ROUND(I897*H897,2)</f>
        <v>0</v>
      </c>
      <c r="BL897" s="24" t="s">
        <v>369</v>
      </c>
      <c r="BM897" s="24" t="s">
        <v>1878</v>
      </c>
    </row>
    <row r="898" spans="2:47" s="1" customFormat="1" ht="13.5">
      <c r="B898" s="47"/>
      <c r="C898" s="75"/>
      <c r="D898" s="236" t="s">
        <v>282</v>
      </c>
      <c r="E898" s="75"/>
      <c r="F898" s="237" t="s">
        <v>1879</v>
      </c>
      <c r="G898" s="75"/>
      <c r="H898" s="75"/>
      <c r="I898" s="194"/>
      <c r="J898" s="75"/>
      <c r="K898" s="75"/>
      <c r="L898" s="73"/>
      <c r="M898" s="238"/>
      <c r="N898" s="48"/>
      <c r="O898" s="48"/>
      <c r="P898" s="48"/>
      <c r="Q898" s="48"/>
      <c r="R898" s="48"/>
      <c r="S898" s="48"/>
      <c r="T898" s="96"/>
      <c r="AT898" s="24" t="s">
        <v>282</v>
      </c>
      <c r="AU898" s="24" t="s">
        <v>86</v>
      </c>
    </row>
    <row r="899" spans="2:63" s="10" customFormat="1" ht="29.85" customHeight="1">
      <c r="B899" s="208"/>
      <c r="C899" s="209"/>
      <c r="D899" s="210" t="s">
        <v>75</v>
      </c>
      <c r="E899" s="222" t="s">
        <v>1880</v>
      </c>
      <c r="F899" s="222" t="s">
        <v>1881</v>
      </c>
      <c r="G899" s="209"/>
      <c r="H899" s="209"/>
      <c r="I899" s="212"/>
      <c r="J899" s="223">
        <f>BK899</f>
        <v>0</v>
      </c>
      <c r="K899" s="209"/>
      <c r="L899" s="214"/>
      <c r="M899" s="215"/>
      <c r="N899" s="216"/>
      <c r="O899" s="216"/>
      <c r="P899" s="217">
        <f>SUM(P900:P915)</f>
        <v>0</v>
      </c>
      <c r="Q899" s="216"/>
      <c r="R899" s="217">
        <f>SUM(R900:R915)</f>
        <v>0.6441337</v>
      </c>
      <c r="S899" s="216"/>
      <c r="T899" s="218">
        <f>SUM(T900:T915)</f>
        <v>0</v>
      </c>
      <c r="AR899" s="219" t="s">
        <v>86</v>
      </c>
      <c r="AT899" s="220" t="s">
        <v>75</v>
      </c>
      <c r="AU899" s="220" t="s">
        <v>84</v>
      </c>
      <c r="AY899" s="219" t="s">
        <v>273</v>
      </c>
      <c r="BK899" s="221">
        <f>SUM(BK900:BK915)</f>
        <v>0</v>
      </c>
    </row>
    <row r="900" spans="2:65" s="1" customFormat="1" ht="25.5" customHeight="1">
      <c r="B900" s="47"/>
      <c r="C900" s="224" t="s">
        <v>1882</v>
      </c>
      <c r="D900" s="224" t="s">
        <v>275</v>
      </c>
      <c r="E900" s="225" t="s">
        <v>1883</v>
      </c>
      <c r="F900" s="226" t="s">
        <v>1884</v>
      </c>
      <c r="G900" s="227" t="s">
        <v>342</v>
      </c>
      <c r="H900" s="228">
        <v>11.65</v>
      </c>
      <c r="I900" s="229"/>
      <c r="J900" s="230">
        <f>ROUND(I900*H900,2)</f>
        <v>0</v>
      </c>
      <c r="K900" s="226" t="s">
        <v>279</v>
      </c>
      <c r="L900" s="73"/>
      <c r="M900" s="231" t="s">
        <v>21</v>
      </c>
      <c r="N900" s="232" t="s">
        <v>47</v>
      </c>
      <c r="O900" s="48"/>
      <c r="P900" s="233">
        <f>O900*H900</f>
        <v>0</v>
      </c>
      <c r="Q900" s="233">
        <v>0.00079</v>
      </c>
      <c r="R900" s="233">
        <f>Q900*H900</f>
        <v>0.0092035</v>
      </c>
      <c r="S900" s="233">
        <v>0</v>
      </c>
      <c r="T900" s="234">
        <f>S900*H900</f>
        <v>0</v>
      </c>
      <c r="AR900" s="24" t="s">
        <v>369</v>
      </c>
      <c r="AT900" s="24" t="s">
        <v>275</v>
      </c>
      <c r="AU900" s="24" t="s">
        <v>86</v>
      </c>
      <c r="AY900" s="24" t="s">
        <v>273</v>
      </c>
      <c r="BE900" s="235">
        <f>IF(N900="základní",J900,0)</f>
        <v>0</v>
      </c>
      <c r="BF900" s="235">
        <f>IF(N900="snížená",J900,0)</f>
        <v>0</v>
      </c>
      <c r="BG900" s="235">
        <f>IF(N900="zákl. přenesená",J900,0)</f>
        <v>0</v>
      </c>
      <c r="BH900" s="235">
        <f>IF(N900="sníž. přenesená",J900,0)</f>
        <v>0</v>
      </c>
      <c r="BI900" s="235">
        <f>IF(N900="nulová",J900,0)</f>
        <v>0</v>
      </c>
      <c r="BJ900" s="24" t="s">
        <v>84</v>
      </c>
      <c r="BK900" s="235">
        <f>ROUND(I900*H900,2)</f>
        <v>0</v>
      </c>
      <c r="BL900" s="24" t="s">
        <v>369</v>
      </c>
      <c r="BM900" s="24" t="s">
        <v>1885</v>
      </c>
    </row>
    <row r="901" spans="2:51" s="11" customFormat="1" ht="13.5">
      <c r="B901" s="239"/>
      <c r="C901" s="240"/>
      <c r="D901" s="236" t="s">
        <v>304</v>
      </c>
      <c r="E901" s="241" t="s">
        <v>21</v>
      </c>
      <c r="F901" s="242" t="s">
        <v>1886</v>
      </c>
      <c r="G901" s="240"/>
      <c r="H901" s="243">
        <v>2.05</v>
      </c>
      <c r="I901" s="244"/>
      <c r="J901" s="240"/>
      <c r="K901" s="240"/>
      <c r="L901" s="245"/>
      <c r="M901" s="246"/>
      <c r="N901" s="247"/>
      <c r="O901" s="247"/>
      <c r="P901" s="247"/>
      <c r="Q901" s="247"/>
      <c r="R901" s="247"/>
      <c r="S901" s="247"/>
      <c r="T901" s="248"/>
      <c r="AT901" s="249" t="s">
        <v>304</v>
      </c>
      <c r="AU901" s="249" t="s">
        <v>86</v>
      </c>
      <c r="AV901" s="11" t="s">
        <v>86</v>
      </c>
      <c r="AW901" s="11" t="s">
        <v>40</v>
      </c>
      <c r="AX901" s="11" t="s">
        <v>76</v>
      </c>
      <c r="AY901" s="249" t="s">
        <v>273</v>
      </c>
    </row>
    <row r="902" spans="2:51" s="11" customFormat="1" ht="13.5">
      <c r="B902" s="239"/>
      <c r="C902" s="240"/>
      <c r="D902" s="236" t="s">
        <v>304</v>
      </c>
      <c r="E902" s="241" t="s">
        <v>21</v>
      </c>
      <c r="F902" s="242" t="s">
        <v>1887</v>
      </c>
      <c r="G902" s="240"/>
      <c r="H902" s="243">
        <v>9.6</v>
      </c>
      <c r="I902" s="244"/>
      <c r="J902" s="240"/>
      <c r="K902" s="240"/>
      <c r="L902" s="245"/>
      <c r="M902" s="246"/>
      <c r="N902" s="247"/>
      <c r="O902" s="247"/>
      <c r="P902" s="247"/>
      <c r="Q902" s="247"/>
      <c r="R902" s="247"/>
      <c r="S902" s="247"/>
      <c r="T902" s="248"/>
      <c r="AT902" s="249" t="s">
        <v>304</v>
      </c>
      <c r="AU902" s="249" t="s">
        <v>86</v>
      </c>
      <c r="AV902" s="11" t="s">
        <v>86</v>
      </c>
      <c r="AW902" s="11" t="s">
        <v>40</v>
      </c>
      <c r="AX902" s="11" t="s">
        <v>76</v>
      </c>
      <c r="AY902" s="249" t="s">
        <v>273</v>
      </c>
    </row>
    <row r="903" spans="2:51" s="12" customFormat="1" ht="13.5">
      <c r="B903" s="250"/>
      <c r="C903" s="251"/>
      <c r="D903" s="236" t="s">
        <v>304</v>
      </c>
      <c r="E903" s="252" t="s">
        <v>149</v>
      </c>
      <c r="F903" s="253" t="s">
        <v>338</v>
      </c>
      <c r="G903" s="251"/>
      <c r="H903" s="254">
        <v>11.65</v>
      </c>
      <c r="I903" s="255"/>
      <c r="J903" s="251"/>
      <c r="K903" s="251"/>
      <c r="L903" s="256"/>
      <c r="M903" s="257"/>
      <c r="N903" s="258"/>
      <c r="O903" s="258"/>
      <c r="P903" s="258"/>
      <c r="Q903" s="258"/>
      <c r="R903" s="258"/>
      <c r="S903" s="258"/>
      <c r="T903" s="259"/>
      <c r="AT903" s="260" t="s">
        <v>304</v>
      </c>
      <c r="AU903" s="260" t="s">
        <v>86</v>
      </c>
      <c r="AV903" s="12" t="s">
        <v>280</v>
      </c>
      <c r="AW903" s="12" t="s">
        <v>40</v>
      </c>
      <c r="AX903" s="12" t="s">
        <v>84</v>
      </c>
      <c r="AY903" s="260" t="s">
        <v>273</v>
      </c>
    </row>
    <row r="904" spans="2:65" s="1" customFormat="1" ht="25.5" customHeight="1">
      <c r="B904" s="47"/>
      <c r="C904" s="224" t="s">
        <v>1888</v>
      </c>
      <c r="D904" s="224" t="s">
        <v>275</v>
      </c>
      <c r="E904" s="225" t="s">
        <v>1889</v>
      </c>
      <c r="F904" s="226" t="s">
        <v>1890</v>
      </c>
      <c r="G904" s="227" t="s">
        <v>295</v>
      </c>
      <c r="H904" s="228">
        <v>19.26</v>
      </c>
      <c r="I904" s="229"/>
      <c r="J904" s="230">
        <f>ROUND(I904*H904,2)</f>
        <v>0</v>
      </c>
      <c r="K904" s="226" t="s">
        <v>279</v>
      </c>
      <c r="L904" s="73"/>
      <c r="M904" s="231" t="s">
        <v>21</v>
      </c>
      <c r="N904" s="232" t="s">
        <v>47</v>
      </c>
      <c r="O904" s="48"/>
      <c r="P904" s="233">
        <f>O904*H904</f>
        <v>0</v>
      </c>
      <c r="Q904" s="233">
        <v>0.00392</v>
      </c>
      <c r="R904" s="233">
        <f>Q904*H904</f>
        <v>0.0754992</v>
      </c>
      <c r="S904" s="233">
        <v>0</v>
      </c>
      <c r="T904" s="234">
        <f>S904*H904</f>
        <v>0</v>
      </c>
      <c r="AR904" s="24" t="s">
        <v>369</v>
      </c>
      <c r="AT904" s="24" t="s">
        <v>275</v>
      </c>
      <c r="AU904" s="24" t="s">
        <v>86</v>
      </c>
      <c r="AY904" s="24" t="s">
        <v>273</v>
      </c>
      <c r="BE904" s="235">
        <f>IF(N904="základní",J904,0)</f>
        <v>0</v>
      </c>
      <c r="BF904" s="235">
        <f>IF(N904="snížená",J904,0)</f>
        <v>0</v>
      </c>
      <c r="BG904" s="235">
        <f>IF(N904="zákl. přenesená",J904,0)</f>
        <v>0</v>
      </c>
      <c r="BH904" s="235">
        <f>IF(N904="sníž. přenesená",J904,0)</f>
        <v>0</v>
      </c>
      <c r="BI904" s="235">
        <f>IF(N904="nulová",J904,0)</f>
        <v>0</v>
      </c>
      <c r="BJ904" s="24" t="s">
        <v>84</v>
      </c>
      <c r="BK904" s="235">
        <f>ROUND(I904*H904,2)</f>
        <v>0</v>
      </c>
      <c r="BL904" s="24" t="s">
        <v>369</v>
      </c>
      <c r="BM904" s="24" t="s">
        <v>1891</v>
      </c>
    </row>
    <row r="905" spans="2:51" s="11" customFormat="1" ht="13.5">
      <c r="B905" s="239"/>
      <c r="C905" s="240"/>
      <c r="D905" s="236" t="s">
        <v>304</v>
      </c>
      <c r="E905" s="241" t="s">
        <v>151</v>
      </c>
      <c r="F905" s="242" t="s">
        <v>140</v>
      </c>
      <c r="G905" s="240"/>
      <c r="H905" s="243">
        <v>19.26</v>
      </c>
      <c r="I905" s="244"/>
      <c r="J905" s="240"/>
      <c r="K905" s="240"/>
      <c r="L905" s="245"/>
      <c r="M905" s="246"/>
      <c r="N905" s="247"/>
      <c r="O905" s="247"/>
      <c r="P905" s="247"/>
      <c r="Q905" s="247"/>
      <c r="R905" s="247"/>
      <c r="S905" s="247"/>
      <c r="T905" s="248"/>
      <c r="AT905" s="249" t="s">
        <v>304</v>
      </c>
      <c r="AU905" s="249" t="s">
        <v>86</v>
      </c>
      <c r="AV905" s="11" t="s">
        <v>86</v>
      </c>
      <c r="AW905" s="11" t="s">
        <v>40</v>
      </c>
      <c r="AX905" s="11" t="s">
        <v>84</v>
      </c>
      <c r="AY905" s="249" t="s">
        <v>273</v>
      </c>
    </row>
    <row r="906" spans="2:65" s="1" customFormat="1" ht="16.5" customHeight="1">
      <c r="B906" s="47"/>
      <c r="C906" s="261" t="s">
        <v>1892</v>
      </c>
      <c r="D906" s="261" t="s">
        <v>347</v>
      </c>
      <c r="E906" s="262" t="s">
        <v>1893</v>
      </c>
      <c r="F906" s="263" t="s">
        <v>1894</v>
      </c>
      <c r="G906" s="264" t="s">
        <v>295</v>
      </c>
      <c r="H906" s="265">
        <v>23.108</v>
      </c>
      <c r="I906" s="266"/>
      <c r="J906" s="267">
        <f>ROUND(I906*H906,2)</f>
        <v>0</v>
      </c>
      <c r="K906" s="263" t="s">
        <v>21</v>
      </c>
      <c r="L906" s="268"/>
      <c r="M906" s="269" t="s">
        <v>21</v>
      </c>
      <c r="N906" s="270" t="s">
        <v>47</v>
      </c>
      <c r="O906" s="48"/>
      <c r="P906" s="233">
        <f>O906*H906</f>
        <v>0</v>
      </c>
      <c r="Q906" s="233">
        <v>0.018</v>
      </c>
      <c r="R906" s="233">
        <f>Q906*H906</f>
        <v>0.415944</v>
      </c>
      <c r="S906" s="233">
        <v>0</v>
      </c>
      <c r="T906" s="234">
        <f>S906*H906</f>
        <v>0</v>
      </c>
      <c r="AR906" s="24" t="s">
        <v>453</v>
      </c>
      <c r="AT906" s="24" t="s">
        <v>347</v>
      </c>
      <c r="AU906" s="24" t="s">
        <v>86</v>
      </c>
      <c r="AY906" s="24" t="s">
        <v>273</v>
      </c>
      <c r="BE906" s="235">
        <f>IF(N906="základní",J906,0)</f>
        <v>0</v>
      </c>
      <c r="BF906" s="235">
        <f>IF(N906="snížená",J906,0)</f>
        <v>0</v>
      </c>
      <c r="BG906" s="235">
        <f>IF(N906="zákl. přenesená",J906,0)</f>
        <v>0</v>
      </c>
      <c r="BH906" s="235">
        <f>IF(N906="sníž. přenesená",J906,0)</f>
        <v>0</v>
      </c>
      <c r="BI906" s="235">
        <f>IF(N906="nulová",J906,0)</f>
        <v>0</v>
      </c>
      <c r="BJ906" s="24" t="s">
        <v>84</v>
      </c>
      <c r="BK906" s="235">
        <f>ROUND(I906*H906,2)</f>
        <v>0</v>
      </c>
      <c r="BL906" s="24" t="s">
        <v>369</v>
      </c>
      <c r="BM906" s="24" t="s">
        <v>1895</v>
      </c>
    </row>
    <row r="907" spans="2:51" s="11" customFormat="1" ht="13.5">
      <c r="B907" s="239"/>
      <c r="C907" s="240"/>
      <c r="D907" s="236" t="s">
        <v>304</v>
      </c>
      <c r="E907" s="241" t="s">
        <v>21</v>
      </c>
      <c r="F907" s="242" t="s">
        <v>1896</v>
      </c>
      <c r="G907" s="240"/>
      <c r="H907" s="243">
        <v>23.108</v>
      </c>
      <c r="I907" s="244"/>
      <c r="J907" s="240"/>
      <c r="K907" s="240"/>
      <c r="L907" s="245"/>
      <c r="M907" s="246"/>
      <c r="N907" s="247"/>
      <c r="O907" s="247"/>
      <c r="P907" s="247"/>
      <c r="Q907" s="247"/>
      <c r="R907" s="247"/>
      <c r="S907" s="247"/>
      <c r="T907" s="248"/>
      <c r="AT907" s="249" t="s">
        <v>304</v>
      </c>
      <c r="AU907" s="249" t="s">
        <v>86</v>
      </c>
      <c r="AV907" s="11" t="s">
        <v>86</v>
      </c>
      <c r="AW907" s="11" t="s">
        <v>40</v>
      </c>
      <c r="AX907" s="11" t="s">
        <v>84</v>
      </c>
      <c r="AY907" s="249" t="s">
        <v>273</v>
      </c>
    </row>
    <row r="908" spans="2:65" s="1" customFormat="1" ht="16.5" customHeight="1">
      <c r="B908" s="47"/>
      <c r="C908" s="224" t="s">
        <v>1897</v>
      </c>
      <c r="D908" s="224" t="s">
        <v>275</v>
      </c>
      <c r="E908" s="225" t="s">
        <v>1898</v>
      </c>
      <c r="F908" s="226" t="s">
        <v>1899</v>
      </c>
      <c r="G908" s="227" t="s">
        <v>295</v>
      </c>
      <c r="H908" s="228">
        <v>19.26</v>
      </c>
      <c r="I908" s="229"/>
      <c r="J908" s="230">
        <f>ROUND(I908*H908,2)</f>
        <v>0</v>
      </c>
      <c r="K908" s="226" t="s">
        <v>279</v>
      </c>
      <c r="L908" s="73"/>
      <c r="M908" s="231" t="s">
        <v>21</v>
      </c>
      <c r="N908" s="232" t="s">
        <v>47</v>
      </c>
      <c r="O908" s="48"/>
      <c r="P908" s="233">
        <f>O908*H908</f>
        <v>0</v>
      </c>
      <c r="Q908" s="233">
        <v>0.0003</v>
      </c>
      <c r="R908" s="233">
        <f>Q908*H908</f>
        <v>0.005778</v>
      </c>
      <c r="S908" s="233">
        <v>0</v>
      </c>
      <c r="T908" s="234">
        <f>S908*H908</f>
        <v>0</v>
      </c>
      <c r="AR908" s="24" t="s">
        <v>369</v>
      </c>
      <c r="AT908" s="24" t="s">
        <v>275</v>
      </c>
      <c r="AU908" s="24" t="s">
        <v>86</v>
      </c>
      <c r="AY908" s="24" t="s">
        <v>273</v>
      </c>
      <c r="BE908" s="235">
        <f>IF(N908="základní",J908,0)</f>
        <v>0</v>
      </c>
      <c r="BF908" s="235">
        <f>IF(N908="snížená",J908,0)</f>
        <v>0</v>
      </c>
      <c r="BG908" s="235">
        <f>IF(N908="zákl. přenesená",J908,0)</f>
        <v>0</v>
      </c>
      <c r="BH908" s="235">
        <f>IF(N908="sníž. přenesená",J908,0)</f>
        <v>0</v>
      </c>
      <c r="BI908" s="235">
        <f>IF(N908="nulová",J908,0)</f>
        <v>0</v>
      </c>
      <c r="BJ908" s="24" t="s">
        <v>84</v>
      </c>
      <c r="BK908" s="235">
        <f>ROUND(I908*H908,2)</f>
        <v>0</v>
      </c>
      <c r="BL908" s="24" t="s">
        <v>369</v>
      </c>
      <c r="BM908" s="24" t="s">
        <v>1900</v>
      </c>
    </row>
    <row r="909" spans="2:47" s="1" customFormat="1" ht="13.5">
      <c r="B909" s="47"/>
      <c r="C909" s="75"/>
      <c r="D909" s="236" t="s">
        <v>282</v>
      </c>
      <c r="E909" s="75"/>
      <c r="F909" s="237" t="s">
        <v>1901</v>
      </c>
      <c r="G909" s="75"/>
      <c r="H909" s="75"/>
      <c r="I909" s="194"/>
      <c r="J909" s="75"/>
      <c r="K909" s="75"/>
      <c r="L909" s="73"/>
      <c r="M909" s="238"/>
      <c r="N909" s="48"/>
      <c r="O909" s="48"/>
      <c r="P909" s="48"/>
      <c r="Q909" s="48"/>
      <c r="R909" s="48"/>
      <c r="S909" s="48"/>
      <c r="T909" s="96"/>
      <c r="AT909" s="24" t="s">
        <v>282</v>
      </c>
      <c r="AU909" s="24" t="s">
        <v>86</v>
      </c>
    </row>
    <row r="910" spans="2:51" s="11" customFormat="1" ht="13.5">
      <c r="B910" s="239"/>
      <c r="C910" s="240"/>
      <c r="D910" s="236" t="s">
        <v>304</v>
      </c>
      <c r="E910" s="241" t="s">
        <v>21</v>
      </c>
      <c r="F910" s="242" t="s">
        <v>151</v>
      </c>
      <c r="G910" s="240"/>
      <c r="H910" s="243">
        <v>19.26</v>
      </c>
      <c r="I910" s="244"/>
      <c r="J910" s="240"/>
      <c r="K910" s="240"/>
      <c r="L910" s="245"/>
      <c r="M910" s="246"/>
      <c r="N910" s="247"/>
      <c r="O910" s="247"/>
      <c r="P910" s="247"/>
      <c r="Q910" s="247"/>
      <c r="R910" s="247"/>
      <c r="S910" s="247"/>
      <c r="T910" s="248"/>
      <c r="AT910" s="249" t="s">
        <v>304</v>
      </c>
      <c r="AU910" s="249" t="s">
        <v>86</v>
      </c>
      <c r="AV910" s="11" t="s">
        <v>86</v>
      </c>
      <c r="AW910" s="11" t="s">
        <v>40</v>
      </c>
      <c r="AX910" s="11" t="s">
        <v>84</v>
      </c>
      <c r="AY910" s="249" t="s">
        <v>273</v>
      </c>
    </row>
    <row r="911" spans="2:65" s="1" customFormat="1" ht="25.5" customHeight="1">
      <c r="B911" s="47"/>
      <c r="C911" s="224" t="s">
        <v>1902</v>
      </c>
      <c r="D911" s="224" t="s">
        <v>275</v>
      </c>
      <c r="E911" s="225" t="s">
        <v>1903</v>
      </c>
      <c r="F911" s="226" t="s">
        <v>1904</v>
      </c>
      <c r="G911" s="227" t="s">
        <v>295</v>
      </c>
      <c r="H911" s="228">
        <v>19.26</v>
      </c>
      <c r="I911" s="229"/>
      <c r="J911" s="230">
        <f>ROUND(I911*H911,2)</f>
        <v>0</v>
      </c>
      <c r="K911" s="226" t="s">
        <v>279</v>
      </c>
      <c r="L911" s="73"/>
      <c r="M911" s="231" t="s">
        <v>21</v>
      </c>
      <c r="N911" s="232" t="s">
        <v>47</v>
      </c>
      <c r="O911" s="48"/>
      <c r="P911" s="233">
        <f>O911*H911</f>
        <v>0</v>
      </c>
      <c r="Q911" s="233">
        <v>0.00715</v>
      </c>
      <c r="R911" s="233">
        <f>Q911*H911</f>
        <v>0.13770900000000003</v>
      </c>
      <c r="S911" s="233">
        <v>0</v>
      </c>
      <c r="T911" s="234">
        <f>S911*H911</f>
        <v>0</v>
      </c>
      <c r="AR911" s="24" t="s">
        <v>369</v>
      </c>
      <c r="AT911" s="24" t="s">
        <v>275</v>
      </c>
      <c r="AU911" s="24" t="s">
        <v>86</v>
      </c>
      <c r="AY911" s="24" t="s">
        <v>273</v>
      </c>
      <c r="BE911" s="235">
        <f>IF(N911="základní",J911,0)</f>
        <v>0</v>
      </c>
      <c r="BF911" s="235">
        <f>IF(N911="snížená",J911,0)</f>
        <v>0</v>
      </c>
      <c r="BG911" s="235">
        <f>IF(N911="zákl. přenesená",J911,0)</f>
        <v>0</v>
      </c>
      <c r="BH911" s="235">
        <f>IF(N911="sníž. přenesená",J911,0)</f>
        <v>0</v>
      </c>
      <c r="BI911" s="235">
        <f>IF(N911="nulová",J911,0)</f>
        <v>0</v>
      </c>
      <c r="BJ911" s="24" t="s">
        <v>84</v>
      </c>
      <c r="BK911" s="235">
        <f>ROUND(I911*H911,2)</f>
        <v>0</v>
      </c>
      <c r="BL911" s="24" t="s">
        <v>369</v>
      </c>
      <c r="BM911" s="24" t="s">
        <v>1905</v>
      </c>
    </row>
    <row r="912" spans="2:47" s="1" customFormat="1" ht="13.5">
      <c r="B912" s="47"/>
      <c r="C912" s="75"/>
      <c r="D912" s="236" t="s">
        <v>282</v>
      </c>
      <c r="E912" s="75"/>
      <c r="F912" s="237" t="s">
        <v>1906</v>
      </c>
      <c r="G912" s="75"/>
      <c r="H912" s="75"/>
      <c r="I912" s="194"/>
      <c r="J912" s="75"/>
      <c r="K912" s="75"/>
      <c r="L912" s="73"/>
      <c r="M912" s="238"/>
      <c r="N912" s="48"/>
      <c r="O912" s="48"/>
      <c r="P912" s="48"/>
      <c r="Q912" s="48"/>
      <c r="R912" s="48"/>
      <c r="S912" s="48"/>
      <c r="T912" s="96"/>
      <c r="AT912" s="24" t="s">
        <v>282</v>
      </c>
      <c r="AU912" s="24" t="s">
        <v>86</v>
      </c>
    </row>
    <row r="913" spans="2:51" s="11" customFormat="1" ht="13.5">
      <c r="B913" s="239"/>
      <c r="C913" s="240"/>
      <c r="D913" s="236" t="s">
        <v>304</v>
      </c>
      <c r="E913" s="241" t="s">
        <v>21</v>
      </c>
      <c r="F913" s="242" t="s">
        <v>151</v>
      </c>
      <c r="G913" s="240"/>
      <c r="H913" s="243">
        <v>19.26</v>
      </c>
      <c r="I913" s="244"/>
      <c r="J913" s="240"/>
      <c r="K913" s="240"/>
      <c r="L913" s="245"/>
      <c r="M913" s="246"/>
      <c r="N913" s="247"/>
      <c r="O913" s="247"/>
      <c r="P913" s="247"/>
      <c r="Q913" s="247"/>
      <c r="R913" s="247"/>
      <c r="S913" s="247"/>
      <c r="T913" s="248"/>
      <c r="AT913" s="249" t="s">
        <v>304</v>
      </c>
      <c r="AU913" s="249" t="s">
        <v>86</v>
      </c>
      <c r="AV913" s="11" t="s">
        <v>86</v>
      </c>
      <c r="AW913" s="11" t="s">
        <v>40</v>
      </c>
      <c r="AX913" s="11" t="s">
        <v>84</v>
      </c>
      <c r="AY913" s="249" t="s">
        <v>273</v>
      </c>
    </row>
    <row r="914" spans="2:65" s="1" customFormat="1" ht="38.25" customHeight="1">
      <c r="B914" s="47"/>
      <c r="C914" s="224" t="s">
        <v>1907</v>
      </c>
      <c r="D914" s="224" t="s">
        <v>275</v>
      </c>
      <c r="E914" s="225" t="s">
        <v>1908</v>
      </c>
      <c r="F914" s="226" t="s">
        <v>1909</v>
      </c>
      <c r="G914" s="227" t="s">
        <v>350</v>
      </c>
      <c r="H914" s="228">
        <v>0.644</v>
      </c>
      <c r="I914" s="229"/>
      <c r="J914" s="230">
        <f>ROUND(I914*H914,2)</f>
        <v>0</v>
      </c>
      <c r="K914" s="226" t="s">
        <v>279</v>
      </c>
      <c r="L914" s="73"/>
      <c r="M914" s="231" t="s">
        <v>21</v>
      </c>
      <c r="N914" s="232" t="s">
        <v>47</v>
      </c>
      <c r="O914" s="48"/>
      <c r="P914" s="233">
        <f>O914*H914</f>
        <v>0</v>
      </c>
      <c r="Q914" s="233">
        <v>0</v>
      </c>
      <c r="R914" s="233">
        <f>Q914*H914</f>
        <v>0</v>
      </c>
      <c r="S914" s="233">
        <v>0</v>
      </c>
      <c r="T914" s="234">
        <f>S914*H914</f>
        <v>0</v>
      </c>
      <c r="AR914" s="24" t="s">
        <v>369</v>
      </c>
      <c r="AT914" s="24" t="s">
        <v>275</v>
      </c>
      <c r="AU914" s="24" t="s">
        <v>86</v>
      </c>
      <c r="AY914" s="24" t="s">
        <v>273</v>
      </c>
      <c r="BE914" s="235">
        <f>IF(N914="základní",J914,0)</f>
        <v>0</v>
      </c>
      <c r="BF914" s="235">
        <f>IF(N914="snížená",J914,0)</f>
        <v>0</v>
      </c>
      <c r="BG914" s="235">
        <f>IF(N914="zákl. přenesená",J914,0)</f>
        <v>0</v>
      </c>
      <c r="BH914" s="235">
        <f>IF(N914="sníž. přenesená",J914,0)</f>
        <v>0</v>
      </c>
      <c r="BI914" s="235">
        <f>IF(N914="nulová",J914,0)</f>
        <v>0</v>
      </c>
      <c r="BJ914" s="24" t="s">
        <v>84</v>
      </c>
      <c r="BK914" s="235">
        <f>ROUND(I914*H914,2)</f>
        <v>0</v>
      </c>
      <c r="BL914" s="24" t="s">
        <v>369</v>
      </c>
      <c r="BM914" s="24" t="s">
        <v>1910</v>
      </c>
    </row>
    <row r="915" spans="2:47" s="1" customFormat="1" ht="13.5">
      <c r="B915" s="47"/>
      <c r="C915" s="75"/>
      <c r="D915" s="236" t="s">
        <v>282</v>
      </c>
      <c r="E915" s="75"/>
      <c r="F915" s="237" t="s">
        <v>1490</v>
      </c>
      <c r="G915" s="75"/>
      <c r="H915" s="75"/>
      <c r="I915" s="194"/>
      <c r="J915" s="75"/>
      <c r="K915" s="75"/>
      <c r="L915" s="73"/>
      <c r="M915" s="238"/>
      <c r="N915" s="48"/>
      <c r="O915" s="48"/>
      <c r="P915" s="48"/>
      <c r="Q915" s="48"/>
      <c r="R915" s="48"/>
      <c r="S915" s="48"/>
      <c r="T915" s="96"/>
      <c r="AT915" s="24" t="s">
        <v>282</v>
      </c>
      <c r="AU915" s="24" t="s">
        <v>86</v>
      </c>
    </row>
    <row r="916" spans="2:63" s="10" customFormat="1" ht="29.85" customHeight="1">
      <c r="B916" s="208"/>
      <c r="C916" s="209"/>
      <c r="D916" s="210" t="s">
        <v>75</v>
      </c>
      <c r="E916" s="222" t="s">
        <v>1911</v>
      </c>
      <c r="F916" s="222" t="s">
        <v>1912</v>
      </c>
      <c r="G916" s="209"/>
      <c r="H916" s="209"/>
      <c r="I916" s="212"/>
      <c r="J916" s="223">
        <f>BK916</f>
        <v>0</v>
      </c>
      <c r="K916" s="209"/>
      <c r="L916" s="214"/>
      <c r="M916" s="215"/>
      <c r="N916" s="216"/>
      <c r="O916" s="216"/>
      <c r="P916" s="217">
        <f>SUM(P917:P929)</f>
        <v>0</v>
      </c>
      <c r="Q916" s="216"/>
      <c r="R916" s="217">
        <f>SUM(R917:R929)</f>
        <v>0.8907171</v>
      </c>
      <c r="S916" s="216"/>
      <c r="T916" s="218">
        <f>SUM(T917:T929)</f>
        <v>0</v>
      </c>
      <c r="AR916" s="219" t="s">
        <v>86</v>
      </c>
      <c r="AT916" s="220" t="s">
        <v>75</v>
      </c>
      <c r="AU916" s="220" t="s">
        <v>84</v>
      </c>
      <c r="AY916" s="219" t="s">
        <v>273</v>
      </c>
      <c r="BK916" s="221">
        <f>SUM(BK917:BK929)</f>
        <v>0</v>
      </c>
    </row>
    <row r="917" spans="2:65" s="1" customFormat="1" ht="25.5" customHeight="1">
      <c r="B917" s="47"/>
      <c r="C917" s="224" t="s">
        <v>1913</v>
      </c>
      <c r="D917" s="224" t="s">
        <v>275</v>
      </c>
      <c r="E917" s="225" t="s">
        <v>1914</v>
      </c>
      <c r="F917" s="226" t="s">
        <v>1915</v>
      </c>
      <c r="G917" s="227" t="s">
        <v>295</v>
      </c>
      <c r="H917" s="228">
        <v>50.927</v>
      </c>
      <c r="I917" s="229"/>
      <c r="J917" s="230">
        <f>ROUND(I917*H917,2)</f>
        <v>0</v>
      </c>
      <c r="K917" s="226" t="s">
        <v>279</v>
      </c>
      <c r="L917" s="73"/>
      <c r="M917" s="231" t="s">
        <v>21</v>
      </c>
      <c r="N917" s="232" t="s">
        <v>47</v>
      </c>
      <c r="O917" s="48"/>
      <c r="P917" s="233">
        <f>O917*H917</f>
        <v>0</v>
      </c>
      <c r="Q917" s="233">
        <v>0.003</v>
      </c>
      <c r="R917" s="233">
        <f>Q917*H917</f>
        <v>0.152781</v>
      </c>
      <c r="S917" s="233">
        <v>0</v>
      </c>
      <c r="T917" s="234">
        <f>S917*H917</f>
        <v>0</v>
      </c>
      <c r="AR917" s="24" t="s">
        <v>369</v>
      </c>
      <c r="AT917" s="24" t="s">
        <v>275</v>
      </c>
      <c r="AU917" s="24" t="s">
        <v>86</v>
      </c>
      <c r="AY917" s="24" t="s">
        <v>273</v>
      </c>
      <c r="BE917" s="235">
        <f>IF(N917="základní",J917,0)</f>
        <v>0</v>
      </c>
      <c r="BF917" s="235">
        <f>IF(N917="snížená",J917,0)</f>
        <v>0</v>
      </c>
      <c r="BG917" s="235">
        <f>IF(N917="zákl. přenesená",J917,0)</f>
        <v>0</v>
      </c>
      <c r="BH917" s="235">
        <f>IF(N917="sníž. přenesená",J917,0)</f>
        <v>0</v>
      </c>
      <c r="BI917" s="235">
        <f>IF(N917="nulová",J917,0)</f>
        <v>0</v>
      </c>
      <c r="BJ917" s="24" t="s">
        <v>84</v>
      </c>
      <c r="BK917" s="235">
        <f>ROUND(I917*H917,2)</f>
        <v>0</v>
      </c>
      <c r="BL917" s="24" t="s">
        <v>369</v>
      </c>
      <c r="BM917" s="24" t="s">
        <v>1916</v>
      </c>
    </row>
    <row r="918" spans="2:51" s="11" customFormat="1" ht="13.5">
      <c r="B918" s="239"/>
      <c r="C918" s="240"/>
      <c r="D918" s="236" t="s">
        <v>304</v>
      </c>
      <c r="E918" s="241" t="s">
        <v>21</v>
      </c>
      <c r="F918" s="242" t="s">
        <v>1917</v>
      </c>
      <c r="G918" s="240"/>
      <c r="H918" s="243">
        <v>6.3</v>
      </c>
      <c r="I918" s="244"/>
      <c r="J918" s="240"/>
      <c r="K918" s="240"/>
      <c r="L918" s="245"/>
      <c r="M918" s="246"/>
      <c r="N918" s="247"/>
      <c r="O918" s="247"/>
      <c r="P918" s="247"/>
      <c r="Q918" s="247"/>
      <c r="R918" s="247"/>
      <c r="S918" s="247"/>
      <c r="T918" s="248"/>
      <c r="AT918" s="249" t="s">
        <v>304</v>
      </c>
      <c r="AU918" s="249" t="s">
        <v>86</v>
      </c>
      <c r="AV918" s="11" t="s">
        <v>86</v>
      </c>
      <c r="AW918" s="11" t="s">
        <v>40</v>
      </c>
      <c r="AX918" s="11" t="s">
        <v>76</v>
      </c>
      <c r="AY918" s="249" t="s">
        <v>273</v>
      </c>
    </row>
    <row r="919" spans="2:51" s="11" customFormat="1" ht="13.5">
      <c r="B919" s="239"/>
      <c r="C919" s="240"/>
      <c r="D919" s="236" t="s">
        <v>304</v>
      </c>
      <c r="E919" s="241" t="s">
        <v>21</v>
      </c>
      <c r="F919" s="242" t="s">
        <v>1918</v>
      </c>
      <c r="G919" s="240"/>
      <c r="H919" s="243">
        <v>15.854</v>
      </c>
      <c r="I919" s="244"/>
      <c r="J919" s="240"/>
      <c r="K919" s="240"/>
      <c r="L919" s="245"/>
      <c r="M919" s="246"/>
      <c r="N919" s="247"/>
      <c r="O919" s="247"/>
      <c r="P919" s="247"/>
      <c r="Q919" s="247"/>
      <c r="R919" s="247"/>
      <c r="S919" s="247"/>
      <c r="T919" s="248"/>
      <c r="AT919" s="249" t="s">
        <v>304</v>
      </c>
      <c r="AU919" s="249" t="s">
        <v>86</v>
      </c>
      <c r="AV919" s="11" t="s">
        <v>86</v>
      </c>
      <c r="AW919" s="11" t="s">
        <v>40</v>
      </c>
      <c r="AX919" s="11" t="s">
        <v>76</v>
      </c>
      <c r="AY919" s="249" t="s">
        <v>273</v>
      </c>
    </row>
    <row r="920" spans="2:51" s="11" customFormat="1" ht="13.5">
      <c r="B920" s="239"/>
      <c r="C920" s="240"/>
      <c r="D920" s="236" t="s">
        <v>304</v>
      </c>
      <c r="E920" s="241" t="s">
        <v>21</v>
      </c>
      <c r="F920" s="242" t="s">
        <v>1919</v>
      </c>
      <c r="G920" s="240"/>
      <c r="H920" s="243">
        <v>18.269</v>
      </c>
      <c r="I920" s="244"/>
      <c r="J920" s="240"/>
      <c r="K920" s="240"/>
      <c r="L920" s="245"/>
      <c r="M920" s="246"/>
      <c r="N920" s="247"/>
      <c r="O920" s="247"/>
      <c r="P920" s="247"/>
      <c r="Q920" s="247"/>
      <c r="R920" s="247"/>
      <c r="S920" s="247"/>
      <c r="T920" s="248"/>
      <c r="AT920" s="249" t="s">
        <v>304</v>
      </c>
      <c r="AU920" s="249" t="s">
        <v>86</v>
      </c>
      <c r="AV920" s="11" t="s">
        <v>86</v>
      </c>
      <c r="AW920" s="11" t="s">
        <v>40</v>
      </c>
      <c r="AX920" s="11" t="s">
        <v>76</v>
      </c>
      <c r="AY920" s="249" t="s">
        <v>273</v>
      </c>
    </row>
    <row r="921" spans="2:51" s="11" customFormat="1" ht="13.5">
      <c r="B921" s="239"/>
      <c r="C921" s="240"/>
      <c r="D921" s="236" t="s">
        <v>304</v>
      </c>
      <c r="E921" s="241" t="s">
        <v>21</v>
      </c>
      <c r="F921" s="242" t="s">
        <v>1920</v>
      </c>
      <c r="G921" s="240"/>
      <c r="H921" s="243">
        <v>10.504</v>
      </c>
      <c r="I921" s="244"/>
      <c r="J921" s="240"/>
      <c r="K921" s="240"/>
      <c r="L921" s="245"/>
      <c r="M921" s="246"/>
      <c r="N921" s="247"/>
      <c r="O921" s="247"/>
      <c r="P921" s="247"/>
      <c r="Q921" s="247"/>
      <c r="R921" s="247"/>
      <c r="S921" s="247"/>
      <c r="T921" s="248"/>
      <c r="AT921" s="249" t="s">
        <v>304</v>
      </c>
      <c r="AU921" s="249" t="s">
        <v>86</v>
      </c>
      <c r="AV921" s="11" t="s">
        <v>86</v>
      </c>
      <c r="AW921" s="11" t="s">
        <v>40</v>
      </c>
      <c r="AX921" s="11" t="s">
        <v>76</v>
      </c>
      <c r="AY921" s="249" t="s">
        <v>273</v>
      </c>
    </row>
    <row r="922" spans="2:51" s="12" customFormat="1" ht="13.5">
      <c r="B922" s="250"/>
      <c r="C922" s="251"/>
      <c r="D922" s="236" t="s">
        <v>304</v>
      </c>
      <c r="E922" s="252" t="s">
        <v>147</v>
      </c>
      <c r="F922" s="253" t="s">
        <v>338</v>
      </c>
      <c r="G922" s="251"/>
      <c r="H922" s="254">
        <v>50.927</v>
      </c>
      <c r="I922" s="255"/>
      <c r="J922" s="251"/>
      <c r="K922" s="251"/>
      <c r="L922" s="256"/>
      <c r="M922" s="257"/>
      <c r="N922" s="258"/>
      <c r="O922" s="258"/>
      <c r="P922" s="258"/>
      <c r="Q922" s="258"/>
      <c r="R922" s="258"/>
      <c r="S922" s="258"/>
      <c r="T922" s="259"/>
      <c r="AT922" s="260" t="s">
        <v>304</v>
      </c>
      <c r="AU922" s="260" t="s">
        <v>86</v>
      </c>
      <c r="AV922" s="12" t="s">
        <v>280</v>
      </c>
      <c r="AW922" s="12" t="s">
        <v>40</v>
      </c>
      <c r="AX922" s="12" t="s">
        <v>84</v>
      </c>
      <c r="AY922" s="260" t="s">
        <v>273</v>
      </c>
    </row>
    <row r="923" spans="2:65" s="1" customFormat="1" ht="16.5" customHeight="1">
      <c r="B923" s="47"/>
      <c r="C923" s="261" t="s">
        <v>1921</v>
      </c>
      <c r="D923" s="261" t="s">
        <v>347</v>
      </c>
      <c r="E923" s="262" t="s">
        <v>1922</v>
      </c>
      <c r="F923" s="263" t="s">
        <v>1923</v>
      </c>
      <c r="G923" s="264" t="s">
        <v>295</v>
      </c>
      <c r="H923" s="265">
        <v>56.02</v>
      </c>
      <c r="I923" s="266"/>
      <c r="J923" s="267">
        <f>ROUND(I923*H923,2)</f>
        <v>0</v>
      </c>
      <c r="K923" s="263" t="s">
        <v>21</v>
      </c>
      <c r="L923" s="268"/>
      <c r="M923" s="269" t="s">
        <v>21</v>
      </c>
      <c r="N923" s="270" t="s">
        <v>47</v>
      </c>
      <c r="O923" s="48"/>
      <c r="P923" s="233">
        <f>O923*H923</f>
        <v>0</v>
      </c>
      <c r="Q923" s="233">
        <v>0.0129</v>
      </c>
      <c r="R923" s="233">
        <f>Q923*H923</f>
        <v>0.722658</v>
      </c>
      <c r="S923" s="233">
        <v>0</v>
      </c>
      <c r="T923" s="234">
        <f>S923*H923</f>
        <v>0</v>
      </c>
      <c r="AR923" s="24" t="s">
        <v>453</v>
      </c>
      <c r="AT923" s="24" t="s">
        <v>347</v>
      </c>
      <c r="AU923" s="24" t="s">
        <v>86</v>
      </c>
      <c r="AY923" s="24" t="s">
        <v>273</v>
      </c>
      <c r="BE923" s="235">
        <f>IF(N923="základní",J923,0)</f>
        <v>0</v>
      </c>
      <c r="BF923" s="235">
        <f>IF(N923="snížená",J923,0)</f>
        <v>0</v>
      </c>
      <c r="BG923" s="235">
        <f>IF(N923="zákl. přenesená",J923,0)</f>
        <v>0</v>
      </c>
      <c r="BH923" s="235">
        <f>IF(N923="sníž. přenesená",J923,0)</f>
        <v>0</v>
      </c>
      <c r="BI923" s="235">
        <f>IF(N923="nulová",J923,0)</f>
        <v>0</v>
      </c>
      <c r="BJ923" s="24" t="s">
        <v>84</v>
      </c>
      <c r="BK923" s="235">
        <f>ROUND(I923*H923,2)</f>
        <v>0</v>
      </c>
      <c r="BL923" s="24" t="s">
        <v>369</v>
      </c>
      <c r="BM923" s="24" t="s">
        <v>1924</v>
      </c>
    </row>
    <row r="924" spans="2:51" s="11" customFormat="1" ht="13.5">
      <c r="B924" s="239"/>
      <c r="C924" s="240"/>
      <c r="D924" s="236" t="s">
        <v>304</v>
      </c>
      <c r="E924" s="241" t="s">
        <v>21</v>
      </c>
      <c r="F924" s="242" t="s">
        <v>1925</v>
      </c>
      <c r="G924" s="240"/>
      <c r="H924" s="243">
        <v>56.02</v>
      </c>
      <c r="I924" s="244"/>
      <c r="J924" s="240"/>
      <c r="K924" s="240"/>
      <c r="L924" s="245"/>
      <c r="M924" s="246"/>
      <c r="N924" s="247"/>
      <c r="O924" s="247"/>
      <c r="P924" s="247"/>
      <c r="Q924" s="247"/>
      <c r="R924" s="247"/>
      <c r="S924" s="247"/>
      <c r="T924" s="248"/>
      <c r="AT924" s="249" t="s">
        <v>304</v>
      </c>
      <c r="AU924" s="249" t="s">
        <v>86</v>
      </c>
      <c r="AV924" s="11" t="s">
        <v>86</v>
      </c>
      <c r="AW924" s="11" t="s">
        <v>40</v>
      </c>
      <c r="AX924" s="11" t="s">
        <v>84</v>
      </c>
      <c r="AY924" s="249" t="s">
        <v>273</v>
      </c>
    </row>
    <row r="925" spans="2:65" s="1" customFormat="1" ht="16.5" customHeight="1">
      <c r="B925" s="47"/>
      <c r="C925" s="224" t="s">
        <v>1926</v>
      </c>
      <c r="D925" s="224" t="s">
        <v>275</v>
      </c>
      <c r="E925" s="225" t="s">
        <v>1927</v>
      </c>
      <c r="F925" s="226" t="s">
        <v>1928</v>
      </c>
      <c r="G925" s="227" t="s">
        <v>295</v>
      </c>
      <c r="H925" s="228">
        <v>50.927</v>
      </c>
      <c r="I925" s="229"/>
      <c r="J925" s="230">
        <f>ROUND(I925*H925,2)</f>
        <v>0</v>
      </c>
      <c r="K925" s="226" t="s">
        <v>279</v>
      </c>
      <c r="L925" s="73"/>
      <c r="M925" s="231" t="s">
        <v>21</v>
      </c>
      <c r="N925" s="232" t="s">
        <v>47</v>
      </c>
      <c r="O925" s="48"/>
      <c r="P925" s="233">
        <f>O925*H925</f>
        <v>0</v>
      </c>
      <c r="Q925" s="233">
        <v>0.0003</v>
      </c>
      <c r="R925" s="233">
        <f>Q925*H925</f>
        <v>0.0152781</v>
      </c>
      <c r="S925" s="233">
        <v>0</v>
      </c>
      <c r="T925" s="234">
        <f>S925*H925</f>
        <v>0</v>
      </c>
      <c r="AR925" s="24" t="s">
        <v>369</v>
      </c>
      <c r="AT925" s="24" t="s">
        <v>275</v>
      </c>
      <c r="AU925" s="24" t="s">
        <v>86</v>
      </c>
      <c r="AY925" s="24" t="s">
        <v>273</v>
      </c>
      <c r="BE925" s="235">
        <f>IF(N925="základní",J925,0)</f>
        <v>0</v>
      </c>
      <c r="BF925" s="235">
        <f>IF(N925="snížená",J925,0)</f>
        <v>0</v>
      </c>
      <c r="BG925" s="235">
        <f>IF(N925="zákl. přenesená",J925,0)</f>
        <v>0</v>
      </c>
      <c r="BH925" s="235">
        <f>IF(N925="sníž. přenesená",J925,0)</f>
        <v>0</v>
      </c>
      <c r="BI925" s="235">
        <f>IF(N925="nulová",J925,0)</f>
        <v>0</v>
      </c>
      <c r="BJ925" s="24" t="s">
        <v>84</v>
      </c>
      <c r="BK925" s="235">
        <f>ROUND(I925*H925,2)</f>
        <v>0</v>
      </c>
      <c r="BL925" s="24" t="s">
        <v>369</v>
      </c>
      <c r="BM925" s="24" t="s">
        <v>1929</v>
      </c>
    </row>
    <row r="926" spans="2:47" s="1" customFormat="1" ht="13.5">
      <c r="B926" s="47"/>
      <c r="C926" s="75"/>
      <c r="D926" s="236" t="s">
        <v>282</v>
      </c>
      <c r="E926" s="75"/>
      <c r="F926" s="237" t="s">
        <v>1930</v>
      </c>
      <c r="G926" s="75"/>
      <c r="H926" s="75"/>
      <c r="I926" s="194"/>
      <c r="J926" s="75"/>
      <c r="K926" s="75"/>
      <c r="L926" s="73"/>
      <c r="M926" s="238"/>
      <c r="N926" s="48"/>
      <c r="O926" s="48"/>
      <c r="P926" s="48"/>
      <c r="Q926" s="48"/>
      <c r="R926" s="48"/>
      <c r="S926" s="48"/>
      <c r="T926" s="96"/>
      <c r="AT926" s="24" t="s">
        <v>282</v>
      </c>
      <c r="AU926" s="24" t="s">
        <v>86</v>
      </c>
    </row>
    <row r="927" spans="2:51" s="11" customFormat="1" ht="13.5">
      <c r="B927" s="239"/>
      <c r="C927" s="240"/>
      <c r="D927" s="236" t="s">
        <v>304</v>
      </c>
      <c r="E927" s="241" t="s">
        <v>21</v>
      </c>
      <c r="F927" s="242" t="s">
        <v>147</v>
      </c>
      <c r="G927" s="240"/>
      <c r="H927" s="243">
        <v>50.927</v>
      </c>
      <c r="I927" s="244"/>
      <c r="J927" s="240"/>
      <c r="K927" s="240"/>
      <c r="L927" s="245"/>
      <c r="M927" s="246"/>
      <c r="N927" s="247"/>
      <c r="O927" s="247"/>
      <c r="P927" s="247"/>
      <c r="Q927" s="247"/>
      <c r="R927" s="247"/>
      <c r="S927" s="247"/>
      <c r="T927" s="248"/>
      <c r="AT927" s="249" t="s">
        <v>304</v>
      </c>
      <c r="AU927" s="249" t="s">
        <v>86</v>
      </c>
      <c r="AV927" s="11" t="s">
        <v>86</v>
      </c>
      <c r="AW927" s="11" t="s">
        <v>40</v>
      </c>
      <c r="AX927" s="11" t="s">
        <v>84</v>
      </c>
      <c r="AY927" s="249" t="s">
        <v>273</v>
      </c>
    </row>
    <row r="928" spans="2:65" s="1" customFormat="1" ht="38.25" customHeight="1">
      <c r="B928" s="47"/>
      <c r="C928" s="224" t="s">
        <v>1931</v>
      </c>
      <c r="D928" s="224" t="s">
        <v>275</v>
      </c>
      <c r="E928" s="225" t="s">
        <v>1932</v>
      </c>
      <c r="F928" s="226" t="s">
        <v>1933</v>
      </c>
      <c r="G928" s="227" t="s">
        <v>350</v>
      </c>
      <c r="H928" s="228">
        <v>0.891</v>
      </c>
      <c r="I928" s="229"/>
      <c r="J928" s="230">
        <f>ROUND(I928*H928,2)</f>
        <v>0</v>
      </c>
      <c r="K928" s="226" t="s">
        <v>279</v>
      </c>
      <c r="L928" s="73"/>
      <c r="M928" s="231" t="s">
        <v>21</v>
      </c>
      <c r="N928" s="232" t="s">
        <v>47</v>
      </c>
      <c r="O928" s="48"/>
      <c r="P928" s="233">
        <f>O928*H928</f>
        <v>0</v>
      </c>
      <c r="Q928" s="233">
        <v>0</v>
      </c>
      <c r="R928" s="233">
        <f>Q928*H928</f>
        <v>0</v>
      </c>
      <c r="S928" s="233">
        <v>0</v>
      </c>
      <c r="T928" s="234">
        <f>S928*H928</f>
        <v>0</v>
      </c>
      <c r="AR928" s="24" t="s">
        <v>369</v>
      </c>
      <c r="AT928" s="24" t="s">
        <v>275</v>
      </c>
      <c r="AU928" s="24" t="s">
        <v>86</v>
      </c>
      <c r="AY928" s="24" t="s">
        <v>273</v>
      </c>
      <c r="BE928" s="235">
        <f>IF(N928="základní",J928,0)</f>
        <v>0</v>
      </c>
      <c r="BF928" s="235">
        <f>IF(N928="snížená",J928,0)</f>
        <v>0</v>
      </c>
      <c r="BG928" s="235">
        <f>IF(N928="zákl. přenesená",J928,0)</f>
        <v>0</v>
      </c>
      <c r="BH928" s="235">
        <f>IF(N928="sníž. přenesená",J928,0)</f>
        <v>0</v>
      </c>
      <c r="BI928" s="235">
        <f>IF(N928="nulová",J928,0)</f>
        <v>0</v>
      </c>
      <c r="BJ928" s="24" t="s">
        <v>84</v>
      </c>
      <c r="BK928" s="235">
        <f>ROUND(I928*H928,2)</f>
        <v>0</v>
      </c>
      <c r="BL928" s="24" t="s">
        <v>369</v>
      </c>
      <c r="BM928" s="24" t="s">
        <v>1934</v>
      </c>
    </row>
    <row r="929" spans="2:47" s="1" customFormat="1" ht="13.5">
      <c r="B929" s="47"/>
      <c r="C929" s="75"/>
      <c r="D929" s="236" t="s">
        <v>282</v>
      </c>
      <c r="E929" s="75"/>
      <c r="F929" s="237" t="s">
        <v>1490</v>
      </c>
      <c r="G929" s="75"/>
      <c r="H929" s="75"/>
      <c r="I929" s="194"/>
      <c r="J929" s="75"/>
      <c r="K929" s="75"/>
      <c r="L929" s="73"/>
      <c r="M929" s="238"/>
      <c r="N929" s="48"/>
      <c r="O929" s="48"/>
      <c r="P929" s="48"/>
      <c r="Q929" s="48"/>
      <c r="R929" s="48"/>
      <c r="S929" s="48"/>
      <c r="T929" s="96"/>
      <c r="AT929" s="24" t="s">
        <v>282</v>
      </c>
      <c r="AU929" s="24" t="s">
        <v>86</v>
      </c>
    </row>
    <row r="930" spans="2:63" s="10" customFormat="1" ht="29.85" customHeight="1">
      <c r="B930" s="208"/>
      <c r="C930" s="209"/>
      <c r="D930" s="210" t="s">
        <v>75</v>
      </c>
      <c r="E930" s="222" t="s">
        <v>1935</v>
      </c>
      <c r="F930" s="222" t="s">
        <v>1936</v>
      </c>
      <c r="G930" s="209"/>
      <c r="H930" s="209"/>
      <c r="I930" s="212"/>
      <c r="J930" s="223">
        <f>BK930</f>
        <v>0</v>
      </c>
      <c r="K930" s="209"/>
      <c r="L930" s="214"/>
      <c r="M930" s="215"/>
      <c r="N930" s="216"/>
      <c r="O930" s="216"/>
      <c r="P930" s="217">
        <f>SUM(P931:P949)</f>
        <v>0</v>
      </c>
      <c r="Q930" s="216"/>
      <c r="R930" s="217">
        <f>SUM(R931:R949)</f>
        <v>0.021647310000000003</v>
      </c>
      <c r="S930" s="216"/>
      <c r="T930" s="218">
        <f>SUM(T931:T949)</f>
        <v>0</v>
      </c>
      <c r="AR930" s="219" t="s">
        <v>86</v>
      </c>
      <c r="AT930" s="220" t="s">
        <v>75</v>
      </c>
      <c r="AU930" s="220" t="s">
        <v>84</v>
      </c>
      <c r="AY930" s="219" t="s">
        <v>273</v>
      </c>
      <c r="BK930" s="221">
        <f>SUM(BK931:BK949)</f>
        <v>0</v>
      </c>
    </row>
    <row r="931" spans="2:65" s="1" customFormat="1" ht="25.5" customHeight="1">
      <c r="B931" s="47"/>
      <c r="C931" s="224" t="s">
        <v>1937</v>
      </c>
      <c r="D931" s="224" t="s">
        <v>275</v>
      </c>
      <c r="E931" s="225" t="s">
        <v>1938</v>
      </c>
      <c r="F931" s="226" t="s">
        <v>1939</v>
      </c>
      <c r="G931" s="227" t="s">
        <v>295</v>
      </c>
      <c r="H931" s="228">
        <v>17.276</v>
      </c>
      <c r="I931" s="229"/>
      <c r="J931" s="230">
        <f>ROUND(I931*H931,2)</f>
        <v>0</v>
      </c>
      <c r="K931" s="226" t="s">
        <v>279</v>
      </c>
      <c r="L931" s="73"/>
      <c r="M931" s="231" t="s">
        <v>21</v>
      </c>
      <c r="N931" s="232" t="s">
        <v>47</v>
      </c>
      <c r="O931" s="48"/>
      <c r="P931" s="233">
        <f>O931*H931</f>
        <v>0</v>
      </c>
      <c r="Q931" s="233">
        <v>0.00014</v>
      </c>
      <c r="R931" s="233">
        <f>Q931*H931</f>
        <v>0.0024186399999999997</v>
      </c>
      <c r="S931" s="233">
        <v>0</v>
      </c>
      <c r="T931" s="234">
        <f>S931*H931</f>
        <v>0</v>
      </c>
      <c r="AR931" s="24" t="s">
        <v>369</v>
      </c>
      <c r="AT931" s="24" t="s">
        <v>275</v>
      </c>
      <c r="AU931" s="24" t="s">
        <v>86</v>
      </c>
      <c r="AY931" s="24" t="s">
        <v>273</v>
      </c>
      <c r="BE931" s="235">
        <f>IF(N931="základní",J931,0)</f>
        <v>0</v>
      </c>
      <c r="BF931" s="235">
        <f>IF(N931="snížená",J931,0)</f>
        <v>0</v>
      </c>
      <c r="BG931" s="235">
        <f>IF(N931="zákl. přenesená",J931,0)</f>
        <v>0</v>
      </c>
      <c r="BH931" s="235">
        <f>IF(N931="sníž. přenesená",J931,0)</f>
        <v>0</v>
      </c>
      <c r="BI931" s="235">
        <f>IF(N931="nulová",J931,0)</f>
        <v>0</v>
      </c>
      <c r="BJ931" s="24" t="s">
        <v>84</v>
      </c>
      <c r="BK931" s="235">
        <f>ROUND(I931*H931,2)</f>
        <v>0</v>
      </c>
      <c r="BL931" s="24" t="s">
        <v>369</v>
      </c>
      <c r="BM931" s="24" t="s">
        <v>1940</v>
      </c>
    </row>
    <row r="932" spans="2:47" s="1" customFormat="1" ht="13.5">
      <c r="B932" s="47"/>
      <c r="C932" s="75"/>
      <c r="D932" s="236" t="s">
        <v>282</v>
      </c>
      <c r="E932" s="75"/>
      <c r="F932" s="237" t="s">
        <v>1941</v>
      </c>
      <c r="G932" s="75"/>
      <c r="H932" s="75"/>
      <c r="I932" s="194"/>
      <c r="J932" s="75"/>
      <c r="K932" s="75"/>
      <c r="L932" s="73"/>
      <c r="M932" s="238"/>
      <c r="N932" s="48"/>
      <c r="O932" s="48"/>
      <c r="P932" s="48"/>
      <c r="Q932" s="48"/>
      <c r="R932" s="48"/>
      <c r="S932" s="48"/>
      <c r="T932" s="96"/>
      <c r="AT932" s="24" t="s">
        <v>282</v>
      </c>
      <c r="AU932" s="24" t="s">
        <v>86</v>
      </c>
    </row>
    <row r="933" spans="2:51" s="11" customFormat="1" ht="13.5">
      <c r="B933" s="239"/>
      <c r="C933" s="240"/>
      <c r="D933" s="236" t="s">
        <v>304</v>
      </c>
      <c r="E933" s="241" t="s">
        <v>21</v>
      </c>
      <c r="F933" s="242" t="s">
        <v>154</v>
      </c>
      <c r="G933" s="240"/>
      <c r="H933" s="243">
        <v>17.276</v>
      </c>
      <c r="I933" s="244"/>
      <c r="J933" s="240"/>
      <c r="K933" s="240"/>
      <c r="L933" s="245"/>
      <c r="M933" s="246"/>
      <c r="N933" s="247"/>
      <c r="O933" s="247"/>
      <c r="P933" s="247"/>
      <c r="Q933" s="247"/>
      <c r="R933" s="247"/>
      <c r="S933" s="247"/>
      <c r="T933" s="248"/>
      <c r="AT933" s="249" t="s">
        <v>304</v>
      </c>
      <c r="AU933" s="249" t="s">
        <v>86</v>
      </c>
      <c r="AV933" s="11" t="s">
        <v>86</v>
      </c>
      <c r="AW933" s="11" t="s">
        <v>40</v>
      </c>
      <c r="AX933" s="11" t="s">
        <v>84</v>
      </c>
      <c r="AY933" s="249" t="s">
        <v>273</v>
      </c>
    </row>
    <row r="934" spans="2:65" s="1" customFormat="1" ht="16.5" customHeight="1">
      <c r="B934" s="47"/>
      <c r="C934" s="224" t="s">
        <v>1942</v>
      </c>
      <c r="D934" s="224" t="s">
        <v>275</v>
      </c>
      <c r="E934" s="225" t="s">
        <v>1943</v>
      </c>
      <c r="F934" s="226" t="s">
        <v>1944</v>
      </c>
      <c r="G934" s="227" t="s">
        <v>295</v>
      </c>
      <c r="H934" s="228">
        <v>17.276</v>
      </c>
      <c r="I934" s="229"/>
      <c r="J934" s="230">
        <f>ROUND(I934*H934,2)</f>
        <v>0</v>
      </c>
      <c r="K934" s="226" t="s">
        <v>279</v>
      </c>
      <c r="L934" s="73"/>
      <c r="M934" s="231" t="s">
        <v>21</v>
      </c>
      <c r="N934" s="232" t="s">
        <v>47</v>
      </c>
      <c r="O934" s="48"/>
      <c r="P934" s="233">
        <f>O934*H934</f>
        <v>0</v>
      </c>
      <c r="Q934" s="233">
        <v>0.00013</v>
      </c>
      <c r="R934" s="233">
        <f>Q934*H934</f>
        <v>0.0022458799999999996</v>
      </c>
      <c r="S934" s="233">
        <v>0</v>
      </c>
      <c r="T934" s="234">
        <f>S934*H934</f>
        <v>0</v>
      </c>
      <c r="AR934" s="24" t="s">
        <v>369</v>
      </c>
      <c r="AT934" s="24" t="s">
        <v>275</v>
      </c>
      <c r="AU934" s="24" t="s">
        <v>86</v>
      </c>
      <c r="AY934" s="24" t="s">
        <v>273</v>
      </c>
      <c r="BE934" s="235">
        <f>IF(N934="základní",J934,0)</f>
        <v>0</v>
      </c>
      <c r="BF934" s="235">
        <f>IF(N934="snížená",J934,0)</f>
        <v>0</v>
      </c>
      <c r="BG934" s="235">
        <f>IF(N934="zákl. přenesená",J934,0)</f>
        <v>0</v>
      </c>
      <c r="BH934" s="235">
        <f>IF(N934="sníž. přenesená",J934,0)</f>
        <v>0</v>
      </c>
      <c r="BI934" s="235">
        <f>IF(N934="nulová",J934,0)</f>
        <v>0</v>
      </c>
      <c r="BJ934" s="24" t="s">
        <v>84</v>
      </c>
      <c r="BK934" s="235">
        <f>ROUND(I934*H934,2)</f>
        <v>0</v>
      </c>
      <c r="BL934" s="24" t="s">
        <v>369</v>
      </c>
      <c r="BM934" s="24" t="s">
        <v>1945</v>
      </c>
    </row>
    <row r="935" spans="2:51" s="11" customFormat="1" ht="13.5">
      <c r="B935" s="239"/>
      <c r="C935" s="240"/>
      <c r="D935" s="236" t="s">
        <v>304</v>
      </c>
      <c r="E935" s="241" t="s">
        <v>21</v>
      </c>
      <c r="F935" s="242" t="s">
        <v>154</v>
      </c>
      <c r="G935" s="240"/>
      <c r="H935" s="243">
        <v>17.276</v>
      </c>
      <c r="I935" s="244"/>
      <c r="J935" s="240"/>
      <c r="K935" s="240"/>
      <c r="L935" s="245"/>
      <c r="M935" s="246"/>
      <c r="N935" s="247"/>
      <c r="O935" s="247"/>
      <c r="P935" s="247"/>
      <c r="Q935" s="247"/>
      <c r="R935" s="247"/>
      <c r="S935" s="247"/>
      <c r="T935" s="248"/>
      <c r="AT935" s="249" t="s">
        <v>304</v>
      </c>
      <c r="AU935" s="249" t="s">
        <v>86</v>
      </c>
      <c r="AV935" s="11" t="s">
        <v>86</v>
      </c>
      <c r="AW935" s="11" t="s">
        <v>40</v>
      </c>
      <c r="AX935" s="11" t="s">
        <v>84</v>
      </c>
      <c r="AY935" s="249" t="s">
        <v>273</v>
      </c>
    </row>
    <row r="936" spans="2:65" s="1" customFormat="1" ht="16.5" customHeight="1">
      <c r="B936" s="47"/>
      <c r="C936" s="224" t="s">
        <v>1946</v>
      </c>
      <c r="D936" s="224" t="s">
        <v>275</v>
      </c>
      <c r="E936" s="225" t="s">
        <v>1947</v>
      </c>
      <c r="F936" s="226" t="s">
        <v>1948</v>
      </c>
      <c r="G936" s="227" t="s">
        <v>295</v>
      </c>
      <c r="H936" s="228">
        <v>17.276</v>
      </c>
      <c r="I936" s="229"/>
      <c r="J936" s="230">
        <f>ROUND(I936*H936,2)</f>
        <v>0</v>
      </c>
      <c r="K936" s="226" t="s">
        <v>279</v>
      </c>
      <c r="L936" s="73"/>
      <c r="M936" s="231" t="s">
        <v>21</v>
      </c>
      <c r="N936" s="232" t="s">
        <v>47</v>
      </c>
      <c r="O936" s="48"/>
      <c r="P936" s="233">
        <f>O936*H936</f>
        <v>0</v>
      </c>
      <c r="Q936" s="233">
        <v>0.00034</v>
      </c>
      <c r="R936" s="233">
        <f>Q936*H936</f>
        <v>0.00587384</v>
      </c>
      <c r="S936" s="233">
        <v>0</v>
      </c>
      <c r="T936" s="234">
        <f>S936*H936</f>
        <v>0</v>
      </c>
      <c r="AR936" s="24" t="s">
        <v>369</v>
      </c>
      <c r="AT936" s="24" t="s">
        <v>275</v>
      </c>
      <c r="AU936" s="24" t="s">
        <v>86</v>
      </c>
      <c r="AY936" s="24" t="s">
        <v>273</v>
      </c>
      <c r="BE936" s="235">
        <f>IF(N936="základní",J936,0)</f>
        <v>0</v>
      </c>
      <c r="BF936" s="235">
        <f>IF(N936="snížená",J936,0)</f>
        <v>0</v>
      </c>
      <c r="BG936" s="235">
        <f>IF(N936="zákl. přenesená",J936,0)</f>
        <v>0</v>
      </c>
      <c r="BH936" s="235">
        <f>IF(N936="sníž. přenesená",J936,0)</f>
        <v>0</v>
      </c>
      <c r="BI936" s="235">
        <f>IF(N936="nulová",J936,0)</f>
        <v>0</v>
      </c>
      <c r="BJ936" s="24" t="s">
        <v>84</v>
      </c>
      <c r="BK936" s="235">
        <f>ROUND(I936*H936,2)</f>
        <v>0</v>
      </c>
      <c r="BL936" s="24" t="s">
        <v>369</v>
      </c>
      <c r="BM936" s="24" t="s">
        <v>1949</v>
      </c>
    </row>
    <row r="937" spans="2:51" s="11" customFormat="1" ht="13.5">
      <c r="B937" s="239"/>
      <c r="C937" s="240"/>
      <c r="D937" s="236" t="s">
        <v>304</v>
      </c>
      <c r="E937" s="241" t="s">
        <v>21</v>
      </c>
      <c r="F937" s="242" t="s">
        <v>154</v>
      </c>
      <c r="G937" s="240"/>
      <c r="H937" s="243">
        <v>17.276</v>
      </c>
      <c r="I937" s="244"/>
      <c r="J937" s="240"/>
      <c r="K937" s="240"/>
      <c r="L937" s="245"/>
      <c r="M937" s="246"/>
      <c r="N937" s="247"/>
      <c r="O937" s="247"/>
      <c r="P937" s="247"/>
      <c r="Q937" s="247"/>
      <c r="R937" s="247"/>
      <c r="S937" s="247"/>
      <c r="T937" s="248"/>
      <c r="AT937" s="249" t="s">
        <v>304</v>
      </c>
      <c r="AU937" s="249" t="s">
        <v>86</v>
      </c>
      <c r="AV937" s="11" t="s">
        <v>86</v>
      </c>
      <c r="AW937" s="11" t="s">
        <v>40</v>
      </c>
      <c r="AX937" s="11" t="s">
        <v>84</v>
      </c>
      <c r="AY937" s="249" t="s">
        <v>273</v>
      </c>
    </row>
    <row r="938" spans="2:65" s="1" customFormat="1" ht="25.5" customHeight="1">
      <c r="B938" s="47"/>
      <c r="C938" s="224" t="s">
        <v>1950</v>
      </c>
      <c r="D938" s="224" t="s">
        <v>275</v>
      </c>
      <c r="E938" s="225" t="s">
        <v>1951</v>
      </c>
      <c r="F938" s="226" t="s">
        <v>1952</v>
      </c>
      <c r="G938" s="227" t="s">
        <v>295</v>
      </c>
      <c r="H938" s="228">
        <v>27.095</v>
      </c>
      <c r="I938" s="229"/>
      <c r="J938" s="230">
        <f>ROUND(I938*H938,2)</f>
        <v>0</v>
      </c>
      <c r="K938" s="226" t="s">
        <v>279</v>
      </c>
      <c r="L938" s="73"/>
      <c r="M938" s="231" t="s">
        <v>21</v>
      </c>
      <c r="N938" s="232" t="s">
        <v>47</v>
      </c>
      <c r="O938" s="48"/>
      <c r="P938" s="233">
        <f>O938*H938</f>
        <v>0</v>
      </c>
      <c r="Q938" s="233">
        <v>0.00017</v>
      </c>
      <c r="R938" s="233">
        <f>Q938*H938</f>
        <v>0.00460615</v>
      </c>
      <c r="S938" s="233">
        <v>0</v>
      </c>
      <c r="T938" s="234">
        <f>S938*H938</f>
        <v>0</v>
      </c>
      <c r="AR938" s="24" t="s">
        <v>369</v>
      </c>
      <c r="AT938" s="24" t="s">
        <v>275</v>
      </c>
      <c r="AU938" s="24" t="s">
        <v>86</v>
      </c>
      <c r="AY938" s="24" t="s">
        <v>273</v>
      </c>
      <c r="BE938" s="235">
        <f>IF(N938="základní",J938,0)</f>
        <v>0</v>
      </c>
      <c r="BF938" s="235">
        <f>IF(N938="snížená",J938,0)</f>
        <v>0</v>
      </c>
      <c r="BG938" s="235">
        <f>IF(N938="zákl. přenesená",J938,0)</f>
        <v>0</v>
      </c>
      <c r="BH938" s="235">
        <f>IF(N938="sníž. přenesená",J938,0)</f>
        <v>0</v>
      </c>
      <c r="BI938" s="235">
        <f>IF(N938="nulová",J938,0)</f>
        <v>0</v>
      </c>
      <c r="BJ938" s="24" t="s">
        <v>84</v>
      </c>
      <c r="BK938" s="235">
        <f>ROUND(I938*H938,2)</f>
        <v>0</v>
      </c>
      <c r="BL938" s="24" t="s">
        <v>369</v>
      </c>
      <c r="BM938" s="24" t="s">
        <v>1953</v>
      </c>
    </row>
    <row r="939" spans="2:51" s="11" customFormat="1" ht="13.5">
      <c r="B939" s="239"/>
      <c r="C939" s="240"/>
      <c r="D939" s="236" t="s">
        <v>304</v>
      </c>
      <c r="E939" s="241" t="s">
        <v>21</v>
      </c>
      <c r="F939" s="242" t="s">
        <v>1954</v>
      </c>
      <c r="G939" s="240"/>
      <c r="H939" s="243">
        <v>4.305</v>
      </c>
      <c r="I939" s="244"/>
      <c r="J939" s="240"/>
      <c r="K939" s="240"/>
      <c r="L939" s="245"/>
      <c r="M939" s="246"/>
      <c r="N939" s="247"/>
      <c r="O939" s="247"/>
      <c r="P939" s="247"/>
      <c r="Q939" s="247"/>
      <c r="R939" s="247"/>
      <c r="S939" s="247"/>
      <c r="T939" s="248"/>
      <c r="AT939" s="249" t="s">
        <v>304</v>
      </c>
      <c r="AU939" s="249" t="s">
        <v>86</v>
      </c>
      <c r="AV939" s="11" t="s">
        <v>86</v>
      </c>
      <c r="AW939" s="11" t="s">
        <v>40</v>
      </c>
      <c r="AX939" s="11" t="s">
        <v>76</v>
      </c>
      <c r="AY939" s="249" t="s">
        <v>273</v>
      </c>
    </row>
    <row r="940" spans="2:51" s="11" customFormat="1" ht="13.5">
      <c r="B940" s="239"/>
      <c r="C940" s="240"/>
      <c r="D940" s="236" t="s">
        <v>304</v>
      </c>
      <c r="E940" s="241" t="s">
        <v>21</v>
      </c>
      <c r="F940" s="242" t="s">
        <v>1955</v>
      </c>
      <c r="G940" s="240"/>
      <c r="H940" s="243">
        <v>4.384</v>
      </c>
      <c r="I940" s="244"/>
      <c r="J940" s="240"/>
      <c r="K940" s="240"/>
      <c r="L940" s="245"/>
      <c r="M940" s="246"/>
      <c r="N940" s="247"/>
      <c r="O940" s="247"/>
      <c r="P940" s="247"/>
      <c r="Q940" s="247"/>
      <c r="R940" s="247"/>
      <c r="S940" s="247"/>
      <c r="T940" s="248"/>
      <c r="AT940" s="249" t="s">
        <v>304</v>
      </c>
      <c r="AU940" s="249" t="s">
        <v>86</v>
      </c>
      <c r="AV940" s="11" t="s">
        <v>86</v>
      </c>
      <c r="AW940" s="11" t="s">
        <v>40</v>
      </c>
      <c r="AX940" s="11" t="s">
        <v>76</v>
      </c>
      <c r="AY940" s="249" t="s">
        <v>273</v>
      </c>
    </row>
    <row r="941" spans="2:51" s="11" customFormat="1" ht="13.5">
      <c r="B941" s="239"/>
      <c r="C941" s="240"/>
      <c r="D941" s="236" t="s">
        <v>304</v>
      </c>
      <c r="E941" s="241" t="s">
        <v>21</v>
      </c>
      <c r="F941" s="242" t="s">
        <v>1956</v>
      </c>
      <c r="G941" s="240"/>
      <c r="H941" s="243">
        <v>1.232</v>
      </c>
      <c r="I941" s="244"/>
      <c r="J941" s="240"/>
      <c r="K941" s="240"/>
      <c r="L941" s="245"/>
      <c r="M941" s="246"/>
      <c r="N941" s="247"/>
      <c r="O941" s="247"/>
      <c r="P941" s="247"/>
      <c r="Q941" s="247"/>
      <c r="R941" s="247"/>
      <c r="S941" s="247"/>
      <c r="T941" s="248"/>
      <c r="AT941" s="249" t="s">
        <v>304</v>
      </c>
      <c r="AU941" s="249" t="s">
        <v>86</v>
      </c>
      <c r="AV941" s="11" t="s">
        <v>86</v>
      </c>
      <c r="AW941" s="11" t="s">
        <v>40</v>
      </c>
      <c r="AX941" s="11" t="s">
        <v>76</v>
      </c>
      <c r="AY941" s="249" t="s">
        <v>273</v>
      </c>
    </row>
    <row r="942" spans="2:51" s="11" customFormat="1" ht="13.5">
      <c r="B942" s="239"/>
      <c r="C942" s="240"/>
      <c r="D942" s="236" t="s">
        <v>304</v>
      </c>
      <c r="E942" s="241" t="s">
        <v>21</v>
      </c>
      <c r="F942" s="242" t="s">
        <v>1957</v>
      </c>
      <c r="G942" s="240"/>
      <c r="H942" s="243">
        <v>0.974</v>
      </c>
      <c r="I942" s="244"/>
      <c r="J942" s="240"/>
      <c r="K942" s="240"/>
      <c r="L942" s="245"/>
      <c r="M942" s="246"/>
      <c r="N942" s="247"/>
      <c r="O942" s="247"/>
      <c r="P942" s="247"/>
      <c r="Q942" s="247"/>
      <c r="R942" s="247"/>
      <c r="S942" s="247"/>
      <c r="T942" s="248"/>
      <c r="AT942" s="249" t="s">
        <v>304</v>
      </c>
      <c r="AU942" s="249" t="s">
        <v>86</v>
      </c>
      <c r="AV942" s="11" t="s">
        <v>86</v>
      </c>
      <c r="AW942" s="11" t="s">
        <v>40</v>
      </c>
      <c r="AX942" s="11" t="s">
        <v>76</v>
      </c>
      <c r="AY942" s="249" t="s">
        <v>273</v>
      </c>
    </row>
    <row r="943" spans="2:51" s="11" customFormat="1" ht="13.5">
      <c r="B943" s="239"/>
      <c r="C943" s="240"/>
      <c r="D943" s="236" t="s">
        <v>304</v>
      </c>
      <c r="E943" s="241" t="s">
        <v>21</v>
      </c>
      <c r="F943" s="242" t="s">
        <v>1958</v>
      </c>
      <c r="G943" s="240"/>
      <c r="H943" s="243">
        <v>12.6</v>
      </c>
      <c r="I943" s="244"/>
      <c r="J943" s="240"/>
      <c r="K943" s="240"/>
      <c r="L943" s="245"/>
      <c r="M943" s="246"/>
      <c r="N943" s="247"/>
      <c r="O943" s="247"/>
      <c r="P943" s="247"/>
      <c r="Q943" s="247"/>
      <c r="R943" s="247"/>
      <c r="S943" s="247"/>
      <c r="T943" s="248"/>
      <c r="AT943" s="249" t="s">
        <v>304</v>
      </c>
      <c r="AU943" s="249" t="s">
        <v>86</v>
      </c>
      <c r="AV943" s="11" t="s">
        <v>86</v>
      </c>
      <c r="AW943" s="11" t="s">
        <v>40</v>
      </c>
      <c r="AX943" s="11" t="s">
        <v>76</v>
      </c>
      <c r="AY943" s="249" t="s">
        <v>273</v>
      </c>
    </row>
    <row r="944" spans="2:51" s="11" customFormat="1" ht="13.5">
      <c r="B944" s="239"/>
      <c r="C944" s="240"/>
      <c r="D944" s="236" t="s">
        <v>304</v>
      </c>
      <c r="E944" s="241" t="s">
        <v>21</v>
      </c>
      <c r="F944" s="242" t="s">
        <v>1959</v>
      </c>
      <c r="G944" s="240"/>
      <c r="H944" s="243">
        <v>3.6</v>
      </c>
      <c r="I944" s="244"/>
      <c r="J944" s="240"/>
      <c r="K944" s="240"/>
      <c r="L944" s="245"/>
      <c r="M944" s="246"/>
      <c r="N944" s="247"/>
      <c r="O944" s="247"/>
      <c r="P944" s="247"/>
      <c r="Q944" s="247"/>
      <c r="R944" s="247"/>
      <c r="S944" s="247"/>
      <c r="T944" s="248"/>
      <c r="AT944" s="249" t="s">
        <v>304</v>
      </c>
      <c r="AU944" s="249" t="s">
        <v>86</v>
      </c>
      <c r="AV944" s="11" t="s">
        <v>86</v>
      </c>
      <c r="AW944" s="11" t="s">
        <v>40</v>
      </c>
      <c r="AX944" s="11" t="s">
        <v>76</v>
      </c>
      <c r="AY944" s="249" t="s">
        <v>273</v>
      </c>
    </row>
    <row r="945" spans="2:51" s="12" customFormat="1" ht="13.5">
      <c r="B945" s="250"/>
      <c r="C945" s="251"/>
      <c r="D945" s="236" t="s">
        <v>304</v>
      </c>
      <c r="E945" s="252" t="s">
        <v>118</v>
      </c>
      <c r="F945" s="253" t="s">
        <v>338</v>
      </c>
      <c r="G945" s="251"/>
      <c r="H945" s="254">
        <v>27.095</v>
      </c>
      <c r="I945" s="255"/>
      <c r="J945" s="251"/>
      <c r="K945" s="251"/>
      <c r="L945" s="256"/>
      <c r="M945" s="257"/>
      <c r="N945" s="258"/>
      <c r="O945" s="258"/>
      <c r="P945" s="258"/>
      <c r="Q945" s="258"/>
      <c r="R945" s="258"/>
      <c r="S945" s="258"/>
      <c r="T945" s="259"/>
      <c r="AT945" s="260" t="s">
        <v>304</v>
      </c>
      <c r="AU945" s="260" t="s">
        <v>86</v>
      </c>
      <c r="AV945" s="12" t="s">
        <v>280</v>
      </c>
      <c r="AW945" s="12" t="s">
        <v>40</v>
      </c>
      <c r="AX945" s="12" t="s">
        <v>84</v>
      </c>
      <c r="AY945" s="260" t="s">
        <v>273</v>
      </c>
    </row>
    <row r="946" spans="2:65" s="1" customFormat="1" ht="16.5" customHeight="1">
      <c r="B946" s="47"/>
      <c r="C946" s="224" t="s">
        <v>1960</v>
      </c>
      <c r="D946" s="224" t="s">
        <v>275</v>
      </c>
      <c r="E946" s="225" t="s">
        <v>1961</v>
      </c>
      <c r="F946" s="226" t="s">
        <v>1962</v>
      </c>
      <c r="G946" s="227" t="s">
        <v>295</v>
      </c>
      <c r="H946" s="228">
        <v>27.095</v>
      </c>
      <c r="I946" s="229"/>
      <c r="J946" s="230">
        <f>ROUND(I946*H946,2)</f>
        <v>0</v>
      </c>
      <c r="K946" s="226" t="s">
        <v>279</v>
      </c>
      <c r="L946" s="73"/>
      <c r="M946" s="231" t="s">
        <v>21</v>
      </c>
      <c r="N946" s="232" t="s">
        <v>47</v>
      </c>
      <c r="O946" s="48"/>
      <c r="P946" s="233">
        <f>O946*H946</f>
        <v>0</v>
      </c>
      <c r="Q946" s="233">
        <v>0.00012</v>
      </c>
      <c r="R946" s="233">
        <f>Q946*H946</f>
        <v>0.0032513999999999998</v>
      </c>
      <c r="S946" s="233">
        <v>0</v>
      </c>
      <c r="T946" s="234">
        <f>S946*H946</f>
        <v>0</v>
      </c>
      <c r="AR946" s="24" t="s">
        <v>369</v>
      </c>
      <c r="AT946" s="24" t="s">
        <v>275</v>
      </c>
      <c r="AU946" s="24" t="s">
        <v>86</v>
      </c>
      <c r="AY946" s="24" t="s">
        <v>273</v>
      </c>
      <c r="BE946" s="235">
        <f>IF(N946="základní",J946,0)</f>
        <v>0</v>
      </c>
      <c r="BF946" s="235">
        <f>IF(N946="snížená",J946,0)</f>
        <v>0</v>
      </c>
      <c r="BG946" s="235">
        <f>IF(N946="zákl. přenesená",J946,0)</f>
        <v>0</v>
      </c>
      <c r="BH946" s="235">
        <f>IF(N946="sníž. přenesená",J946,0)</f>
        <v>0</v>
      </c>
      <c r="BI946" s="235">
        <f>IF(N946="nulová",J946,0)</f>
        <v>0</v>
      </c>
      <c r="BJ946" s="24" t="s">
        <v>84</v>
      </c>
      <c r="BK946" s="235">
        <f>ROUND(I946*H946,2)</f>
        <v>0</v>
      </c>
      <c r="BL946" s="24" t="s">
        <v>369</v>
      </c>
      <c r="BM946" s="24" t="s">
        <v>1963</v>
      </c>
    </row>
    <row r="947" spans="2:51" s="11" customFormat="1" ht="13.5">
      <c r="B947" s="239"/>
      <c r="C947" s="240"/>
      <c r="D947" s="236" t="s">
        <v>304</v>
      </c>
      <c r="E947" s="241" t="s">
        <v>21</v>
      </c>
      <c r="F947" s="242" t="s">
        <v>118</v>
      </c>
      <c r="G947" s="240"/>
      <c r="H947" s="243">
        <v>27.095</v>
      </c>
      <c r="I947" s="244"/>
      <c r="J947" s="240"/>
      <c r="K947" s="240"/>
      <c r="L947" s="245"/>
      <c r="M947" s="246"/>
      <c r="N947" s="247"/>
      <c r="O947" s="247"/>
      <c r="P947" s="247"/>
      <c r="Q947" s="247"/>
      <c r="R947" s="247"/>
      <c r="S947" s="247"/>
      <c r="T947" s="248"/>
      <c r="AT947" s="249" t="s">
        <v>304</v>
      </c>
      <c r="AU947" s="249" t="s">
        <v>86</v>
      </c>
      <c r="AV947" s="11" t="s">
        <v>86</v>
      </c>
      <c r="AW947" s="11" t="s">
        <v>40</v>
      </c>
      <c r="AX947" s="11" t="s">
        <v>84</v>
      </c>
      <c r="AY947" s="249" t="s">
        <v>273</v>
      </c>
    </row>
    <row r="948" spans="2:65" s="1" customFormat="1" ht="25.5" customHeight="1">
      <c r="B948" s="47"/>
      <c r="C948" s="224" t="s">
        <v>1964</v>
      </c>
      <c r="D948" s="224" t="s">
        <v>275</v>
      </c>
      <c r="E948" s="225" t="s">
        <v>1965</v>
      </c>
      <c r="F948" s="226" t="s">
        <v>1966</v>
      </c>
      <c r="G948" s="227" t="s">
        <v>295</v>
      </c>
      <c r="H948" s="228">
        <v>27.095</v>
      </c>
      <c r="I948" s="229"/>
      <c r="J948" s="230">
        <f>ROUND(I948*H948,2)</f>
        <v>0</v>
      </c>
      <c r="K948" s="226" t="s">
        <v>279</v>
      </c>
      <c r="L948" s="73"/>
      <c r="M948" s="231" t="s">
        <v>21</v>
      </c>
      <c r="N948" s="232" t="s">
        <v>47</v>
      </c>
      <c r="O948" s="48"/>
      <c r="P948" s="233">
        <f>O948*H948</f>
        <v>0</v>
      </c>
      <c r="Q948" s="233">
        <v>0.00012</v>
      </c>
      <c r="R948" s="233">
        <f>Q948*H948</f>
        <v>0.0032513999999999998</v>
      </c>
      <c r="S948" s="233">
        <v>0</v>
      </c>
      <c r="T948" s="234">
        <f>S948*H948</f>
        <v>0</v>
      </c>
      <c r="AR948" s="24" t="s">
        <v>369</v>
      </c>
      <c r="AT948" s="24" t="s">
        <v>275</v>
      </c>
      <c r="AU948" s="24" t="s">
        <v>86</v>
      </c>
      <c r="AY948" s="24" t="s">
        <v>273</v>
      </c>
      <c r="BE948" s="235">
        <f>IF(N948="základní",J948,0)</f>
        <v>0</v>
      </c>
      <c r="BF948" s="235">
        <f>IF(N948="snížená",J948,0)</f>
        <v>0</v>
      </c>
      <c r="BG948" s="235">
        <f>IF(N948="zákl. přenesená",J948,0)</f>
        <v>0</v>
      </c>
      <c r="BH948" s="235">
        <f>IF(N948="sníž. přenesená",J948,0)</f>
        <v>0</v>
      </c>
      <c r="BI948" s="235">
        <f>IF(N948="nulová",J948,0)</f>
        <v>0</v>
      </c>
      <c r="BJ948" s="24" t="s">
        <v>84</v>
      </c>
      <c r="BK948" s="235">
        <f>ROUND(I948*H948,2)</f>
        <v>0</v>
      </c>
      <c r="BL948" s="24" t="s">
        <v>369</v>
      </c>
      <c r="BM948" s="24" t="s">
        <v>1967</v>
      </c>
    </row>
    <row r="949" spans="2:51" s="11" customFormat="1" ht="13.5">
      <c r="B949" s="239"/>
      <c r="C949" s="240"/>
      <c r="D949" s="236" t="s">
        <v>304</v>
      </c>
      <c r="E949" s="241" t="s">
        <v>21</v>
      </c>
      <c r="F949" s="242" t="s">
        <v>118</v>
      </c>
      <c r="G949" s="240"/>
      <c r="H949" s="243">
        <v>27.095</v>
      </c>
      <c r="I949" s="244"/>
      <c r="J949" s="240"/>
      <c r="K949" s="240"/>
      <c r="L949" s="245"/>
      <c r="M949" s="246"/>
      <c r="N949" s="247"/>
      <c r="O949" s="247"/>
      <c r="P949" s="247"/>
      <c r="Q949" s="247"/>
      <c r="R949" s="247"/>
      <c r="S949" s="247"/>
      <c r="T949" s="248"/>
      <c r="AT949" s="249" t="s">
        <v>304</v>
      </c>
      <c r="AU949" s="249" t="s">
        <v>86</v>
      </c>
      <c r="AV949" s="11" t="s">
        <v>86</v>
      </c>
      <c r="AW949" s="11" t="s">
        <v>40</v>
      </c>
      <c r="AX949" s="11" t="s">
        <v>84</v>
      </c>
      <c r="AY949" s="249" t="s">
        <v>273</v>
      </c>
    </row>
    <row r="950" spans="2:63" s="10" customFormat="1" ht="29.85" customHeight="1">
      <c r="B950" s="208"/>
      <c r="C950" s="209"/>
      <c r="D950" s="210" t="s">
        <v>75</v>
      </c>
      <c r="E950" s="222" t="s">
        <v>1968</v>
      </c>
      <c r="F950" s="222" t="s">
        <v>1969</v>
      </c>
      <c r="G950" s="209"/>
      <c r="H950" s="209"/>
      <c r="I950" s="212"/>
      <c r="J950" s="223">
        <f>BK950</f>
        <v>0</v>
      </c>
      <c r="K950" s="209"/>
      <c r="L950" s="214"/>
      <c r="M950" s="215"/>
      <c r="N950" s="216"/>
      <c r="O950" s="216"/>
      <c r="P950" s="217">
        <f>SUM(P951:P952)</f>
        <v>0</v>
      </c>
      <c r="Q950" s="216"/>
      <c r="R950" s="217">
        <f>SUM(R951:R952)</f>
        <v>0.04629966</v>
      </c>
      <c r="S950" s="216"/>
      <c r="T950" s="218">
        <f>SUM(T951:T952)</f>
        <v>0</v>
      </c>
      <c r="AR950" s="219" t="s">
        <v>86</v>
      </c>
      <c r="AT950" s="220" t="s">
        <v>75</v>
      </c>
      <c r="AU950" s="220" t="s">
        <v>84</v>
      </c>
      <c r="AY950" s="219" t="s">
        <v>273</v>
      </c>
      <c r="BK950" s="221">
        <f>SUM(BK951:BK952)</f>
        <v>0</v>
      </c>
    </row>
    <row r="951" spans="2:65" s="1" customFormat="1" ht="25.5" customHeight="1">
      <c r="B951" s="47"/>
      <c r="C951" s="224" t="s">
        <v>1970</v>
      </c>
      <c r="D951" s="224" t="s">
        <v>275</v>
      </c>
      <c r="E951" s="225" t="s">
        <v>1971</v>
      </c>
      <c r="F951" s="226" t="s">
        <v>1972</v>
      </c>
      <c r="G951" s="227" t="s">
        <v>295</v>
      </c>
      <c r="H951" s="228">
        <v>159.654</v>
      </c>
      <c r="I951" s="229"/>
      <c r="J951" s="230">
        <f>ROUND(I951*H951,2)</f>
        <v>0</v>
      </c>
      <c r="K951" s="226" t="s">
        <v>279</v>
      </c>
      <c r="L951" s="73"/>
      <c r="M951" s="231" t="s">
        <v>21</v>
      </c>
      <c r="N951" s="232" t="s">
        <v>47</v>
      </c>
      <c r="O951" s="48"/>
      <c r="P951" s="233">
        <f>O951*H951</f>
        <v>0</v>
      </c>
      <c r="Q951" s="233">
        <v>0.00029</v>
      </c>
      <c r="R951" s="233">
        <f>Q951*H951</f>
        <v>0.04629966</v>
      </c>
      <c r="S951" s="233">
        <v>0</v>
      </c>
      <c r="T951" s="234">
        <f>S951*H951</f>
        <v>0</v>
      </c>
      <c r="AR951" s="24" t="s">
        <v>369</v>
      </c>
      <c r="AT951" s="24" t="s">
        <v>275</v>
      </c>
      <c r="AU951" s="24" t="s">
        <v>86</v>
      </c>
      <c r="AY951" s="24" t="s">
        <v>273</v>
      </c>
      <c r="BE951" s="235">
        <f>IF(N951="základní",J951,0)</f>
        <v>0</v>
      </c>
      <c r="BF951" s="235">
        <f>IF(N951="snížená",J951,0)</f>
        <v>0</v>
      </c>
      <c r="BG951" s="235">
        <f>IF(N951="zákl. přenesená",J951,0)</f>
        <v>0</v>
      </c>
      <c r="BH951" s="235">
        <f>IF(N951="sníž. přenesená",J951,0)</f>
        <v>0</v>
      </c>
      <c r="BI951" s="235">
        <f>IF(N951="nulová",J951,0)</f>
        <v>0</v>
      </c>
      <c r="BJ951" s="24" t="s">
        <v>84</v>
      </c>
      <c r="BK951" s="235">
        <f>ROUND(I951*H951,2)</f>
        <v>0</v>
      </c>
      <c r="BL951" s="24" t="s">
        <v>369</v>
      </c>
      <c r="BM951" s="24" t="s">
        <v>1973</v>
      </c>
    </row>
    <row r="952" spans="2:51" s="11" customFormat="1" ht="13.5">
      <c r="B952" s="239"/>
      <c r="C952" s="240"/>
      <c r="D952" s="236" t="s">
        <v>304</v>
      </c>
      <c r="E952" s="241" t="s">
        <v>21</v>
      </c>
      <c r="F952" s="242" t="s">
        <v>1974</v>
      </c>
      <c r="G952" s="240"/>
      <c r="H952" s="243">
        <v>159.654</v>
      </c>
      <c r="I952" s="244"/>
      <c r="J952" s="240"/>
      <c r="K952" s="240"/>
      <c r="L952" s="245"/>
      <c r="M952" s="246"/>
      <c r="N952" s="247"/>
      <c r="O952" s="247"/>
      <c r="P952" s="247"/>
      <c r="Q952" s="247"/>
      <c r="R952" s="247"/>
      <c r="S952" s="247"/>
      <c r="T952" s="248"/>
      <c r="AT952" s="249" t="s">
        <v>304</v>
      </c>
      <c r="AU952" s="249" t="s">
        <v>86</v>
      </c>
      <c r="AV952" s="11" t="s">
        <v>86</v>
      </c>
      <c r="AW952" s="11" t="s">
        <v>40</v>
      </c>
      <c r="AX952" s="11" t="s">
        <v>84</v>
      </c>
      <c r="AY952" s="249" t="s">
        <v>273</v>
      </c>
    </row>
    <row r="953" spans="2:63" s="10" customFormat="1" ht="29.85" customHeight="1">
      <c r="B953" s="208"/>
      <c r="C953" s="209"/>
      <c r="D953" s="210" t="s">
        <v>75</v>
      </c>
      <c r="E953" s="222" t="s">
        <v>1975</v>
      </c>
      <c r="F953" s="222" t="s">
        <v>1976</v>
      </c>
      <c r="G953" s="209"/>
      <c r="H953" s="209"/>
      <c r="I953" s="212"/>
      <c r="J953" s="223">
        <f>BK953</f>
        <v>0</v>
      </c>
      <c r="K953" s="209"/>
      <c r="L953" s="214"/>
      <c r="M953" s="215"/>
      <c r="N953" s="216"/>
      <c r="O953" s="216"/>
      <c r="P953" s="217">
        <f>SUM(P954:P965)</f>
        <v>0</v>
      </c>
      <c r="Q953" s="216"/>
      <c r="R953" s="217">
        <f>SUM(R954:R965)</f>
        <v>0.0429225</v>
      </c>
      <c r="S953" s="216"/>
      <c r="T953" s="218">
        <f>SUM(T954:T965)</f>
        <v>0</v>
      </c>
      <c r="AR953" s="219" t="s">
        <v>86</v>
      </c>
      <c r="AT953" s="220" t="s">
        <v>75</v>
      </c>
      <c r="AU953" s="220" t="s">
        <v>84</v>
      </c>
      <c r="AY953" s="219" t="s">
        <v>273</v>
      </c>
      <c r="BK953" s="221">
        <f>SUM(BK954:BK965)</f>
        <v>0</v>
      </c>
    </row>
    <row r="954" spans="2:65" s="1" customFormat="1" ht="25.5" customHeight="1">
      <c r="B954" s="47"/>
      <c r="C954" s="224" t="s">
        <v>1977</v>
      </c>
      <c r="D954" s="224" t="s">
        <v>275</v>
      </c>
      <c r="E954" s="225" t="s">
        <v>1978</v>
      </c>
      <c r="F954" s="226" t="s">
        <v>1979</v>
      </c>
      <c r="G954" s="227" t="s">
        <v>295</v>
      </c>
      <c r="H954" s="228">
        <v>44.25</v>
      </c>
      <c r="I954" s="229"/>
      <c r="J954" s="230">
        <f>ROUND(I954*H954,2)</f>
        <v>0</v>
      </c>
      <c r="K954" s="226" t="s">
        <v>279</v>
      </c>
      <c r="L954" s="73"/>
      <c r="M954" s="231" t="s">
        <v>21</v>
      </c>
      <c r="N954" s="232" t="s">
        <v>47</v>
      </c>
      <c r="O954" s="48"/>
      <c r="P954" s="233">
        <f>O954*H954</f>
        <v>0</v>
      </c>
      <c r="Q954" s="233">
        <v>0.00097</v>
      </c>
      <c r="R954" s="233">
        <f>Q954*H954</f>
        <v>0.0429225</v>
      </c>
      <c r="S954" s="233">
        <v>0</v>
      </c>
      <c r="T954" s="234">
        <f>S954*H954</f>
        <v>0</v>
      </c>
      <c r="AR954" s="24" t="s">
        <v>369</v>
      </c>
      <c r="AT954" s="24" t="s">
        <v>275</v>
      </c>
      <c r="AU954" s="24" t="s">
        <v>86</v>
      </c>
      <c r="AY954" s="24" t="s">
        <v>273</v>
      </c>
      <c r="BE954" s="235">
        <f>IF(N954="základní",J954,0)</f>
        <v>0</v>
      </c>
      <c r="BF954" s="235">
        <f>IF(N954="snížená",J954,0)</f>
        <v>0</v>
      </c>
      <c r="BG954" s="235">
        <f>IF(N954="zákl. přenesená",J954,0)</f>
        <v>0</v>
      </c>
      <c r="BH954" s="235">
        <f>IF(N954="sníž. přenesená",J954,0)</f>
        <v>0</v>
      </c>
      <c r="BI954" s="235">
        <f>IF(N954="nulová",J954,0)</f>
        <v>0</v>
      </c>
      <c r="BJ954" s="24" t="s">
        <v>84</v>
      </c>
      <c r="BK954" s="235">
        <f>ROUND(I954*H954,2)</f>
        <v>0</v>
      </c>
      <c r="BL954" s="24" t="s">
        <v>369</v>
      </c>
      <c r="BM954" s="24" t="s">
        <v>1980</v>
      </c>
    </row>
    <row r="955" spans="2:51" s="11" customFormat="1" ht="13.5">
      <c r="B955" s="239"/>
      <c r="C955" s="240"/>
      <c r="D955" s="236" t="s">
        <v>304</v>
      </c>
      <c r="E955" s="241" t="s">
        <v>21</v>
      </c>
      <c r="F955" s="242" t="s">
        <v>1981</v>
      </c>
      <c r="G955" s="240"/>
      <c r="H955" s="243">
        <v>1.44</v>
      </c>
      <c r="I955" s="244"/>
      <c r="J955" s="240"/>
      <c r="K955" s="240"/>
      <c r="L955" s="245"/>
      <c r="M955" s="246"/>
      <c r="N955" s="247"/>
      <c r="O955" s="247"/>
      <c r="P955" s="247"/>
      <c r="Q955" s="247"/>
      <c r="R955" s="247"/>
      <c r="S955" s="247"/>
      <c r="T955" s="248"/>
      <c r="AT955" s="249" t="s">
        <v>304</v>
      </c>
      <c r="AU955" s="249" t="s">
        <v>86</v>
      </c>
      <c r="AV955" s="11" t="s">
        <v>86</v>
      </c>
      <c r="AW955" s="11" t="s">
        <v>40</v>
      </c>
      <c r="AX955" s="11" t="s">
        <v>76</v>
      </c>
      <c r="AY955" s="249" t="s">
        <v>273</v>
      </c>
    </row>
    <row r="956" spans="2:51" s="11" customFormat="1" ht="13.5">
      <c r="B956" s="239"/>
      <c r="C956" s="240"/>
      <c r="D956" s="236" t="s">
        <v>304</v>
      </c>
      <c r="E956" s="241" t="s">
        <v>21</v>
      </c>
      <c r="F956" s="242" t="s">
        <v>1982</v>
      </c>
      <c r="G956" s="240"/>
      <c r="H956" s="243">
        <v>0.72</v>
      </c>
      <c r="I956" s="244"/>
      <c r="J956" s="240"/>
      <c r="K956" s="240"/>
      <c r="L956" s="245"/>
      <c r="M956" s="246"/>
      <c r="N956" s="247"/>
      <c r="O956" s="247"/>
      <c r="P956" s="247"/>
      <c r="Q956" s="247"/>
      <c r="R956" s="247"/>
      <c r="S956" s="247"/>
      <c r="T956" s="248"/>
      <c r="AT956" s="249" t="s">
        <v>304</v>
      </c>
      <c r="AU956" s="249" t="s">
        <v>86</v>
      </c>
      <c r="AV956" s="11" t="s">
        <v>86</v>
      </c>
      <c r="AW956" s="11" t="s">
        <v>40</v>
      </c>
      <c r="AX956" s="11" t="s">
        <v>76</v>
      </c>
      <c r="AY956" s="249" t="s">
        <v>273</v>
      </c>
    </row>
    <row r="957" spans="2:51" s="11" customFormat="1" ht="13.5">
      <c r="B957" s="239"/>
      <c r="C957" s="240"/>
      <c r="D957" s="236" t="s">
        <v>304</v>
      </c>
      <c r="E957" s="241" t="s">
        <v>21</v>
      </c>
      <c r="F957" s="242" t="s">
        <v>1983</v>
      </c>
      <c r="G957" s="240"/>
      <c r="H957" s="243">
        <v>1</v>
      </c>
      <c r="I957" s="244"/>
      <c r="J957" s="240"/>
      <c r="K957" s="240"/>
      <c r="L957" s="245"/>
      <c r="M957" s="246"/>
      <c r="N957" s="247"/>
      <c r="O957" s="247"/>
      <c r="P957" s="247"/>
      <c r="Q957" s="247"/>
      <c r="R957" s="247"/>
      <c r="S957" s="247"/>
      <c r="T957" s="248"/>
      <c r="AT957" s="249" t="s">
        <v>304</v>
      </c>
      <c r="AU957" s="249" t="s">
        <v>86</v>
      </c>
      <c r="AV957" s="11" t="s">
        <v>86</v>
      </c>
      <c r="AW957" s="11" t="s">
        <v>40</v>
      </c>
      <c r="AX957" s="11" t="s">
        <v>76</v>
      </c>
      <c r="AY957" s="249" t="s">
        <v>273</v>
      </c>
    </row>
    <row r="958" spans="2:51" s="11" customFormat="1" ht="13.5">
      <c r="B958" s="239"/>
      <c r="C958" s="240"/>
      <c r="D958" s="236" t="s">
        <v>304</v>
      </c>
      <c r="E958" s="241" t="s">
        <v>21</v>
      </c>
      <c r="F958" s="242" t="s">
        <v>1984</v>
      </c>
      <c r="G958" s="240"/>
      <c r="H958" s="243">
        <v>0.44</v>
      </c>
      <c r="I958" s="244"/>
      <c r="J958" s="240"/>
      <c r="K958" s="240"/>
      <c r="L958" s="245"/>
      <c r="M958" s="246"/>
      <c r="N958" s="247"/>
      <c r="O958" s="247"/>
      <c r="P958" s="247"/>
      <c r="Q958" s="247"/>
      <c r="R958" s="247"/>
      <c r="S958" s="247"/>
      <c r="T958" s="248"/>
      <c r="AT958" s="249" t="s">
        <v>304</v>
      </c>
      <c r="AU958" s="249" t="s">
        <v>86</v>
      </c>
      <c r="AV958" s="11" t="s">
        <v>86</v>
      </c>
      <c r="AW958" s="11" t="s">
        <v>40</v>
      </c>
      <c r="AX958" s="11" t="s">
        <v>76</v>
      </c>
      <c r="AY958" s="249" t="s">
        <v>273</v>
      </c>
    </row>
    <row r="959" spans="2:51" s="11" customFormat="1" ht="13.5">
      <c r="B959" s="239"/>
      <c r="C959" s="240"/>
      <c r="D959" s="236" t="s">
        <v>304</v>
      </c>
      <c r="E959" s="241" t="s">
        <v>21</v>
      </c>
      <c r="F959" s="242" t="s">
        <v>1985</v>
      </c>
      <c r="G959" s="240"/>
      <c r="H959" s="243">
        <v>0.68</v>
      </c>
      <c r="I959" s="244"/>
      <c r="J959" s="240"/>
      <c r="K959" s="240"/>
      <c r="L959" s="245"/>
      <c r="M959" s="246"/>
      <c r="N959" s="247"/>
      <c r="O959" s="247"/>
      <c r="P959" s="247"/>
      <c r="Q959" s="247"/>
      <c r="R959" s="247"/>
      <c r="S959" s="247"/>
      <c r="T959" s="248"/>
      <c r="AT959" s="249" t="s">
        <v>304</v>
      </c>
      <c r="AU959" s="249" t="s">
        <v>86</v>
      </c>
      <c r="AV959" s="11" t="s">
        <v>86</v>
      </c>
      <c r="AW959" s="11" t="s">
        <v>40</v>
      </c>
      <c r="AX959" s="11" t="s">
        <v>76</v>
      </c>
      <c r="AY959" s="249" t="s">
        <v>273</v>
      </c>
    </row>
    <row r="960" spans="2:51" s="11" customFormat="1" ht="13.5">
      <c r="B960" s="239"/>
      <c r="C960" s="240"/>
      <c r="D960" s="236" t="s">
        <v>304</v>
      </c>
      <c r="E960" s="241" t="s">
        <v>21</v>
      </c>
      <c r="F960" s="242" t="s">
        <v>1798</v>
      </c>
      <c r="G960" s="240"/>
      <c r="H960" s="243">
        <v>6.25</v>
      </c>
      <c r="I960" s="244"/>
      <c r="J960" s="240"/>
      <c r="K960" s="240"/>
      <c r="L960" s="245"/>
      <c r="M960" s="246"/>
      <c r="N960" s="247"/>
      <c r="O960" s="247"/>
      <c r="P960" s="247"/>
      <c r="Q960" s="247"/>
      <c r="R960" s="247"/>
      <c r="S960" s="247"/>
      <c r="T960" s="248"/>
      <c r="AT960" s="249" t="s">
        <v>304</v>
      </c>
      <c r="AU960" s="249" t="s">
        <v>86</v>
      </c>
      <c r="AV960" s="11" t="s">
        <v>86</v>
      </c>
      <c r="AW960" s="11" t="s">
        <v>40</v>
      </c>
      <c r="AX960" s="11" t="s">
        <v>76</v>
      </c>
      <c r="AY960" s="249" t="s">
        <v>273</v>
      </c>
    </row>
    <row r="961" spans="2:51" s="11" customFormat="1" ht="13.5">
      <c r="B961" s="239"/>
      <c r="C961" s="240"/>
      <c r="D961" s="236" t="s">
        <v>304</v>
      </c>
      <c r="E961" s="241" t="s">
        <v>21</v>
      </c>
      <c r="F961" s="242" t="s">
        <v>1799</v>
      </c>
      <c r="G961" s="240"/>
      <c r="H961" s="243">
        <v>16</v>
      </c>
      <c r="I961" s="244"/>
      <c r="J961" s="240"/>
      <c r="K961" s="240"/>
      <c r="L961" s="245"/>
      <c r="M961" s="246"/>
      <c r="N961" s="247"/>
      <c r="O961" s="247"/>
      <c r="P961" s="247"/>
      <c r="Q961" s="247"/>
      <c r="R961" s="247"/>
      <c r="S961" s="247"/>
      <c r="T961" s="248"/>
      <c r="AT961" s="249" t="s">
        <v>304</v>
      </c>
      <c r="AU961" s="249" t="s">
        <v>86</v>
      </c>
      <c r="AV961" s="11" t="s">
        <v>86</v>
      </c>
      <c r="AW961" s="11" t="s">
        <v>40</v>
      </c>
      <c r="AX961" s="11" t="s">
        <v>76</v>
      </c>
      <c r="AY961" s="249" t="s">
        <v>273</v>
      </c>
    </row>
    <row r="962" spans="2:51" s="11" customFormat="1" ht="13.5">
      <c r="B962" s="239"/>
      <c r="C962" s="240"/>
      <c r="D962" s="236" t="s">
        <v>304</v>
      </c>
      <c r="E962" s="241" t="s">
        <v>21</v>
      </c>
      <c r="F962" s="242" t="s">
        <v>1958</v>
      </c>
      <c r="G962" s="240"/>
      <c r="H962" s="243">
        <v>12.6</v>
      </c>
      <c r="I962" s="244"/>
      <c r="J962" s="240"/>
      <c r="K962" s="240"/>
      <c r="L962" s="245"/>
      <c r="M962" s="246"/>
      <c r="N962" s="247"/>
      <c r="O962" s="247"/>
      <c r="P962" s="247"/>
      <c r="Q962" s="247"/>
      <c r="R962" s="247"/>
      <c r="S962" s="247"/>
      <c r="T962" s="248"/>
      <c r="AT962" s="249" t="s">
        <v>304</v>
      </c>
      <c r="AU962" s="249" t="s">
        <v>86</v>
      </c>
      <c r="AV962" s="11" t="s">
        <v>86</v>
      </c>
      <c r="AW962" s="11" t="s">
        <v>40</v>
      </c>
      <c r="AX962" s="11" t="s">
        <v>76</v>
      </c>
      <c r="AY962" s="249" t="s">
        <v>273</v>
      </c>
    </row>
    <row r="963" spans="2:51" s="11" customFormat="1" ht="13.5">
      <c r="B963" s="239"/>
      <c r="C963" s="240"/>
      <c r="D963" s="236" t="s">
        <v>304</v>
      </c>
      <c r="E963" s="241" t="s">
        <v>21</v>
      </c>
      <c r="F963" s="242" t="s">
        <v>1959</v>
      </c>
      <c r="G963" s="240"/>
      <c r="H963" s="243">
        <v>3.6</v>
      </c>
      <c r="I963" s="244"/>
      <c r="J963" s="240"/>
      <c r="K963" s="240"/>
      <c r="L963" s="245"/>
      <c r="M963" s="246"/>
      <c r="N963" s="247"/>
      <c r="O963" s="247"/>
      <c r="P963" s="247"/>
      <c r="Q963" s="247"/>
      <c r="R963" s="247"/>
      <c r="S963" s="247"/>
      <c r="T963" s="248"/>
      <c r="AT963" s="249" t="s">
        <v>304</v>
      </c>
      <c r="AU963" s="249" t="s">
        <v>86</v>
      </c>
      <c r="AV963" s="11" t="s">
        <v>86</v>
      </c>
      <c r="AW963" s="11" t="s">
        <v>40</v>
      </c>
      <c r="AX963" s="11" t="s">
        <v>76</v>
      </c>
      <c r="AY963" s="249" t="s">
        <v>273</v>
      </c>
    </row>
    <row r="964" spans="2:51" s="11" customFormat="1" ht="13.5">
      <c r="B964" s="239"/>
      <c r="C964" s="240"/>
      <c r="D964" s="236" t="s">
        <v>304</v>
      </c>
      <c r="E964" s="241" t="s">
        <v>21</v>
      </c>
      <c r="F964" s="242" t="s">
        <v>1986</v>
      </c>
      <c r="G964" s="240"/>
      <c r="H964" s="243">
        <v>1.52</v>
      </c>
      <c r="I964" s="244"/>
      <c r="J964" s="240"/>
      <c r="K964" s="240"/>
      <c r="L964" s="245"/>
      <c r="M964" s="246"/>
      <c r="N964" s="247"/>
      <c r="O964" s="247"/>
      <c r="P964" s="247"/>
      <c r="Q964" s="247"/>
      <c r="R964" s="247"/>
      <c r="S964" s="247"/>
      <c r="T964" s="248"/>
      <c r="AT964" s="249" t="s">
        <v>304</v>
      </c>
      <c r="AU964" s="249" t="s">
        <v>86</v>
      </c>
      <c r="AV964" s="11" t="s">
        <v>86</v>
      </c>
      <c r="AW964" s="11" t="s">
        <v>40</v>
      </c>
      <c r="AX964" s="11" t="s">
        <v>76</v>
      </c>
      <c r="AY964" s="249" t="s">
        <v>273</v>
      </c>
    </row>
    <row r="965" spans="2:51" s="12" customFormat="1" ht="13.5">
      <c r="B965" s="250"/>
      <c r="C965" s="251"/>
      <c r="D965" s="236" t="s">
        <v>304</v>
      </c>
      <c r="E965" s="252" t="s">
        <v>21</v>
      </c>
      <c r="F965" s="253" t="s">
        <v>338</v>
      </c>
      <c r="G965" s="251"/>
      <c r="H965" s="254">
        <v>44.25</v>
      </c>
      <c r="I965" s="255"/>
      <c r="J965" s="251"/>
      <c r="K965" s="251"/>
      <c r="L965" s="256"/>
      <c r="M965" s="292"/>
      <c r="N965" s="293"/>
      <c r="O965" s="293"/>
      <c r="P965" s="293"/>
      <c r="Q965" s="293"/>
      <c r="R965" s="293"/>
      <c r="S965" s="293"/>
      <c r="T965" s="294"/>
      <c r="AT965" s="260" t="s">
        <v>304</v>
      </c>
      <c r="AU965" s="260" t="s">
        <v>86</v>
      </c>
      <c r="AV965" s="12" t="s">
        <v>280</v>
      </c>
      <c r="AW965" s="12" t="s">
        <v>40</v>
      </c>
      <c r="AX965" s="12" t="s">
        <v>84</v>
      </c>
      <c r="AY965" s="260" t="s">
        <v>273</v>
      </c>
    </row>
    <row r="966" spans="2:12" s="1" customFormat="1" ht="6.95" customHeight="1">
      <c r="B966" s="68"/>
      <c r="C966" s="69"/>
      <c r="D966" s="69"/>
      <c r="E966" s="69"/>
      <c r="F966" s="69"/>
      <c r="G966" s="69"/>
      <c r="H966" s="69"/>
      <c r="I966" s="169"/>
      <c r="J966" s="69"/>
      <c r="K966" s="69"/>
      <c r="L966" s="73"/>
    </row>
  </sheetData>
  <sheetProtection password="CC35" sheet="1" objects="1" scenarios="1" formatColumns="0" formatRows="0" autoFilter="0"/>
  <autoFilter ref="C102:K965"/>
  <mergeCells count="10">
    <mergeCell ref="E7:H7"/>
    <mergeCell ref="E9:H9"/>
    <mergeCell ref="E24:H24"/>
    <mergeCell ref="E45:H45"/>
    <mergeCell ref="E47:H47"/>
    <mergeCell ref="J51:J52"/>
    <mergeCell ref="E93:H93"/>
    <mergeCell ref="E95:H95"/>
    <mergeCell ref="G1:H1"/>
    <mergeCell ref="L2:V2"/>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5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113</v>
      </c>
      <c r="G1" s="140" t="s">
        <v>114</v>
      </c>
      <c r="H1" s="140"/>
      <c r="I1" s="141"/>
      <c r="J1" s="140" t="s">
        <v>115</v>
      </c>
      <c r="K1" s="139" t="s">
        <v>116</v>
      </c>
      <c r="L1" s="140" t="s">
        <v>117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89</v>
      </c>
    </row>
    <row r="3" spans="2:46" ht="6.95" customHeight="1">
      <c r="B3" s="25"/>
      <c r="C3" s="26"/>
      <c r="D3" s="26"/>
      <c r="E3" s="26"/>
      <c r="F3" s="26"/>
      <c r="G3" s="26"/>
      <c r="H3" s="26"/>
      <c r="I3" s="143"/>
      <c r="J3" s="26"/>
      <c r="K3" s="27"/>
      <c r="AT3" s="24" t="s">
        <v>86</v>
      </c>
    </row>
    <row r="4" spans="2:46" ht="36.95" customHeight="1">
      <c r="B4" s="28"/>
      <c r="C4" s="29"/>
      <c r="D4" s="30" t="s">
        <v>122</v>
      </c>
      <c r="E4" s="29"/>
      <c r="F4" s="29"/>
      <c r="G4" s="29"/>
      <c r="H4" s="29"/>
      <c r="I4" s="144"/>
      <c r="J4" s="29"/>
      <c r="K4" s="31"/>
      <c r="M4" s="32" t="s">
        <v>12</v>
      </c>
      <c r="AT4" s="24" t="s">
        <v>6</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Albertinum, odborný léčebný ústav Žamberk, Rekonstrukce a modernizace ČOV</v>
      </c>
      <c r="F7" s="40"/>
      <c r="G7" s="40"/>
      <c r="H7" s="40"/>
      <c r="I7" s="144"/>
      <c r="J7" s="29"/>
      <c r="K7" s="31"/>
    </row>
    <row r="8" spans="2:11" s="1" customFormat="1" ht="13.5">
      <c r="B8" s="47"/>
      <c r="C8" s="48"/>
      <c r="D8" s="40" t="s">
        <v>131</v>
      </c>
      <c r="E8" s="48"/>
      <c r="F8" s="48"/>
      <c r="G8" s="48"/>
      <c r="H8" s="48"/>
      <c r="I8" s="146"/>
      <c r="J8" s="48"/>
      <c r="K8" s="52"/>
    </row>
    <row r="9" spans="2:11" s="1" customFormat="1" ht="36.95" customHeight="1">
      <c r="B9" s="47"/>
      <c r="C9" s="48"/>
      <c r="D9" s="48"/>
      <c r="E9" s="147" t="s">
        <v>1987</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21</v>
      </c>
      <c r="K11" s="52"/>
    </row>
    <row r="12" spans="2:11" s="1" customFormat="1" ht="14.4" customHeight="1">
      <c r="B12" s="47"/>
      <c r="C12" s="48"/>
      <c r="D12" s="40" t="s">
        <v>24</v>
      </c>
      <c r="E12" s="48"/>
      <c r="F12" s="35" t="s">
        <v>25</v>
      </c>
      <c r="G12" s="48"/>
      <c r="H12" s="48"/>
      <c r="I12" s="148" t="s">
        <v>26</v>
      </c>
      <c r="J12" s="149" t="str">
        <f>'Rekapitulace stavby'!AN8</f>
        <v>17. 5. 2017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21</v>
      </c>
      <c r="K14" s="52"/>
    </row>
    <row r="15" spans="2:11" s="1" customFormat="1" ht="18" customHeight="1">
      <c r="B15" s="47"/>
      <c r="C15" s="48"/>
      <c r="D15" s="48"/>
      <c r="E15" s="35" t="s">
        <v>34</v>
      </c>
      <c r="F15" s="48"/>
      <c r="G15" s="48"/>
      <c r="H15" s="48"/>
      <c r="I15" s="148" t="s">
        <v>35</v>
      </c>
      <c r="J15" s="35" t="s">
        <v>21</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36</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35</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38</v>
      </c>
      <c r="E20" s="48"/>
      <c r="F20" s="48"/>
      <c r="G20" s="48"/>
      <c r="H20" s="48"/>
      <c r="I20" s="148" t="s">
        <v>33</v>
      </c>
      <c r="J20" s="35" t="s">
        <v>21</v>
      </c>
      <c r="K20" s="52"/>
    </row>
    <row r="21" spans="2:11" s="1" customFormat="1" ht="18" customHeight="1">
      <c r="B21" s="47"/>
      <c r="C21" s="48"/>
      <c r="D21" s="48"/>
      <c r="E21" s="35" t="s">
        <v>39</v>
      </c>
      <c r="F21" s="48"/>
      <c r="G21" s="48"/>
      <c r="H21" s="48"/>
      <c r="I21" s="148" t="s">
        <v>35</v>
      </c>
      <c r="J21" s="35"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41</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5"/>
      <c r="J26" s="107"/>
      <c r="K26" s="156"/>
    </row>
    <row r="27" spans="2:11" s="1" customFormat="1" ht="25.4" customHeight="1">
      <c r="B27" s="47"/>
      <c r="C27" s="48"/>
      <c r="D27" s="157" t="s">
        <v>42</v>
      </c>
      <c r="E27" s="48"/>
      <c r="F27" s="48"/>
      <c r="G27" s="48"/>
      <c r="H27" s="48"/>
      <c r="I27" s="146"/>
      <c r="J27" s="158">
        <f>ROUND(J85,2)</f>
        <v>0</v>
      </c>
      <c r="K27" s="52"/>
    </row>
    <row r="28" spans="2:11" s="1" customFormat="1" ht="6.95" customHeight="1">
      <c r="B28" s="47"/>
      <c r="C28" s="48"/>
      <c r="D28" s="107"/>
      <c r="E28" s="107"/>
      <c r="F28" s="107"/>
      <c r="G28" s="107"/>
      <c r="H28" s="107"/>
      <c r="I28" s="155"/>
      <c r="J28" s="107"/>
      <c r="K28" s="156"/>
    </row>
    <row r="29" spans="2:11" s="1" customFormat="1" ht="14.4" customHeight="1">
      <c r="B29" s="47"/>
      <c r="C29" s="48"/>
      <c r="D29" s="48"/>
      <c r="E29" s="48"/>
      <c r="F29" s="53" t="s">
        <v>44</v>
      </c>
      <c r="G29" s="48"/>
      <c r="H29" s="48"/>
      <c r="I29" s="159" t="s">
        <v>43</v>
      </c>
      <c r="J29" s="53" t="s">
        <v>45</v>
      </c>
      <c r="K29" s="52"/>
    </row>
    <row r="30" spans="2:11" s="1" customFormat="1" ht="14.4" customHeight="1">
      <c r="B30" s="47"/>
      <c r="C30" s="48"/>
      <c r="D30" s="56" t="s">
        <v>46</v>
      </c>
      <c r="E30" s="56" t="s">
        <v>47</v>
      </c>
      <c r="F30" s="160">
        <f>ROUND(SUM(BE85:BE576),2)</f>
        <v>0</v>
      </c>
      <c r="G30" s="48"/>
      <c r="H30" s="48"/>
      <c r="I30" s="161">
        <v>0.21</v>
      </c>
      <c r="J30" s="160">
        <f>ROUND(ROUND((SUM(BE85:BE576)),2)*I30,2)</f>
        <v>0</v>
      </c>
      <c r="K30" s="52"/>
    </row>
    <row r="31" spans="2:11" s="1" customFormat="1" ht="14.4" customHeight="1">
      <c r="B31" s="47"/>
      <c r="C31" s="48"/>
      <c r="D31" s="48"/>
      <c r="E31" s="56" t="s">
        <v>48</v>
      </c>
      <c r="F31" s="160">
        <f>ROUND(SUM(BF85:BF576),2)</f>
        <v>0</v>
      </c>
      <c r="G31" s="48"/>
      <c r="H31" s="48"/>
      <c r="I31" s="161">
        <v>0.15</v>
      </c>
      <c r="J31" s="160">
        <f>ROUND(ROUND((SUM(BF85:BF576)),2)*I31,2)</f>
        <v>0</v>
      </c>
      <c r="K31" s="52"/>
    </row>
    <row r="32" spans="2:11" s="1" customFormat="1" ht="14.4" customHeight="1" hidden="1">
      <c r="B32" s="47"/>
      <c r="C32" s="48"/>
      <c r="D32" s="48"/>
      <c r="E32" s="56" t="s">
        <v>49</v>
      </c>
      <c r="F32" s="160">
        <f>ROUND(SUM(BG85:BG576),2)</f>
        <v>0</v>
      </c>
      <c r="G32" s="48"/>
      <c r="H32" s="48"/>
      <c r="I32" s="161">
        <v>0.21</v>
      </c>
      <c r="J32" s="160">
        <v>0</v>
      </c>
      <c r="K32" s="52"/>
    </row>
    <row r="33" spans="2:11" s="1" customFormat="1" ht="14.4" customHeight="1" hidden="1">
      <c r="B33" s="47"/>
      <c r="C33" s="48"/>
      <c r="D33" s="48"/>
      <c r="E33" s="56" t="s">
        <v>50</v>
      </c>
      <c r="F33" s="160">
        <f>ROUND(SUM(BH85:BH576),2)</f>
        <v>0</v>
      </c>
      <c r="G33" s="48"/>
      <c r="H33" s="48"/>
      <c r="I33" s="161">
        <v>0.15</v>
      </c>
      <c r="J33" s="160">
        <v>0</v>
      </c>
      <c r="K33" s="52"/>
    </row>
    <row r="34" spans="2:11" s="1" customFormat="1" ht="14.4" customHeight="1" hidden="1">
      <c r="B34" s="47"/>
      <c r="C34" s="48"/>
      <c r="D34" s="48"/>
      <c r="E34" s="56" t="s">
        <v>51</v>
      </c>
      <c r="F34" s="160">
        <f>ROUND(SUM(BI85:BI576),2)</f>
        <v>0</v>
      </c>
      <c r="G34" s="48"/>
      <c r="H34" s="48"/>
      <c r="I34" s="161">
        <v>0</v>
      </c>
      <c r="J34" s="160">
        <v>0</v>
      </c>
      <c r="K34" s="52"/>
    </row>
    <row r="35" spans="2:11" s="1" customFormat="1" ht="6.95" customHeight="1">
      <c r="B35" s="47"/>
      <c r="C35" s="48"/>
      <c r="D35" s="48"/>
      <c r="E35" s="48"/>
      <c r="F35" s="48"/>
      <c r="G35" s="48"/>
      <c r="H35" s="48"/>
      <c r="I35" s="146"/>
      <c r="J35" s="48"/>
      <c r="K35" s="52"/>
    </row>
    <row r="36" spans="2:11" s="1" customFormat="1" ht="25.4" customHeight="1">
      <c r="B36" s="47"/>
      <c r="C36" s="162"/>
      <c r="D36" s="163" t="s">
        <v>52</v>
      </c>
      <c r="E36" s="99"/>
      <c r="F36" s="99"/>
      <c r="G36" s="164" t="s">
        <v>53</v>
      </c>
      <c r="H36" s="165" t="s">
        <v>54</v>
      </c>
      <c r="I36" s="166"/>
      <c r="J36" s="167">
        <f>SUM(J27:J34)</f>
        <v>0</v>
      </c>
      <c r="K36" s="168"/>
    </row>
    <row r="37" spans="2:11" s="1" customFormat="1" ht="14.4" customHeight="1">
      <c r="B37" s="68"/>
      <c r="C37" s="69"/>
      <c r="D37" s="69"/>
      <c r="E37" s="69"/>
      <c r="F37" s="69"/>
      <c r="G37" s="69"/>
      <c r="H37" s="69"/>
      <c r="I37" s="169"/>
      <c r="J37" s="69"/>
      <c r="K37" s="70"/>
    </row>
    <row r="41" spans="2:11" s="1" customFormat="1" ht="6.95" customHeight="1">
      <c r="B41" s="170"/>
      <c r="C41" s="171"/>
      <c r="D41" s="171"/>
      <c r="E41" s="171"/>
      <c r="F41" s="171"/>
      <c r="G41" s="171"/>
      <c r="H41" s="171"/>
      <c r="I41" s="172"/>
      <c r="J41" s="171"/>
      <c r="K41" s="173"/>
    </row>
    <row r="42" spans="2:11" s="1" customFormat="1" ht="36.95" customHeight="1">
      <c r="B42" s="47"/>
      <c r="C42" s="30" t="s">
        <v>199</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Albertinum, odborný léčebný ústav Žamberk, Rekonstrukce a modernizace ČOV</v>
      </c>
      <c r="F45" s="40"/>
      <c r="G45" s="40"/>
      <c r="H45" s="40"/>
      <c r="I45" s="146"/>
      <c r="J45" s="48"/>
      <c r="K45" s="52"/>
    </row>
    <row r="46" spans="2:11" s="1" customFormat="1" ht="14.4" customHeight="1">
      <c r="B46" s="47"/>
      <c r="C46" s="40" t="s">
        <v>131</v>
      </c>
      <c r="D46" s="48"/>
      <c r="E46" s="48"/>
      <c r="F46" s="48"/>
      <c r="G46" s="48"/>
      <c r="H46" s="48"/>
      <c r="I46" s="146"/>
      <c r="J46" s="48"/>
      <c r="K46" s="52"/>
    </row>
    <row r="47" spans="2:11" s="1" customFormat="1" ht="17.25" customHeight="1">
      <c r="B47" s="47"/>
      <c r="C47" s="48"/>
      <c r="D47" s="48"/>
      <c r="E47" s="147" t="str">
        <f>E9</f>
        <v>IO-02 - IO 02 - Gravitační kanalizace splašková</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k.ú. Žamberk</v>
      </c>
      <c r="G49" s="48"/>
      <c r="H49" s="48"/>
      <c r="I49" s="148" t="s">
        <v>26</v>
      </c>
      <c r="J49" s="149" t="str">
        <f>IF(J12="","",J12)</f>
        <v>17. 5. 2017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Pardubický kraj, Komenského nám.125, Pardubice</v>
      </c>
      <c r="G51" s="48"/>
      <c r="H51" s="48"/>
      <c r="I51" s="148" t="s">
        <v>38</v>
      </c>
      <c r="J51" s="45" t="str">
        <f>E21</f>
        <v>IKKO Hradec Králové, s.r.o., Bří. Štefanů 238, HK</v>
      </c>
      <c r="K51" s="52"/>
    </row>
    <row r="52" spans="2:11" s="1" customFormat="1" ht="14.4" customHeight="1">
      <c r="B52" s="47"/>
      <c r="C52" s="40" t="s">
        <v>36</v>
      </c>
      <c r="D52" s="48"/>
      <c r="E52" s="48"/>
      <c r="F52" s="35" t="str">
        <f>IF(E18="","",E18)</f>
        <v/>
      </c>
      <c r="G52" s="48"/>
      <c r="H52" s="48"/>
      <c r="I52" s="146"/>
      <c r="J52" s="174"/>
      <c r="K52" s="52"/>
    </row>
    <row r="53" spans="2:11" s="1" customFormat="1" ht="10.3" customHeight="1">
      <c r="B53" s="47"/>
      <c r="C53" s="48"/>
      <c r="D53" s="48"/>
      <c r="E53" s="48"/>
      <c r="F53" s="48"/>
      <c r="G53" s="48"/>
      <c r="H53" s="48"/>
      <c r="I53" s="146"/>
      <c r="J53" s="48"/>
      <c r="K53" s="52"/>
    </row>
    <row r="54" spans="2:11" s="1" customFormat="1" ht="29.25" customHeight="1">
      <c r="B54" s="47"/>
      <c r="C54" s="175" t="s">
        <v>224</v>
      </c>
      <c r="D54" s="162"/>
      <c r="E54" s="162"/>
      <c r="F54" s="162"/>
      <c r="G54" s="162"/>
      <c r="H54" s="162"/>
      <c r="I54" s="176"/>
      <c r="J54" s="177" t="s">
        <v>225</v>
      </c>
      <c r="K54" s="178"/>
    </row>
    <row r="55" spans="2:11" s="1" customFormat="1" ht="10.3" customHeight="1">
      <c r="B55" s="47"/>
      <c r="C55" s="48"/>
      <c r="D55" s="48"/>
      <c r="E55" s="48"/>
      <c r="F55" s="48"/>
      <c r="G55" s="48"/>
      <c r="H55" s="48"/>
      <c r="I55" s="146"/>
      <c r="J55" s="48"/>
      <c r="K55" s="52"/>
    </row>
    <row r="56" spans="2:47" s="1" customFormat="1" ht="29.25" customHeight="1">
      <c r="B56" s="47"/>
      <c r="C56" s="179" t="s">
        <v>228</v>
      </c>
      <c r="D56" s="48"/>
      <c r="E56" s="48"/>
      <c r="F56" s="48"/>
      <c r="G56" s="48"/>
      <c r="H56" s="48"/>
      <c r="I56" s="146"/>
      <c r="J56" s="158">
        <f>J85</f>
        <v>0</v>
      </c>
      <c r="K56" s="52"/>
      <c r="AU56" s="24" t="s">
        <v>229</v>
      </c>
    </row>
    <row r="57" spans="2:11" s="7" customFormat="1" ht="24.95" customHeight="1">
      <c r="B57" s="180"/>
      <c r="C57" s="181"/>
      <c r="D57" s="182" t="s">
        <v>230</v>
      </c>
      <c r="E57" s="183"/>
      <c r="F57" s="183"/>
      <c r="G57" s="183"/>
      <c r="H57" s="183"/>
      <c r="I57" s="184"/>
      <c r="J57" s="185">
        <f>J86</f>
        <v>0</v>
      </c>
      <c r="K57" s="186"/>
    </row>
    <row r="58" spans="2:11" s="8" customFormat="1" ht="19.9" customHeight="1">
      <c r="B58" s="187"/>
      <c r="C58" s="188"/>
      <c r="D58" s="189" t="s">
        <v>231</v>
      </c>
      <c r="E58" s="190"/>
      <c r="F58" s="190"/>
      <c r="G58" s="190"/>
      <c r="H58" s="190"/>
      <c r="I58" s="191"/>
      <c r="J58" s="192">
        <f>J87</f>
        <v>0</v>
      </c>
      <c r="K58" s="193"/>
    </row>
    <row r="59" spans="2:11" s="8" customFormat="1" ht="19.9" customHeight="1">
      <c r="B59" s="187"/>
      <c r="C59" s="188"/>
      <c r="D59" s="189" t="s">
        <v>233</v>
      </c>
      <c r="E59" s="190"/>
      <c r="F59" s="190"/>
      <c r="G59" s="190"/>
      <c r="H59" s="190"/>
      <c r="I59" s="191"/>
      <c r="J59" s="192">
        <f>J382</f>
        <v>0</v>
      </c>
      <c r="K59" s="193"/>
    </row>
    <row r="60" spans="2:11" s="8" customFormat="1" ht="19.9" customHeight="1">
      <c r="B60" s="187"/>
      <c r="C60" s="188"/>
      <c r="D60" s="189" t="s">
        <v>234</v>
      </c>
      <c r="E60" s="190"/>
      <c r="F60" s="190"/>
      <c r="G60" s="190"/>
      <c r="H60" s="190"/>
      <c r="I60" s="191"/>
      <c r="J60" s="192">
        <f>J395</f>
        <v>0</v>
      </c>
      <c r="K60" s="193"/>
    </row>
    <row r="61" spans="2:11" s="8" customFormat="1" ht="19.9" customHeight="1">
      <c r="B61" s="187"/>
      <c r="C61" s="188"/>
      <c r="D61" s="189" t="s">
        <v>1988</v>
      </c>
      <c r="E61" s="190"/>
      <c r="F61" s="190"/>
      <c r="G61" s="190"/>
      <c r="H61" s="190"/>
      <c r="I61" s="191"/>
      <c r="J61" s="192">
        <f>J423</f>
        <v>0</v>
      </c>
      <c r="K61" s="193"/>
    </row>
    <row r="62" spans="2:11" s="8" customFormat="1" ht="19.9" customHeight="1">
      <c r="B62" s="187"/>
      <c r="C62" s="188"/>
      <c r="D62" s="189" t="s">
        <v>1989</v>
      </c>
      <c r="E62" s="190"/>
      <c r="F62" s="190"/>
      <c r="G62" s="190"/>
      <c r="H62" s="190"/>
      <c r="I62" s="191"/>
      <c r="J62" s="192">
        <f>J453</f>
        <v>0</v>
      </c>
      <c r="K62" s="193"/>
    </row>
    <row r="63" spans="2:11" s="8" customFormat="1" ht="19.9" customHeight="1">
      <c r="B63" s="187"/>
      <c r="C63" s="188"/>
      <c r="D63" s="189" t="s">
        <v>1990</v>
      </c>
      <c r="E63" s="190"/>
      <c r="F63" s="190"/>
      <c r="G63" s="190"/>
      <c r="H63" s="190"/>
      <c r="I63" s="191"/>
      <c r="J63" s="192">
        <f>J533</f>
        <v>0</v>
      </c>
      <c r="K63" s="193"/>
    </row>
    <row r="64" spans="2:11" s="8" customFormat="1" ht="19.9" customHeight="1">
      <c r="B64" s="187"/>
      <c r="C64" s="188"/>
      <c r="D64" s="189" t="s">
        <v>238</v>
      </c>
      <c r="E64" s="190"/>
      <c r="F64" s="190"/>
      <c r="G64" s="190"/>
      <c r="H64" s="190"/>
      <c r="I64" s="191"/>
      <c r="J64" s="192">
        <f>J556</f>
        <v>0</v>
      </c>
      <c r="K64" s="193"/>
    </row>
    <row r="65" spans="2:11" s="8" customFormat="1" ht="19.9" customHeight="1">
      <c r="B65" s="187"/>
      <c r="C65" s="188"/>
      <c r="D65" s="189" t="s">
        <v>239</v>
      </c>
      <c r="E65" s="190"/>
      <c r="F65" s="190"/>
      <c r="G65" s="190"/>
      <c r="H65" s="190"/>
      <c r="I65" s="191"/>
      <c r="J65" s="192">
        <f>J574</f>
        <v>0</v>
      </c>
      <c r="K65" s="193"/>
    </row>
    <row r="66" spans="2:11" s="1" customFormat="1" ht="21.8" customHeight="1">
      <c r="B66" s="47"/>
      <c r="C66" s="48"/>
      <c r="D66" s="48"/>
      <c r="E66" s="48"/>
      <c r="F66" s="48"/>
      <c r="G66" s="48"/>
      <c r="H66" s="48"/>
      <c r="I66" s="146"/>
      <c r="J66" s="48"/>
      <c r="K66" s="52"/>
    </row>
    <row r="67" spans="2:11" s="1" customFormat="1" ht="6.95" customHeight="1">
      <c r="B67" s="68"/>
      <c r="C67" s="69"/>
      <c r="D67" s="69"/>
      <c r="E67" s="69"/>
      <c r="F67" s="69"/>
      <c r="G67" s="69"/>
      <c r="H67" s="69"/>
      <c r="I67" s="169"/>
      <c r="J67" s="69"/>
      <c r="K67" s="70"/>
    </row>
    <row r="71" spans="2:12" s="1" customFormat="1" ht="6.95" customHeight="1">
      <c r="B71" s="71"/>
      <c r="C71" s="72"/>
      <c r="D71" s="72"/>
      <c r="E71" s="72"/>
      <c r="F71" s="72"/>
      <c r="G71" s="72"/>
      <c r="H71" s="72"/>
      <c r="I71" s="172"/>
      <c r="J71" s="72"/>
      <c r="K71" s="72"/>
      <c r="L71" s="73"/>
    </row>
    <row r="72" spans="2:12" s="1" customFormat="1" ht="36.95" customHeight="1">
      <c r="B72" s="47"/>
      <c r="C72" s="74" t="s">
        <v>257</v>
      </c>
      <c r="D72" s="75"/>
      <c r="E72" s="75"/>
      <c r="F72" s="75"/>
      <c r="G72" s="75"/>
      <c r="H72" s="75"/>
      <c r="I72" s="194"/>
      <c r="J72" s="75"/>
      <c r="K72" s="75"/>
      <c r="L72" s="73"/>
    </row>
    <row r="73" spans="2:12" s="1" customFormat="1" ht="6.95" customHeight="1">
      <c r="B73" s="47"/>
      <c r="C73" s="75"/>
      <c r="D73" s="75"/>
      <c r="E73" s="75"/>
      <c r="F73" s="75"/>
      <c r="G73" s="75"/>
      <c r="H73" s="75"/>
      <c r="I73" s="194"/>
      <c r="J73" s="75"/>
      <c r="K73" s="75"/>
      <c r="L73" s="73"/>
    </row>
    <row r="74" spans="2:12" s="1" customFormat="1" ht="14.4" customHeight="1">
      <c r="B74" s="47"/>
      <c r="C74" s="77" t="s">
        <v>18</v>
      </c>
      <c r="D74" s="75"/>
      <c r="E74" s="75"/>
      <c r="F74" s="75"/>
      <c r="G74" s="75"/>
      <c r="H74" s="75"/>
      <c r="I74" s="194"/>
      <c r="J74" s="75"/>
      <c r="K74" s="75"/>
      <c r="L74" s="73"/>
    </row>
    <row r="75" spans="2:12" s="1" customFormat="1" ht="16.5" customHeight="1">
      <c r="B75" s="47"/>
      <c r="C75" s="75"/>
      <c r="D75" s="75"/>
      <c r="E75" s="195" t="str">
        <f>E7</f>
        <v>Albertinum, odborný léčebný ústav Žamberk, Rekonstrukce a modernizace ČOV</v>
      </c>
      <c r="F75" s="77"/>
      <c r="G75" s="77"/>
      <c r="H75" s="77"/>
      <c r="I75" s="194"/>
      <c r="J75" s="75"/>
      <c r="K75" s="75"/>
      <c r="L75" s="73"/>
    </row>
    <row r="76" spans="2:12" s="1" customFormat="1" ht="14.4" customHeight="1">
      <c r="B76" s="47"/>
      <c r="C76" s="77" t="s">
        <v>131</v>
      </c>
      <c r="D76" s="75"/>
      <c r="E76" s="75"/>
      <c r="F76" s="75"/>
      <c r="G76" s="75"/>
      <c r="H76" s="75"/>
      <c r="I76" s="194"/>
      <c r="J76" s="75"/>
      <c r="K76" s="75"/>
      <c r="L76" s="73"/>
    </row>
    <row r="77" spans="2:12" s="1" customFormat="1" ht="17.25" customHeight="1">
      <c r="B77" s="47"/>
      <c r="C77" s="75"/>
      <c r="D77" s="75"/>
      <c r="E77" s="83" t="str">
        <f>E9</f>
        <v>IO-02 - IO 02 - Gravitační kanalizace splašková</v>
      </c>
      <c r="F77" s="75"/>
      <c r="G77" s="75"/>
      <c r="H77" s="75"/>
      <c r="I77" s="194"/>
      <c r="J77" s="75"/>
      <c r="K77" s="75"/>
      <c r="L77" s="73"/>
    </row>
    <row r="78" spans="2:12" s="1" customFormat="1" ht="6.95" customHeight="1">
      <c r="B78" s="47"/>
      <c r="C78" s="75"/>
      <c r="D78" s="75"/>
      <c r="E78" s="75"/>
      <c r="F78" s="75"/>
      <c r="G78" s="75"/>
      <c r="H78" s="75"/>
      <c r="I78" s="194"/>
      <c r="J78" s="75"/>
      <c r="K78" s="75"/>
      <c r="L78" s="73"/>
    </row>
    <row r="79" spans="2:12" s="1" customFormat="1" ht="18" customHeight="1">
      <c r="B79" s="47"/>
      <c r="C79" s="77" t="s">
        <v>24</v>
      </c>
      <c r="D79" s="75"/>
      <c r="E79" s="75"/>
      <c r="F79" s="196" t="str">
        <f>F12</f>
        <v>k.ú. Žamberk</v>
      </c>
      <c r="G79" s="75"/>
      <c r="H79" s="75"/>
      <c r="I79" s="197" t="s">
        <v>26</v>
      </c>
      <c r="J79" s="86" t="str">
        <f>IF(J12="","",J12)</f>
        <v>17. 5. 2017</v>
      </c>
      <c r="K79" s="75"/>
      <c r="L79" s="73"/>
    </row>
    <row r="80" spans="2:12" s="1" customFormat="1" ht="6.95" customHeight="1">
      <c r="B80" s="47"/>
      <c r="C80" s="75"/>
      <c r="D80" s="75"/>
      <c r="E80" s="75"/>
      <c r="F80" s="75"/>
      <c r="G80" s="75"/>
      <c r="H80" s="75"/>
      <c r="I80" s="194"/>
      <c r="J80" s="75"/>
      <c r="K80" s="75"/>
      <c r="L80" s="73"/>
    </row>
    <row r="81" spans="2:12" s="1" customFormat="1" ht="13.5">
      <c r="B81" s="47"/>
      <c r="C81" s="77" t="s">
        <v>32</v>
      </c>
      <c r="D81" s="75"/>
      <c r="E81" s="75"/>
      <c r="F81" s="196" t="str">
        <f>E15</f>
        <v>Pardubický kraj, Komenského nám.125, Pardubice</v>
      </c>
      <c r="G81" s="75"/>
      <c r="H81" s="75"/>
      <c r="I81" s="197" t="s">
        <v>38</v>
      </c>
      <c r="J81" s="196" t="str">
        <f>E21</f>
        <v>IKKO Hradec Králové, s.r.o., Bří. Štefanů 238, HK</v>
      </c>
      <c r="K81" s="75"/>
      <c r="L81" s="73"/>
    </row>
    <row r="82" spans="2:12" s="1" customFormat="1" ht="14.4" customHeight="1">
      <c r="B82" s="47"/>
      <c r="C82" s="77" t="s">
        <v>36</v>
      </c>
      <c r="D82" s="75"/>
      <c r="E82" s="75"/>
      <c r="F82" s="196" t="str">
        <f>IF(E18="","",E18)</f>
        <v/>
      </c>
      <c r="G82" s="75"/>
      <c r="H82" s="75"/>
      <c r="I82" s="194"/>
      <c r="J82" s="75"/>
      <c r="K82" s="75"/>
      <c r="L82" s="73"/>
    </row>
    <row r="83" spans="2:12" s="1" customFormat="1" ht="10.3" customHeight="1">
      <c r="B83" s="47"/>
      <c r="C83" s="75"/>
      <c r="D83" s="75"/>
      <c r="E83" s="75"/>
      <c r="F83" s="75"/>
      <c r="G83" s="75"/>
      <c r="H83" s="75"/>
      <c r="I83" s="194"/>
      <c r="J83" s="75"/>
      <c r="K83" s="75"/>
      <c r="L83" s="73"/>
    </row>
    <row r="84" spans="2:20" s="9" customFormat="1" ht="29.25" customHeight="1">
      <c r="B84" s="198"/>
      <c r="C84" s="199" t="s">
        <v>258</v>
      </c>
      <c r="D84" s="200" t="s">
        <v>61</v>
      </c>
      <c r="E84" s="200" t="s">
        <v>57</v>
      </c>
      <c r="F84" s="200" t="s">
        <v>259</v>
      </c>
      <c r="G84" s="200" t="s">
        <v>260</v>
      </c>
      <c r="H84" s="200" t="s">
        <v>261</v>
      </c>
      <c r="I84" s="201" t="s">
        <v>262</v>
      </c>
      <c r="J84" s="200" t="s">
        <v>225</v>
      </c>
      <c r="K84" s="202" t="s">
        <v>263</v>
      </c>
      <c r="L84" s="203"/>
      <c r="M84" s="103" t="s">
        <v>264</v>
      </c>
      <c r="N84" s="104" t="s">
        <v>46</v>
      </c>
      <c r="O84" s="104" t="s">
        <v>265</v>
      </c>
      <c r="P84" s="104" t="s">
        <v>266</v>
      </c>
      <c r="Q84" s="104" t="s">
        <v>267</v>
      </c>
      <c r="R84" s="104" t="s">
        <v>268</v>
      </c>
      <c r="S84" s="104" t="s">
        <v>269</v>
      </c>
      <c r="T84" s="105" t="s">
        <v>270</v>
      </c>
    </row>
    <row r="85" spans="2:63" s="1" customFormat="1" ht="29.25" customHeight="1">
      <c r="B85" s="47"/>
      <c r="C85" s="109" t="s">
        <v>228</v>
      </c>
      <c r="D85" s="75"/>
      <c r="E85" s="75"/>
      <c r="F85" s="75"/>
      <c r="G85" s="75"/>
      <c r="H85" s="75"/>
      <c r="I85" s="194"/>
      <c r="J85" s="204">
        <f>BK85</f>
        <v>0</v>
      </c>
      <c r="K85" s="75"/>
      <c r="L85" s="73"/>
      <c r="M85" s="106"/>
      <c r="N85" s="107"/>
      <c r="O85" s="107"/>
      <c r="P85" s="205">
        <f>P86</f>
        <v>0</v>
      </c>
      <c r="Q85" s="107"/>
      <c r="R85" s="205">
        <f>R86</f>
        <v>371.68635279999995</v>
      </c>
      <c r="S85" s="107"/>
      <c r="T85" s="206">
        <f>T86</f>
        <v>304.3342</v>
      </c>
      <c r="AT85" s="24" t="s">
        <v>75</v>
      </c>
      <c r="AU85" s="24" t="s">
        <v>229</v>
      </c>
      <c r="BK85" s="207">
        <f>BK86</f>
        <v>0</v>
      </c>
    </row>
    <row r="86" spans="2:63" s="10" customFormat="1" ht="37.4" customHeight="1">
      <c r="B86" s="208"/>
      <c r="C86" s="209"/>
      <c r="D86" s="210" t="s">
        <v>75</v>
      </c>
      <c r="E86" s="211" t="s">
        <v>271</v>
      </c>
      <c r="F86" s="211" t="s">
        <v>272</v>
      </c>
      <c r="G86" s="209"/>
      <c r="H86" s="209"/>
      <c r="I86" s="212"/>
      <c r="J86" s="213">
        <f>BK86</f>
        <v>0</v>
      </c>
      <c r="K86" s="209"/>
      <c r="L86" s="214"/>
      <c r="M86" s="215"/>
      <c r="N86" s="216"/>
      <c r="O86" s="216"/>
      <c r="P86" s="217">
        <f>P87+P382+P395+P423+P453+P533+P556+P574</f>
        <v>0</v>
      </c>
      <c r="Q86" s="216"/>
      <c r="R86" s="217">
        <f>R87+R382+R395+R423+R453+R533+R556+R574</f>
        <v>371.68635279999995</v>
      </c>
      <c r="S86" s="216"/>
      <c r="T86" s="218">
        <f>T87+T382+T395+T423+T453+T533+T556+T574</f>
        <v>304.3342</v>
      </c>
      <c r="AR86" s="219" t="s">
        <v>84</v>
      </c>
      <c r="AT86" s="220" t="s">
        <v>75</v>
      </c>
      <c r="AU86" s="220" t="s">
        <v>76</v>
      </c>
      <c r="AY86" s="219" t="s">
        <v>273</v>
      </c>
      <c r="BK86" s="221">
        <f>BK87+BK382+BK395+BK423+BK453+BK533+BK556+BK574</f>
        <v>0</v>
      </c>
    </row>
    <row r="87" spans="2:63" s="10" customFormat="1" ht="19.9" customHeight="1">
      <c r="B87" s="208"/>
      <c r="C87" s="209"/>
      <c r="D87" s="210" t="s">
        <v>75</v>
      </c>
      <c r="E87" s="222" t="s">
        <v>84</v>
      </c>
      <c r="F87" s="222" t="s">
        <v>274</v>
      </c>
      <c r="G87" s="209"/>
      <c r="H87" s="209"/>
      <c r="I87" s="212"/>
      <c r="J87" s="223">
        <f>BK87</f>
        <v>0</v>
      </c>
      <c r="K87" s="209"/>
      <c r="L87" s="214"/>
      <c r="M87" s="215"/>
      <c r="N87" s="216"/>
      <c r="O87" s="216"/>
      <c r="P87" s="217">
        <f>SUM(P88:P381)</f>
        <v>0</v>
      </c>
      <c r="Q87" s="216"/>
      <c r="R87" s="217">
        <f>SUM(R88:R381)</f>
        <v>3.2517424999999998</v>
      </c>
      <c r="S87" s="216"/>
      <c r="T87" s="218">
        <f>SUM(T88:T381)</f>
        <v>296.4942</v>
      </c>
      <c r="AR87" s="219" t="s">
        <v>84</v>
      </c>
      <c r="AT87" s="220" t="s">
        <v>75</v>
      </c>
      <c r="AU87" s="220" t="s">
        <v>84</v>
      </c>
      <c r="AY87" s="219" t="s">
        <v>273</v>
      </c>
      <c r="BK87" s="221">
        <f>SUM(BK88:BK381)</f>
        <v>0</v>
      </c>
    </row>
    <row r="88" spans="2:65" s="1" customFormat="1" ht="25.5" customHeight="1">
      <c r="B88" s="47"/>
      <c r="C88" s="224" t="s">
        <v>84</v>
      </c>
      <c r="D88" s="224" t="s">
        <v>275</v>
      </c>
      <c r="E88" s="225" t="s">
        <v>1991</v>
      </c>
      <c r="F88" s="226" t="s">
        <v>1992</v>
      </c>
      <c r="G88" s="227" t="s">
        <v>295</v>
      </c>
      <c r="H88" s="228">
        <v>125</v>
      </c>
      <c r="I88" s="229"/>
      <c r="J88" s="230">
        <f>ROUND(I88*H88,2)</f>
        <v>0</v>
      </c>
      <c r="K88" s="226" t="s">
        <v>279</v>
      </c>
      <c r="L88" s="73"/>
      <c r="M88" s="231" t="s">
        <v>21</v>
      </c>
      <c r="N88" s="232" t="s">
        <v>47</v>
      </c>
      <c r="O88" s="48"/>
      <c r="P88" s="233">
        <f>O88*H88</f>
        <v>0</v>
      </c>
      <c r="Q88" s="233">
        <v>0</v>
      </c>
      <c r="R88" s="233">
        <f>Q88*H88</f>
        <v>0</v>
      </c>
      <c r="S88" s="233">
        <v>0</v>
      </c>
      <c r="T88" s="234">
        <f>S88*H88</f>
        <v>0</v>
      </c>
      <c r="AR88" s="24" t="s">
        <v>280</v>
      </c>
      <c r="AT88" s="24" t="s">
        <v>275</v>
      </c>
      <c r="AU88" s="24" t="s">
        <v>86</v>
      </c>
      <c r="AY88" s="24" t="s">
        <v>273</v>
      </c>
      <c r="BE88" s="235">
        <f>IF(N88="základní",J88,0)</f>
        <v>0</v>
      </c>
      <c r="BF88" s="235">
        <f>IF(N88="snížená",J88,0)</f>
        <v>0</v>
      </c>
      <c r="BG88" s="235">
        <f>IF(N88="zákl. přenesená",J88,0)</f>
        <v>0</v>
      </c>
      <c r="BH88" s="235">
        <f>IF(N88="sníž. přenesená",J88,0)</f>
        <v>0</v>
      </c>
      <c r="BI88" s="235">
        <f>IF(N88="nulová",J88,0)</f>
        <v>0</v>
      </c>
      <c r="BJ88" s="24" t="s">
        <v>84</v>
      </c>
      <c r="BK88" s="235">
        <f>ROUND(I88*H88,2)</f>
        <v>0</v>
      </c>
      <c r="BL88" s="24" t="s">
        <v>280</v>
      </c>
      <c r="BM88" s="24" t="s">
        <v>1993</v>
      </c>
    </row>
    <row r="89" spans="2:47" s="1" customFormat="1" ht="13.5">
      <c r="B89" s="47"/>
      <c r="C89" s="75"/>
      <c r="D89" s="236" t="s">
        <v>282</v>
      </c>
      <c r="E89" s="75"/>
      <c r="F89" s="237" t="s">
        <v>1994</v>
      </c>
      <c r="G89" s="75"/>
      <c r="H89" s="75"/>
      <c r="I89" s="194"/>
      <c r="J89" s="75"/>
      <c r="K89" s="75"/>
      <c r="L89" s="73"/>
      <c r="M89" s="238"/>
      <c r="N89" s="48"/>
      <c r="O89" s="48"/>
      <c r="P89" s="48"/>
      <c r="Q89" s="48"/>
      <c r="R89" s="48"/>
      <c r="S89" s="48"/>
      <c r="T89" s="96"/>
      <c r="AT89" s="24" t="s">
        <v>282</v>
      </c>
      <c r="AU89" s="24" t="s">
        <v>86</v>
      </c>
    </row>
    <row r="90" spans="2:51" s="11" customFormat="1" ht="13.5">
      <c r="B90" s="239"/>
      <c r="C90" s="240"/>
      <c r="D90" s="236" t="s">
        <v>304</v>
      </c>
      <c r="E90" s="241" t="s">
        <v>21</v>
      </c>
      <c r="F90" s="242" t="s">
        <v>1995</v>
      </c>
      <c r="G90" s="240"/>
      <c r="H90" s="243">
        <v>125</v>
      </c>
      <c r="I90" s="244"/>
      <c r="J90" s="240"/>
      <c r="K90" s="240"/>
      <c r="L90" s="245"/>
      <c r="M90" s="246"/>
      <c r="N90" s="247"/>
      <c r="O90" s="247"/>
      <c r="P90" s="247"/>
      <c r="Q90" s="247"/>
      <c r="R90" s="247"/>
      <c r="S90" s="247"/>
      <c r="T90" s="248"/>
      <c r="AT90" s="249" t="s">
        <v>304</v>
      </c>
      <c r="AU90" s="249" t="s">
        <v>86</v>
      </c>
      <c r="AV90" s="11" t="s">
        <v>86</v>
      </c>
      <c r="AW90" s="11" t="s">
        <v>40</v>
      </c>
      <c r="AX90" s="11" t="s">
        <v>84</v>
      </c>
      <c r="AY90" s="249" t="s">
        <v>273</v>
      </c>
    </row>
    <row r="91" spans="2:65" s="1" customFormat="1" ht="25.5" customHeight="1">
      <c r="B91" s="47"/>
      <c r="C91" s="224" t="s">
        <v>86</v>
      </c>
      <c r="D91" s="224" t="s">
        <v>275</v>
      </c>
      <c r="E91" s="225" t="s">
        <v>1996</v>
      </c>
      <c r="F91" s="226" t="s">
        <v>1997</v>
      </c>
      <c r="G91" s="227" t="s">
        <v>295</v>
      </c>
      <c r="H91" s="228">
        <v>125</v>
      </c>
      <c r="I91" s="229"/>
      <c r="J91" s="230">
        <f>ROUND(I91*H91,2)</f>
        <v>0</v>
      </c>
      <c r="K91" s="226" t="s">
        <v>279</v>
      </c>
      <c r="L91" s="73"/>
      <c r="M91" s="231" t="s">
        <v>21</v>
      </c>
      <c r="N91" s="232" t="s">
        <v>47</v>
      </c>
      <c r="O91" s="48"/>
      <c r="P91" s="233">
        <f>O91*H91</f>
        <v>0</v>
      </c>
      <c r="Q91" s="233">
        <v>0.00018</v>
      </c>
      <c r="R91" s="233">
        <f>Q91*H91</f>
        <v>0.022500000000000003</v>
      </c>
      <c r="S91" s="233">
        <v>0</v>
      </c>
      <c r="T91" s="234">
        <f>S91*H91</f>
        <v>0</v>
      </c>
      <c r="AR91" s="24" t="s">
        <v>280</v>
      </c>
      <c r="AT91" s="24" t="s">
        <v>275</v>
      </c>
      <c r="AU91" s="24" t="s">
        <v>86</v>
      </c>
      <c r="AY91" s="24" t="s">
        <v>273</v>
      </c>
      <c r="BE91" s="235">
        <f>IF(N91="základní",J91,0)</f>
        <v>0</v>
      </c>
      <c r="BF91" s="235">
        <f>IF(N91="snížená",J91,0)</f>
        <v>0</v>
      </c>
      <c r="BG91" s="235">
        <f>IF(N91="zákl. přenesená",J91,0)</f>
        <v>0</v>
      </c>
      <c r="BH91" s="235">
        <f>IF(N91="sníž. přenesená",J91,0)</f>
        <v>0</v>
      </c>
      <c r="BI91" s="235">
        <f>IF(N91="nulová",J91,0)</f>
        <v>0</v>
      </c>
      <c r="BJ91" s="24" t="s">
        <v>84</v>
      </c>
      <c r="BK91" s="235">
        <f>ROUND(I91*H91,2)</f>
        <v>0</v>
      </c>
      <c r="BL91" s="24" t="s">
        <v>280</v>
      </c>
      <c r="BM91" s="24" t="s">
        <v>1998</v>
      </c>
    </row>
    <row r="92" spans="2:47" s="1" customFormat="1" ht="13.5">
      <c r="B92" s="47"/>
      <c r="C92" s="75"/>
      <c r="D92" s="236" t="s">
        <v>282</v>
      </c>
      <c r="E92" s="75"/>
      <c r="F92" s="237" t="s">
        <v>1999</v>
      </c>
      <c r="G92" s="75"/>
      <c r="H92" s="75"/>
      <c r="I92" s="194"/>
      <c r="J92" s="75"/>
      <c r="K92" s="75"/>
      <c r="L92" s="73"/>
      <c r="M92" s="238"/>
      <c r="N92" s="48"/>
      <c r="O92" s="48"/>
      <c r="P92" s="48"/>
      <c r="Q92" s="48"/>
      <c r="R92" s="48"/>
      <c r="S92" s="48"/>
      <c r="T92" s="96"/>
      <c r="AT92" s="24" t="s">
        <v>282</v>
      </c>
      <c r="AU92" s="24" t="s">
        <v>86</v>
      </c>
    </row>
    <row r="93" spans="2:65" s="1" customFormat="1" ht="25.5" customHeight="1">
      <c r="B93" s="47"/>
      <c r="C93" s="224" t="s">
        <v>288</v>
      </c>
      <c r="D93" s="224" t="s">
        <v>275</v>
      </c>
      <c r="E93" s="225" t="s">
        <v>2000</v>
      </c>
      <c r="F93" s="226" t="s">
        <v>2001</v>
      </c>
      <c r="G93" s="227" t="s">
        <v>278</v>
      </c>
      <c r="H93" s="228">
        <v>1</v>
      </c>
      <c r="I93" s="229"/>
      <c r="J93" s="230">
        <f>ROUND(I93*H93,2)</f>
        <v>0</v>
      </c>
      <c r="K93" s="226" t="s">
        <v>279</v>
      </c>
      <c r="L93" s="73"/>
      <c r="M93" s="231" t="s">
        <v>21</v>
      </c>
      <c r="N93" s="232" t="s">
        <v>47</v>
      </c>
      <c r="O93" s="48"/>
      <c r="P93" s="233">
        <f>O93*H93</f>
        <v>0</v>
      </c>
      <c r="Q93" s="233">
        <v>0.00014</v>
      </c>
      <c r="R93" s="233">
        <f>Q93*H93</f>
        <v>0.00014</v>
      </c>
      <c r="S93" s="233">
        <v>0</v>
      </c>
      <c r="T93" s="234">
        <f>S93*H93</f>
        <v>0</v>
      </c>
      <c r="AR93" s="24" t="s">
        <v>280</v>
      </c>
      <c r="AT93" s="24" t="s">
        <v>275</v>
      </c>
      <c r="AU93" s="24" t="s">
        <v>86</v>
      </c>
      <c r="AY93" s="24" t="s">
        <v>273</v>
      </c>
      <c r="BE93" s="235">
        <f>IF(N93="základní",J93,0)</f>
        <v>0</v>
      </c>
      <c r="BF93" s="235">
        <f>IF(N93="snížená",J93,0)</f>
        <v>0</v>
      </c>
      <c r="BG93" s="235">
        <f>IF(N93="zákl. přenesená",J93,0)</f>
        <v>0</v>
      </c>
      <c r="BH93" s="235">
        <f>IF(N93="sníž. přenesená",J93,0)</f>
        <v>0</v>
      </c>
      <c r="BI93" s="235">
        <f>IF(N93="nulová",J93,0)</f>
        <v>0</v>
      </c>
      <c r="BJ93" s="24" t="s">
        <v>84</v>
      </c>
      <c r="BK93" s="235">
        <f>ROUND(I93*H93,2)</f>
        <v>0</v>
      </c>
      <c r="BL93" s="24" t="s">
        <v>280</v>
      </c>
      <c r="BM93" s="24" t="s">
        <v>2002</v>
      </c>
    </row>
    <row r="94" spans="2:65" s="1" customFormat="1" ht="25.5" customHeight="1">
      <c r="B94" s="47"/>
      <c r="C94" s="224" t="s">
        <v>280</v>
      </c>
      <c r="D94" s="224" t="s">
        <v>275</v>
      </c>
      <c r="E94" s="225" t="s">
        <v>2003</v>
      </c>
      <c r="F94" s="226" t="s">
        <v>2004</v>
      </c>
      <c r="G94" s="227" t="s">
        <v>278</v>
      </c>
      <c r="H94" s="228">
        <v>1</v>
      </c>
      <c r="I94" s="229"/>
      <c r="J94" s="230">
        <f>ROUND(I94*H94,2)</f>
        <v>0</v>
      </c>
      <c r="K94" s="226" t="s">
        <v>279</v>
      </c>
      <c r="L94" s="73"/>
      <c r="M94" s="231" t="s">
        <v>21</v>
      </c>
      <c r="N94" s="232" t="s">
        <v>47</v>
      </c>
      <c r="O94" s="48"/>
      <c r="P94" s="233">
        <f>O94*H94</f>
        <v>0</v>
      </c>
      <c r="Q94" s="233">
        <v>0</v>
      </c>
      <c r="R94" s="233">
        <f>Q94*H94</f>
        <v>0</v>
      </c>
      <c r="S94" s="233">
        <v>0</v>
      </c>
      <c r="T94" s="234">
        <f>S94*H94</f>
        <v>0</v>
      </c>
      <c r="AR94" s="24" t="s">
        <v>280</v>
      </c>
      <c r="AT94" s="24" t="s">
        <v>275</v>
      </c>
      <c r="AU94" s="24" t="s">
        <v>86</v>
      </c>
      <c r="AY94" s="24" t="s">
        <v>273</v>
      </c>
      <c r="BE94" s="235">
        <f>IF(N94="základní",J94,0)</f>
        <v>0</v>
      </c>
      <c r="BF94" s="235">
        <f>IF(N94="snížená",J94,0)</f>
        <v>0</v>
      </c>
      <c r="BG94" s="235">
        <f>IF(N94="zákl. přenesená",J94,0)</f>
        <v>0</v>
      </c>
      <c r="BH94" s="235">
        <f>IF(N94="sníž. přenesená",J94,0)</f>
        <v>0</v>
      </c>
      <c r="BI94" s="235">
        <f>IF(N94="nulová",J94,0)</f>
        <v>0</v>
      </c>
      <c r="BJ94" s="24" t="s">
        <v>84</v>
      </c>
      <c r="BK94" s="235">
        <f>ROUND(I94*H94,2)</f>
        <v>0</v>
      </c>
      <c r="BL94" s="24" t="s">
        <v>280</v>
      </c>
      <c r="BM94" s="24" t="s">
        <v>2005</v>
      </c>
    </row>
    <row r="95" spans="2:65" s="1" customFormat="1" ht="25.5" customHeight="1">
      <c r="B95" s="47"/>
      <c r="C95" s="224" t="s">
        <v>298</v>
      </c>
      <c r="D95" s="224" t="s">
        <v>275</v>
      </c>
      <c r="E95" s="225" t="s">
        <v>289</v>
      </c>
      <c r="F95" s="226" t="s">
        <v>290</v>
      </c>
      <c r="G95" s="227" t="s">
        <v>278</v>
      </c>
      <c r="H95" s="228">
        <v>1</v>
      </c>
      <c r="I95" s="229"/>
      <c r="J95" s="230">
        <f>ROUND(I95*H95,2)</f>
        <v>0</v>
      </c>
      <c r="K95" s="226" t="s">
        <v>279</v>
      </c>
      <c r="L95" s="73"/>
      <c r="M95" s="231" t="s">
        <v>21</v>
      </c>
      <c r="N95" s="232" t="s">
        <v>47</v>
      </c>
      <c r="O95" s="48"/>
      <c r="P95" s="233">
        <f>O95*H95</f>
        <v>0</v>
      </c>
      <c r="Q95" s="233">
        <v>5E-05</v>
      </c>
      <c r="R95" s="233">
        <f>Q95*H95</f>
        <v>5E-05</v>
      </c>
      <c r="S95" s="233">
        <v>0</v>
      </c>
      <c r="T95" s="234">
        <f>S95*H95</f>
        <v>0</v>
      </c>
      <c r="AR95" s="24" t="s">
        <v>280</v>
      </c>
      <c r="AT95" s="24" t="s">
        <v>275</v>
      </c>
      <c r="AU95" s="24" t="s">
        <v>86</v>
      </c>
      <c r="AY95" s="24" t="s">
        <v>273</v>
      </c>
      <c r="BE95" s="235">
        <f>IF(N95="základní",J95,0)</f>
        <v>0</v>
      </c>
      <c r="BF95" s="235">
        <f>IF(N95="snížená",J95,0)</f>
        <v>0</v>
      </c>
      <c r="BG95" s="235">
        <f>IF(N95="zákl. přenesená",J95,0)</f>
        <v>0</v>
      </c>
      <c r="BH95" s="235">
        <f>IF(N95="sníž. přenesená",J95,0)</f>
        <v>0</v>
      </c>
      <c r="BI95" s="235">
        <f>IF(N95="nulová",J95,0)</f>
        <v>0</v>
      </c>
      <c r="BJ95" s="24" t="s">
        <v>84</v>
      </c>
      <c r="BK95" s="235">
        <f>ROUND(I95*H95,2)</f>
        <v>0</v>
      </c>
      <c r="BL95" s="24" t="s">
        <v>280</v>
      </c>
      <c r="BM95" s="24" t="s">
        <v>2006</v>
      </c>
    </row>
    <row r="96" spans="2:65" s="1" customFormat="1" ht="51" customHeight="1">
      <c r="B96" s="47"/>
      <c r="C96" s="224" t="s">
        <v>192</v>
      </c>
      <c r="D96" s="224" t="s">
        <v>275</v>
      </c>
      <c r="E96" s="225" t="s">
        <v>2007</v>
      </c>
      <c r="F96" s="226" t="s">
        <v>2008</v>
      </c>
      <c r="G96" s="227" t="s">
        <v>295</v>
      </c>
      <c r="H96" s="228">
        <v>17</v>
      </c>
      <c r="I96" s="229"/>
      <c r="J96" s="230">
        <f>ROUND(I96*H96,2)</f>
        <v>0</v>
      </c>
      <c r="K96" s="226" t="s">
        <v>279</v>
      </c>
      <c r="L96" s="73"/>
      <c r="M96" s="231" t="s">
        <v>21</v>
      </c>
      <c r="N96" s="232" t="s">
        <v>47</v>
      </c>
      <c r="O96" s="48"/>
      <c r="P96" s="233">
        <f>O96*H96</f>
        <v>0</v>
      </c>
      <c r="Q96" s="233">
        <v>0</v>
      </c>
      <c r="R96" s="233">
        <f>Q96*H96</f>
        <v>0</v>
      </c>
      <c r="S96" s="233">
        <v>0.255</v>
      </c>
      <c r="T96" s="234">
        <f>S96*H96</f>
        <v>4.335</v>
      </c>
      <c r="AR96" s="24" t="s">
        <v>280</v>
      </c>
      <c r="AT96" s="24" t="s">
        <v>275</v>
      </c>
      <c r="AU96" s="24" t="s">
        <v>86</v>
      </c>
      <c r="AY96" s="24" t="s">
        <v>273</v>
      </c>
      <c r="BE96" s="235">
        <f>IF(N96="základní",J96,0)</f>
        <v>0</v>
      </c>
      <c r="BF96" s="235">
        <f>IF(N96="snížená",J96,0)</f>
        <v>0</v>
      </c>
      <c r="BG96" s="235">
        <f>IF(N96="zákl. přenesená",J96,0)</f>
        <v>0</v>
      </c>
      <c r="BH96" s="235">
        <f>IF(N96="sníž. přenesená",J96,0)</f>
        <v>0</v>
      </c>
      <c r="BI96" s="235">
        <f>IF(N96="nulová",J96,0)</f>
        <v>0</v>
      </c>
      <c r="BJ96" s="24" t="s">
        <v>84</v>
      </c>
      <c r="BK96" s="235">
        <f>ROUND(I96*H96,2)</f>
        <v>0</v>
      </c>
      <c r="BL96" s="24" t="s">
        <v>280</v>
      </c>
      <c r="BM96" s="24" t="s">
        <v>2009</v>
      </c>
    </row>
    <row r="97" spans="2:47" s="1" customFormat="1" ht="13.5">
      <c r="B97" s="47"/>
      <c r="C97" s="75"/>
      <c r="D97" s="236" t="s">
        <v>282</v>
      </c>
      <c r="E97" s="75"/>
      <c r="F97" s="237" t="s">
        <v>297</v>
      </c>
      <c r="G97" s="75"/>
      <c r="H97" s="75"/>
      <c r="I97" s="194"/>
      <c r="J97" s="75"/>
      <c r="K97" s="75"/>
      <c r="L97" s="73"/>
      <c r="M97" s="238"/>
      <c r="N97" s="48"/>
      <c r="O97" s="48"/>
      <c r="P97" s="48"/>
      <c r="Q97" s="48"/>
      <c r="R97" s="48"/>
      <c r="S97" s="48"/>
      <c r="T97" s="96"/>
      <c r="AT97" s="24" t="s">
        <v>282</v>
      </c>
      <c r="AU97" s="24" t="s">
        <v>86</v>
      </c>
    </row>
    <row r="98" spans="2:47" s="1" customFormat="1" ht="13.5">
      <c r="B98" s="47"/>
      <c r="C98" s="75"/>
      <c r="D98" s="236" t="s">
        <v>352</v>
      </c>
      <c r="E98" s="75"/>
      <c r="F98" s="237" t="s">
        <v>2010</v>
      </c>
      <c r="G98" s="75"/>
      <c r="H98" s="75"/>
      <c r="I98" s="194"/>
      <c r="J98" s="75"/>
      <c r="K98" s="75"/>
      <c r="L98" s="73"/>
      <c r="M98" s="238"/>
      <c r="N98" s="48"/>
      <c r="O98" s="48"/>
      <c r="P98" s="48"/>
      <c r="Q98" s="48"/>
      <c r="R98" s="48"/>
      <c r="S98" s="48"/>
      <c r="T98" s="96"/>
      <c r="AT98" s="24" t="s">
        <v>352</v>
      </c>
      <c r="AU98" s="24" t="s">
        <v>86</v>
      </c>
    </row>
    <row r="99" spans="2:51" s="11" customFormat="1" ht="13.5">
      <c r="B99" s="239"/>
      <c r="C99" s="240"/>
      <c r="D99" s="236" t="s">
        <v>304</v>
      </c>
      <c r="E99" s="241" t="s">
        <v>21</v>
      </c>
      <c r="F99" s="242" t="s">
        <v>2011</v>
      </c>
      <c r="G99" s="240"/>
      <c r="H99" s="243">
        <v>10.2</v>
      </c>
      <c r="I99" s="244"/>
      <c r="J99" s="240"/>
      <c r="K99" s="240"/>
      <c r="L99" s="245"/>
      <c r="M99" s="246"/>
      <c r="N99" s="247"/>
      <c r="O99" s="247"/>
      <c r="P99" s="247"/>
      <c r="Q99" s="247"/>
      <c r="R99" s="247"/>
      <c r="S99" s="247"/>
      <c r="T99" s="248"/>
      <c r="AT99" s="249" t="s">
        <v>304</v>
      </c>
      <c r="AU99" s="249" t="s">
        <v>86</v>
      </c>
      <c r="AV99" s="11" t="s">
        <v>86</v>
      </c>
      <c r="AW99" s="11" t="s">
        <v>40</v>
      </c>
      <c r="AX99" s="11" t="s">
        <v>76</v>
      </c>
      <c r="AY99" s="249" t="s">
        <v>273</v>
      </c>
    </row>
    <row r="100" spans="2:51" s="11" customFormat="1" ht="13.5">
      <c r="B100" s="239"/>
      <c r="C100" s="240"/>
      <c r="D100" s="236" t="s">
        <v>304</v>
      </c>
      <c r="E100" s="241" t="s">
        <v>21</v>
      </c>
      <c r="F100" s="242" t="s">
        <v>2012</v>
      </c>
      <c r="G100" s="240"/>
      <c r="H100" s="243">
        <v>6.8</v>
      </c>
      <c r="I100" s="244"/>
      <c r="J100" s="240"/>
      <c r="K100" s="240"/>
      <c r="L100" s="245"/>
      <c r="M100" s="246"/>
      <c r="N100" s="247"/>
      <c r="O100" s="247"/>
      <c r="P100" s="247"/>
      <c r="Q100" s="247"/>
      <c r="R100" s="247"/>
      <c r="S100" s="247"/>
      <c r="T100" s="248"/>
      <c r="AT100" s="249" t="s">
        <v>304</v>
      </c>
      <c r="AU100" s="249" t="s">
        <v>86</v>
      </c>
      <c r="AV100" s="11" t="s">
        <v>86</v>
      </c>
      <c r="AW100" s="11" t="s">
        <v>40</v>
      </c>
      <c r="AX100" s="11" t="s">
        <v>76</v>
      </c>
      <c r="AY100" s="249" t="s">
        <v>273</v>
      </c>
    </row>
    <row r="101" spans="2:51" s="12" customFormat="1" ht="13.5">
      <c r="B101" s="250"/>
      <c r="C101" s="251"/>
      <c r="D101" s="236" t="s">
        <v>304</v>
      </c>
      <c r="E101" s="252" t="s">
        <v>21</v>
      </c>
      <c r="F101" s="253" t="s">
        <v>338</v>
      </c>
      <c r="G101" s="251"/>
      <c r="H101" s="254">
        <v>17</v>
      </c>
      <c r="I101" s="255"/>
      <c r="J101" s="251"/>
      <c r="K101" s="251"/>
      <c r="L101" s="256"/>
      <c r="M101" s="257"/>
      <c r="N101" s="258"/>
      <c r="O101" s="258"/>
      <c r="P101" s="258"/>
      <c r="Q101" s="258"/>
      <c r="R101" s="258"/>
      <c r="S101" s="258"/>
      <c r="T101" s="259"/>
      <c r="AT101" s="260" t="s">
        <v>304</v>
      </c>
      <c r="AU101" s="260" t="s">
        <v>86</v>
      </c>
      <c r="AV101" s="12" t="s">
        <v>280</v>
      </c>
      <c r="AW101" s="12" t="s">
        <v>40</v>
      </c>
      <c r="AX101" s="12" t="s">
        <v>84</v>
      </c>
      <c r="AY101" s="260" t="s">
        <v>273</v>
      </c>
    </row>
    <row r="102" spans="2:65" s="1" customFormat="1" ht="51" customHeight="1">
      <c r="B102" s="47"/>
      <c r="C102" s="224" t="s">
        <v>311</v>
      </c>
      <c r="D102" s="224" t="s">
        <v>275</v>
      </c>
      <c r="E102" s="225" t="s">
        <v>2013</v>
      </c>
      <c r="F102" s="226" t="s">
        <v>2014</v>
      </c>
      <c r="G102" s="227" t="s">
        <v>295</v>
      </c>
      <c r="H102" s="228">
        <v>18.7</v>
      </c>
      <c r="I102" s="229"/>
      <c r="J102" s="230">
        <f>ROUND(I102*H102,2)</f>
        <v>0</v>
      </c>
      <c r="K102" s="226" t="s">
        <v>279</v>
      </c>
      <c r="L102" s="73"/>
      <c r="M102" s="231" t="s">
        <v>21</v>
      </c>
      <c r="N102" s="232" t="s">
        <v>47</v>
      </c>
      <c r="O102" s="48"/>
      <c r="P102" s="233">
        <f>O102*H102</f>
        <v>0</v>
      </c>
      <c r="Q102" s="233">
        <v>0</v>
      </c>
      <c r="R102" s="233">
        <f>Q102*H102</f>
        <v>0</v>
      </c>
      <c r="S102" s="233">
        <v>0.26</v>
      </c>
      <c r="T102" s="234">
        <f>S102*H102</f>
        <v>4.862</v>
      </c>
      <c r="AR102" s="24" t="s">
        <v>280</v>
      </c>
      <c r="AT102" s="24" t="s">
        <v>275</v>
      </c>
      <c r="AU102" s="24" t="s">
        <v>86</v>
      </c>
      <c r="AY102" s="24" t="s">
        <v>273</v>
      </c>
      <c r="BE102" s="235">
        <f>IF(N102="základní",J102,0)</f>
        <v>0</v>
      </c>
      <c r="BF102" s="235">
        <f>IF(N102="snížená",J102,0)</f>
        <v>0</v>
      </c>
      <c r="BG102" s="235">
        <f>IF(N102="zákl. přenesená",J102,0)</f>
        <v>0</v>
      </c>
      <c r="BH102" s="235">
        <f>IF(N102="sníž. přenesená",J102,0)</f>
        <v>0</v>
      </c>
      <c r="BI102" s="235">
        <f>IF(N102="nulová",J102,0)</f>
        <v>0</v>
      </c>
      <c r="BJ102" s="24" t="s">
        <v>84</v>
      </c>
      <c r="BK102" s="235">
        <f>ROUND(I102*H102,2)</f>
        <v>0</v>
      </c>
      <c r="BL102" s="24" t="s">
        <v>280</v>
      </c>
      <c r="BM102" s="24" t="s">
        <v>2015</v>
      </c>
    </row>
    <row r="103" spans="2:47" s="1" customFormat="1" ht="13.5">
      <c r="B103" s="47"/>
      <c r="C103" s="75"/>
      <c r="D103" s="236" t="s">
        <v>282</v>
      </c>
      <c r="E103" s="75"/>
      <c r="F103" s="237" t="s">
        <v>297</v>
      </c>
      <c r="G103" s="75"/>
      <c r="H103" s="75"/>
      <c r="I103" s="194"/>
      <c r="J103" s="75"/>
      <c r="K103" s="75"/>
      <c r="L103" s="73"/>
      <c r="M103" s="238"/>
      <c r="N103" s="48"/>
      <c r="O103" s="48"/>
      <c r="P103" s="48"/>
      <c r="Q103" s="48"/>
      <c r="R103" s="48"/>
      <c r="S103" s="48"/>
      <c r="T103" s="96"/>
      <c r="AT103" s="24" t="s">
        <v>282</v>
      </c>
      <c r="AU103" s="24" t="s">
        <v>86</v>
      </c>
    </row>
    <row r="104" spans="2:47" s="1" customFormat="1" ht="13.5">
      <c r="B104" s="47"/>
      <c r="C104" s="75"/>
      <c r="D104" s="236" t="s">
        <v>352</v>
      </c>
      <c r="E104" s="75"/>
      <c r="F104" s="237" t="s">
        <v>2010</v>
      </c>
      <c r="G104" s="75"/>
      <c r="H104" s="75"/>
      <c r="I104" s="194"/>
      <c r="J104" s="75"/>
      <c r="K104" s="75"/>
      <c r="L104" s="73"/>
      <c r="M104" s="238"/>
      <c r="N104" s="48"/>
      <c r="O104" s="48"/>
      <c r="P104" s="48"/>
      <c r="Q104" s="48"/>
      <c r="R104" s="48"/>
      <c r="S104" s="48"/>
      <c r="T104" s="96"/>
      <c r="AT104" s="24" t="s">
        <v>352</v>
      </c>
      <c r="AU104" s="24" t="s">
        <v>86</v>
      </c>
    </row>
    <row r="105" spans="2:51" s="11" customFormat="1" ht="13.5">
      <c r="B105" s="239"/>
      <c r="C105" s="240"/>
      <c r="D105" s="236" t="s">
        <v>304</v>
      </c>
      <c r="E105" s="241" t="s">
        <v>21</v>
      </c>
      <c r="F105" s="242" t="s">
        <v>2012</v>
      </c>
      <c r="G105" s="240"/>
      <c r="H105" s="243">
        <v>6.8</v>
      </c>
      <c r="I105" s="244"/>
      <c r="J105" s="240"/>
      <c r="K105" s="240"/>
      <c r="L105" s="245"/>
      <c r="M105" s="246"/>
      <c r="N105" s="247"/>
      <c r="O105" s="247"/>
      <c r="P105" s="247"/>
      <c r="Q105" s="247"/>
      <c r="R105" s="247"/>
      <c r="S105" s="247"/>
      <c r="T105" s="248"/>
      <c r="AT105" s="249" t="s">
        <v>304</v>
      </c>
      <c r="AU105" s="249" t="s">
        <v>86</v>
      </c>
      <c r="AV105" s="11" t="s">
        <v>86</v>
      </c>
      <c r="AW105" s="11" t="s">
        <v>40</v>
      </c>
      <c r="AX105" s="11" t="s">
        <v>76</v>
      </c>
      <c r="AY105" s="249" t="s">
        <v>273</v>
      </c>
    </row>
    <row r="106" spans="2:51" s="11" customFormat="1" ht="13.5">
      <c r="B106" s="239"/>
      <c r="C106" s="240"/>
      <c r="D106" s="236" t="s">
        <v>304</v>
      </c>
      <c r="E106" s="241" t="s">
        <v>21</v>
      </c>
      <c r="F106" s="242" t="s">
        <v>2016</v>
      </c>
      <c r="G106" s="240"/>
      <c r="H106" s="243">
        <v>11.9</v>
      </c>
      <c r="I106" s="244"/>
      <c r="J106" s="240"/>
      <c r="K106" s="240"/>
      <c r="L106" s="245"/>
      <c r="M106" s="246"/>
      <c r="N106" s="247"/>
      <c r="O106" s="247"/>
      <c r="P106" s="247"/>
      <c r="Q106" s="247"/>
      <c r="R106" s="247"/>
      <c r="S106" s="247"/>
      <c r="T106" s="248"/>
      <c r="AT106" s="249" t="s">
        <v>304</v>
      </c>
      <c r="AU106" s="249" t="s">
        <v>86</v>
      </c>
      <c r="AV106" s="11" t="s">
        <v>86</v>
      </c>
      <c r="AW106" s="11" t="s">
        <v>40</v>
      </c>
      <c r="AX106" s="11" t="s">
        <v>76</v>
      </c>
      <c r="AY106" s="249" t="s">
        <v>273</v>
      </c>
    </row>
    <row r="107" spans="2:51" s="12" customFormat="1" ht="13.5">
      <c r="B107" s="250"/>
      <c r="C107" s="251"/>
      <c r="D107" s="236" t="s">
        <v>304</v>
      </c>
      <c r="E107" s="252" t="s">
        <v>21</v>
      </c>
      <c r="F107" s="253" t="s">
        <v>2017</v>
      </c>
      <c r="G107" s="251"/>
      <c r="H107" s="254">
        <v>18.7</v>
      </c>
      <c r="I107" s="255"/>
      <c r="J107" s="251"/>
      <c r="K107" s="251"/>
      <c r="L107" s="256"/>
      <c r="M107" s="257"/>
      <c r="N107" s="258"/>
      <c r="O107" s="258"/>
      <c r="P107" s="258"/>
      <c r="Q107" s="258"/>
      <c r="R107" s="258"/>
      <c r="S107" s="258"/>
      <c r="T107" s="259"/>
      <c r="AT107" s="260" t="s">
        <v>304</v>
      </c>
      <c r="AU107" s="260" t="s">
        <v>86</v>
      </c>
      <c r="AV107" s="12" t="s">
        <v>280</v>
      </c>
      <c r="AW107" s="12" t="s">
        <v>40</v>
      </c>
      <c r="AX107" s="12" t="s">
        <v>84</v>
      </c>
      <c r="AY107" s="260" t="s">
        <v>273</v>
      </c>
    </row>
    <row r="108" spans="2:65" s="1" customFormat="1" ht="38.25" customHeight="1">
      <c r="B108" s="47"/>
      <c r="C108" s="224" t="s">
        <v>318</v>
      </c>
      <c r="D108" s="224" t="s">
        <v>275</v>
      </c>
      <c r="E108" s="225" t="s">
        <v>2018</v>
      </c>
      <c r="F108" s="226" t="s">
        <v>2019</v>
      </c>
      <c r="G108" s="227" t="s">
        <v>295</v>
      </c>
      <c r="H108" s="228">
        <v>314</v>
      </c>
      <c r="I108" s="229"/>
      <c r="J108" s="230">
        <f>ROUND(I108*H108,2)</f>
        <v>0</v>
      </c>
      <c r="K108" s="226" t="s">
        <v>279</v>
      </c>
      <c r="L108" s="73"/>
      <c r="M108" s="231" t="s">
        <v>21</v>
      </c>
      <c r="N108" s="232" t="s">
        <v>47</v>
      </c>
      <c r="O108" s="48"/>
      <c r="P108" s="233">
        <f>O108*H108</f>
        <v>0</v>
      </c>
      <c r="Q108" s="233">
        <v>0</v>
      </c>
      <c r="R108" s="233">
        <f>Q108*H108</f>
        <v>0</v>
      </c>
      <c r="S108" s="233">
        <v>0.29</v>
      </c>
      <c r="T108" s="234">
        <f>S108*H108</f>
        <v>91.05999999999999</v>
      </c>
      <c r="AR108" s="24" t="s">
        <v>280</v>
      </c>
      <c r="AT108" s="24" t="s">
        <v>275</v>
      </c>
      <c r="AU108" s="24" t="s">
        <v>86</v>
      </c>
      <c r="AY108" s="24" t="s">
        <v>273</v>
      </c>
      <c r="BE108" s="235">
        <f>IF(N108="základní",J108,0)</f>
        <v>0</v>
      </c>
      <c r="BF108" s="235">
        <f>IF(N108="snížená",J108,0)</f>
        <v>0</v>
      </c>
      <c r="BG108" s="235">
        <f>IF(N108="zákl. přenesená",J108,0)</f>
        <v>0</v>
      </c>
      <c r="BH108" s="235">
        <f>IF(N108="sníž. přenesená",J108,0)</f>
        <v>0</v>
      </c>
      <c r="BI108" s="235">
        <f>IF(N108="nulová",J108,0)</f>
        <v>0</v>
      </c>
      <c r="BJ108" s="24" t="s">
        <v>84</v>
      </c>
      <c r="BK108" s="235">
        <f>ROUND(I108*H108,2)</f>
        <v>0</v>
      </c>
      <c r="BL108" s="24" t="s">
        <v>280</v>
      </c>
      <c r="BM108" s="24" t="s">
        <v>2020</v>
      </c>
    </row>
    <row r="109" spans="2:47" s="1" customFormat="1" ht="13.5">
      <c r="B109" s="47"/>
      <c r="C109" s="75"/>
      <c r="D109" s="236" t="s">
        <v>282</v>
      </c>
      <c r="E109" s="75"/>
      <c r="F109" s="237" t="s">
        <v>2021</v>
      </c>
      <c r="G109" s="75"/>
      <c r="H109" s="75"/>
      <c r="I109" s="194"/>
      <c r="J109" s="75"/>
      <c r="K109" s="75"/>
      <c r="L109" s="73"/>
      <c r="M109" s="238"/>
      <c r="N109" s="48"/>
      <c r="O109" s="48"/>
      <c r="P109" s="48"/>
      <c r="Q109" s="48"/>
      <c r="R109" s="48"/>
      <c r="S109" s="48"/>
      <c r="T109" s="96"/>
      <c r="AT109" s="24" t="s">
        <v>282</v>
      </c>
      <c r="AU109" s="24" t="s">
        <v>86</v>
      </c>
    </row>
    <row r="110" spans="2:51" s="11" customFormat="1" ht="13.5">
      <c r="B110" s="239"/>
      <c r="C110" s="240"/>
      <c r="D110" s="236" t="s">
        <v>304</v>
      </c>
      <c r="E110" s="241" t="s">
        <v>21</v>
      </c>
      <c r="F110" s="242" t="s">
        <v>2022</v>
      </c>
      <c r="G110" s="240"/>
      <c r="H110" s="243">
        <v>92.4</v>
      </c>
      <c r="I110" s="244"/>
      <c r="J110" s="240"/>
      <c r="K110" s="240"/>
      <c r="L110" s="245"/>
      <c r="M110" s="246"/>
      <c r="N110" s="247"/>
      <c r="O110" s="247"/>
      <c r="P110" s="247"/>
      <c r="Q110" s="247"/>
      <c r="R110" s="247"/>
      <c r="S110" s="247"/>
      <c r="T110" s="248"/>
      <c r="AT110" s="249" t="s">
        <v>304</v>
      </c>
      <c r="AU110" s="249" t="s">
        <v>86</v>
      </c>
      <c r="AV110" s="11" t="s">
        <v>86</v>
      </c>
      <c r="AW110" s="11" t="s">
        <v>40</v>
      </c>
      <c r="AX110" s="11" t="s">
        <v>76</v>
      </c>
      <c r="AY110" s="249" t="s">
        <v>273</v>
      </c>
    </row>
    <row r="111" spans="2:51" s="11" customFormat="1" ht="13.5">
      <c r="B111" s="239"/>
      <c r="C111" s="240"/>
      <c r="D111" s="236" t="s">
        <v>304</v>
      </c>
      <c r="E111" s="241" t="s">
        <v>21</v>
      </c>
      <c r="F111" s="242" t="s">
        <v>2023</v>
      </c>
      <c r="G111" s="240"/>
      <c r="H111" s="243">
        <v>196</v>
      </c>
      <c r="I111" s="244"/>
      <c r="J111" s="240"/>
      <c r="K111" s="240"/>
      <c r="L111" s="245"/>
      <c r="M111" s="246"/>
      <c r="N111" s="247"/>
      <c r="O111" s="247"/>
      <c r="P111" s="247"/>
      <c r="Q111" s="247"/>
      <c r="R111" s="247"/>
      <c r="S111" s="247"/>
      <c r="T111" s="248"/>
      <c r="AT111" s="249" t="s">
        <v>304</v>
      </c>
      <c r="AU111" s="249" t="s">
        <v>86</v>
      </c>
      <c r="AV111" s="11" t="s">
        <v>86</v>
      </c>
      <c r="AW111" s="11" t="s">
        <v>40</v>
      </c>
      <c r="AX111" s="11" t="s">
        <v>76</v>
      </c>
      <c r="AY111" s="249" t="s">
        <v>273</v>
      </c>
    </row>
    <row r="112" spans="2:51" s="14" customFormat="1" ht="13.5">
      <c r="B112" s="281"/>
      <c r="C112" s="282"/>
      <c r="D112" s="236" t="s">
        <v>304</v>
      </c>
      <c r="E112" s="283" t="s">
        <v>21</v>
      </c>
      <c r="F112" s="284" t="s">
        <v>2024</v>
      </c>
      <c r="G112" s="282"/>
      <c r="H112" s="285">
        <v>288.4</v>
      </c>
      <c r="I112" s="286"/>
      <c r="J112" s="282"/>
      <c r="K112" s="282"/>
      <c r="L112" s="287"/>
      <c r="M112" s="288"/>
      <c r="N112" s="289"/>
      <c r="O112" s="289"/>
      <c r="P112" s="289"/>
      <c r="Q112" s="289"/>
      <c r="R112" s="289"/>
      <c r="S112" s="289"/>
      <c r="T112" s="290"/>
      <c r="AT112" s="291" t="s">
        <v>304</v>
      </c>
      <c r="AU112" s="291" t="s">
        <v>86</v>
      </c>
      <c r="AV112" s="14" t="s">
        <v>288</v>
      </c>
      <c r="AW112" s="14" t="s">
        <v>40</v>
      </c>
      <c r="AX112" s="14" t="s">
        <v>76</v>
      </c>
      <c r="AY112" s="291" t="s">
        <v>273</v>
      </c>
    </row>
    <row r="113" spans="2:51" s="11" customFormat="1" ht="13.5">
      <c r="B113" s="239"/>
      <c r="C113" s="240"/>
      <c r="D113" s="236" t="s">
        <v>304</v>
      </c>
      <c r="E113" s="241" t="s">
        <v>21</v>
      </c>
      <c r="F113" s="242" t="s">
        <v>2025</v>
      </c>
      <c r="G113" s="240"/>
      <c r="H113" s="243">
        <v>25.6</v>
      </c>
      <c r="I113" s="244"/>
      <c r="J113" s="240"/>
      <c r="K113" s="240"/>
      <c r="L113" s="245"/>
      <c r="M113" s="246"/>
      <c r="N113" s="247"/>
      <c r="O113" s="247"/>
      <c r="P113" s="247"/>
      <c r="Q113" s="247"/>
      <c r="R113" s="247"/>
      <c r="S113" s="247"/>
      <c r="T113" s="248"/>
      <c r="AT113" s="249" t="s">
        <v>304</v>
      </c>
      <c r="AU113" s="249" t="s">
        <v>86</v>
      </c>
      <c r="AV113" s="11" t="s">
        <v>86</v>
      </c>
      <c r="AW113" s="11" t="s">
        <v>40</v>
      </c>
      <c r="AX113" s="11" t="s">
        <v>76</v>
      </c>
      <c r="AY113" s="249" t="s">
        <v>273</v>
      </c>
    </row>
    <row r="114" spans="2:51" s="14" customFormat="1" ht="13.5">
      <c r="B114" s="281"/>
      <c r="C114" s="282"/>
      <c r="D114" s="236" t="s">
        <v>304</v>
      </c>
      <c r="E114" s="283" t="s">
        <v>21</v>
      </c>
      <c r="F114" s="284" t="s">
        <v>2026</v>
      </c>
      <c r="G114" s="282"/>
      <c r="H114" s="285">
        <v>25.6</v>
      </c>
      <c r="I114" s="286"/>
      <c r="J114" s="282"/>
      <c r="K114" s="282"/>
      <c r="L114" s="287"/>
      <c r="M114" s="288"/>
      <c r="N114" s="289"/>
      <c r="O114" s="289"/>
      <c r="P114" s="289"/>
      <c r="Q114" s="289"/>
      <c r="R114" s="289"/>
      <c r="S114" s="289"/>
      <c r="T114" s="290"/>
      <c r="AT114" s="291" t="s">
        <v>304</v>
      </c>
      <c r="AU114" s="291" t="s">
        <v>86</v>
      </c>
      <c r="AV114" s="14" t="s">
        <v>288</v>
      </c>
      <c r="AW114" s="14" t="s">
        <v>40</v>
      </c>
      <c r="AX114" s="14" t="s">
        <v>76</v>
      </c>
      <c r="AY114" s="291" t="s">
        <v>273</v>
      </c>
    </row>
    <row r="115" spans="2:51" s="12" customFormat="1" ht="13.5">
      <c r="B115" s="250"/>
      <c r="C115" s="251"/>
      <c r="D115" s="236" t="s">
        <v>304</v>
      </c>
      <c r="E115" s="252" t="s">
        <v>21</v>
      </c>
      <c r="F115" s="253" t="s">
        <v>338</v>
      </c>
      <c r="G115" s="251"/>
      <c r="H115" s="254">
        <v>314</v>
      </c>
      <c r="I115" s="255"/>
      <c r="J115" s="251"/>
      <c r="K115" s="251"/>
      <c r="L115" s="256"/>
      <c r="M115" s="257"/>
      <c r="N115" s="258"/>
      <c r="O115" s="258"/>
      <c r="P115" s="258"/>
      <c r="Q115" s="258"/>
      <c r="R115" s="258"/>
      <c r="S115" s="258"/>
      <c r="T115" s="259"/>
      <c r="AT115" s="260" t="s">
        <v>304</v>
      </c>
      <c r="AU115" s="260" t="s">
        <v>86</v>
      </c>
      <c r="AV115" s="12" t="s">
        <v>280</v>
      </c>
      <c r="AW115" s="12" t="s">
        <v>40</v>
      </c>
      <c r="AX115" s="12" t="s">
        <v>84</v>
      </c>
      <c r="AY115" s="260" t="s">
        <v>273</v>
      </c>
    </row>
    <row r="116" spans="2:65" s="1" customFormat="1" ht="38.25" customHeight="1">
      <c r="B116" s="47"/>
      <c r="C116" s="224" t="s">
        <v>323</v>
      </c>
      <c r="D116" s="224" t="s">
        <v>275</v>
      </c>
      <c r="E116" s="225" t="s">
        <v>2027</v>
      </c>
      <c r="F116" s="226" t="s">
        <v>2028</v>
      </c>
      <c r="G116" s="227" t="s">
        <v>295</v>
      </c>
      <c r="H116" s="228">
        <v>288.4</v>
      </c>
      <c r="I116" s="229"/>
      <c r="J116" s="230">
        <f>ROUND(I116*H116,2)</f>
        <v>0</v>
      </c>
      <c r="K116" s="226" t="s">
        <v>279</v>
      </c>
      <c r="L116" s="73"/>
      <c r="M116" s="231" t="s">
        <v>21</v>
      </c>
      <c r="N116" s="232" t="s">
        <v>47</v>
      </c>
      <c r="O116" s="48"/>
      <c r="P116" s="233">
        <f>O116*H116</f>
        <v>0</v>
      </c>
      <c r="Q116" s="233">
        <v>0</v>
      </c>
      <c r="R116" s="233">
        <f>Q116*H116</f>
        <v>0</v>
      </c>
      <c r="S116" s="233">
        <v>0.325</v>
      </c>
      <c r="T116" s="234">
        <f>S116*H116</f>
        <v>93.72999999999999</v>
      </c>
      <c r="AR116" s="24" t="s">
        <v>280</v>
      </c>
      <c r="AT116" s="24" t="s">
        <v>275</v>
      </c>
      <c r="AU116" s="24" t="s">
        <v>86</v>
      </c>
      <c r="AY116" s="24" t="s">
        <v>273</v>
      </c>
      <c r="BE116" s="235">
        <f>IF(N116="základní",J116,0)</f>
        <v>0</v>
      </c>
      <c r="BF116" s="235">
        <f>IF(N116="snížená",J116,0)</f>
        <v>0</v>
      </c>
      <c r="BG116" s="235">
        <f>IF(N116="zákl. přenesená",J116,0)</f>
        <v>0</v>
      </c>
      <c r="BH116" s="235">
        <f>IF(N116="sníž. přenesená",J116,0)</f>
        <v>0</v>
      </c>
      <c r="BI116" s="235">
        <f>IF(N116="nulová",J116,0)</f>
        <v>0</v>
      </c>
      <c r="BJ116" s="24" t="s">
        <v>84</v>
      </c>
      <c r="BK116" s="235">
        <f>ROUND(I116*H116,2)</f>
        <v>0</v>
      </c>
      <c r="BL116" s="24" t="s">
        <v>280</v>
      </c>
      <c r="BM116" s="24" t="s">
        <v>2029</v>
      </c>
    </row>
    <row r="117" spans="2:47" s="1" customFormat="1" ht="13.5">
      <c r="B117" s="47"/>
      <c r="C117" s="75"/>
      <c r="D117" s="236" t="s">
        <v>282</v>
      </c>
      <c r="E117" s="75"/>
      <c r="F117" s="237" t="s">
        <v>2021</v>
      </c>
      <c r="G117" s="75"/>
      <c r="H117" s="75"/>
      <c r="I117" s="194"/>
      <c r="J117" s="75"/>
      <c r="K117" s="75"/>
      <c r="L117" s="73"/>
      <c r="M117" s="238"/>
      <c r="N117" s="48"/>
      <c r="O117" s="48"/>
      <c r="P117" s="48"/>
      <c r="Q117" s="48"/>
      <c r="R117" s="48"/>
      <c r="S117" s="48"/>
      <c r="T117" s="96"/>
      <c r="AT117" s="24" t="s">
        <v>282</v>
      </c>
      <c r="AU117" s="24" t="s">
        <v>86</v>
      </c>
    </row>
    <row r="118" spans="2:51" s="11" customFormat="1" ht="13.5">
      <c r="B118" s="239"/>
      <c r="C118" s="240"/>
      <c r="D118" s="236" t="s">
        <v>304</v>
      </c>
      <c r="E118" s="241" t="s">
        <v>21</v>
      </c>
      <c r="F118" s="242" t="s">
        <v>2022</v>
      </c>
      <c r="G118" s="240"/>
      <c r="H118" s="243">
        <v>92.4</v>
      </c>
      <c r="I118" s="244"/>
      <c r="J118" s="240"/>
      <c r="K118" s="240"/>
      <c r="L118" s="245"/>
      <c r="M118" s="246"/>
      <c r="N118" s="247"/>
      <c r="O118" s="247"/>
      <c r="P118" s="247"/>
      <c r="Q118" s="247"/>
      <c r="R118" s="247"/>
      <c r="S118" s="247"/>
      <c r="T118" s="248"/>
      <c r="AT118" s="249" t="s">
        <v>304</v>
      </c>
      <c r="AU118" s="249" t="s">
        <v>86</v>
      </c>
      <c r="AV118" s="11" t="s">
        <v>86</v>
      </c>
      <c r="AW118" s="11" t="s">
        <v>40</v>
      </c>
      <c r="AX118" s="11" t="s">
        <v>76</v>
      </c>
      <c r="AY118" s="249" t="s">
        <v>273</v>
      </c>
    </row>
    <row r="119" spans="2:51" s="11" customFormat="1" ht="13.5">
      <c r="B119" s="239"/>
      <c r="C119" s="240"/>
      <c r="D119" s="236" t="s">
        <v>304</v>
      </c>
      <c r="E119" s="241" t="s">
        <v>21</v>
      </c>
      <c r="F119" s="242" t="s">
        <v>2023</v>
      </c>
      <c r="G119" s="240"/>
      <c r="H119" s="243">
        <v>196</v>
      </c>
      <c r="I119" s="244"/>
      <c r="J119" s="240"/>
      <c r="K119" s="240"/>
      <c r="L119" s="245"/>
      <c r="M119" s="246"/>
      <c r="N119" s="247"/>
      <c r="O119" s="247"/>
      <c r="P119" s="247"/>
      <c r="Q119" s="247"/>
      <c r="R119" s="247"/>
      <c r="S119" s="247"/>
      <c r="T119" s="248"/>
      <c r="AT119" s="249" t="s">
        <v>304</v>
      </c>
      <c r="AU119" s="249" t="s">
        <v>86</v>
      </c>
      <c r="AV119" s="11" t="s">
        <v>86</v>
      </c>
      <c r="AW119" s="11" t="s">
        <v>40</v>
      </c>
      <c r="AX119" s="11" t="s">
        <v>76</v>
      </c>
      <c r="AY119" s="249" t="s">
        <v>273</v>
      </c>
    </row>
    <row r="120" spans="2:51" s="14" customFormat="1" ht="13.5">
      <c r="B120" s="281"/>
      <c r="C120" s="282"/>
      <c r="D120" s="236" t="s">
        <v>304</v>
      </c>
      <c r="E120" s="283" t="s">
        <v>21</v>
      </c>
      <c r="F120" s="284" t="s">
        <v>2024</v>
      </c>
      <c r="G120" s="282"/>
      <c r="H120" s="285">
        <v>288.4</v>
      </c>
      <c r="I120" s="286"/>
      <c r="J120" s="282"/>
      <c r="K120" s="282"/>
      <c r="L120" s="287"/>
      <c r="M120" s="288"/>
      <c r="N120" s="289"/>
      <c r="O120" s="289"/>
      <c r="P120" s="289"/>
      <c r="Q120" s="289"/>
      <c r="R120" s="289"/>
      <c r="S120" s="289"/>
      <c r="T120" s="290"/>
      <c r="AT120" s="291" t="s">
        <v>304</v>
      </c>
      <c r="AU120" s="291" t="s">
        <v>86</v>
      </c>
      <c r="AV120" s="14" t="s">
        <v>288</v>
      </c>
      <c r="AW120" s="14" t="s">
        <v>40</v>
      </c>
      <c r="AX120" s="14" t="s">
        <v>76</v>
      </c>
      <c r="AY120" s="291" t="s">
        <v>273</v>
      </c>
    </row>
    <row r="121" spans="2:51" s="12" customFormat="1" ht="13.5">
      <c r="B121" s="250"/>
      <c r="C121" s="251"/>
      <c r="D121" s="236" t="s">
        <v>304</v>
      </c>
      <c r="E121" s="252" t="s">
        <v>21</v>
      </c>
      <c r="F121" s="253" t="s">
        <v>338</v>
      </c>
      <c r="G121" s="251"/>
      <c r="H121" s="254">
        <v>288.4</v>
      </c>
      <c r="I121" s="255"/>
      <c r="J121" s="251"/>
      <c r="K121" s="251"/>
      <c r="L121" s="256"/>
      <c r="M121" s="257"/>
      <c r="N121" s="258"/>
      <c r="O121" s="258"/>
      <c r="P121" s="258"/>
      <c r="Q121" s="258"/>
      <c r="R121" s="258"/>
      <c r="S121" s="258"/>
      <c r="T121" s="259"/>
      <c r="AT121" s="260" t="s">
        <v>304</v>
      </c>
      <c r="AU121" s="260" t="s">
        <v>86</v>
      </c>
      <c r="AV121" s="12" t="s">
        <v>280</v>
      </c>
      <c r="AW121" s="12" t="s">
        <v>40</v>
      </c>
      <c r="AX121" s="12" t="s">
        <v>84</v>
      </c>
      <c r="AY121" s="260" t="s">
        <v>273</v>
      </c>
    </row>
    <row r="122" spans="2:65" s="1" customFormat="1" ht="38.25" customHeight="1">
      <c r="B122" s="47"/>
      <c r="C122" s="224" t="s">
        <v>329</v>
      </c>
      <c r="D122" s="224" t="s">
        <v>275</v>
      </c>
      <c r="E122" s="225" t="s">
        <v>2030</v>
      </c>
      <c r="F122" s="226" t="s">
        <v>2031</v>
      </c>
      <c r="G122" s="227" t="s">
        <v>295</v>
      </c>
      <c r="H122" s="228">
        <v>764.9</v>
      </c>
      <c r="I122" s="229"/>
      <c r="J122" s="230">
        <f>ROUND(I122*H122,2)</f>
        <v>0</v>
      </c>
      <c r="K122" s="226" t="s">
        <v>279</v>
      </c>
      <c r="L122" s="73"/>
      <c r="M122" s="231" t="s">
        <v>21</v>
      </c>
      <c r="N122" s="232" t="s">
        <v>47</v>
      </c>
      <c r="O122" s="48"/>
      <c r="P122" s="233">
        <f>O122*H122</f>
        <v>0</v>
      </c>
      <c r="Q122" s="233">
        <v>7E-05</v>
      </c>
      <c r="R122" s="233">
        <f>Q122*H122</f>
        <v>0.05354299999999999</v>
      </c>
      <c r="S122" s="233">
        <v>0.128</v>
      </c>
      <c r="T122" s="234">
        <f>S122*H122</f>
        <v>97.9072</v>
      </c>
      <c r="AR122" s="24" t="s">
        <v>280</v>
      </c>
      <c r="AT122" s="24" t="s">
        <v>275</v>
      </c>
      <c r="AU122" s="24" t="s">
        <v>86</v>
      </c>
      <c r="AY122" s="24" t="s">
        <v>273</v>
      </c>
      <c r="BE122" s="235">
        <f>IF(N122="základní",J122,0)</f>
        <v>0</v>
      </c>
      <c r="BF122" s="235">
        <f>IF(N122="snížená",J122,0)</f>
        <v>0</v>
      </c>
      <c r="BG122" s="235">
        <f>IF(N122="zákl. přenesená",J122,0)</f>
        <v>0</v>
      </c>
      <c r="BH122" s="235">
        <f>IF(N122="sníž. přenesená",J122,0)</f>
        <v>0</v>
      </c>
      <c r="BI122" s="235">
        <f>IF(N122="nulová",J122,0)</f>
        <v>0</v>
      </c>
      <c r="BJ122" s="24" t="s">
        <v>84</v>
      </c>
      <c r="BK122" s="235">
        <f>ROUND(I122*H122,2)</f>
        <v>0</v>
      </c>
      <c r="BL122" s="24" t="s">
        <v>280</v>
      </c>
      <c r="BM122" s="24" t="s">
        <v>2032</v>
      </c>
    </row>
    <row r="123" spans="2:47" s="1" customFormat="1" ht="13.5">
      <c r="B123" s="47"/>
      <c r="C123" s="75"/>
      <c r="D123" s="236" t="s">
        <v>282</v>
      </c>
      <c r="E123" s="75"/>
      <c r="F123" s="237" t="s">
        <v>2033</v>
      </c>
      <c r="G123" s="75"/>
      <c r="H123" s="75"/>
      <c r="I123" s="194"/>
      <c r="J123" s="75"/>
      <c r="K123" s="75"/>
      <c r="L123" s="73"/>
      <c r="M123" s="238"/>
      <c r="N123" s="48"/>
      <c r="O123" s="48"/>
      <c r="P123" s="48"/>
      <c r="Q123" s="48"/>
      <c r="R123" s="48"/>
      <c r="S123" s="48"/>
      <c r="T123" s="96"/>
      <c r="AT123" s="24" t="s">
        <v>282</v>
      </c>
      <c r="AU123" s="24" t="s">
        <v>86</v>
      </c>
    </row>
    <row r="124" spans="2:51" s="11" customFormat="1" ht="13.5">
      <c r="B124" s="239"/>
      <c r="C124" s="240"/>
      <c r="D124" s="236" t="s">
        <v>304</v>
      </c>
      <c r="E124" s="241" t="s">
        <v>21</v>
      </c>
      <c r="F124" s="242" t="s">
        <v>2034</v>
      </c>
      <c r="G124" s="240"/>
      <c r="H124" s="243">
        <v>152.75</v>
      </c>
      <c r="I124" s="244"/>
      <c r="J124" s="240"/>
      <c r="K124" s="240"/>
      <c r="L124" s="245"/>
      <c r="M124" s="246"/>
      <c r="N124" s="247"/>
      <c r="O124" s="247"/>
      <c r="P124" s="247"/>
      <c r="Q124" s="247"/>
      <c r="R124" s="247"/>
      <c r="S124" s="247"/>
      <c r="T124" s="248"/>
      <c r="AT124" s="249" t="s">
        <v>304</v>
      </c>
      <c r="AU124" s="249" t="s">
        <v>86</v>
      </c>
      <c r="AV124" s="11" t="s">
        <v>86</v>
      </c>
      <c r="AW124" s="11" t="s">
        <v>40</v>
      </c>
      <c r="AX124" s="11" t="s">
        <v>76</v>
      </c>
      <c r="AY124" s="249" t="s">
        <v>273</v>
      </c>
    </row>
    <row r="125" spans="2:51" s="11" customFormat="1" ht="13.5">
      <c r="B125" s="239"/>
      <c r="C125" s="240"/>
      <c r="D125" s="236" t="s">
        <v>304</v>
      </c>
      <c r="E125" s="241" t="s">
        <v>21</v>
      </c>
      <c r="F125" s="242" t="s">
        <v>2035</v>
      </c>
      <c r="G125" s="240"/>
      <c r="H125" s="243">
        <v>323.75</v>
      </c>
      <c r="I125" s="244"/>
      <c r="J125" s="240"/>
      <c r="K125" s="240"/>
      <c r="L125" s="245"/>
      <c r="M125" s="246"/>
      <c r="N125" s="247"/>
      <c r="O125" s="247"/>
      <c r="P125" s="247"/>
      <c r="Q125" s="247"/>
      <c r="R125" s="247"/>
      <c r="S125" s="247"/>
      <c r="T125" s="248"/>
      <c r="AT125" s="249" t="s">
        <v>304</v>
      </c>
      <c r="AU125" s="249" t="s">
        <v>86</v>
      </c>
      <c r="AV125" s="11" t="s">
        <v>86</v>
      </c>
      <c r="AW125" s="11" t="s">
        <v>40</v>
      </c>
      <c r="AX125" s="11" t="s">
        <v>76</v>
      </c>
      <c r="AY125" s="249" t="s">
        <v>273</v>
      </c>
    </row>
    <row r="126" spans="2:51" s="14" customFormat="1" ht="13.5">
      <c r="B126" s="281"/>
      <c r="C126" s="282"/>
      <c r="D126" s="236" t="s">
        <v>304</v>
      </c>
      <c r="E126" s="283" t="s">
        <v>21</v>
      </c>
      <c r="F126" s="284" t="s">
        <v>2036</v>
      </c>
      <c r="G126" s="282"/>
      <c r="H126" s="285">
        <v>476.5</v>
      </c>
      <c r="I126" s="286"/>
      <c r="J126" s="282"/>
      <c r="K126" s="282"/>
      <c r="L126" s="287"/>
      <c r="M126" s="288"/>
      <c r="N126" s="289"/>
      <c r="O126" s="289"/>
      <c r="P126" s="289"/>
      <c r="Q126" s="289"/>
      <c r="R126" s="289"/>
      <c r="S126" s="289"/>
      <c r="T126" s="290"/>
      <c r="AT126" s="291" t="s">
        <v>304</v>
      </c>
      <c r="AU126" s="291" t="s">
        <v>86</v>
      </c>
      <c r="AV126" s="14" t="s">
        <v>288</v>
      </c>
      <c r="AW126" s="14" t="s">
        <v>40</v>
      </c>
      <c r="AX126" s="14" t="s">
        <v>76</v>
      </c>
      <c r="AY126" s="291" t="s">
        <v>273</v>
      </c>
    </row>
    <row r="127" spans="2:51" s="11" customFormat="1" ht="13.5">
      <c r="B127" s="239"/>
      <c r="C127" s="240"/>
      <c r="D127" s="236" t="s">
        <v>304</v>
      </c>
      <c r="E127" s="241" t="s">
        <v>21</v>
      </c>
      <c r="F127" s="242" t="s">
        <v>2022</v>
      </c>
      <c r="G127" s="240"/>
      <c r="H127" s="243">
        <v>92.4</v>
      </c>
      <c r="I127" s="244"/>
      <c r="J127" s="240"/>
      <c r="K127" s="240"/>
      <c r="L127" s="245"/>
      <c r="M127" s="246"/>
      <c r="N127" s="247"/>
      <c r="O127" s="247"/>
      <c r="P127" s="247"/>
      <c r="Q127" s="247"/>
      <c r="R127" s="247"/>
      <c r="S127" s="247"/>
      <c r="T127" s="248"/>
      <c r="AT127" s="249" t="s">
        <v>304</v>
      </c>
      <c r="AU127" s="249" t="s">
        <v>86</v>
      </c>
      <c r="AV127" s="11" t="s">
        <v>86</v>
      </c>
      <c r="AW127" s="11" t="s">
        <v>40</v>
      </c>
      <c r="AX127" s="11" t="s">
        <v>76</v>
      </c>
      <c r="AY127" s="249" t="s">
        <v>273</v>
      </c>
    </row>
    <row r="128" spans="2:51" s="11" customFormat="1" ht="13.5">
      <c r="B128" s="239"/>
      <c r="C128" s="240"/>
      <c r="D128" s="236" t="s">
        <v>304</v>
      </c>
      <c r="E128" s="241" t="s">
        <v>21</v>
      </c>
      <c r="F128" s="242" t="s">
        <v>2023</v>
      </c>
      <c r="G128" s="240"/>
      <c r="H128" s="243">
        <v>196</v>
      </c>
      <c r="I128" s="244"/>
      <c r="J128" s="240"/>
      <c r="K128" s="240"/>
      <c r="L128" s="245"/>
      <c r="M128" s="246"/>
      <c r="N128" s="247"/>
      <c r="O128" s="247"/>
      <c r="P128" s="247"/>
      <c r="Q128" s="247"/>
      <c r="R128" s="247"/>
      <c r="S128" s="247"/>
      <c r="T128" s="248"/>
      <c r="AT128" s="249" t="s">
        <v>304</v>
      </c>
      <c r="AU128" s="249" t="s">
        <v>86</v>
      </c>
      <c r="AV128" s="11" t="s">
        <v>86</v>
      </c>
      <c r="AW128" s="11" t="s">
        <v>40</v>
      </c>
      <c r="AX128" s="11" t="s">
        <v>76</v>
      </c>
      <c r="AY128" s="249" t="s">
        <v>273</v>
      </c>
    </row>
    <row r="129" spans="2:51" s="14" customFormat="1" ht="13.5">
      <c r="B129" s="281"/>
      <c r="C129" s="282"/>
      <c r="D129" s="236" t="s">
        <v>304</v>
      </c>
      <c r="E129" s="283" t="s">
        <v>21</v>
      </c>
      <c r="F129" s="284" t="s">
        <v>2024</v>
      </c>
      <c r="G129" s="282"/>
      <c r="H129" s="285">
        <v>288.4</v>
      </c>
      <c r="I129" s="286"/>
      <c r="J129" s="282"/>
      <c r="K129" s="282"/>
      <c r="L129" s="287"/>
      <c r="M129" s="288"/>
      <c r="N129" s="289"/>
      <c r="O129" s="289"/>
      <c r="P129" s="289"/>
      <c r="Q129" s="289"/>
      <c r="R129" s="289"/>
      <c r="S129" s="289"/>
      <c r="T129" s="290"/>
      <c r="AT129" s="291" t="s">
        <v>304</v>
      </c>
      <c r="AU129" s="291" t="s">
        <v>86</v>
      </c>
      <c r="AV129" s="14" t="s">
        <v>288</v>
      </c>
      <c r="AW129" s="14" t="s">
        <v>40</v>
      </c>
      <c r="AX129" s="14" t="s">
        <v>76</v>
      </c>
      <c r="AY129" s="291" t="s">
        <v>273</v>
      </c>
    </row>
    <row r="130" spans="2:51" s="12" customFormat="1" ht="13.5">
      <c r="B130" s="250"/>
      <c r="C130" s="251"/>
      <c r="D130" s="236" t="s">
        <v>304</v>
      </c>
      <c r="E130" s="252" t="s">
        <v>21</v>
      </c>
      <c r="F130" s="253" t="s">
        <v>338</v>
      </c>
      <c r="G130" s="251"/>
      <c r="H130" s="254">
        <v>764.9</v>
      </c>
      <c r="I130" s="255"/>
      <c r="J130" s="251"/>
      <c r="K130" s="251"/>
      <c r="L130" s="256"/>
      <c r="M130" s="257"/>
      <c r="N130" s="258"/>
      <c r="O130" s="258"/>
      <c r="P130" s="258"/>
      <c r="Q130" s="258"/>
      <c r="R130" s="258"/>
      <c r="S130" s="258"/>
      <c r="T130" s="259"/>
      <c r="AT130" s="260" t="s">
        <v>304</v>
      </c>
      <c r="AU130" s="260" t="s">
        <v>86</v>
      </c>
      <c r="AV130" s="12" t="s">
        <v>280</v>
      </c>
      <c r="AW130" s="12" t="s">
        <v>40</v>
      </c>
      <c r="AX130" s="12" t="s">
        <v>84</v>
      </c>
      <c r="AY130" s="260" t="s">
        <v>273</v>
      </c>
    </row>
    <row r="131" spans="2:65" s="1" customFormat="1" ht="38.25" customHeight="1">
      <c r="B131" s="47"/>
      <c r="C131" s="224" t="s">
        <v>339</v>
      </c>
      <c r="D131" s="224" t="s">
        <v>275</v>
      </c>
      <c r="E131" s="225" t="s">
        <v>2037</v>
      </c>
      <c r="F131" s="226" t="s">
        <v>2038</v>
      </c>
      <c r="G131" s="227" t="s">
        <v>342</v>
      </c>
      <c r="H131" s="228">
        <v>20</v>
      </c>
      <c r="I131" s="229"/>
      <c r="J131" s="230">
        <f>ROUND(I131*H131,2)</f>
        <v>0</v>
      </c>
      <c r="K131" s="226" t="s">
        <v>279</v>
      </c>
      <c r="L131" s="73"/>
      <c r="M131" s="231" t="s">
        <v>21</v>
      </c>
      <c r="N131" s="232" t="s">
        <v>47</v>
      </c>
      <c r="O131" s="48"/>
      <c r="P131" s="233">
        <f>O131*H131</f>
        <v>0</v>
      </c>
      <c r="Q131" s="233">
        <v>0</v>
      </c>
      <c r="R131" s="233">
        <f>Q131*H131</f>
        <v>0</v>
      </c>
      <c r="S131" s="233">
        <v>0.23</v>
      </c>
      <c r="T131" s="234">
        <f>S131*H131</f>
        <v>4.6000000000000005</v>
      </c>
      <c r="AR131" s="24" t="s">
        <v>280</v>
      </c>
      <c r="AT131" s="24" t="s">
        <v>275</v>
      </c>
      <c r="AU131" s="24" t="s">
        <v>86</v>
      </c>
      <c r="AY131" s="24" t="s">
        <v>273</v>
      </c>
      <c r="BE131" s="235">
        <f>IF(N131="základní",J131,0)</f>
        <v>0</v>
      </c>
      <c r="BF131" s="235">
        <f>IF(N131="snížená",J131,0)</f>
        <v>0</v>
      </c>
      <c r="BG131" s="235">
        <f>IF(N131="zákl. přenesená",J131,0)</f>
        <v>0</v>
      </c>
      <c r="BH131" s="235">
        <f>IF(N131="sníž. přenesená",J131,0)</f>
        <v>0</v>
      </c>
      <c r="BI131" s="235">
        <f>IF(N131="nulová",J131,0)</f>
        <v>0</v>
      </c>
      <c r="BJ131" s="24" t="s">
        <v>84</v>
      </c>
      <c r="BK131" s="235">
        <f>ROUND(I131*H131,2)</f>
        <v>0</v>
      </c>
      <c r="BL131" s="24" t="s">
        <v>280</v>
      </c>
      <c r="BM131" s="24" t="s">
        <v>2039</v>
      </c>
    </row>
    <row r="132" spans="2:47" s="1" customFormat="1" ht="13.5">
      <c r="B132" s="47"/>
      <c r="C132" s="75"/>
      <c r="D132" s="236" t="s">
        <v>282</v>
      </c>
      <c r="E132" s="75"/>
      <c r="F132" s="237" t="s">
        <v>2040</v>
      </c>
      <c r="G132" s="75"/>
      <c r="H132" s="75"/>
      <c r="I132" s="194"/>
      <c r="J132" s="75"/>
      <c r="K132" s="75"/>
      <c r="L132" s="73"/>
      <c r="M132" s="238"/>
      <c r="N132" s="48"/>
      <c r="O132" s="48"/>
      <c r="P132" s="48"/>
      <c r="Q132" s="48"/>
      <c r="R132" s="48"/>
      <c r="S132" s="48"/>
      <c r="T132" s="96"/>
      <c r="AT132" s="24" t="s">
        <v>282</v>
      </c>
      <c r="AU132" s="24" t="s">
        <v>86</v>
      </c>
    </row>
    <row r="133" spans="2:51" s="11" customFormat="1" ht="13.5">
      <c r="B133" s="239"/>
      <c r="C133" s="240"/>
      <c r="D133" s="236" t="s">
        <v>304</v>
      </c>
      <c r="E133" s="241" t="s">
        <v>21</v>
      </c>
      <c r="F133" s="242" t="s">
        <v>2041</v>
      </c>
      <c r="G133" s="240"/>
      <c r="H133" s="243">
        <v>4</v>
      </c>
      <c r="I133" s="244"/>
      <c r="J133" s="240"/>
      <c r="K133" s="240"/>
      <c r="L133" s="245"/>
      <c r="M133" s="246"/>
      <c r="N133" s="247"/>
      <c r="O133" s="247"/>
      <c r="P133" s="247"/>
      <c r="Q133" s="247"/>
      <c r="R133" s="247"/>
      <c r="S133" s="247"/>
      <c r="T133" s="248"/>
      <c r="AT133" s="249" t="s">
        <v>304</v>
      </c>
      <c r="AU133" s="249" t="s">
        <v>86</v>
      </c>
      <c r="AV133" s="11" t="s">
        <v>86</v>
      </c>
      <c r="AW133" s="11" t="s">
        <v>40</v>
      </c>
      <c r="AX133" s="11" t="s">
        <v>76</v>
      </c>
      <c r="AY133" s="249" t="s">
        <v>273</v>
      </c>
    </row>
    <row r="134" spans="2:51" s="11" customFormat="1" ht="13.5">
      <c r="B134" s="239"/>
      <c r="C134" s="240"/>
      <c r="D134" s="236" t="s">
        <v>304</v>
      </c>
      <c r="E134" s="241" t="s">
        <v>21</v>
      </c>
      <c r="F134" s="242" t="s">
        <v>2042</v>
      </c>
      <c r="G134" s="240"/>
      <c r="H134" s="243">
        <v>8</v>
      </c>
      <c r="I134" s="244"/>
      <c r="J134" s="240"/>
      <c r="K134" s="240"/>
      <c r="L134" s="245"/>
      <c r="M134" s="246"/>
      <c r="N134" s="247"/>
      <c r="O134" s="247"/>
      <c r="P134" s="247"/>
      <c r="Q134" s="247"/>
      <c r="R134" s="247"/>
      <c r="S134" s="247"/>
      <c r="T134" s="248"/>
      <c r="AT134" s="249" t="s">
        <v>304</v>
      </c>
      <c r="AU134" s="249" t="s">
        <v>86</v>
      </c>
      <c r="AV134" s="11" t="s">
        <v>86</v>
      </c>
      <c r="AW134" s="11" t="s">
        <v>40</v>
      </c>
      <c r="AX134" s="11" t="s">
        <v>76</v>
      </c>
      <c r="AY134" s="249" t="s">
        <v>273</v>
      </c>
    </row>
    <row r="135" spans="2:51" s="11" customFormat="1" ht="13.5">
      <c r="B135" s="239"/>
      <c r="C135" s="240"/>
      <c r="D135" s="236" t="s">
        <v>304</v>
      </c>
      <c r="E135" s="241" t="s">
        <v>21</v>
      </c>
      <c r="F135" s="242" t="s">
        <v>2043</v>
      </c>
      <c r="G135" s="240"/>
      <c r="H135" s="243">
        <v>8</v>
      </c>
      <c r="I135" s="244"/>
      <c r="J135" s="240"/>
      <c r="K135" s="240"/>
      <c r="L135" s="245"/>
      <c r="M135" s="246"/>
      <c r="N135" s="247"/>
      <c r="O135" s="247"/>
      <c r="P135" s="247"/>
      <c r="Q135" s="247"/>
      <c r="R135" s="247"/>
      <c r="S135" s="247"/>
      <c r="T135" s="248"/>
      <c r="AT135" s="249" t="s">
        <v>304</v>
      </c>
      <c r="AU135" s="249" t="s">
        <v>86</v>
      </c>
      <c r="AV135" s="11" t="s">
        <v>86</v>
      </c>
      <c r="AW135" s="11" t="s">
        <v>40</v>
      </c>
      <c r="AX135" s="11" t="s">
        <v>76</v>
      </c>
      <c r="AY135" s="249" t="s">
        <v>273</v>
      </c>
    </row>
    <row r="136" spans="2:51" s="12" customFormat="1" ht="13.5">
      <c r="B136" s="250"/>
      <c r="C136" s="251"/>
      <c r="D136" s="236" t="s">
        <v>304</v>
      </c>
      <c r="E136" s="252" t="s">
        <v>21</v>
      </c>
      <c r="F136" s="253" t="s">
        <v>338</v>
      </c>
      <c r="G136" s="251"/>
      <c r="H136" s="254">
        <v>20</v>
      </c>
      <c r="I136" s="255"/>
      <c r="J136" s="251"/>
      <c r="K136" s="251"/>
      <c r="L136" s="256"/>
      <c r="M136" s="257"/>
      <c r="N136" s="258"/>
      <c r="O136" s="258"/>
      <c r="P136" s="258"/>
      <c r="Q136" s="258"/>
      <c r="R136" s="258"/>
      <c r="S136" s="258"/>
      <c r="T136" s="259"/>
      <c r="AT136" s="260" t="s">
        <v>304</v>
      </c>
      <c r="AU136" s="260" t="s">
        <v>86</v>
      </c>
      <c r="AV136" s="12" t="s">
        <v>280</v>
      </c>
      <c r="AW136" s="12" t="s">
        <v>40</v>
      </c>
      <c r="AX136" s="12" t="s">
        <v>84</v>
      </c>
      <c r="AY136" s="260" t="s">
        <v>273</v>
      </c>
    </row>
    <row r="137" spans="2:65" s="1" customFormat="1" ht="63.75" customHeight="1">
      <c r="B137" s="47"/>
      <c r="C137" s="224" t="s">
        <v>346</v>
      </c>
      <c r="D137" s="224" t="s">
        <v>275</v>
      </c>
      <c r="E137" s="225" t="s">
        <v>2044</v>
      </c>
      <c r="F137" s="226" t="s">
        <v>2045</v>
      </c>
      <c r="G137" s="227" t="s">
        <v>342</v>
      </c>
      <c r="H137" s="228">
        <v>4.8</v>
      </c>
      <c r="I137" s="229"/>
      <c r="J137" s="230">
        <f>ROUND(I137*H137,2)</f>
        <v>0</v>
      </c>
      <c r="K137" s="226" t="s">
        <v>279</v>
      </c>
      <c r="L137" s="73"/>
      <c r="M137" s="231" t="s">
        <v>21</v>
      </c>
      <c r="N137" s="232" t="s">
        <v>47</v>
      </c>
      <c r="O137" s="48"/>
      <c r="P137" s="233">
        <f>O137*H137</f>
        <v>0</v>
      </c>
      <c r="Q137" s="233">
        <v>0.00868</v>
      </c>
      <c r="R137" s="233">
        <f>Q137*H137</f>
        <v>0.041664</v>
      </c>
      <c r="S137" s="233">
        <v>0</v>
      </c>
      <c r="T137" s="234">
        <f>S137*H137</f>
        <v>0</v>
      </c>
      <c r="AR137" s="24" t="s">
        <v>280</v>
      </c>
      <c r="AT137" s="24" t="s">
        <v>275</v>
      </c>
      <c r="AU137" s="24" t="s">
        <v>86</v>
      </c>
      <c r="AY137" s="24" t="s">
        <v>273</v>
      </c>
      <c r="BE137" s="235">
        <f>IF(N137="základní",J137,0)</f>
        <v>0</v>
      </c>
      <c r="BF137" s="235">
        <f>IF(N137="snížená",J137,0)</f>
        <v>0</v>
      </c>
      <c r="BG137" s="235">
        <f>IF(N137="zákl. přenesená",J137,0)</f>
        <v>0</v>
      </c>
      <c r="BH137" s="235">
        <f>IF(N137="sníž. přenesená",J137,0)</f>
        <v>0</v>
      </c>
      <c r="BI137" s="235">
        <f>IF(N137="nulová",J137,0)</f>
        <v>0</v>
      </c>
      <c r="BJ137" s="24" t="s">
        <v>84</v>
      </c>
      <c r="BK137" s="235">
        <f>ROUND(I137*H137,2)</f>
        <v>0</v>
      </c>
      <c r="BL137" s="24" t="s">
        <v>280</v>
      </c>
      <c r="BM137" s="24" t="s">
        <v>2046</v>
      </c>
    </row>
    <row r="138" spans="2:47" s="1" customFormat="1" ht="13.5">
      <c r="B138" s="47"/>
      <c r="C138" s="75"/>
      <c r="D138" s="236" t="s">
        <v>282</v>
      </c>
      <c r="E138" s="75"/>
      <c r="F138" s="237" t="s">
        <v>2047</v>
      </c>
      <c r="G138" s="75"/>
      <c r="H138" s="75"/>
      <c r="I138" s="194"/>
      <c r="J138" s="75"/>
      <c r="K138" s="75"/>
      <c r="L138" s="73"/>
      <c r="M138" s="238"/>
      <c r="N138" s="48"/>
      <c r="O138" s="48"/>
      <c r="P138" s="48"/>
      <c r="Q138" s="48"/>
      <c r="R138" s="48"/>
      <c r="S138" s="48"/>
      <c r="T138" s="96"/>
      <c r="AT138" s="24" t="s">
        <v>282</v>
      </c>
      <c r="AU138" s="24" t="s">
        <v>86</v>
      </c>
    </row>
    <row r="139" spans="2:51" s="11" customFormat="1" ht="13.5">
      <c r="B139" s="239"/>
      <c r="C139" s="240"/>
      <c r="D139" s="236" t="s">
        <v>304</v>
      </c>
      <c r="E139" s="241" t="s">
        <v>21</v>
      </c>
      <c r="F139" s="242" t="s">
        <v>2048</v>
      </c>
      <c r="G139" s="240"/>
      <c r="H139" s="243">
        <v>4.8</v>
      </c>
      <c r="I139" s="244"/>
      <c r="J139" s="240"/>
      <c r="K139" s="240"/>
      <c r="L139" s="245"/>
      <c r="M139" s="246"/>
      <c r="N139" s="247"/>
      <c r="O139" s="247"/>
      <c r="P139" s="247"/>
      <c r="Q139" s="247"/>
      <c r="R139" s="247"/>
      <c r="S139" s="247"/>
      <c r="T139" s="248"/>
      <c r="AT139" s="249" t="s">
        <v>304</v>
      </c>
      <c r="AU139" s="249" t="s">
        <v>86</v>
      </c>
      <c r="AV139" s="11" t="s">
        <v>86</v>
      </c>
      <c r="AW139" s="11" t="s">
        <v>40</v>
      </c>
      <c r="AX139" s="11" t="s">
        <v>84</v>
      </c>
      <c r="AY139" s="249" t="s">
        <v>273</v>
      </c>
    </row>
    <row r="140" spans="2:65" s="1" customFormat="1" ht="63.75" customHeight="1">
      <c r="B140" s="47"/>
      <c r="C140" s="224" t="s">
        <v>355</v>
      </c>
      <c r="D140" s="224" t="s">
        <v>275</v>
      </c>
      <c r="E140" s="225" t="s">
        <v>2049</v>
      </c>
      <c r="F140" s="226" t="s">
        <v>2050</v>
      </c>
      <c r="G140" s="227" t="s">
        <v>342</v>
      </c>
      <c r="H140" s="228">
        <v>13.2</v>
      </c>
      <c r="I140" s="229"/>
      <c r="J140" s="230">
        <f>ROUND(I140*H140,2)</f>
        <v>0</v>
      </c>
      <c r="K140" s="226" t="s">
        <v>279</v>
      </c>
      <c r="L140" s="73"/>
      <c r="M140" s="231" t="s">
        <v>21</v>
      </c>
      <c r="N140" s="232" t="s">
        <v>47</v>
      </c>
      <c r="O140" s="48"/>
      <c r="P140" s="233">
        <f>O140*H140</f>
        <v>0</v>
      </c>
      <c r="Q140" s="233">
        <v>0.01269</v>
      </c>
      <c r="R140" s="233">
        <f>Q140*H140</f>
        <v>0.167508</v>
      </c>
      <c r="S140" s="233">
        <v>0</v>
      </c>
      <c r="T140" s="234">
        <f>S140*H140</f>
        <v>0</v>
      </c>
      <c r="AR140" s="24" t="s">
        <v>280</v>
      </c>
      <c r="AT140" s="24" t="s">
        <v>275</v>
      </c>
      <c r="AU140" s="24" t="s">
        <v>86</v>
      </c>
      <c r="AY140" s="24" t="s">
        <v>273</v>
      </c>
      <c r="BE140" s="235">
        <f>IF(N140="základní",J140,0)</f>
        <v>0</v>
      </c>
      <c r="BF140" s="235">
        <f>IF(N140="snížená",J140,0)</f>
        <v>0</v>
      </c>
      <c r="BG140" s="235">
        <f>IF(N140="zákl. přenesená",J140,0)</f>
        <v>0</v>
      </c>
      <c r="BH140" s="235">
        <f>IF(N140="sníž. přenesená",J140,0)</f>
        <v>0</v>
      </c>
      <c r="BI140" s="235">
        <f>IF(N140="nulová",J140,0)</f>
        <v>0</v>
      </c>
      <c r="BJ140" s="24" t="s">
        <v>84</v>
      </c>
      <c r="BK140" s="235">
        <f>ROUND(I140*H140,2)</f>
        <v>0</v>
      </c>
      <c r="BL140" s="24" t="s">
        <v>280</v>
      </c>
      <c r="BM140" s="24" t="s">
        <v>2051</v>
      </c>
    </row>
    <row r="141" spans="2:47" s="1" customFormat="1" ht="13.5">
      <c r="B141" s="47"/>
      <c r="C141" s="75"/>
      <c r="D141" s="236" t="s">
        <v>282</v>
      </c>
      <c r="E141" s="75"/>
      <c r="F141" s="237" t="s">
        <v>2047</v>
      </c>
      <c r="G141" s="75"/>
      <c r="H141" s="75"/>
      <c r="I141" s="194"/>
      <c r="J141" s="75"/>
      <c r="K141" s="75"/>
      <c r="L141" s="73"/>
      <c r="M141" s="238"/>
      <c r="N141" s="48"/>
      <c r="O141" s="48"/>
      <c r="P141" s="48"/>
      <c r="Q141" s="48"/>
      <c r="R141" s="48"/>
      <c r="S141" s="48"/>
      <c r="T141" s="96"/>
      <c r="AT141" s="24" t="s">
        <v>282</v>
      </c>
      <c r="AU141" s="24" t="s">
        <v>86</v>
      </c>
    </row>
    <row r="142" spans="2:51" s="11" customFormat="1" ht="13.5">
      <c r="B142" s="239"/>
      <c r="C142" s="240"/>
      <c r="D142" s="236" t="s">
        <v>304</v>
      </c>
      <c r="E142" s="241" t="s">
        <v>21</v>
      </c>
      <c r="F142" s="242" t="s">
        <v>2052</v>
      </c>
      <c r="G142" s="240"/>
      <c r="H142" s="243">
        <v>13.2</v>
      </c>
      <c r="I142" s="244"/>
      <c r="J142" s="240"/>
      <c r="K142" s="240"/>
      <c r="L142" s="245"/>
      <c r="M142" s="246"/>
      <c r="N142" s="247"/>
      <c r="O142" s="247"/>
      <c r="P142" s="247"/>
      <c r="Q142" s="247"/>
      <c r="R142" s="247"/>
      <c r="S142" s="247"/>
      <c r="T142" s="248"/>
      <c r="AT142" s="249" t="s">
        <v>304</v>
      </c>
      <c r="AU142" s="249" t="s">
        <v>86</v>
      </c>
      <c r="AV142" s="11" t="s">
        <v>86</v>
      </c>
      <c r="AW142" s="11" t="s">
        <v>40</v>
      </c>
      <c r="AX142" s="11" t="s">
        <v>84</v>
      </c>
      <c r="AY142" s="249" t="s">
        <v>273</v>
      </c>
    </row>
    <row r="143" spans="2:65" s="1" customFormat="1" ht="63.75" customHeight="1">
      <c r="B143" s="47"/>
      <c r="C143" s="224" t="s">
        <v>360</v>
      </c>
      <c r="D143" s="224" t="s">
        <v>275</v>
      </c>
      <c r="E143" s="225" t="s">
        <v>2053</v>
      </c>
      <c r="F143" s="226" t="s">
        <v>2054</v>
      </c>
      <c r="G143" s="227" t="s">
        <v>342</v>
      </c>
      <c r="H143" s="228">
        <v>13.2</v>
      </c>
      <c r="I143" s="229"/>
      <c r="J143" s="230">
        <f>ROUND(I143*H143,2)</f>
        <v>0</v>
      </c>
      <c r="K143" s="226" t="s">
        <v>279</v>
      </c>
      <c r="L143" s="73"/>
      <c r="M143" s="231" t="s">
        <v>21</v>
      </c>
      <c r="N143" s="232" t="s">
        <v>47</v>
      </c>
      <c r="O143" s="48"/>
      <c r="P143" s="233">
        <f>O143*H143</f>
        <v>0</v>
      </c>
      <c r="Q143" s="233">
        <v>0.0369</v>
      </c>
      <c r="R143" s="233">
        <f>Q143*H143</f>
        <v>0.48708</v>
      </c>
      <c r="S143" s="233">
        <v>0</v>
      </c>
      <c r="T143" s="234">
        <f>S143*H143</f>
        <v>0</v>
      </c>
      <c r="AR143" s="24" t="s">
        <v>280</v>
      </c>
      <c r="AT143" s="24" t="s">
        <v>275</v>
      </c>
      <c r="AU143" s="24" t="s">
        <v>86</v>
      </c>
      <c r="AY143" s="24" t="s">
        <v>273</v>
      </c>
      <c r="BE143" s="235">
        <f>IF(N143="základní",J143,0)</f>
        <v>0</v>
      </c>
      <c r="BF143" s="235">
        <f>IF(N143="snížená",J143,0)</f>
        <v>0</v>
      </c>
      <c r="BG143" s="235">
        <f>IF(N143="zákl. přenesená",J143,0)</f>
        <v>0</v>
      </c>
      <c r="BH143" s="235">
        <f>IF(N143="sníž. přenesená",J143,0)</f>
        <v>0</v>
      </c>
      <c r="BI143" s="235">
        <f>IF(N143="nulová",J143,0)</f>
        <v>0</v>
      </c>
      <c r="BJ143" s="24" t="s">
        <v>84</v>
      </c>
      <c r="BK143" s="235">
        <f>ROUND(I143*H143,2)</f>
        <v>0</v>
      </c>
      <c r="BL143" s="24" t="s">
        <v>280</v>
      </c>
      <c r="BM143" s="24" t="s">
        <v>2055</v>
      </c>
    </row>
    <row r="144" spans="2:47" s="1" customFormat="1" ht="13.5">
      <c r="B144" s="47"/>
      <c r="C144" s="75"/>
      <c r="D144" s="236" t="s">
        <v>282</v>
      </c>
      <c r="E144" s="75"/>
      <c r="F144" s="237" t="s">
        <v>2047</v>
      </c>
      <c r="G144" s="75"/>
      <c r="H144" s="75"/>
      <c r="I144" s="194"/>
      <c r="J144" s="75"/>
      <c r="K144" s="75"/>
      <c r="L144" s="73"/>
      <c r="M144" s="238"/>
      <c r="N144" s="48"/>
      <c r="O144" s="48"/>
      <c r="P144" s="48"/>
      <c r="Q144" s="48"/>
      <c r="R144" s="48"/>
      <c r="S144" s="48"/>
      <c r="T144" s="96"/>
      <c r="AT144" s="24" t="s">
        <v>282</v>
      </c>
      <c r="AU144" s="24" t="s">
        <v>86</v>
      </c>
    </row>
    <row r="145" spans="2:51" s="11" customFormat="1" ht="13.5">
      <c r="B145" s="239"/>
      <c r="C145" s="240"/>
      <c r="D145" s="236" t="s">
        <v>304</v>
      </c>
      <c r="E145" s="241" t="s">
        <v>21</v>
      </c>
      <c r="F145" s="242" t="s">
        <v>2056</v>
      </c>
      <c r="G145" s="240"/>
      <c r="H145" s="243">
        <v>13.2</v>
      </c>
      <c r="I145" s="244"/>
      <c r="J145" s="240"/>
      <c r="K145" s="240"/>
      <c r="L145" s="245"/>
      <c r="M145" s="246"/>
      <c r="N145" s="247"/>
      <c r="O145" s="247"/>
      <c r="P145" s="247"/>
      <c r="Q145" s="247"/>
      <c r="R145" s="247"/>
      <c r="S145" s="247"/>
      <c r="T145" s="248"/>
      <c r="AT145" s="249" t="s">
        <v>304</v>
      </c>
      <c r="AU145" s="249" t="s">
        <v>86</v>
      </c>
      <c r="AV145" s="11" t="s">
        <v>86</v>
      </c>
      <c r="AW145" s="11" t="s">
        <v>40</v>
      </c>
      <c r="AX145" s="11" t="s">
        <v>84</v>
      </c>
      <c r="AY145" s="249" t="s">
        <v>273</v>
      </c>
    </row>
    <row r="146" spans="2:65" s="1" customFormat="1" ht="25.5" customHeight="1">
      <c r="B146" s="47"/>
      <c r="C146" s="224" t="s">
        <v>10</v>
      </c>
      <c r="D146" s="224" t="s">
        <v>275</v>
      </c>
      <c r="E146" s="225" t="s">
        <v>2057</v>
      </c>
      <c r="F146" s="226" t="s">
        <v>2058</v>
      </c>
      <c r="G146" s="227" t="s">
        <v>314</v>
      </c>
      <c r="H146" s="228">
        <v>480.963</v>
      </c>
      <c r="I146" s="229"/>
      <c r="J146" s="230">
        <f>ROUND(I146*H146,2)</f>
        <v>0</v>
      </c>
      <c r="K146" s="226" t="s">
        <v>279</v>
      </c>
      <c r="L146" s="73"/>
      <c r="M146" s="231" t="s">
        <v>21</v>
      </c>
      <c r="N146" s="232" t="s">
        <v>47</v>
      </c>
      <c r="O146" s="48"/>
      <c r="P146" s="233">
        <f>O146*H146</f>
        <v>0</v>
      </c>
      <c r="Q146" s="233">
        <v>0</v>
      </c>
      <c r="R146" s="233">
        <f>Q146*H146</f>
        <v>0</v>
      </c>
      <c r="S146" s="233">
        <v>0</v>
      </c>
      <c r="T146" s="234">
        <f>S146*H146</f>
        <v>0</v>
      </c>
      <c r="AR146" s="24" t="s">
        <v>280</v>
      </c>
      <c r="AT146" s="24" t="s">
        <v>275</v>
      </c>
      <c r="AU146" s="24" t="s">
        <v>86</v>
      </c>
      <c r="AY146" s="24" t="s">
        <v>273</v>
      </c>
      <c r="BE146" s="235">
        <f>IF(N146="základní",J146,0)</f>
        <v>0</v>
      </c>
      <c r="BF146" s="235">
        <f>IF(N146="snížená",J146,0)</f>
        <v>0</v>
      </c>
      <c r="BG146" s="235">
        <f>IF(N146="zákl. přenesená",J146,0)</f>
        <v>0</v>
      </c>
      <c r="BH146" s="235">
        <f>IF(N146="sníž. přenesená",J146,0)</f>
        <v>0</v>
      </c>
      <c r="BI146" s="235">
        <f>IF(N146="nulová",J146,0)</f>
        <v>0</v>
      </c>
      <c r="BJ146" s="24" t="s">
        <v>84</v>
      </c>
      <c r="BK146" s="235">
        <f>ROUND(I146*H146,2)</f>
        <v>0</v>
      </c>
      <c r="BL146" s="24" t="s">
        <v>280</v>
      </c>
      <c r="BM146" s="24" t="s">
        <v>2059</v>
      </c>
    </row>
    <row r="147" spans="2:47" s="1" customFormat="1" ht="13.5">
      <c r="B147" s="47"/>
      <c r="C147" s="75"/>
      <c r="D147" s="236" t="s">
        <v>282</v>
      </c>
      <c r="E147" s="75"/>
      <c r="F147" s="237" t="s">
        <v>2060</v>
      </c>
      <c r="G147" s="75"/>
      <c r="H147" s="75"/>
      <c r="I147" s="194"/>
      <c r="J147" s="75"/>
      <c r="K147" s="75"/>
      <c r="L147" s="73"/>
      <c r="M147" s="238"/>
      <c r="N147" s="48"/>
      <c r="O147" s="48"/>
      <c r="P147" s="48"/>
      <c r="Q147" s="48"/>
      <c r="R147" s="48"/>
      <c r="S147" s="48"/>
      <c r="T147" s="96"/>
      <c r="AT147" s="24" t="s">
        <v>282</v>
      </c>
      <c r="AU147" s="24" t="s">
        <v>86</v>
      </c>
    </row>
    <row r="148" spans="2:51" s="11" customFormat="1" ht="13.5">
      <c r="B148" s="239"/>
      <c r="C148" s="240"/>
      <c r="D148" s="236" t="s">
        <v>304</v>
      </c>
      <c r="E148" s="241" t="s">
        <v>21</v>
      </c>
      <c r="F148" s="242" t="s">
        <v>2061</v>
      </c>
      <c r="G148" s="240"/>
      <c r="H148" s="243">
        <v>480.963</v>
      </c>
      <c r="I148" s="244"/>
      <c r="J148" s="240"/>
      <c r="K148" s="240"/>
      <c r="L148" s="245"/>
      <c r="M148" s="246"/>
      <c r="N148" s="247"/>
      <c r="O148" s="247"/>
      <c r="P148" s="247"/>
      <c r="Q148" s="247"/>
      <c r="R148" s="247"/>
      <c r="S148" s="247"/>
      <c r="T148" s="248"/>
      <c r="AT148" s="249" t="s">
        <v>304</v>
      </c>
      <c r="AU148" s="249" t="s">
        <v>86</v>
      </c>
      <c r="AV148" s="11" t="s">
        <v>86</v>
      </c>
      <c r="AW148" s="11" t="s">
        <v>40</v>
      </c>
      <c r="AX148" s="11" t="s">
        <v>84</v>
      </c>
      <c r="AY148" s="249" t="s">
        <v>273</v>
      </c>
    </row>
    <row r="149" spans="2:65" s="1" customFormat="1" ht="25.5" customHeight="1">
      <c r="B149" s="47"/>
      <c r="C149" s="224" t="s">
        <v>369</v>
      </c>
      <c r="D149" s="224" t="s">
        <v>275</v>
      </c>
      <c r="E149" s="225" t="s">
        <v>2062</v>
      </c>
      <c r="F149" s="226" t="s">
        <v>2063</v>
      </c>
      <c r="G149" s="227" t="s">
        <v>314</v>
      </c>
      <c r="H149" s="228">
        <v>217.28</v>
      </c>
      <c r="I149" s="229"/>
      <c r="J149" s="230">
        <f>ROUND(I149*H149,2)</f>
        <v>0</v>
      </c>
      <c r="K149" s="226" t="s">
        <v>279</v>
      </c>
      <c r="L149" s="73"/>
      <c r="M149" s="231" t="s">
        <v>21</v>
      </c>
      <c r="N149" s="232" t="s">
        <v>47</v>
      </c>
      <c r="O149" s="48"/>
      <c r="P149" s="233">
        <f>O149*H149</f>
        <v>0</v>
      </c>
      <c r="Q149" s="233">
        <v>0</v>
      </c>
      <c r="R149" s="233">
        <f>Q149*H149</f>
        <v>0</v>
      </c>
      <c r="S149" s="233">
        <v>0</v>
      </c>
      <c r="T149" s="234">
        <f>S149*H149</f>
        <v>0</v>
      </c>
      <c r="AR149" s="24" t="s">
        <v>280</v>
      </c>
      <c r="AT149" s="24" t="s">
        <v>275</v>
      </c>
      <c r="AU149" s="24" t="s">
        <v>86</v>
      </c>
      <c r="AY149" s="24" t="s">
        <v>273</v>
      </c>
      <c r="BE149" s="235">
        <f>IF(N149="základní",J149,0)</f>
        <v>0</v>
      </c>
      <c r="BF149" s="235">
        <f>IF(N149="snížená",J149,0)</f>
        <v>0</v>
      </c>
      <c r="BG149" s="235">
        <f>IF(N149="zákl. přenesená",J149,0)</f>
        <v>0</v>
      </c>
      <c r="BH149" s="235">
        <f>IF(N149="sníž. přenesená",J149,0)</f>
        <v>0</v>
      </c>
      <c r="BI149" s="235">
        <f>IF(N149="nulová",J149,0)</f>
        <v>0</v>
      </c>
      <c r="BJ149" s="24" t="s">
        <v>84</v>
      </c>
      <c r="BK149" s="235">
        <f>ROUND(I149*H149,2)</f>
        <v>0</v>
      </c>
      <c r="BL149" s="24" t="s">
        <v>280</v>
      </c>
      <c r="BM149" s="24" t="s">
        <v>2064</v>
      </c>
    </row>
    <row r="150" spans="2:47" s="1" customFormat="1" ht="13.5">
      <c r="B150" s="47"/>
      <c r="C150" s="75"/>
      <c r="D150" s="236" t="s">
        <v>282</v>
      </c>
      <c r="E150" s="75"/>
      <c r="F150" s="237" t="s">
        <v>2065</v>
      </c>
      <c r="G150" s="75"/>
      <c r="H150" s="75"/>
      <c r="I150" s="194"/>
      <c r="J150" s="75"/>
      <c r="K150" s="75"/>
      <c r="L150" s="73"/>
      <c r="M150" s="238"/>
      <c r="N150" s="48"/>
      <c r="O150" s="48"/>
      <c r="P150" s="48"/>
      <c r="Q150" s="48"/>
      <c r="R150" s="48"/>
      <c r="S150" s="48"/>
      <c r="T150" s="96"/>
      <c r="AT150" s="24" t="s">
        <v>282</v>
      </c>
      <c r="AU150" s="24" t="s">
        <v>86</v>
      </c>
    </row>
    <row r="151" spans="2:51" s="13" customFormat="1" ht="13.5">
      <c r="B151" s="271"/>
      <c r="C151" s="272"/>
      <c r="D151" s="236" t="s">
        <v>304</v>
      </c>
      <c r="E151" s="273" t="s">
        <v>21</v>
      </c>
      <c r="F151" s="274" t="s">
        <v>2066</v>
      </c>
      <c r="G151" s="272"/>
      <c r="H151" s="273" t="s">
        <v>21</v>
      </c>
      <c r="I151" s="275"/>
      <c r="J151" s="272"/>
      <c r="K151" s="272"/>
      <c r="L151" s="276"/>
      <c r="M151" s="277"/>
      <c r="N151" s="278"/>
      <c r="O151" s="278"/>
      <c r="P151" s="278"/>
      <c r="Q151" s="278"/>
      <c r="R151" s="278"/>
      <c r="S151" s="278"/>
      <c r="T151" s="279"/>
      <c r="AT151" s="280" t="s">
        <v>304</v>
      </c>
      <c r="AU151" s="280" t="s">
        <v>86</v>
      </c>
      <c r="AV151" s="13" t="s">
        <v>84</v>
      </c>
      <c r="AW151" s="13" t="s">
        <v>40</v>
      </c>
      <c r="AX151" s="13" t="s">
        <v>76</v>
      </c>
      <c r="AY151" s="280" t="s">
        <v>273</v>
      </c>
    </row>
    <row r="152" spans="2:51" s="11" customFormat="1" ht="13.5">
      <c r="B152" s="239"/>
      <c r="C152" s="240"/>
      <c r="D152" s="236" t="s">
        <v>304</v>
      </c>
      <c r="E152" s="241" t="s">
        <v>21</v>
      </c>
      <c r="F152" s="242" t="s">
        <v>2067</v>
      </c>
      <c r="G152" s="240"/>
      <c r="H152" s="243">
        <v>12.48</v>
      </c>
      <c r="I152" s="244"/>
      <c r="J152" s="240"/>
      <c r="K152" s="240"/>
      <c r="L152" s="245"/>
      <c r="M152" s="246"/>
      <c r="N152" s="247"/>
      <c r="O152" s="247"/>
      <c r="P152" s="247"/>
      <c r="Q152" s="247"/>
      <c r="R152" s="247"/>
      <c r="S152" s="247"/>
      <c r="T152" s="248"/>
      <c r="AT152" s="249" t="s">
        <v>304</v>
      </c>
      <c r="AU152" s="249" t="s">
        <v>86</v>
      </c>
      <c r="AV152" s="11" t="s">
        <v>86</v>
      </c>
      <c r="AW152" s="11" t="s">
        <v>40</v>
      </c>
      <c r="AX152" s="11" t="s">
        <v>76</v>
      </c>
      <c r="AY152" s="249" t="s">
        <v>273</v>
      </c>
    </row>
    <row r="153" spans="2:51" s="11" customFormat="1" ht="13.5">
      <c r="B153" s="239"/>
      <c r="C153" s="240"/>
      <c r="D153" s="236" t="s">
        <v>304</v>
      </c>
      <c r="E153" s="241" t="s">
        <v>21</v>
      </c>
      <c r="F153" s="242" t="s">
        <v>2068</v>
      </c>
      <c r="G153" s="240"/>
      <c r="H153" s="243">
        <v>16.32</v>
      </c>
      <c r="I153" s="244"/>
      <c r="J153" s="240"/>
      <c r="K153" s="240"/>
      <c r="L153" s="245"/>
      <c r="M153" s="246"/>
      <c r="N153" s="247"/>
      <c r="O153" s="247"/>
      <c r="P153" s="247"/>
      <c r="Q153" s="247"/>
      <c r="R153" s="247"/>
      <c r="S153" s="247"/>
      <c r="T153" s="248"/>
      <c r="AT153" s="249" t="s">
        <v>304</v>
      </c>
      <c r="AU153" s="249" t="s">
        <v>86</v>
      </c>
      <c r="AV153" s="11" t="s">
        <v>86</v>
      </c>
      <c r="AW153" s="11" t="s">
        <v>40</v>
      </c>
      <c r="AX153" s="11" t="s">
        <v>76</v>
      </c>
      <c r="AY153" s="249" t="s">
        <v>273</v>
      </c>
    </row>
    <row r="154" spans="2:51" s="11" customFormat="1" ht="13.5">
      <c r="B154" s="239"/>
      <c r="C154" s="240"/>
      <c r="D154" s="236" t="s">
        <v>304</v>
      </c>
      <c r="E154" s="241" t="s">
        <v>21</v>
      </c>
      <c r="F154" s="242" t="s">
        <v>2069</v>
      </c>
      <c r="G154" s="240"/>
      <c r="H154" s="243">
        <v>6.56</v>
      </c>
      <c r="I154" s="244"/>
      <c r="J154" s="240"/>
      <c r="K154" s="240"/>
      <c r="L154" s="245"/>
      <c r="M154" s="246"/>
      <c r="N154" s="247"/>
      <c r="O154" s="247"/>
      <c r="P154" s="247"/>
      <c r="Q154" s="247"/>
      <c r="R154" s="247"/>
      <c r="S154" s="247"/>
      <c r="T154" s="248"/>
      <c r="AT154" s="249" t="s">
        <v>304</v>
      </c>
      <c r="AU154" s="249" t="s">
        <v>86</v>
      </c>
      <c r="AV154" s="11" t="s">
        <v>86</v>
      </c>
      <c r="AW154" s="11" t="s">
        <v>40</v>
      </c>
      <c r="AX154" s="11" t="s">
        <v>76</v>
      </c>
      <c r="AY154" s="249" t="s">
        <v>273</v>
      </c>
    </row>
    <row r="155" spans="2:51" s="11" customFormat="1" ht="13.5">
      <c r="B155" s="239"/>
      <c r="C155" s="240"/>
      <c r="D155" s="236" t="s">
        <v>304</v>
      </c>
      <c r="E155" s="241" t="s">
        <v>21</v>
      </c>
      <c r="F155" s="242" t="s">
        <v>2070</v>
      </c>
      <c r="G155" s="240"/>
      <c r="H155" s="243">
        <v>16.8</v>
      </c>
      <c r="I155" s="244"/>
      <c r="J155" s="240"/>
      <c r="K155" s="240"/>
      <c r="L155" s="245"/>
      <c r="M155" s="246"/>
      <c r="N155" s="247"/>
      <c r="O155" s="247"/>
      <c r="P155" s="247"/>
      <c r="Q155" s="247"/>
      <c r="R155" s="247"/>
      <c r="S155" s="247"/>
      <c r="T155" s="248"/>
      <c r="AT155" s="249" t="s">
        <v>304</v>
      </c>
      <c r="AU155" s="249" t="s">
        <v>86</v>
      </c>
      <c r="AV155" s="11" t="s">
        <v>86</v>
      </c>
      <c r="AW155" s="11" t="s">
        <v>40</v>
      </c>
      <c r="AX155" s="11" t="s">
        <v>76</v>
      </c>
      <c r="AY155" s="249" t="s">
        <v>273</v>
      </c>
    </row>
    <row r="156" spans="2:51" s="11" customFormat="1" ht="13.5">
      <c r="B156" s="239"/>
      <c r="C156" s="240"/>
      <c r="D156" s="236" t="s">
        <v>304</v>
      </c>
      <c r="E156" s="241" t="s">
        <v>21</v>
      </c>
      <c r="F156" s="242" t="s">
        <v>2071</v>
      </c>
      <c r="G156" s="240"/>
      <c r="H156" s="243">
        <v>5.28</v>
      </c>
      <c r="I156" s="244"/>
      <c r="J156" s="240"/>
      <c r="K156" s="240"/>
      <c r="L156" s="245"/>
      <c r="M156" s="246"/>
      <c r="N156" s="247"/>
      <c r="O156" s="247"/>
      <c r="P156" s="247"/>
      <c r="Q156" s="247"/>
      <c r="R156" s="247"/>
      <c r="S156" s="247"/>
      <c r="T156" s="248"/>
      <c r="AT156" s="249" t="s">
        <v>304</v>
      </c>
      <c r="AU156" s="249" t="s">
        <v>86</v>
      </c>
      <c r="AV156" s="11" t="s">
        <v>86</v>
      </c>
      <c r="AW156" s="11" t="s">
        <v>40</v>
      </c>
      <c r="AX156" s="11" t="s">
        <v>76</v>
      </c>
      <c r="AY156" s="249" t="s">
        <v>273</v>
      </c>
    </row>
    <row r="157" spans="2:51" s="11" customFormat="1" ht="13.5">
      <c r="B157" s="239"/>
      <c r="C157" s="240"/>
      <c r="D157" s="236" t="s">
        <v>304</v>
      </c>
      <c r="E157" s="241" t="s">
        <v>21</v>
      </c>
      <c r="F157" s="242" t="s">
        <v>2072</v>
      </c>
      <c r="G157" s="240"/>
      <c r="H157" s="243">
        <v>36.48</v>
      </c>
      <c r="I157" s="244"/>
      <c r="J157" s="240"/>
      <c r="K157" s="240"/>
      <c r="L157" s="245"/>
      <c r="M157" s="246"/>
      <c r="N157" s="247"/>
      <c r="O157" s="247"/>
      <c r="P157" s="247"/>
      <c r="Q157" s="247"/>
      <c r="R157" s="247"/>
      <c r="S157" s="247"/>
      <c r="T157" s="248"/>
      <c r="AT157" s="249" t="s">
        <v>304</v>
      </c>
      <c r="AU157" s="249" t="s">
        <v>86</v>
      </c>
      <c r="AV157" s="11" t="s">
        <v>86</v>
      </c>
      <c r="AW157" s="11" t="s">
        <v>40</v>
      </c>
      <c r="AX157" s="11" t="s">
        <v>76</v>
      </c>
      <c r="AY157" s="249" t="s">
        <v>273</v>
      </c>
    </row>
    <row r="158" spans="2:51" s="11" customFormat="1" ht="13.5">
      <c r="B158" s="239"/>
      <c r="C158" s="240"/>
      <c r="D158" s="236" t="s">
        <v>304</v>
      </c>
      <c r="E158" s="241" t="s">
        <v>21</v>
      </c>
      <c r="F158" s="242" t="s">
        <v>2073</v>
      </c>
      <c r="G158" s="240"/>
      <c r="H158" s="243">
        <v>3.84</v>
      </c>
      <c r="I158" s="244"/>
      <c r="J158" s="240"/>
      <c r="K158" s="240"/>
      <c r="L158" s="245"/>
      <c r="M158" s="246"/>
      <c r="N158" s="247"/>
      <c r="O158" s="247"/>
      <c r="P158" s="247"/>
      <c r="Q158" s="247"/>
      <c r="R158" s="247"/>
      <c r="S158" s="247"/>
      <c r="T158" s="248"/>
      <c r="AT158" s="249" t="s">
        <v>304</v>
      </c>
      <c r="AU158" s="249" t="s">
        <v>86</v>
      </c>
      <c r="AV158" s="11" t="s">
        <v>86</v>
      </c>
      <c r="AW158" s="11" t="s">
        <v>40</v>
      </c>
      <c r="AX158" s="11" t="s">
        <v>76</v>
      </c>
      <c r="AY158" s="249" t="s">
        <v>273</v>
      </c>
    </row>
    <row r="159" spans="2:51" s="14" customFormat="1" ht="13.5">
      <c r="B159" s="281"/>
      <c r="C159" s="282"/>
      <c r="D159" s="236" t="s">
        <v>304</v>
      </c>
      <c r="E159" s="283" t="s">
        <v>21</v>
      </c>
      <c r="F159" s="284" t="s">
        <v>2074</v>
      </c>
      <c r="G159" s="282"/>
      <c r="H159" s="285">
        <v>97.76</v>
      </c>
      <c r="I159" s="286"/>
      <c r="J159" s="282"/>
      <c r="K159" s="282"/>
      <c r="L159" s="287"/>
      <c r="M159" s="288"/>
      <c r="N159" s="289"/>
      <c r="O159" s="289"/>
      <c r="P159" s="289"/>
      <c r="Q159" s="289"/>
      <c r="R159" s="289"/>
      <c r="S159" s="289"/>
      <c r="T159" s="290"/>
      <c r="AT159" s="291" t="s">
        <v>304</v>
      </c>
      <c r="AU159" s="291" t="s">
        <v>86</v>
      </c>
      <c r="AV159" s="14" t="s">
        <v>288</v>
      </c>
      <c r="AW159" s="14" t="s">
        <v>40</v>
      </c>
      <c r="AX159" s="14" t="s">
        <v>76</v>
      </c>
      <c r="AY159" s="291" t="s">
        <v>273</v>
      </c>
    </row>
    <row r="160" spans="2:51" s="11" customFormat="1" ht="13.5">
      <c r="B160" s="239"/>
      <c r="C160" s="240"/>
      <c r="D160" s="236" t="s">
        <v>304</v>
      </c>
      <c r="E160" s="241" t="s">
        <v>21</v>
      </c>
      <c r="F160" s="242" t="s">
        <v>2075</v>
      </c>
      <c r="G160" s="240"/>
      <c r="H160" s="243">
        <v>10.72</v>
      </c>
      <c r="I160" s="244"/>
      <c r="J160" s="240"/>
      <c r="K160" s="240"/>
      <c r="L160" s="245"/>
      <c r="M160" s="246"/>
      <c r="N160" s="247"/>
      <c r="O160" s="247"/>
      <c r="P160" s="247"/>
      <c r="Q160" s="247"/>
      <c r="R160" s="247"/>
      <c r="S160" s="247"/>
      <c r="T160" s="248"/>
      <c r="AT160" s="249" t="s">
        <v>304</v>
      </c>
      <c r="AU160" s="249" t="s">
        <v>86</v>
      </c>
      <c r="AV160" s="11" t="s">
        <v>86</v>
      </c>
      <c r="AW160" s="11" t="s">
        <v>40</v>
      </c>
      <c r="AX160" s="11" t="s">
        <v>76</v>
      </c>
      <c r="AY160" s="249" t="s">
        <v>273</v>
      </c>
    </row>
    <row r="161" spans="2:51" s="11" customFormat="1" ht="13.5">
      <c r="B161" s="239"/>
      <c r="C161" s="240"/>
      <c r="D161" s="236" t="s">
        <v>304</v>
      </c>
      <c r="E161" s="241" t="s">
        <v>21</v>
      </c>
      <c r="F161" s="242" t="s">
        <v>2076</v>
      </c>
      <c r="G161" s="240"/>
      <c r="H161" s="243">
        <v>32.64</v>
      </c>
      <c r="I161" s="244"/>
      <c r="J161" s="240"/>
      <c r="K161" s="240"/>
      <c r="L161" s="245"/>
      <c r="M161" s="246"/>
      <c r="N161" s="247"/>
      <c r="O161" s="247"/>
      <c r="P161" s="247"/>
      <c r="Q161" s="247"/>
      <c r="R161" s="247"/>
      <c r="S161" s="247"/>
      <c r="T161" s="248"/>
      <c r="AT161" s="249" t="s">
        <v>304</v>
      </c>
      <c r="AU161" s="249" t="s">
        <v>86</v>
      </c>
      <c r="AV161" s="11" t="s">
        <v>86</v>
      </c>
      <c r="AW161" s="11" t="s">
        <v>40</v>
      </c>
      <c r="AX161" s="11" t="s">
        <v>76</v>
      </c>
      <c r="AY161" s="249" t="s">
        <v>273</v>
      </c>
    </row>
    <row r="162" spans="2:51" s="11" customFormat="1" ht="13.5">
      <c r="B162" s="239"/>
      <c r="C162" s="240"/>
      <c r="D162" s="236" t="s">
        <v>304</v>
      </c>
      <c r="E162" s="241" t="s">
        <v>21</v>
      </c>
      <c r="F162" s="242" t="s">
        <v>2077</v>
      </c>
      <c r="G162" s="240"/>
      <c r="H162" s="243">
        <v>19.52</v>
      </c>
      <c r="I162" s="244"/>
      <c r="J162" s="240"/>
      <c r="K162" s="240"/>
      <c r="L162" s="245"/>
      <c r="M162" s="246"/>
      <c r="N162" s="247"/>
      <c r="O162" s="247"/>
      <c r="P162" s="247"/>
      <c r="Q162" s="247"/>
      <c r="R162" s="247"/>
      <c r="S162" s="247"/>
      <c r="T162" s="248"/>
      <c r="AT162" s="249" t="s">
        <v>304</v>
      </c>
      <c r="AU162" s="249" t="s">
        <v>86</v>
      </c>
      <c r="AV162" s="11" t="s">
        <v>86</v>
      </c>
      <c r="AW162" s="11" t="s">
        <v>40</v>
      </c>
      <c r="AX162" s="11" t="s">
        <v>76</v>
      </c>
      <c r="AY162" s="249" t="s">
        <v>273</v>
      </c>
    </row>
    <row r="163" spans="2:51" s="11" customFormat="1" ht="13.5">
      <c r="B163" s="239"/>
      <c r="C163" s="240"/>
      <c r="D163" s="236" t="s">
        <v>304</v>
      </c>
      <c r="E163" s="241" t="s">
        <v>21</v>
      </c>
      <c r="F163" s="242" t="s">
        <v>2078</v>
      </c>
      <c r="G163" s="240"/>
      <c r="H163" s="243">
        <v>16.32</v>
      </c>
      <c r="I163" s="244"/>
      <c r="J163" s="240"/>
      <c r="K163" s="240"/>
      <c r="L163" s="245"/>
      <c r="M163" s="246"/>
      <c r="N163" s="247"/>
      <c r="O163" s="247"/>
      <c r="P163" s="247"/>
      <c r="Q163" s="247"/>
      <c r="R163" s="247"/>
      <c r="S163" s="247"/>
      <c r="T163" s="248"/>
      <c r="AT163" s="249" t="s">
        <v>304</v>
      </c>
      <c r="AU163" s="249" t="s">
        <v>86</v>
      </c>
      <c r="AV163" s="11" t="s">
        <v>86</v>
      </c>
      <c r="AW163" s="11" t="s">
        <v>40</v>
      </c>
      <c r="AX163" s="11" t="s">
        <v>76</v>
      </c>
      <c r="AY163" s="249" t="s">
        <v>273</v>
      </c>
    </row>
    <row r="164" spans="2:51" s="14" customFormat="1" ht="13.5">
      <c r="B164" s="281"/>
      <c r="C164" s="282"/>
      <c r="D164" s="236" t="s">
        <v>304</v>
      </c>
      <c r="E164" s="283" t="s">
        <v>21</v>
      </c>
      <c r="F164" s="284" t="s">
        <v>2079</v>
      </c>
      <c r="G164" s="282"/>
      <c r="H164" s="285">
        <v>79.2</v>
      </c>
      <c r="I164" s="286"/>
      <c r="J164" s="282"/>
      <c r="K164" s="282"/>
      <c r="L164" s="287"/>
      <c r="M164" s="288"/>
      <c r="N164" s="289"/>
      <c r="O164" s="289"/>
      <c r="P164" s="289"/>
      <c r="Q164" s="289"/>
      <c r="R164" s="289"/>
      <c r="S164" s="289"/>
      <c r="T164" s="290"/>
      <c r="AT164" s="291" t="s">
        <v>304</v>
      </c>
      <c r="AU164" s="291" t="s">
        <v>86</v>
      </c>
      <c r="AV164" s="14" t="s">
        <v>288</v>
      </c>
      <c r="AW164" s="14" t="s">
        <v>40</v>
      </c>
      <c r="AX164" s="14" t="s">
        <v>76</v>
      </c>
      <c r="AY164" s="291" t="s">
        <v>273</v>
      </c>
    </row>
    <row r="165" spans="2:51" s="11" customFormat="1" ht="13.5">
      <c r="B165" s="239"/>
      <c r="C165" s="240"/>
      <c r="D165" s="236" t="s">
        <v>304</v>
      </c>
      <c r="E165" s="241" t="s">
        <v>21</v>
      </c>
      <c r="F165" s="242" t="s">
        <v>2080</v>
      </c>
      <c r="G165" s="240"/>
      <c r="H165" s="243">
        <v>40.32</v>
      </c>
      <c r="I165" s="244"/>
      <c r="J165" s="240"/>
      <c r="K165" s="240"/>
      <c r="L165" s="245"/>
      <c r="M165" s="246"/>
      <c r="N165" s="247"/>
      <c r="O165" s="247"/>
      <c r="P165" s="247"/>
      <c r="Q165" s="247"/>
      <c r="R165" s="247"/>
      <c r="S165" s="247"/>
      <c r="T165" s="248"/>
      <c r="AT165" s="249" t="s">
        <v>304</v>
      </c>
      <c r="AU165" s="249" t="s">
        <v>86</v>
      </c>
      <c r="AV165" s="11" t="s">
        <v>86</v>
      </c>
      <c r="AW165" s="11" t="s">
        <v>40</v>
      </c>
      <c r="AX165" s="11" t="s">
        <v>76</v>
      </c>
      <c r="AY165" s="249" t="s">
        <v>273</v>
      </c>
    </row>
    <row r="166" spans="2:51" s="14" customFormat="1" ht="13.5">
      <c r="B166" s="281"/>
      <c r="C166" s="282"/>
      <c r="D166" s="236" t="s">
        <v>304</v>
      </c>
      <c r="E166" s="283" t="s">
        <v>21</v>
      </c>
      <c r="F166" s="284" t="s">
        <v>2081</v>
      </c>
      <c r="G166" s="282"/>
      <c r="H166" s="285">
        <v>40.32</v>
      </c>
      <c r="I166" s="286"/>
      <c r="J166" s="282"/>
      <c r="K166" s="282"/>
      <c r="L166" s="287"/>
      <c r="M166" s="288"/>
      <c r="N166" s="289"/>
      <c r="O166" s="289"/>
      <c r="P166" s="289"/>
      <c r="Q166" s="289"/>
      <c r="R166" s="289"/>
      <c r="S166" s="289"/>
      <c r="T166" s="290"/>
      <c r="AT166" s="291" t="s">
        <v>304</v>
      </c>
      <c r="AU166" s="291" t="s">
        <v>86</v>
      </c>
      <c r="AV166" s="14" t="s">
        <v>288</v>
      </c>
      <c r="AW166" s="14" t="s">
        <v>40</v>
      </c>
      <c r="AX166" s="14" t="s">
        <v>76</v>
      </c>
      <c r="AY166" s="291" t="s">
        <v>273</v>
      </c>
    </row>
    <row r="167" spans="2:51" s="12" customFormat="1" ht="13.5">
      <c r="B167" s="250"/>
      <c r="C167" s="251"/>
      <c r="D167" s="236" t="s">
        <v>304</v>
      </c>
      <c r="E167" s="252" t="s">
        <v>21</v>
      </c>
      <c r="F167" s="253" t="s">
        <v>338</v>
      </c>
      <c r="G167" s="251"/>
      <c r="H167" s="254">
        <v>217.28</v>
      </c>
      <c r="I167" s="255"/>
      <c r="J167" s="251"/>
      <c r="K167" s="251"/>
      <c r="L167" s="256"/>
      <c r="M167" s="257"/>
      <c r="N167" s="258"/>
      <c r="O167" s="258"/>
      <c r="P167" s="258"/>
      <c r="Q167" s="258"/>
      <c r="R167" s="258"/>
      <c r="S167" s="258"/>
      <c r="T167" s="259"/>
      <c r="AT167" s="260" t="s">
        <v>304</v>
      </c>
      <c r="AU167" s="260" t="s">
        <v>86</v>
      </c>
      <c r="AV167" s="12" t="s">
        <v>280</v>
      </c>
      <c r="AW167" s="12" t="s">
        <v>40</v>
      </c>
      <c r="AX167" s="12" t="s">
        <v>84</v>
      </c>
      <c r="AY167" s="260" t="s">
        <v>273</v>
      </c>
    </row>
    <row r="168" spans="2:65" s="1" customFormat="1" ht="25.5" customHeight="1">
      <c r="B168" s="47"/>
      <c r="C168" s="224" t="s">
        <v>373</v>
      </c>
      <c r="D168" s="224" t="s">
        <v>275</v>
      </c>
      <c r="E168" s="225" t="s">
        <v>2082</v>
      </c>
      <c r="F168" s="226" t="s">
        <v>2083</v>
      </c>
      <c r="G168" s="227" t="s">
        <v>314</v>
      </c>
      <c r="H168" s="228">
        <v>108.64</v>
      </c>
      <c r="I168" s="229"/>
      <c r="J168" s="230">
        <f>ROUND(I168*H168,2)</f>
        <v>0</v>
      </c>
      <c r="K168" s="226" t="s">
        <v>279</v>
      </c>
      <c r="L168" s="73"/>
      <c r="M168" s="231" t="s">
        <v>21</v>
      </c>
      <c r="N168" s="232" t="s">
        <v>47</v>
      </c>
      <c r="O168" s="48"/>
      <c r="P168" s="233">
        <f>O168*H168</f>
        <v>0</v>
      </c>
      <c r="Q168" s="233">
        <v>0</v>
      </c>
      <c r="R168" s="233">
        <f>Q168*H168</f>
        <v>0</v>
      </c>
      <c r="S168" s="233">
        <v>0</v>
      </c>
      <c r="T168" s="234">
        <f>S168*H168</f>
        <v>0</v>
      </c>
      <c r="AR168" s="24" t="s">
        <v>280</v>
      </c>
      <c r="AT168" s="24" t="s">
        <v>275</v>
      </c>
      <c r="AU168" s="24" t="s">
        <v>86</v>
      </c>
      <c r="AY168" s="24" t="s">
        <v>273</v>
      </c>
      <c r="BE168" s="235">
        <f>IF(N168="základní",J168,0)</f>
        <v>0</v>
      </c>
      <c r="BF168" s="235">
        <f>IF(N168="snížená",J168,0)</f>
        <v>0</v>
      </c>
      <c r="BG168" s="235">
        <f>IF(N168="zákl. přenesená",J168,0)</f>
        <v>0</v>
      </c>
      <c r="BH168" s="235">
        <f>IF(N168="sníž. přenesená",J168,0)</f>
        <v>0</v>
      </c>
      <c r="BI168" s="235">
        <f>IF(N168="nulová",J168,0)</f>
        <v>0</v>
      </c>
      <c r="BJ168" s="24" t="s">
        <v>84</v>
      </c>
      <c r="BK168" s="235">
        <f>ROUND(I168*H168,2)</f>
        <v>0</v>
      </c>
      <c r="BL168" s="24" t="s">
        <v>280</v>
      </c>
      <c r="BM168" s="24" t="s">
        <v>2084</v>
      </c>
    </row>
    <row r="169" spans="2:47" s="1" customFormat="1" ht="13.5">
      <c r="B169" s="47"/>
      <c r="C169" s="75"/>
      <c r="D169" s="236" t="s">
        <v>282</v>
      </c>
      <c r="E169" s="75"/>
      <c r="F169" s="237" t="s">
        <v>2065</v>
      </c>
      <c r="G169" s="75"/>
      <c r="H169" s="75"/>
      <c r="I169" s="194"/>
      <c r="J169" s="75"/>
      <c r="K169" s="75"/>
      <c r="L169" s="73"/>
      <c r="M169" s="238"/>
      <c r="N169" s="48"/>
      <c r="O169" s="48"/>
      <c r="P169" s="48"/>
      <c r="Q169" s="48"/>
      <c r="R169" s="48"/>
      <c r="S169" s="48"/>
      <c r="T169" s="96"/>
      <c r="AT169" s="24" t="s">
        <v>282</v>
      </c>
      <c r="AU169" s="24" t="s">
        <v>86</v>
      </c>
    </row>
    <row r="170" spans="2:51" s="11" customFormat="1" ht="13.5">
      <c r="B170" s="239"/>
      <c r="C170" s="240"/>
      <c r="D170" s="236" t="s">
        <v>304</v>
      </c>
      <c r="E170" s="241" t="s">
        <v>21</v>
      </c>
      <c r="F170" s="242" t="s">
        <v>2085</v>
      </c>
      <c r="G170" s="240"/>
      <c r="H170" s="243">
        <v>108.64</v>
      </c>
      <c r="I170" s="244"/>
      <c r="J170" s="240"/>
      <c r="K170" s="240"/>
      <c r="L170" s="245"/>
      <c r="M170" s="246"/>
      <c r="N170" s="247"/>
      <c r="O170" s="247"/>
      <c r="P170" s="247"/>
      <c r="Q170" s="247"/>
      <c r="R170" s="247"/>
      <c r="S170" s="247"/>
      <c r="T170" s="248"/>
      <c r="AT170" s="249" t="s">
        <v>304</v>
      </c>
      <c r="AU170" s="249" t="s">
        <v>86</v>
      </c>
      <c r="AV170" s="11" t="s">
        <v>86</v>
      </c>
      <c r="AW170" s="11" t="s">
        <v>40</v>
      </c>
      <c r="AX170" s="11" t="s">
        <v>84</v>
      </c>
      <c r="AY170" s="249" t="s">
        <v>273</v>
      </c>
    </row>
    <row r="171" spans="2:65" s="1" customFormat="1" ht="25.5" customHeight="1">
      <c r="B171" s="47"/>
      <c r="C171" s="224" t="s">
        <v>378</v>
      </c>
      <c r="D171" s="224" t="s">
        <v>275</v>
      </c>
      <c r="E171" s="225" t="s">
        <v>2086</v>
      </c>
      <c r="F171" s="226" t="s">
        <v>2087</v>
      </c>
      <c r="G171" s="227" t="s">
        <v>314</v>
      </c>
      <c r="H171" s="228">
        <v>54.32</v>
      </c>
      <c r="I171" s="229"/>
      <c r="J171" s="230">
        <f>ROUND(I171*H171,2)</f>
        <v>0</v>
      </c>
      <c r="K171" s="226" t="s">
        <v>279</v>
      </c>
      <c r="L171" s="73"/>
      <c r="M171" s="231" t="s">
        <v>21</v>
      </c>
      <c r="N171" s="232" t="s">
        <v>47</v>
      </c>
      <c r="O171" s="48"/>
      <c r="P171" s="233">
        <f>O171*H171</f>
        <v>0</v>
      </c>
      <c r="Q171" s="233">
        <v>0</v>
      </c>
      <c r="R171" s="233">
        <f>Q171*H171</f>
        <v>0</v>
      </c>
      <c r="S171" s="233">
        <v>0</v>
      </c>
      <c r="T171" s="234">
        <f>S171*H171</f>
        <v>0</v>
      </c>
      <c r="AR171" s="24" t="s">
        <v>280</v>
      </c>
      <c r="AT171" s="24" t="s">
        <v>275</v>
      </c>
      <c r="AU171" s="24" t="s">
        <v>86</v>
      </c>
      <c r="AY171" s="24" t="s">
        <v>273</v>
      </c>
      <c r="BE171" s="235">
        <f>IF(N171="základní",J171,0)</f>
        <v>0</v>
      </c>
      <c r="BF171" s="235">
        <f>IF(N171="snížená",J171,0)</f>
        <v>0</v>
      </c>
      <c r="BG171" s="235">
        <f>IF(N171="zákl. přenesená",J171,0)</f>
        <v>0</v>
      </c>
      <c r="BH171" s="235">
        <f>IF(N171="sníž. přenesená",J171,0)</f>
        <v>0</v>
      </c>
      <c r="BI171" s="235">
        <f>IF(N171="nulová",J171,0)</f>
        <v>0</v>
      </c>
      <c r="BJ171" s="24" t="s">
        <v>84</v>
      </c>
      <c r="BK171" s="235">
        <f>ROUND(I171*H171,2)</f>
        <v>0</v>
      </c>
      <c r="BL171" s="24" t="s">
        <v>280</v>
      </c>
      <c r="BM171" s="24" t="s">
        <v>2088</v>
      </c>
    </row>
    <row r="172" spans="2:47" s="1" customFormat="1" ht="13.5">
      <c r="B172" s="47"/>
      <c r="C172" s="75"/>
      <c r="D172" s="236" t="s">
        <v>282</v>
      </c>
      <c r="E172" s="75"/>
      <c r="F172" s="237" t="s">
        <v>2065</v>
      </c>
      <c r="G172" s="75"/>
      <c r="H172" s="75"/>
      <c r="I172" s="194"/>
      <c r="J172" s="75"/>
      <c r="K172" s="75"/>
      <c r="L172" s="73"/>
      <c r="M172" s="238"/>
      <c r="N172" s="48"/>
      <c r="O172" s="48"/>
      <c r="P172" s="48"/>
      <c r="Q172" s="48"/>
      <c r="R172" s="48"/>
      <c r="S172" s="48"/>
      <c r="T172" s="96"/>
      <c r="AT172" s="24" t="s">
        <v>282</v>
      </c>
      <c r="AU172" s="24" t="s">
        <v>86</v>
      </c>
    </row>
    <row r="173" spans="2:51" s="13" customFormat="1" ht="13.5">
      <c r="B173" s="271"/>
      <c r="C173" s="272"/>
      <c r="D173" s="236" t="s">
        <v>304</v>
      </c>
      <c r="E173" s="273" t="s">
        <v>21</v>
      </c>
      <c r="F173" s="274" t="s">
        <v>2089</v>
      </c>
      <c r="G173" s="272"/>
      <c r="H173" s="273" t="s">
        <v>21</v>
      </c>
      <c r="I173" s="275"/>
      <c r="J173" s="272"/>
      <c r="K173" s="272"/>
      <c r="L173" s="276"/>
      <c r="M173" s="277"/>
      <c r="N173" s="278"/>
      <c r="O173" s="278"/>
      <c r="P173" s="278"/>
      <c r="Q173" s="278"/>
      <c r="R173" s="278"/>
      <c r="S173" s="278"/>
      <c r="T173" s="279"/>
      <c r="AT173" s="280" t="s">
        <v>304</v>
      </c>
      <c r="AU173" s="280" t="s">
        <v>86</v>
      </c>
      <c r="AV173" s="13" t="s">
        <v>84</v>
      </c>
      <c r="AW173" s="13" t="s">
        <v>40</v>
      </c>
      <c r="AX173" s="13" t="s">
        <v>76</v>
      </c>
      <c r="AY173" s="280" t="s">
        <v>273</v>
      </c>
    </row>
    <row r="174" spans="2:51" s="11" customFormat="1" ht="13.5">
      <c r="B174" s="239"/>
      <c r="C174" s="240"/>
      <c r="D174" s="236" t="s">
        <v>304</v>
      </c>
      <c r="E174" s="241" t="s">
        <v>21</v>
      </c>
      <c r="F174" s="242" t="s">
        <v>2090</v>
      </c>
      <c r="G174" s="240"/>
      <c r="H174" s="243">
        <v>3.12</v>
      </c>
      <c r="I174" s="244"/>
      <c r="J174" s="240"/>
      <c r="K174" s="240"/>
      <c r="L174" s="245"/>
      <c r="M174" s="246"/>
      <c r="N174" s="247"/>
      <c r="O174" s="247"/>
      <c r="P174" s="247"/>
      <c r="Q174" s="247"/>
      <c r="R174" s="247"/>
      <c r="S174" s="247"/>
      <c r="T174" s="248"/>
      <c r="AT174" s="249" t="s">
        <v>304</v>
      </c>
      <c r="AU174" s="249" t="s">
        <v>86</v>
      </c>
      <c r="AV174" s="11" t="s">
        <v>86</v>
      </c>
      <c r="AW174" s="11" t="s">
        <v>40</v>
      </c>
      <c r="AX174" s="11" t="s">
        <v>76</v>
      </c>
      <c r="AY174" s="249" t="s">
        <v>273</v>
      </c>
    </row>
    <row r="175" spans="2:51" s="11" customFormat="1" ht="13.5">
      <c r="B175" s="239"/>
      <c r="C175" s="240"/>
      <c r="D175" s="236" t="s">
        <v>304</v>
      </c>
      <c r="E175" s="241" t="s">
        <v>21</v>
      </c>
      <c r="F175" s="242" t="s">
        <v>2091</v>
      </c>
      <c r="G175" s="240"/>
      <c r="H175" s="243">
        <v>4.08</v>
      </c>
      <c r="I175" s="244"/>
      <c r="J175" s="240"/>
      <c r="K175" s="240"/>
      <c r="L175" s="245"/>
      <c r="M175" s="246"/>
      <c r="N175" s="247"/>
      <c r="O175" s="247"/>
      <c r="P175" s="247"/>
      <c r="Q175" s="247"/>
      <c r="R175" s="247"/>
      <c r="S175" s="247"/>
      <c r="T175" s="248"/>
      <c r="AT175" s="249" t="s">
        <v>304</v>
      </c>
      <c r="AU175" s="249" t="s">
        <v>86</v>
      </c>
      <c r="AV175" s="11" t="s">
        <v>86</v>
      </c>
      <c r="AW175" s="11" t="s">
        <v>40</v>
      </c>
      <c r="AX175" s="11" t="s">
        <v>76</v>
      </c>
      <c r="AY175" s="249" t="s">
        <v>273</v>
      </c>
    </row>
    <row r="176" spans="2:51" s="11" customFormat="1" ht="13.5">
      <c r="B176" s="239"/>
      <c r="C176" s="240"/>
      <c r="D176" s="236" t="s">
        <v>304</v>
      </c>
      <c r="E176" s="241" t="s">
        <v>21</v>
      </c>
      <c r="F176" s="242" t="s">
        <v>2092</v>
      </c>
      <c r="G176" s="240"/>
      <c r="H176" s="243">
        <v>1.64</v>
      </c>
      <c r="I176" s="244"/>
      <c r="J176" s="240"/>
      <c r="K176" s="240"/>
      <c r="L176" s="245"/>
      <c r="M176" s="246"/>
      <c r="N176" s="247"/>
      <c r="O176" s="247"/>
      <c r="P176" s="247"/>
      <c r="Q176" s="247"/>
      <c r="R176" s="247"/>
      <c r="S176" s="247"/>
      <c r="T176" s="248"/>
      <c r="AT176" s="249" t="s">
        <v>304</v>
      </c>
      <c r="AU176" s="249" t="s">
        <v>86</v>
      </c>
      <c r="AV176" s="11" t="s">
        <v>86</v>
      </c>
      <c r="AW176" s="11" t="s">
        <v>40</v>
      </c>
      <c r="AX176" s="11" t="s">
        <v>76</v>
      </c>
      <c r="AY176" s="249" t="s">
        <v>273</v>
      </c>
    </row>
    <row r="177" spans="2:51" s="11" customFormat="1" ht="13.5">
      <c r="B177" s="239"/>
      <c r="C177" s="240"/>
      <c r="D177" s="236" t="s">
        <v>304</v>
      </c>
      <c r="E177" s="241" t="s">
        <v>21</v>
      </c>
      <c r="F177" s="242" t="s">
        <v>2093</v>
      </c>
      <c r="G177" s="240"/>
      <c r="H177" s="243">
        <v>4.2</v>
      </c>
      <c r="I177" s="244"/>
      <c r="J177" s="240"/>
      <c r="K177" s="240"/>
      <c r="L177" s="245"/>
      <c r="M177" s="246"/>
      <c r="N177" s="247"/>
      <c r="O177" s="247"/>
      <c r="P177" s="247"/>
      <c r="Q177" s="247"/>
      <c r="R177" s="247"/>
      <c r="S177" s="247"/>
      <c r="T177" s="248"/>
      <c r="AT177" s="249" t="s">
        <v>304</v>
      </c>
      <c r="AU177" s="249" t="s">
        <v>86</v>
      </c>
      <c r="AV177" s="11" t="s">
        <v>86</v>
      </c>
      <c r="AW177" s="11" t="s">
        <v>40</v>
      </c>
      <c r="AX177" s="11" t="s">
        <v>76</v>
      </c>
      <c r="AY177" s="249" t="s">
        <v>273</v>
      </c>
    </row>
    <row r="178" spans="2:51" s="11" customFormat="1" ht="13.5">
      <c r="B178" s="239"/>
      <c r="C178" s="240"/>
      <c r="D178" s="236" t="s">
        <v>304</v>
      </c>
      <c r="E178" s="241" t="s">
        <v>21</v>
      </c>
      <c r="F178" s="242" t="s">
        <v>2094</v>
      </c>
      <c r="G178" s="240"/>
      <c r="H178" s="243">
        <v>1.32</v>
      </c>
      <c r="I178" s="244"/>
      <c r="J178" s="240"/>
      <c r="K178" s="240"/>
      <c r="L178" s="245"/>
      <c r="M178" s="246"/>
      <c r="N178" s="247"/>
      <c r="O178" s="247"/>
      <c r="P178" s="247"/>
      <c r="Q178" s="247"/>
      <c r="R178" s="247"/>
      <c r="S178" s="247"/>
      <c r="T178" s="248"/>
      <c r="AT178" s="249" t="s">
        <v>304</v>
      </c>
      <c r="AU178" s="249" t="s">
        <v>86</v>
      </c>
      <c r="AV178" s="11" t="s">
        <v>86</v>
      </c>
      <c r="AW178" s="11" t="s">
        <v>40</v>
      </c>
      <c r="AX178" s="11" t="s">
        <v>76</v>
      </c>
      <c r="AY178" s="249" t="s">
        <v>273</v>
      </c>
    </row>
    <row r="179" spans="2:51" s="11" customFormat="1" ht="13.5">
      <c r="B179" s="239"/>
      <c r="C179" s="240"/>
      <c r="D179" s="236" t="s">
        <v>304</v>
      </c>
      <c r="E179" s="241" t="s">
        <v>21</v>
      </c>
      <c r="F179" s="242" t="s">
        <v>2095</v>
      </c>
      <c r="G179" s="240"/>
      <c r="H179" s="243">
        <v>9.12</v>
      </c>
      <c r="I179" s="244"/>
      <c r="J179" s="240"/>
      <c r="K179" s="240"/>
      <c r="L179" s="245"/>
      <c r="M179" s="246"/>
      <c r="N179" s="247"/>
      <c r="O179" s="247"/>
      <c r="P179" s="247"/>
      <c r="Q179" s="247"/>
      <c r="R179" s="247"/>
      <c r="S179" s="247"/>
      <c r="T179" s="248"/>
      <c r="AT179" s="249" t="s">
        <v>304</v>
      </c>
      <c r="AU179" s="249" t="s">
        <v>86</v>
      </c>
      <c r="AV179" s="11" t="s">
        <v>86</v>
      </c>
      <c r="AW179" s="11" t="s">
        <v>40</v>
      </c>
      <c r="AX179" s="11" t="s">
        <v>76</v>
      </c>
      <c r="AY179" s="249" t="s">
        <v>273</v>
      </c>
    </row>
    <row r="180" spans="2:51" s="11" customFormat="1" ht="13.5">
      <c r="B180" s="239"/>
      <c r="C180" s="240"/>
      <c r="D180" s="236" t="s">
        <v>304</v>
      </c>
      <c r="E180" s="241" t="s">
        <v>21</v>
      </c>
      <c r="F180" s="242" t="s">
        <v>2096</v>
      </c>
      <c r="G180" s="240"/>
      <c r="H180" s="243">
        <v>0.96</v>
      </c>
      <c r="I180" s="244"/>
      <c r="J180" s="240"/>
      <c r="K180" s="240"/>
      <c r="L180" s="245"/>
      <c r="M180" s="246"/>
      <c r="N180" s="247"/>
      <c r="O180" s="247"/>
      <c r="P180" s="247"/>
      <c r="Q180" s="247"/>
      <c r="R180" s="247"/>
      <c r="S180" s="247"/>
      <c r="T180" s="248"/>
      <c r="AT180" s="249" t="s">
        <v>304</v>
      </c>
      <c r="AU180" s="249" t="s">
        <v>86</v>
      </c>
      <c r="AV180" s="11" t="s">
        <v>86</v>
      </c>
      <c r="AW180" s="11" t="s">
        <v>40</v>
      </c>
      <c r="AX180" s="11" t="s">
        <v>76</v>
      </c>
      <c r="AY180" s="249" t="s">
        <v>273</v>
      </c>
    </row>
    <row r="181" spans="2:51" s="14" customFormat="1" ht="13.5">
      <c r="B181" s="281"/>
      <c r="C181" s="282"/>
      <c r="D181" s="236" t="s">
        <v>304</v>
      </c>
      <c r="E181" s="283" t="s">
        <v>21</v>
      </c>
      <c r="F181" s="284" t="s">
        <v>2074</v>
      </c>
      <c r="G181" s="282"/>
      <c r="H181" s="285">
        <v>24.44</v>
      </c>
      <c r="I181" s="286"/>
      <c r="J181" s="282"/>
      <c r="K181" s="282"/>
      <c r="L181" s="287"/>
      <c r="M181" s="288"/>
      <c r="N181" s="289"/>
      <c r="O181" s="289"/>
      <c r="P181" s="289"/>
      <c r="Q181" s="289"/>
      <c r="R181" s="289"/>
      <c r="S181" s="289"/>
      <c r="T181" s="290"/>
      <c r="AT181" s="291" t="s">
        <v>304</v>
      </c>
      <c r="AU181" s="291" t="s">
        <v>86</v>
      </c>
      <c r="AV181" s="14" t="s">
        <v>288</v>
      </c>
      <c r="AW181" s="14" t="s">
        <v>40</v>
      </c>
      <c r="AX181" s="14" t="s">
        <v>76</v>
      </c>
      <c r="AY181" s="291" t="s">
        <v>273</v>
      </c>
    </row>
    <row r="182" spans="2:51" s="11" customFormat="1" ht="13.5">
      <c r="B182" s="239"/>
      <c r="C182" s="240"/>
      <c r="D182" s="236" t="s">
        <v>304</v>
      </c>
      <c r="E182" s="241" t="s">
        <v>21</v>
      </c>
      <c r="F182" s="242" t="s">
        <v>2097</v>
      </c>
      <c r="G182" s="240"/>
      <c r="H182" s="243">
        <v>2.68</v>
      </c>
      <c r="I182" s="244"/>
      <c r="J182" s="240"/>
      <c r="K182" s="240"/>
      <c r="L182" s="245"/>
      <c r="M182" s="246"/>
      <c r="N182" s="247"/>
      <c r="O182" s="247"/>
      <c r="P182" s="247"/>
      <c r="Q182" s="247"/>
      <c r="R182" s="247"/>
      <c r="S182" s="247"/>
      <c r="T182" s="248"/>
      <c r="AT182" s="249" t="s">
        <v>304</v>
      </c>
      <c r="AU182" s="249" t="s">
        <v>86</v>
      </c>
      <c r="AV182" s="11" t="s">
        <v>86</v>
      </c>
      <c r="AW182" s="11" t="s">
        <v>40</v>
      </c>
      <c r="AX182" s="11" t="s">
        <v>76</v>
      </c>
      <c r="AY182" s="249" t="s">
        <v>273</v>
      </c>
    </row>
    <row r="183" spans="2:51" s="11" customFormat="1" ht="13.5">
      <c r="B183" s="239"/>
      <c r="C183" s="240"/>
      <c r="D183" s="236" t="s">
        <v>304</v>
      </c>
      <c r="E183" s="241" t="s">
        <v>21</v>
      </c>
      <c r="F183" s="242" t="s">
        <v>2098</v>
      </c>
      <c r="G183" s="240"/>
      <c r="H183" s="243">
        <v>8.16</v>
      </c>
      <c r="I183" s="244"/>
      <c r="J183" s="240"/>
      <c r="K183" s="240"/>
      <c r="L183" s="245"/>
      <c r="M183" s="246"/>
      <c r="N183" s="247"/>
      <c r="O183" s="247"/>
      <c r="P183" s="247"/>
      <c r="Q183" s="247"/>
      <c r="R183" s="247"/>
      <c r="S183" s="247"/>
      <c r="T183" s="248"/>
      <c r="AT183" s="249" t="s">
        <v>304</v>
      </c>
      <c r="AU183" s="249" t="s">
        <v>86</v>
      </c>
      <c r="AV183" s="11" t="s">
        <v>86</v>
      </c>
      <c r="AW183" s="11" t="s">
        <v>40</v>
      </c>
      <c r="AX183" s="11" t="s">
        <v>76</v>
      </c>
      <c r="AY183" s="249" t="s">
        <v>273</v>
      </c>
    </row>
    <row r="184" spans="2:51" s="11" customFormat="1" ht="13.5">
      <c r="B184" s="239"/>
      <c r="C184" s="240"/>
      <c r="D184" s="236" t="s">
        <v>304</v>
      </c>
      <c r="E184" s="241" t="s">
        <v>21</v>
      </c>
      <c r="F184" s="242" t="s">
        <v>2099</v>
      </c>
      <c r="G184" s="240"/>
      <c r="H184" s="243">
        <v>4.88</v>
      </c>
      <c r="I184" s="244"/>
      <c r="J184" s="240"/>
      <c r="K184" s="240"/>
      <c r="L184" s="245"/>
      <c r="M184" s="246"/>
      <c r="N184" s="247"/>
      <c r="O184" s="247"/>
      <c r="P184" s="247"/>
      <c r="Q184" s="247"/>
      <c r="R184" s="247"/>
      <c r="S184" s="247"/>
      <c r="T184" s="248"/>
      <c r="AT184" s="249" t="s">
        <v>304</v>
      </c>
      <c r="AU184" s="249" t="s">
        <v>86</v>
      </c>
      <c r="AV184" s="11" t="s">
        <v>86</v>
      </c>
      <c r="AW184" s="11" t="s">
        <v>40</v>
      </c>
      <c r="AX184" s="11" t="s">
        <v>76</v>
      </c>
      <c r="AY184" s="249" t="s">
        <v>273</v>
      </c>
    </row>
    <row r="185" spans="2:51" s="11" customFormat="1" ht="13.5">
      <c r="B185" s="239"/>
      <c r="C185" s="240"/>
      <c r="D185" s="236" t="s">
        <v>304</v>
      </c>
      <c r="E185" s="241" t="s">
        <v>21</v>
      </c>
      <c r="F185" s="242" t="s">
        <v>2100</v>
      </c>
      <c r="G185" s="240"/>
      <c r="H185" s="243">
        <v>4.08</v>
      </c>
      <c r="I185" s="244"/>
      <c r="J185" s="240"/>
      <c r="K185" s="240"/>
      <c r="L185" s="245"/>
      <c r="M185" s="246"/>
      <c r="N185" s="247"/>
      <c r="O185" s="247"/>
      <c r="P185" s="247"/>
      <c r="Q185" s="247"/>
      <c r="R185" s="247"/>
      <c r="S185" s="247"/>
      <c r="T185" s="248"/>
      <c r="AT185" s="249" t="s">
        <v>304</v>
      </c>
      <c r="AU185" s="249" t="s">
        <v>86</v>
      </c>
      <c r="AV185" s="11" t="s">
        <v>86</v>
      </c>
      <c r="AW185" s="11" t="s">
        <v>40</v>
      </c>
      <c r="AX185" s="11" t="s">
        <v>76</v>
      </c>
      <c r="AY185" s="249" t="s">
        <v>273</v>
      </c>
    </row>
    <row r="186" spans="2:51" s="14" customFormat="1" ht="13.5">
      <c r="B186" s="281"/>
      <c r="C186" s="282"/>
      <c r="D186" s="236" t="s">
        <v>304</v>
      </c>
      <c r="E186" s="283" t="s">
        <v>21</v>
      </c>
      <c r="F186" s="284" t="s">
        <v>2079</v>
      </c>
      <c r="G186" s="282"/>
      <c r="H186" s="285">
        <v>19.8</v>
      </c>
      <c r="I186" s="286"/>
      <c r="J186" s="282"/>
      <c r="K186" s="282"/>
      <c r="L186" s="287"/>
      <c r="M186" s="288"/>
      <c r="N186" s="289"/>
      <c r="O186" s="289"/>
      <c r="P186" s="289"/>
      <c r="Q186" s="289"/>
      <c r="R186" s="289"/>
      <c r="S186" s="289"/>
      <c r="T186" s="290"/>
      <c r="AT186" s="291" t="s">
        <v>304</v>
      </c>
      <c r="AU186" s="291" t="s">
        <v>86</v>
      </c>
      <c r="AV186" s="14" t="s">
        <v>288</v>
      </c>
      <c r="AW186" s="14" t="s">
        <v>40</v>
      </c>
      <c r="AX186" s="14" t="s">
        <v>76</v>
      </c>
      <c r="AY186" s="291" t="s">
        <v>273</v>
      </c>
    </row>
    <row r="187" spans="2:51" s="11" customFormat="1" ht="13.5">
      <c r="B187" s="239"/>
      <c r="C187" s="240"/>
      <c r="D187" s="236" t="s">
        <v>304</v>
      </c>
      <c r="E187" s="241" t="s">
        <v>21</v>
      </c>
      <c r="F187" s="242" t="s">
        <v>2101</v>
      </c>
      <c r="G187" s="240"/>
      <c r="H187" s="243">
        <v>10.08</v>
      </c>
      <c r="I187" s="244"/>
      <c r="J187" s="240"/>
      <c r="K187" s="240"/>
      <c r="L187" s="245"/>
      <c r="M187" s="246"/>
      <c r="N187" s="247"/>
      <c r="O187" s="247"/>
      <c r="P187" s="247"/>
      <c r="Q187" s="247"/>
      <c r="R187" s="247"/>
      <c r="S187" s="247"/>
      <c r="T187" s="248"/>
      <c r="AT187" s="249" t="s">
        <v>304</v>
      </c>
      <c r="AU187" s="249" t="s">
        <v>86</v>
      </c>
      <c r="AV187" s="11" t="s">
        <v>86</v>
      </c>
      <c r="AW187" s="11" t="s">
        <v>40</v>
      </c>
      <c r="AX187" s="11" t="s">
        <v>76</v>
      </c>
      <c r="AY187" s="249" t="s">
        <v>273</v>
      </c>
    </row>
    <row r="188" spans="2:51" s="14" customFormat="1" ht="13.5">
      <c r="B188" s="281"/>
      <c r="C188" s="282"/>
      <c r="D188" s="236" t="s">
        <v>304</v>
      </c>
      <c r="E188" s="283" t="s">
        <v>21</v>
      </c>
      <c r="F188" s="284" t="s">
        <v>2081</v>
      </c>
      <c r="G188" s="282"/>
      <c r="H188" s="285">
        <v>10.08</v>
      </c>
      <c r="I188" s="286"/>
      <c r="J188" s="282"/>
      <c r="K188" s="282"/>
      <c r="L188" s="287"/>
      <c r="M188" s="288"/>
      <c r="N188" s="289"/>
      <c r="O188" s="289"/>
      <c r="P188" s="289"/>
      <c r="Q188" s="289"/>
      <c r="R188" s="289"/>
      <c r="S188" s="289"/>
      <c r="T188" s="290"/>
      <c r="AT188" s="291" t="s">
        <v>304</v>
      </c>
      <c r="AU188" s="291" t="s">
        <v>86</v>
      </c>
      <c r="AV188" s="14" t="s">
        <v>288</v>
      </c>
      <c r="AW188" s="14" t="s">
        <v>40</v>
      </c>
      <c r="AX188" s="14" t="s">
        <v>76</v>
      </c>
      <c r="AY188" s="291" t="s">
        <v>273</v>
      </c>
    </row>
    <row r="189" spans="2:51" s="12" customFormat="1" ht="13.5">
      <c r="B189" s="250"/>
      <c r="C189" s="251"/>
      <c r="D189" s="236" t="s">
        <v>304</v>
      </c>
      <c r="E189" s="252" t="s">
        <v>21</v>
      </c>
      <c r="F189" s="253" t="s">
        <v>338</v>
      </c>
      <c r="G189" s="251"/>
      <c r="H189" s="254">
        <v>54.32</v>
      </c>
      <c r="I189" s="255"/>
      <c r="J189" s="251"/>
      <c r="K189" s="251"/>
      <c r="L189" s="256"/>
      <c r="M189" s="257"/>
      <c r="N189" s="258"/>
      <c r="O189" s="258"/>
      <c r="P189" s="258"/>
      <c r="Q189" s="258"/>
      <c r="R189" s="258"/>
      <c r="S189" s="258"/>
      <c r="T189" s="259"/>
      <c r="AT189" s="260" t="s">
        <v>304</v>
      </c>
      <c r="AU189" s="260" t="s">
        <v>86</v>
      </c>
      <c r="AV189" s="12" t="s">
        <v>280</v>
      </c>
      <c r="AW189" s="12" t="s">
        <v>40</v>
      </c>
      <c r="AX189" s="12" t="s">
        <v>84</v>
      </c>
      <c r="AY189" s="260" t="s">
        <v>273</v>
      </c>
    </row>
    <row r="190" spans="2:65" s="1" customFormat="1" ht="25.5" customHeight="1">
      <c r="B190" s="47"/>
      <c r="C190" s="224" t="s">
        <v>382</v>
      </c>
      <c r="D190" s="224" t="s">
        <v>275</v>
      </c>
      <c r="E190" s="225" t="s">
        <v>2102</v>
      </c>
      <c r="F190" s="226" t="s">
        <v>2103</v>
      </c>
      <c r="G190" s="227" t="s">
        <v>314</v>
      </c>
      <c r="H190" s="228">
        <v>27.16</v>
      </c>
      <c r="I190" s="229"/>
      <c r="J190" s="230">
        <f>ROUND(I190*H190,2)</f>
        <v>0</v>
      </c>
      <c r="K190" s="226" t="s">
        <v>279</v>
      </c>
      <c r="L190" s="73"/>
      <c r="M190" s="231" t="s">
        <v>21</v>
      </c>
      <c r="N190" s="232" t="s">
        <v>47</v>
      </c>
      <c r="O190" s="48"/>
      <c r="P190" s="233">
        <f>O190*H190</f>
        <v>0</v>
      </c>
      <c r="Q190" s="233">
        <v>0</v>
      </c>
      <c r="R190" s="233">
        <f>Q190*H190</f>
        <v>0</v>
      </c>
      <c r="S190" s="233">
        <v>0</v>
      </c>
      <c r="T190" s="234">
        <f>S190*H190</f>
        <v>0</v>
      </c>
      <c r="AR190" s="24" t="s">
        <v>280</v>
      </c>
      <c r="AT190" s="24" t="s">
        <v>275</v>
      </c>
      <c r="AU190" s="24" t="s">
        <v>86</v>
      </c>
      <c r="AY190" s="24" t="s">
        <v>273</v>
      </c>
      <c r="BE190" s="235">
        <f>IF(N190="základní",J190,0)</f>
        <v>0</v>
      </c>
      <c r="BF190" s="235">
        <f>IF(N190="snížená",J190,0)</f>
        <v>0</v>
      </c>
      <c r="BG190" s="235">
        <f>IF(N190="zákl. přenesená",J190,0)</f>
        <v>0</v>
      </c>
      <c r="BH190" s="235">
        <f>IF(N190="sníž. přenesená",J190,0)</f>
        <v>0</v>
      </c>
      <c r="BI190" s="235">
        <f>IF(N190="nulová",J190,0)</f>
        <v>0</v>
      </c>
      <c r="BJ190" s="24" t="s">
        <v>84</v>
      </c>
      <c r="BK190" s="235">
        <f>ROUND(I190*H190,2)</f>
        <v>0</v>
      </c>
      <c r="BL190" s="24" t="s">
        <v>280</v>
      </c>
      <c r="BM190" s="24" t="s">
        <v>2104</v>
      </c>
    </row>
    <row r="191" spans="2:47" s="1" customFormat="1" ht="13.5">
      <c r="B191" s="47"/>
      <c r="C191" s="75"/>
      <c r="D191" s="236" t="s">
        <v>282</v>
      </c>
      <c r="E191" s="75"/>
      <c r="F191" s="237" t="s">
        <v>2065</v>
      </c>
      <c r="G191" s="75"/>
      <c r="H191" s="75"/>
      <c r="I191" s="194"/>
      <c r="J191" s="75"/>
      <c r="K191" s="75"/>
      <c r="L191" s="73"/>
      <c r="M191" s="238"/>
      <c r="N191" s="48"/>
      <c r="O191" s="48"/>
      <c r="P191" s="48"/>
      <c r="Q191" s="48"/>
      <c r="R191" s="48"/>
      <c r="S191" s="48"/>
      <c r="T191" s="96"/>
      <c r="AT191" s="24" t="s">
        <v>282</v>
      </c>
      <c r="AU191" s="24" t="s">
        <v>86</v>
      </c>
    </row>
    <row r="192" spans="2:51" s="11" customFormat="1" ht="13.5">
      <c r="B192" s="239"/>
      <c r="C192" s="240"/>
      <c r="D192" s="236" t="s">
        <v>304</v>
      </c>
      <c r="E192" s="241" t="s">
        <v>21</v>
      </c>
      <c r="F192" s="242" t="s">
        <v>2105</v>
      </c>
      <c r="G192" s="240"/>
      <c r="H192" s="243">
        <v>27.16</v>
      </c>
      <c r="I192" s="244"/>
      <c r="J192" s="240"/>
      <c r="K192" s="240"/>
      <c r="L192" s="245"/>
      <c r="M192" s="246"/>
      <c r="N192" s="247"/>
      <c r="O192" s="247"/>
      <c r="P192" s="247"/>
      <c r="Q192" s="247"/>
      <c r="R192" s="247"/>
      <c r="S192" s="247"/>
      <c r="T192" s="248"/>
      <c r="AT192" s="249" t="s">
        <v>304</v>
      </c>
      <c r="AU192" s="249" t="s">
        <v>86</v>
      </c>
      <c r="AV192" s="11" t="s">
        <v>86</v>
      </c>
      <c r="AW192" s="11" t="s">
        <v>40</v>
      </c>
      <c r="AX192" s="11" t="s">
        <v>84</v>
      </c>
      <c r="AY192" s="249" t="s">
        <v>273</v>
      </c>
    </row>
    <row r="193" spans="2:65" s="1" customFormat="1" ht="38.25" customHeight="1">
      <c r="B193" s="47"/>
      <c r="C193" s="224" t="s">
        <v>387</v>
      </c>
      <c r="D193" s="224" t="s">
        <v>275</v>
      </c>
      <c r="E193" s="225" t="s">
        <v>2106</v>
      </c>
      <c r="F193" s="226" t="s">
        <v>2107</v>
      </c>
      <c r="G193" s="227" t="s">
        <v>314</v>
      </c>
      <c r="H193" s="228">
        <v>929.928</v>
      </c>
      <c r="I193" s="229"/>
      <c r="J193" s="230">
        <f>ROUND(I193*H193,2)</f>
        <v>0</v>
      </c>
      <c r="K193" s="226" t="s">
        <v>279</v>
      </c>
      <c r="L193" s="73"/>
      <c r="M193" s="231" t="s">
        <v>21</v>
      </c>
      <c r="N193" s="232" t="s">
        <v>47</v>
      </c>
      <c r="O193" s="48"/>
      <c r="P193" s="233">
        <f>O193*H193</f>
        <v>0</v>
      </c>
      <c r="Q193" s="233">
        <v>0</v>
      </c>
      <c r="R193" s="233">
        <f>Q193*H193</f>
        <v>0</v>
      </c>
      <c r="S193" s="233">
        <v>0</v>
      </c>
      <c r="T193" s="234">
        <f>S193*H193</f>
        <v>0</v>
      </c>
      <c r="AR193" s="24" t="s">
        <v>280</v>
      </c>
      <c r="AT193" s="24" t="s">
        <v>275</v>
      </c>
      <c r="AU193" s="24" t="s">
        <v>86</v>
      </c>
      <c r="AY193" s="24" t="s">
        <v>273</v>
      </c>
      <c r="BE193" s="235">
        <f>IF(N193="základní",J193,0)</f>
        <v>0</v>
      </c>
      <c r="BF193" s="235">
        <f>IF(N193="snížená",J193,0)</f>
        <v>0</v>
      </c>
      <c r="BG193" s="235">
        <f>IF(N193="zákl. přenesená",J193,0)</f>
        <v>0</v>
      </c>
      <c r="BH193" s="235">
        <f>IF(N193="sníž. přenesená",J193,0)</f>
        <v>0</v>
      </c>
      <c r="BI193" s="235">
        <f>IF(N193="nulová",J193,0)</f>
        <v>0</v>
      </c>
      <c r="BJ193" s="24" t="s">
        <v>84</v>
      </c>
      <c r="BK193" s="235">
        <f>ROUND(I193*H193,2)</f>
        <v>0</v>
      </c>
      <c r="BL193" s="24" t="s">
        <v>280</v>
      </c>
      <c r="BM193" s="24" t="s">
        <v>2108</v>
      </c>
    </row>
    <row r="194" spans="2:47" s="1" customFormat="1" ht="13.5">
      <c r="B194" s="47"/>
      <c r="C194" s="75"/>
      <c r="D194" s="236" t="s">
        <v>282</v>
      </c>
      <c r="E194" s="75"/>
      <c r="F194" s="237" t="s">
        <v>2109</v>
      </c>
      <c r="G194" s="75"/>
      <c r="H194" s="75"/>
      <c r="I194" s="194"/>
      <c r="J194" s="75"/>
      <c r="K194" s="75"/>
      <c r="L194" s="73"/>
      <c r="M194" s="238"/>
      <c r="N194" s="48"/>
      <c r="O194" s="48"/>
      <c r="P194" s="48"/>
      <c r="Q194" s="48"/>
      <c r="R194" s="48"/>
      <c r="S194" s="48"/>
      <c r="T194" s="96"/>
      <c r="AT194" s="24" t="s">
        <v>282</v>
      </c>
      <c r="AU194" s="24" t="s">
        <v>86</v>
      </c>
    </row>
    <row r="195" spans="2:51" s="13" customFormat="1" ht="13.5">
      <c r="B195" s="271"/>
      <c r="C195" s="272"/>
      <c r="D195" s="236" t="s">
        <v>304</v>
      </c>
      <c r="E195" s="273" t="s">
        <v>21</v>
      </c>
      <c r="F195" s="274" t="s">
        <v>2066</v>
      </c>
      <c r="G195" s="272"/>
      <c r="H195" s="273" t="s">
        <v>21</v>
      </c>
      <c r="I195" s="275"/>
      <c r="J195" s="272"/>
      <c r="K195" s="272"/>
      <c r="L195" s="276"/>
      <c r="M195" s="277"/>
      <c r="N195" s="278"/>
      <c r="O195" s="278"/>
      <c r="P195" s="278"/>
      <c r="Q195" s="278"/>
      <c r="R195" s="278"/>
      <c r="S195" s="278"/>
      <c r="T195" s="279"/>
      <c r="AT195" s="280" t="s">
        <v>304</v>
      </c>
      <c r="AU195" s="280" t="s">
        <v>86</v>
      </c>
      <c r="AV195" s="13" t="s">
        <v>84</v>
      </c>
      <c r="AW195" s="13" t="s">
        <v>40</v>
      </c>
      <c r="AX195" s="13" t="s">
        <v>76</v>
      </c>
      <c r="AY195" s="280" t="s">
        <v>273</v>
      </c>
    </row>
    <row r="196" spans="2:51" s="11" customFormat="1" ht="13.5">
      <c r="B196" s="239"/>
      <c r="C196" s="240"/>
      <c r="D196" s="236" t="s">
        <v>304</v>
      </c>
      <c r="E196" s="241" t="s">
        <v>21</v>
      </c>
      <c r="F196" s="242" t="s">
        <v>2110</v>
      </c>
      <c r="G196" s="240"/>
      <c r="H196" s="243">
        <v>9.936</v>
      </c>
      <c r="I196" s="244"/>
      <c r="J196" s="240"/>
      <c r="K196" s="240"/>
      <c r="L196" s="245"/>
      <c r="M196" s="246"/>
      <c r="N196" s="247"/>
      <c r="O196" s="247"/>
      <c r="P196" s="247"/>
      <c r="Q196" s="247"/>
      <c r="R196" s="247"/>
      <c r="S196" s="247"/>
      <c r="T196" s="248"/>
      <c r="AT196" s="249" t="s">
        <v>304</v>
      </c>
      <c r="AU196" s="249" t="s">
        <v>86</v>
      </c>
      <c r="AV196" s="11" t="s">
        <v>86</v>
      </c>
      <c r="AW196" s="11" t="s">
        <v>40</v>
      </c>
      <c r="AX196" s="11" t="s">
        <v>76</v>
      </c>
      <c r="AY196" s="249" t="s">
        <v>273</v>
      </c>
    </row>
    <row r="197" spans="2:51" s="11" customFormat="1" ht="13.5">
      <c r="B197" s="239"/>
      <c r="C197" s="240"/>
      <c r="D197" s="236" t="s">
        <v>304</v>
      </c>
      <c r="E197" s="241" t="s">
        <v>21</v>
      </c>
      <c r="F197" s="242" t="s">
        <v>2111</v>
      </c>
      <c r="G197" s="240"/>
      <c r="H197" s="243">
        <v>47.04</v>
      </c>
      <c r="I197" s="244"/>
      <c r="J197" s="240"/>
      <c r="K197" s="240"/>
      <c r="L197" s="245"/>
      <c r="M197" s="246"/>
      <c r="N197" s="247"/>
      <c r="O197" s="247"/>
      <c r="P197" s="247"/>
      <c r="Q197" s="247"/>
      <c r="R197" s="247"/>
      <c r="S197" s="247"/>
      <c r="T197" s="248"/>
      <c r="AT197" s="249" t="s">
        <v>304</v>
      </c>
      <c r="AU197" s="249" t="s">
        <v>86</v>
      </c>
      <c r="AV197" s="11" t="s">
        <v>86</v>
      </c>
      <c r="AW197" s="11" t="s">
        <v>40</v>
      </c>
      <c r="AX197" s="11" t="s">
        <v>76</v>
      </c>
      <c r="AY197" s="249" t="s">
        <v>273</v>
      </c>
    </row>
    <row r="198" spans="2:51" s="11" customFormat="1" ht="13.5">
      <c r="B198" s="239"/>
      <c r="C198" s="240"/>
      <c r="D198" s="236" t="s">
        <v>304</v>
      </c>
      <c r="E198" s="241" t="s">
        <v>21</v>
      </c>
      <c r="F198" s="242" t="s">
        <v>2112</v>
      </c>
      <c r="G198" s="240"/>
      <c r="H198" s="243">
        <v>15.492</v>
      </c>
      <c r="I198" s="244"/>
      <c r="J198" s="240"/>
      <c r="K198" s="240"/>
      <c r="L198" s="245"/>
      <c r="M198" s="246"/>
      <c r="N198" s="247"/>
      <c r="O198" s="247"/>
      <c r="P198" s="247"/>
      <c r="Q198" s="247"/>
      <c r="R198" s="247"/>
      <c r="S198" s="247"/>
      <c r="T198" s="248"/>
      <c r="AT198" s="249" t="s">
        <v>304</v>
      </c>
      <c r="AU198" s="249" t="s">
        <v>86</v>
      </c>
      <c r="AV198" s="11" t="s">
        <v>86</v>
      </c>
      <c r="AW198" s="11" t="s">
        <v>40</v>
      </c>
      <c r="AX198" s="11" t="s">
        <v>76</v>
      </c>
      <c r="AY198" s="249" t="s">
        <v>273</v>
      </c>
    </row>
    <row r="199" spans="2:51" s="11" customFormat="1" ht="13.5">
      <c r="B199" s="239"/>
      <c r="C199" s="240"/>
      <c r="D199" s="236" t="s">
        <v>304</v>
      </c>
      <c r="E199" s="241" t="s">
        <v>21</v>
      </c>
      <c r="F199" s="242" t="s">
        <v>2113</v>
      </c>
      <c r="G199" s="240"/>
      <c r="H199" s="243">
        <v>85.68</v>
      </c>
      <c r="I199" s="244"/>
      <c r="J199" s="240"/>
      <c r="K199" s="240"/>
      <c r="L199" s="245"/>
      <c r="M199" s="246"/>
      <c r="N199" s="247"/>
      <c r="O199" s="247"/>
      <c r="P199" s="247"/>
      <c r="Q199" s="247"/>
      <c r="R199" s="247"/>
      <c r="S199" s="247"/>
      <c r="T199" s="248"/>
      <c r="AT199" s="249" t="s">
        <v>304</v>
      </c>
      <c r="AU199" s="249" t="s">
        <v>86</v>
      </c>
      <c r="AV199" s="11" t="s">
        <v>86</v>
      </c>
      <c r="AW199" s="11" t="s">
        <v>40</v>
      </c>
      <c r="AX199" s="11" t="s">
        <v>76</v>
      </c>
      <c r="AY199" s="249" t="s">
        <v>273</v>
      </c>
    </row>
    <row r="200" spans="2:51" s="11" customFormat="1" ht="13.5">
      <c r="B200" s="239"/>
      <c r="C200" s="240"/>
      <c r="D200" s="236" t="s">
        <v>304</v>
      </c>
      <c r="E200" s="241" t="s">
        <v>21</v>
      </c>
      <c r="F200" s="242" t="s">
        <v>2114</v>
      </c>
      <c r="G200" s="240"/>
      <c r="H200" s="243">
        <v>19.2</v>
      </c>
      <c r="I200" s="244"/>
      <c r="J200" s="240"/>
      <c r="K200" s="240"/>
      <c r="L200" s="245"/>
      <c r="M200" s="246"/>
      <c r="N200" s="247"/>
      <c r="O200" s="247"/>
      <c r="P200" s="247"/>
      <c r="Q200" s="247"/>
      <c r="R200" s="247"/>
      <c r="S200" s="247"/>
      <c r="T200" s="248"/>
      <c r="AT200" s="249" t="s">
        <v>304</v>
      </c>
      <c r="AU200" s="249" t="s">
        <v>86</v>
      </c>
      <c r="AV200" s="11" t="s">
        <v>86</v>
      </c>
      <c r="AW200" s="11" t="s">
        <v>40</v>
      </c>
      <c r="AX200" s="11" t="s">
        <v>76</v>
      </c>
      <c r="AY200" s="249" t="s">
        <v>273</v>
      </c>
    </row>
    <row r="201" spans="2:51" s="11" customFormat="1" ht="13.5">
      <c r="B201" s="239"/>
      <c r="C201" s="240"/>
      <c r="D201" s="236" t="s">
        <v>304</v>
      </c>
      <c r="E201" s="241" t="s">
        <v>21</v>
      </c>
      <c r="F201" s="242" t="s">
        <v>2115</v>
      </c>
      <c r="G201" s="240"/>
      <c r="H201" s="243">
        <v>181.68</v>
      </c>
      <c r="I201" s="244"/>
      <c r="J201" s="240"/>
      <c r="K201" s="240"/>
      <c r="L201" s="245"/>
      <c r="M201" s="246"/>
      <c r="N201" s="247"/>
      <c r="O201" s="247"/>
      <c r="P201" s="247"/>
      <c r="Q201" s="247"/>
      <c r="R201" s="247"/>
      <c r="S201" s="247"/>
      <c r="T201" s="248"/>
      <c r="AT201" s="249" t="s">
        <v>304</v>
      </c>
      <c r="AU201" s="249" t="s">
        <v>86</v>
      </c>
      <c r="AV201" s="11" t="s">
        <v>86</v>
      </c>
      <c r="AW201" s="11" t="s">
        <v>40</v>
      </c>
      <c r="AX201" s="11" t="s">
        <v>76</v>
      </c>
      <c r="AY201" s="249" t="s">
        <v>273</v>
      </c>
    </row>
    <row r="202" spans="2:51" s="11" customFormat="1" ht="13.5">
      <c r="B202" s="239"/>
      <c r="C202" s="240"/>
      <c r="D202" s="236" t="s">
        <v>304</v>
      </c>
      <c r="E202" s="241" t="s">
        <v>21</v>
      </c>
      <c r="F202" s="242" t="s">
        <v>2116</v>
      </c>
      <c r="G202" s="240"/>
      <c r="H202" s="243">
        <v>109.92</v>
      </c>
      <c r="I202" s="244"/>
      <c r="J202" s="240"/>
      <c r="K202" s="240"/>
      <c r="L202" s="245"/>
      <c r="M202" s="246"/>
      <c r="N202" s="247"/>
      <c r="O202" s="247"/>
      <c r="P202" s="247"/>
      <c r="Q202" s="247"/>
      <c r="R202" s="247"/>
      <c r="S202" s="247"/>
      <c r="T202" s="248"/>
      <c r="AT202" s="249" t="s">
        <v>304</v>
      </c>
      <c r="AU202" s="249" t="s">
        <v>86</v>
      </c>
      <c r="AV202" s="11" t="s">
        <v>86</v>
      </c>
      <c r="AW202" s="11" t="s">
        <v>40</v>
      </c>
      <c r="AX202" s="11" t="s">
        <v>76</v>
      </c>
      <c r="AY202" s="249" t="s">
        <v>273</v>
      </c>
    </row>
    <row r="203" spans="2:51" s="14" customFormat="1" ht="13.5">
      <c r="B203" s="281"/>
      <c r="C203" s="282"/>
      <c r="D203" s="236" t="s">
        <v>304</v>
      </c>
      <c r="E203" s="283" t="s">
        <v>21</v>
      </c>
      <c r="F203" s="284" t="s">
        <v>2117</v>
      </c>
      <c r="G203" s="282"/>
      <c r="H203" s="285">
        <v>468.948</v>
      </c>
      <c r="I203" s="286"/>
      <c r="J203" s="282"/>
      <c r="K203" s="282"/>
      <c r="L203" s="287"/>
      <c r="M203" s="288"/>
      <c r="N203" s="289"/>
      <c r="O203" s="289"/>
      <c r="P203" s="289"/>
      <c r="Q203" s="289"/>
      <c r="R203" s="289"/>
      <c r="S203" s="289"/>
      <c r="T203" s="290"/>
      <c r="AT203" s="291" t="s">
        <v>304</v>
      </c>
      <c r="AU203" s="291" t="s">
        <v>86</v>
      </c>
      <c r="AV203" s="14" t="s">
        <v>288</v>
      </c>
      <c r="AW203" s="14" t="s">
        <v>40</v>
      </c>
      <c r="AX203" s="14" t="s">
        <v>76</v>
      </c>
      <c r="AY203" s="291" t="s">
        <v>273</v>
      </c>
    </row>
    <row r="204" spans="2:51" s="11" customFormat="1" ht="13.5">
      <c r="B204" s="239"/>
      <c r="C204" s="240"/>
      <c r="D204" s="236" t="s">
        <v>304</v>
      </c>
      <c r="E204" s="241" t="s">
        <v>21</v>
      </c>
      <c r="F204" s="242" t="s">
        <v>2118</v>
      </c>
      <c r="G204" s="240"/>
      <c r="H204" s="243">
        <v>13.584</v>
      </c>
      <c r="I204" s="244"/>
      <c r="J204" s="240"/>
      <c r="K204" s="240"/>
      <c r="L204" s="245"/>
      <c r="M204" s="246"/>
      <c r="N204" s="247"/>
      <c r="O204" s="247"/>
      <c r="P204" s="247"/>
      <c r="Q204" s="247"/>
      <c r="R204" s="247"/>
      <c r="S204" s="247"/>
      <c r="T204" s="248"/>
      <c r="AT204" s="249" t="s">
        <v>304</v>
      </c>
      <c r="AU204" s="249" t="s">
        <v>86</v>
      </c>
      <c r="AV204" s="11" t="s">
        <v>86</v>
      </c>
      <c r="AW204" s="11" t="s">
        <v>40</v>
      </c>
      <c r="AX204" s="11" t="s">
        <v>76</v>
      </c>
      <c r="AY204" s="249" t="s">
        <v>273</v>
      </c>
    </row>
    <row r="205" spans="2:51" s="11" customFormat="1" ht="13.5">
      <c r="B205" s="239"/>
      <c r="C205" s="240"/>
      <c r="D205" s="236" t="s">
        <v>304</v>
      </c>
      <c r="E205" s="241" t="s">
        <v>21</v>
      </c>
      <c r="F205" s="242" t="s">
        <v>2119</v>
      </c>
      <c r="G205" s="240"/>
      <c r="H205" s="243">
        <v>205.092</v>
      </c>
      <c r="I205" s="244"/>
      <c r="J205" s="240"/>
      <c r="K205" s="240"/>
      <c r="L205" s="245"/>
      <c r="M205" s="246"/>
      <c r="N205" s="247"/>
      <c r="O205" s="247"/>
      <c r="P205" s="247"/>
      <c r="Q205" s="247"/>
      <c r="R205" s="247"/>
      <c r="S205" s="247"/>
      <c r="T205" s="248"/>
      <c r="AT205" s="249" t="s">
        <v>304</v>
      </c>
      <c r="AU205" s="249" t="s">
        <v>86</v>
      </c>
      <c r="AV205" s="11" t="s">
        <v>86</v>
      </c>
      <c r="AW205" s="11" t="s">
        <v>40</v>
      </c>
      <c r="AX205" s="11" t="s">
        <v>76</v>
      </c>
      <c r="AY205" s="249" t="s">
        <v>273</v>
      </c>
    </row>
    <row r="206" spans="2:51" s="11" customFormat="1" ht="13.5">
      <c r="B206" s="239"/>
      <c r="C206" s="240"/>
      <c r="D206" s="236" t="s">
        <v>304</v>
      </c>
      <c r="E206" s="241" t="s">
        <v>21</v>
      </c>
      <c r="F206" s="242" t="s">
        <v>2120</v>
      </c>
      <c r="G206" s="240"/>
      <c r="H206" s="243">
        <v>40.32</v>
      </c>
      <c r="I206" s="244"/>
      <c r="J206" s="240"/>
      <c r="K206" s="240"/>
      <c r="L206" s="245"/>
      <c r="M206" s="246"/>
      <c r="N206" s="247"/>
      <c r="O206" s="247"/>
      <c r="P206" s="247"/>
      <c r="Q206" s="247"/>
      <c r="R206" s="247"/>
      <c r="S206" s="247"/>
      <c r="T206" s="248"/>
      <c r="AT206" s="249" t="s">
        <v>304</v>
      </c>
      <c r="AU206" s="249" t="s">
        <v>86</v>
      </c>
      <c r="AV206" s="11" t="s">
        <v>86</v>
      </c>
      <c r="AW206" s="11" t="s">
        <v>40</v>
      </c>
      <c r="AX206" s="11" t="s">
        <v>76</v>
      </c>
      <c r="AY206" s="249" t="s">
        <v>273</v>
      </c>
    </row>
    <row r="207" spans="2:51" s="11" customFormat="1" ht="13.5">
      <c r="B207" s="239"/>
      <c r="C207" s="240"/>
      <c r="D207" s="236" t="s">
        <v>304</v>
      </c>
      <c r="E207" s="241" t="s">
        <v>21</v>
      </c>
      <c r="F207" s="242" t="s">
        <v>2121</v>
      </c>
      <c r="G207" s="240"/>
      <c r="H207" s="243">
        <v>62.64</v>
      </c>
      <c r="I207" s="244"/>
      <c r="J207" s="240"/>
      <c r="K207" s="240"/>
      <c r="L207" s="245"/>
      <c r="M207" s="246"/>
      <c r="N207" s="247"/>
      <c r="O207" s="247"/>
      <c r="P207" s="247"/>
      <c r="Q207" s="247"/>
      <c r="R207" s="247"/>
      <c r="S207" s="247"/>
      <c r="T207" s="248"/>
      <c r="AT207" s="249" t="s">
        <v>304</v>
      </c>
      <c r="AU207" s="249" t="s">
        <v>86</v>
      </c>
      <c r="AV207" s="11" t="s">
        <v>86</v>
      </c>
      <c r="AW207" s="11" t="s">
        <v>40</v>
      </c>
      <c r="AX207" s="11" t="s">
        <v>76</v>
      </c>
      <c r="AY207" s="249" t="s">
        <v>273</v>
      </c>
    </row>
    <row r="208" spans="2:51" s="14" customFormat="1" ht="13.5">
      <c r="B208" s="281"/>
      <c r="C208" s="282"/>
      <c r="D208" s="236" t="s">
        <v>304</v>
      </c>
      <c r="E208" s="283" t="s">
        <v>21</v>
      </c>
      <c r="F208" s="284" t="s">
        <v>2122</v>
      </c>
      <c r="G208" s="282"/>
      <c r="H208" s="285">
        <v>321.636</v>
      </c>
      <c r="I208" s="286"/>
      <c r="J208" s="282"/>
      <c r="K208" s="282"/>
      <c r="L208" s="287"/>
      <c r="M208" s="288"/>
      <c r="N208" s="289"/>
      <c r="O208" s="289"/>
      <c r="P208" s="289"/>
      <c r="Q208" s="289"/>
      <c r="R208" s="289"/>
      <c r="S208" s="289"/>
      <c r="T208" s="290"/>
      <c r="AT208" s="291" t="s">
        <v>304</v>
      </c>
      <c r="AU208" s="291" t="s">
        <v>86</v>
      </c>
      <c r="AV208" s="14" t="s">
        <v>288</v>
      </c>
      <c r="AW208" s="14" t="s">
        <v>40</v>
      </c>
      <c r="AX208" s="14" t="s">
        <v>76</v>
      </c>
      <c r="AY208" s="291" t="s">
        <v>273</v>
      </c>
    </row>
    <row r="209" spans="2:51" s="11" customFormat="1" ht="13.5">
      <c r="B209" s="239"/>
      <c r="C209" s="240"/>
      <c r="D209" s="236" t="s">
        <v>304</v>
      </c>
      <c r="E209" s="241" t="s">
        <v>21</v>
      </c>
      <c r="F209" s="242" t="s">
        <v>2123</v>
      </c>
      <c r="G209" s="240"/>
      <c r="H209" s="243">
        <v>139.344</v>
      </c>
      <c r="I209" s="244"/>
      <c r="J209" s="240"/>
      <c r="K209" s="240"/>
      <c r="L209" s="245"/>
      <c r="M209" s="246"/>
      <c r="N209" s="247"/>
      <c r="O209" s="247"/>
      <c r="P209" s="247"/>
      <c r="Q209" s="247"/>
      <c r="R209" s="247"/>
      <c r="S209" s="247"/>
      <c r="T209" s="248"/>
      <c r="AT209" s="249" t="s">
        <v>304</v>
      </c>
      <c r="AU209" s="249" t="s">
        <v>86</v>
      </c>
      <c r="AV209" s="11" t="s">
        <v>86</v>
      </c>
      <c r="AW209" s="11" t="s">
        <v>40</v>
      </c>
      <c r="AX209" s="11" t="s">
        <v>76</v>
      </c>
      <c r="AY209" s="249" t="s">
        <v>273</v>
      </c>
    </row>
    <row r="210" spans="2:51" s="14" customFormat="1" ht="13.5">
      <c r="B210" s="281"/>
      <c r="C210" s="282"/>
      <c r="D210" s="236" t="s">
        <v>304</v>
      </c>
      <c r="E210" s="283" t="s">
        <v>21</v>
      </c>
      <c r="F210" s="284" t="s">
        <v>2124</v>
      </c>
      <c r="G210" s="282"/>
      <c r="H210" s="285">
        <v>139.344</v>
      </c>
      <c r="I210" s="286"/>
      <c r="J210" s="282"/>
      <c r="K210" s="282"/>
      <c r="L210" s="287"/>
      <c r="M210" s="288"/>
      <c r="N210" s="289"/>
      <c r="O210" s="289"/>
      <c r="P210" s="289"/>
      <c r="Q210" s="289"/>
      <c r="R210" s="289"/>
      <c r="S210" s="289"/>
      <c r="T210" s="290"/>
      <c r="AT210" s="291" t="s">
        <v>304</v>
      </c>
      <c r="AU210" s="291" t="s">
        <v>86</v>
      </c>
      <c r="AV210" s="14" t="s">
        <v>288</v>
      </c>
      <c r="AW210" s="14" t="s">
        <v>40</v>
      </c>
      <c r="AX210" s="14" t="s">
        <v>76</v>
      </c>
      <c r="AY210" s="291" t="s">
        <v>273</v>
      </c>
    </row>
    <row r="211" spans="2:51" s="12" customFormat="1" ht="13.5">
      <c r="B211" s="250"/>
      <c r="C211" s="251"/>
      <c r="D211" s="236" t="s">
        <v>304</v>
      </c>
      <c r="E211" s="252" t="s">
        <v>21</v>
      </c>
      <c r="F211" s="253" t="s">
        <v>338</v>
      </c>
      <c r="G211" s="251"/>
      <c r="H211" s="254">
        <v>929.928</v>
      </c>
      <c r="I211" s="255"/>
      <c r="J211" s="251"/>
      <c r="K211" s="251"/>
      <c r="L211" s="256"/>
      <c r="M211" s="257"/>
      <c r="N211" s="258"/>
      <c r="O211" s="258"/>
      <c r="P211" s="258"/>
      <c r="Q211" s="258"/>
      <c r="R211" s="258"/>
      <c r="S211" s="258"/>
      <c r="T211" s="259"/>
      <c r="AT211" s="260" t="s">
        <v>304</v>
      </c>
      <c r="AU211" s="260" t="s">
        <v>86</v>
      </c>
      <c r="AV211" s="12" t="s">
        <v>280</v>
      </c>
      <c r="AW211" s="12" t="s">
        <v>40</v>
      </c>
      <c r="AX211" s="12" t="s">
        <v>84</v>
      </c>
      <c r="AY211" s="260" t="s">
        <v>273</v>
      </c>
    </row>
    <row r="212" spans="2:65" s="1" customFormat="1" ht="38.25" customHeight="1">
      <c r="B212" s="47"/>
      <c r="C212" s="224" t="s">
        <v>9</v>
      </c>
      <c r="D212" s="224" t="s">
        <v>275</v>
      </c>
      <c r="E212" s="225" t="s">
        <v>2125</v>
      </c>
      <c r="F212" s="226" t="s">
        <v>2126</v>
      </c>
      <c r="G212" s="227" t="s">
        <v>314</v>
      </c>
      <c r="H212" s="228">
        <v>464.964</v>
      </c>
      <c r="I212" s="229"/>
      <c r="J212" s="230">
        <f>ROUND(I212*H212,2)</f>
        <v>0</v>
      </c>
      <c r="K212" s="226" t="s">
        <v>279</v>
      </c>
      <c r="L212" s="73"/>
      <c r="M212" s="231" t="s">
        <v>21</v>
      </c>
      <c r="N212" s="232" t="s">
        <v>47</v>
      </c>
      <c r="O212" s="48"/>
      <c r="P212" s="233">
        <f>O212*H212</f>
        <v>0</v>
      </c>
      <c r="Q212" s="233">
        <v>0</v>
      </c>
      <c r="R212" s="233">
        <f>Q212*H212</f>
        <v>0</v>
      </c>
      <c r="S212" s="233">
        <v>0</v>
      </c>
      <c r="T212" s="234">
        <f>S212*H212</f>
        <v>0</v>
      </c>
      <c r="AR212" s="24" t="s">
        <v>280</v>
      </c>
      <c r="AT212" s="24" t="s">
        <v>275</v>
      </c>
      <c r="AU212" s="24" t="s">
        <v>86</v>
      </c>
      <c r="AY212" s="24" t="s">
        <v>273</v>
      </c>
      <c r="BE212" s="235">
        <f>IF(N212="základní",J212,0)</f>
        <v>0</v>
      </c>
      <c r="BF212" s="235">
        <f>IF(N212="snížená",J212,0)</f>
        <v>0</v>
      </c>
      <c r="BG212" s="235">
        <f>IF(N212="zákl. přenesená",J212,0)</f>
        <v>0</v>
      </c>
      <c r="BH212" s="235">
        <f>IF(N212="sníž. přenesená",J212,0)</f>
        <v>0</v>
      </c>
      <c r="BI212" s="235">
        <f>IF(N212="nulová",J212,0)</f>
        <v>0</v>
      </c>
      <c r="BJ212" s="24" t="s">
        <v>84</v>
      </c>
      <c r="BK212" s="235">
        <f>ROUND(I212*H212,2)</f>
        <v>0</v>
      </c>
      <c r="BL212" s="24" t="s">
        <v>280</v>
      </c>
      <c r="BM212" s="24" t="s">
        <v>2127</v>
      </c>
    </row>
    <row r="213" spans="2:47" s="1" customFormat="1" ht="13.5">
      <c r="B213" s="47"/>
      <c r="C213" s="75"/>
      <c r="D213" s="236" t="s">
        <v>282</v>
      </c>
      <c r="E213" s="75"/>
      <c r="F213" s="237" t="s">
        <v>2109</v>
      </c>
      <c r="G213" s="75"/>
      <c r="H213" s="75"/>
      <c r="I213" s="194"/>
      <c r="J213" s="75"/>
      <c r="K213" s="75"/>
      <c r="L213" s="73"/>
      <c r="M213" s="238"/>
      <c r="N213" s="48"/>
      <c r="O213" s="48"/>
      <c r="P213" s="48"/>
      <c r="Q213" s="48"/>
      <c r="R213" s="48"/>
      <c r="S213" s="48"/>
      <c r="T213" s="96"/>
      <c r="AT213" s="24" t="s">
        <v>282</v>
      </c>
      <c r="AU213" s="24" t="s">
        <v>86</v>
      </c>
    </row>
    <row r="214" spans="2:51" s="11" customFormat="1" ht="13.5">
      <c r="B214" s="239"/>
      <c r="C214" s="240"/>
      <c r="D214" s="236" t="s">
        <v>304</v>
      </c>
      <c r="E214" s="241" t="s">
        <v>21</v>
      </c>
      <c r="F214" s="242" t="s">
        <v>2128</v>
      </c>
      <c r="G214" s="240"/>
      <c r="H214" s="243">
        <v>464.964</v>
      </c>
      <c r="I214" s="244"/>
      <c r="J214" s="240"/>
      <c r="K214" s="240"/>
      <c r="L214" s="245"/>
      <c r="M214" s="246"/>
      <c r="N214" s="247"/>
      <c r="O214" s="247"/>
      <c r="P214" s="247"/>
      <c r="Q214" s="247"/>
      <c r="R214" s="247"/>
      <c r="S214" s="247"/>
      <c r="T214" s="248"/>
      <c r="AT214" s="249" t="s">
        <v>304</v>
      </c>
      <c r="AU214" s="249" t="s">
        <v>86</v>
      </c>
      <c r="AV214" s="11" t="s">
        <v>86</v>
      </c>
      <c r="AW214" s="11" t="s">
        <v>40</v>
      </c>
      <c r="AX214" s="11" t="s">
        <v>84</v>
      </c>
      <c r="AY214" s="249" t="s">
        <v>273</v>
      </c>
    </row>
    <row r="215" spans="2:65" s="1" customFormat="1" ht="38.25" customHeight="1">
      <c r="B215" s="47"/>
      <c r="C215" s="224" t="s">
        <v>397</v>
      </c>
      <c r="D215" s="224" t="s">
        <v>275</v>
      </c>
      <c r="E215" s="225" t="s">
        <v>2129</v>
      </c>
      <c r="F215" s="226" t="s">
        <v>2130</v>
      </c>
      <c r="G215" s="227" t="s">
        <v>314</v>
      </c>
      <c r="H215" s="228">
        <v>135.36</v>
      </c>
      <c r="I215" s="229"/>
      <c r="J215" s="230">
        <f>ROUND(I215*H215,2)</f>
        <v>0</v>
      </c>
      <c r="K215" s="226" t="s">
        <v>279</v>
      </c>
      <c r="L215" s="73"/>
      <c r="M215" s="231" t="s">
        <v>21</v>
      </c>
      <c r="N215" s="232" t="s">
        <v>47</v>
      </c>
      <c r="O215" s="48"/>
      <c r="P215" s="233">
        <f>O215*H215</f>
        <v>0</v>
      </c>
      <c r="Q215" s="233">
        <v>0</v>
      </c>
      <c r="R215" s="233">
        <f>Q215*H215</f>
        <v>0</v>
      </c>
      <c r="S215" s="233">
        <v>0</v>
      </c>
      <c r="T215" s="234">
        <f>S215*H215</f>
        <v>0</v>
      </c>
      <c r="AR215" s="24" t="s">
        <v>280</v>
      </c>
      <c r="AT215" s="24" t="s">
        <v>275</v>
      </c>
      <c r="AU215" s="24" t="s">
        <v>86</v>
      </c>
      <c r="AY215" s="24" t="s">
        <v>273</v>
      </c>
      <c r="BE215" s="235">
        <f>IF(N215="základní",J215,0)</f>
        <v>0</v>
      </c>
      <c r="BF215" s="235">
        <f>IF(N215="snížená",J215,0)</f>
        <v>0</v>
      </c>
      <c r="BG215" s="235">
        <f>IF(N215="zákl. přenesená",J215,0)</f>
        <v>0</v>
      </c>
      <c r="BH215" s="235">
        <f>IF(N215="sníž. přenesená",J215,0)</f>
        <v>0</v>
      </c>
      <c r="BI215" s="235">
        <f>IF(N215="nulová",J215,0)</f>
        <v>0</v>
      </c>
      <c r="BJ215" s="24" t="s">
        <v>84</v>
      </c>
      <c r="BK215" s="235">
        <f>ROUND(I215*H215,2)</f>
        <v>0</v>
      </c>
      <c r="BL215" s="24" t="s">
        <v>280</v>
      </c>
      <c r="BM215" s="24" t="s">
        <v>2131</v>
      </c>
    </row>
    <row r="216" spans="2:51" s="11" customFormat="1" ht="13.5">
      <c r="B216" s="239"/>
      <c r="C216" s="240"/>
      <c r="D216" s="236" t="s">
        <v>304</v>
      </c>
      <c r="E216" s="241" t="s">
        <v>21</v>
      </c>
      <c r="F216" s="242" t="s">
        <v>2132</v>
      </c>
      <c r="G216" s="240"/>
      <c r="H216" s="243">
        <v>44.46</v>
      </c>
      <c r="I216" s="244"/>
      <c r="J216" s="240"/>
      <c r="K216" s="240"/>
      <c r="L216" s="245"/>
      <c r="M216" s="246"/>
      <c r="N216" s="247"/>
      <c r="O216" s="247"/>
      <c r="P216" s="247"/>
      <c r="Q216" s="247"/>
      <c r="R216" s="247"/>
      <c r="S216" s="247"/>
      <c r="T216" s="248"/>
      <c r="AT216" s="249" t="s">
        <v>304</v>
      </c>
      <c r="AU216" s="249" t="s">
        <v>86</v>
      </c>
      <c r="AV216" s="11" t="s">
        <v>86</v>
      </c>
      <c r="AW216" s="11" t="s">
        <v>40</v>
      </c>
      <c r="AX216" s="11" t="s">
        <v>76</v>
      </c>
      <c r="AY216" s="249" t="s">
        <v>273</v>
      </c>
    </row>
    <row r="217" spans="2:51" s="11" customFormat="1" ht="13.5">
      <c r="B217" s="239"/>
      <c r="C217" s="240"/>
      <c r="D217" s="236" t="s">
        <v>304</v>
      </c>
      <c r="E217" s="241" t="s">
        <v>21</v>
      </c>
      <c r="F217" s="242" t="s">
        <v>2133</v>
      </c>
      <c r="G217" s="240"/>
      <c r="H217" s="243">
        <v>10.8</v>
      </c>
      <c r="I217" s="244"/>
      <c r="J217" s="240"/>
      <c r="K217" s="240"/>
      <c r="L217" s="245"/>
      <c r="M217" s="246"/>
      <c r="N217" s="247"/>
      <c r="O217" s="247"/>
      <c r="P217" s="247"/>
      <c r="Q217" s="247"/>
      <c r="R217" s="247"/>
      <c r="S217" s="247"/>
      <c r="T217" s="248"/>
      <c r="AT217" s="249" t="s">
        <v>304</v>
      </c>
      <c r="AU217" s="249" t="s">
        <v>86</v>
      </c>
      <c r="AV217" s="11" t="s">
        <v>86</v>
      </c>
      <c r="AW217" s="11" t="s">
        <v>40</v>
      </c>
      <c r="AX217" s="11" t="s">
        <v>76</v>
      </c>
      <c r="AY217" s="249" t="s">
        <v>273</v>
      </c>
    </row>
    <row r="218" spans="2:51" s="11" customFormat="1" ht="13.5">
      <c r="B218" s="239"/>
      <c r="C218" s="240"/>
      <c r="D218" s="236" t="s">
        <v>304</v>
      </c>
      <c r="E218" s="241" t="s">
        <v>21</v>
      </c>
      <c r="F218" s="242" t="s">
        <v>2134</v>
      </c>
      <c r="G218" s="240"/>
      <c r="H218" s="243">
        <v>40.32</v>
      </c>
      <c r="I218" s="244"/>
      <c r="J218" s="240"/>
      <c r="K218" s="240"/>
      <c r="L218" s="245"/>
      <c r="M218" s="246"/>
      <c r="N218" s="247"/>
      <c r="O218" s="247"/>
      <c r="P218" s="247"/>
      <c r="Q218" s="247"/>
      <c r="R218" s="247"/>
      <c r="S218" s="247"/>
      <c r="T218" s="248"/>
      <c r="AT218" s="249" t="s">
        <v>304</v>
      </c>
      <c r="AU218" s="249" t="s">
        <v>86</v>
      </c>
      <c r="AV218" s="11" t="s">
        <v>86</v>
      </c>
      <c r="AW218" s="11" t="s">
        <v>40</v>
      </c>
      <c r="AX218" s="11" t="s">
        <v>76</v>
      </c>
      <c r="AY218" s="249" t="s">
        <v>273</v>
      </c>
    </row>
    <row r="219" spans="2:51" s="14" customFormat="1" ht="13.5">
      <c r="B219" s="281"/>
      <c r="C219" s="282"/>
      <c r="D219" s="236" t="s">
        <v>304</v>
      </c>
      <c r="E219" s="283" t="s">
        <v>21</v>
      </c>
      <c r="F219" s="284" t="s">
        <v>2117</v>
      </c>
      <c r="G219" s="282"/>
      <c r="H219" s="285">
        <v>95.58</v>
      </c>
      <c r="I219" s="286"/>
      <c r="J219" s="282"/>
      <c r="K219" s="282"/>
      <c r="L219" s="287"/>
      <c r="M219" s="288"/>
      <c r="N219" s="289"/>
      <c r="O219" s="289"/>
      <c r="P219" s="289"/>
      <c r="Q219" s="289"/>
      <c r="R219" s="289"/>
      <c r="S219" s="289"/>
      <c r="T219" s="290"/>
      <c r="AT219" s="291" t="s">
        <v>304</v>
      </c>
      <c r="AU219" s="291" t="s">
        <v>86</v>
      </c>
      <c r="AV219" s="14" t="s">
        <v>288</v>
      </c>
      <c r="AW219" s="14" t="s">
        <v>40</v>
      </c>
      <c r="AX219" s="14" t="s">
        <v>76</v>
      </c>
      <c r="AY219" s="291" t="s">
        <v>273</v>
      </c>
    </row>
    <row r="220" spans="2:51" s="11" customFormat="1" ht="13.5">
      <c r="B220" s="239"/>
      <c r="C220" s="240"/>
      <c r="D220" s="236" t="s">
        <v>304</v>
      </c>
      <c r="E220" s="241" t="s">
        <v>21</v>
      </c>
      <c r="F220" s="242" t="s">
        <v>2135</v>
      </c>
      <c r="G220" s="240"/>
      <c r="H220" s="243">
        <v>39.78</v>
      </c>
      <c r="I220" s="244"/>
      <c r="J220" s="240"/>
      <c r="K220" s="240"/>
      <c r="L220" s="245"/>
      <c r="M220" s="246"/>
      <c r="N220" s="247"/>
      <c r="O220" s="247"/>
      <c r="P220" s="247"/>
      <c r="Q220" s="247"/>
      <c r="R220" s="247"/>
      <c r="S220" s="247"/>
      <c r="T220" s="248"/>
      <c r="AT220" s="249" t="s">
        <v>304</v>
      </c>
      <c r="AU220" s="249" t="s">
        <v>86</v>
      </c>
      <c r="AV220" s="11" t="s">
        <v>86</v>
      </c>
      <c r="AW220" s="11" t="s">
        <v>40</v>
      </c>
      <c r="AX220" s="11" t="s">
        <v>76</v>
      </c>
      <c r="AY220" s="249" t="s">
        <v>273</v>
      </c>
    </row>
    <row r="221" spans="2:51" s="14" customFormat="1" ht="13.5">
      <c r="B221" s="281"/>
      <c r="C221" s="282"/>
      <c r="D221" s="236" t="s">
        <v>304</v>
      </c>
      <c r="E221" s="283" t="s">
        <v>21</v>
      </c>
      <c r="F221" s="284" t="s">
        <v>2122</v>
      </c>
      <c r="G221" s="282"/>
      <c r="H221" s="285">
        <v>39.78</v>
      </c>
      <c r="I221" s="286"/>
      <c r="J221" s="282"/>
      <c r="K221" s="282"/>
      <c r="L221" s="287"/>
      <c r="M221" s="288"/>
      <c r="N221" s="289"/>
      <c r="O221" s="289"/>
      <c r="P221" s="289"/>
      <c r="Q221" s="289"/>
      <c r="R221" s="289"/>
      <c r="S221" s="289"/>
      <c r="T221" s="290"/>
      <c r="AT221" s="291" t="s">
        <v>304</v>
      </c>
      <c r="AU221" s="291" t="s">
        <v>86</v>
      </c>
      <c r="AV221" s="14" t="s">
        <v>288</v>
      </c>
      <c r="AW221" s="14" t="s">
        <v>40</v>
      </c>
      <c r="AX221" s="14" t="s">
        <v>76</v>
      </c>
      <c r="AY221" s="291" t="s">
        <v>273</v>
      </c>
    </row>
    <row r="222" spans="2:51" s="12" customFormat="1" ht="13.5">
      <c r="B222" s="250"/>
      <c r="C222" s="251"/>
      <c r="D222" s="236" t="s">
        <v>304</v>
      </c>
      <c r="E222" s="252" t="s">
        <v>21</v>
      </c>
      <c r="F222" s="253" t="s">
        <v>2136</v>
      </c>
      <c r="G222" s="251"/>
      <c r="H222" s="254">
        <v>135.36</v>
      </c>
      <c r="I222" s="255"/>
      <c r="J222" s="251"/>
      <c r="K222" s="251"/>
      <c r="L222" s="256"/>
      <c r="M222" s="257"/>
      <c r="N222" s="258"/>
      <c r="O222" s="258"/>
      <c r="P222" s="258"/>
      <c r="Q222" s="258"/>
      <c r="R222" s="258"/>
      <c r="S222" s="258"/>
      <c r="T222" s="259"/>
      <c r="AT222" s="260" t="s">
        <v>304</v>
      </c>
      <c r="AU222" s="260" t="s">
        <v>86</v>
      </c>
      <c r="AV222" s="12" t="s">
        <v>280</v>
      </c>
      <c r="AW222" s="12" t="s">
        <v>40</v>
      </c>
      <c r="AX222" s="12" t="s">
        <v>84</v>
      </c>
      <c r="AY222" s="260" t="s">
        <v>273</v>
      </c>
    </row>
    <row r="223" spans="2:65" s="1" customFormat="1" ht="38.25" customHeight="1">
      <c r="B223" s="47"/>
      <c r="C223" s="224" t="s">
        <v>402</v>
      </c>
      <c r="D223" s="224" t="s">
        <v>275</v>
      </c>
      <c r="E223" s="225" t="s">
        <v>2137</v>
      </c>
      <c r="F223" s="226" t="s">
        <v>2138</v>
      </c>
      <c r="G223" s="227" t="s">
        <v>314</v>
      </c>
      <c r="H223" s="228">
        <v>67.68</v>
      </c>
      <c r="I223" s="229"/>
      <c r="J223" s="230">
        <f>ROUND(I223*H223,2)</f>
        <v>0</v>
      </c>
      <c r="K223" s="226" t="s">
        <v>279</v>
      </c>
      <c r="L223" s="73"/>
      <c r="M223" s="231" t="s">
        <v>21</v>
      </c>
      <c r="N223" s="232" t="s">
        <v>47</v>
      </c>
      <c r="O223" s="48"/>
      <c r="P223" s="233">
        <f>O223*H223</f>
        <v>0</v>
      </c>
      <c r="Q223" s="233">
        <v>0</v>
      </c>
      <c r="R223" s="233">
        <f>Q223*H223</f>
        <v>0</v>
      </c>
      <c r="S223" s="233">
        <v>0</v>
      </c>
      <c r="T223" s="234">
        <f>S223*H223</f>
        <v>0</v>
      </c>
      <c r="AR223" s="24" t="s">
        <v>280</v>
      </c>
      <c r="AT223" s="24" t="s">
        <v>275</v>
      </c>
      <c r="AU223" s="24" t="s">
        <v>86</v>
      </c>
      <c r="AY223" s="24" t="s">
        <v>273</v>
      </c>
      <c r="BE223" s="235">
        <f>IF(N223="základní",J223,0)</f>
        <v>0</v>
      </c>
      <c r="BF223" s="235">
        <f>IF(N223="snížená",J223,0)</f>
        <v>0</v>
      </c>
      <c r="BG223" s="235">
        <f>IF(N223="zákl. přenesená",J223,0)</f>
        <v>0</v>
      </c>
      <c r="BH223" s="235">
        <f>IF(N223="sníž. přenesená",J223,0)</f>
        <v>0</v>
      </c>
      <c r="BI223" s="235">
        <f>IF(N223="nulová",J223,0)</f>
        <v>0</v>
      </c>
      <c r="BJ223" s="24" t="s">
        <v>84</v>
      </c>
      <c r="BK223" s="235">
        <f>ROUND(I223*H223,2)</f>
        <v>0</v>
      </c>
      <c r="BL223" s="24" t="s">
        <v>280</v>
      </c>
      <c r="BM223" s="24" t="s">
        <v>2139</v>
      </c>
    </row>
    <row r="224" spans="2:51" s="11" customFormat="1" ht="13.5">
      <c r="B224" s="239"/>
      <c r="C224" s="240"/>
      <c r="D224" s="236" t="s">
        <v>304</v>
      </c>
      <c r="E224" s="241" t="s">
        <v>21</v>
      </c>
      <c r="F224" s="242" t="s">
        <v>2140</v>
      </c>
      <c r="G224" s="240"/>
      <c r="H224" s="243">
        <v>67.68</v>
      </c>
      <c r="I224" s="244"/>
      <c r="J224" s="240"/>
      <c r="K224" s="240"/>
      <c r="L224" s="245"/>
      <c r="M224" s="246"/>
      <c r="N224" s="247"/>
      <c r="O224" s="247"/>
      <c r="P224" s="247"/>
      <c r="Q224" s="247"/>
      <c r="R224" s="247"/>
      <c r="S224" s="247"/>
      <c r="T224" s="248"/>
      <c r="AT224" s="249" t="s">
        <v>304</v>
      </c>
      <c r="AU224" s="249" t="s">
        <v>86</v>
      </c>
      <c r="AV224" s="11" t="s">
        <v>86</v>
      </c>
      <c r="AW224" s="11" t="s">
        <v>40</v>
      </c>
      <c r="AX224" s="11" t="s">
        <v>84</v>
      </c>
      <c r="AY224" s="249" t="s">
        <v>273</v>
      </c>
    </row>
    <row r="225" spans="2:65" s="1" customFormat="1" ht="38.25" customHeight="1">
      <c r="B225" s="47"/>
      <c r="C225" s="224" t="s">
        <v>407</v>
      </c>
      <c r="D225" s="224" t="s">
        <v>275</v>
      </c>
      <c r="E225" s="225" t="s">
        <v>2141</v>
      </c>
      <c r="F225" s="226" t="s">
        <v>2142</v>
      </c>
      <c r="G225" s="227" t="s">
        <v>314</v>
      </c>
      <c r="H225" s="228">
        <v>266.322</v>
      </c>
      <c r="I225" s="229"/>
      <c r="J225" s="230">
        <f>ROUND(I225*H225,2)</f>
        <v>0</v>
      </c>
      <c r="K225" s="226" t="s">
        <v>279</v>
      </c>
      <c r="L225" s="73"/>
      <c r="M225" s="231" t="s">
        <v>21</v>
      </c>
      <c r="N225" s="232" t="s">
        <v>47</v>
      </c>
      <c r="O225" s="48"/>
      <c r="P225" s="233">
        <f>O225*H225</f>
        <v>0</v>
      </c>
      <c r="Q225" s="233">
        <v>0</v>
      </c>
      <c r="R225" s="233">
        <f>Q225*H225</f>
        <v>0</v>
      </c>
      <c r="S225" s="233">
        <v>0</v>
      </c>
      <c r="T225" s="234">
        <f>S225*H225</f>
        <v>0</v>
      </c>
      <c r="AR225" s="24" t="s">
        <v>280</v>
      </c>
      <c r="AT225" s="24" t="s">
        <v>275</v>
      </c>
      <c r="AU225" s="24" t="s">
        <v>86</v>
      </c>
      <c r="AY225" s="24" t="s">
        <v>273</v>
      </c>
      <c r="BE225" s="235">
        <f>IF(N225="základní",J225,0)</f>
        <v>0</v>
      </c>
      <c r="BF225" s="235">
        <f>IF(N225="snížená",J225,0)</f>
        <v>0</v>
      </c>
      <c r="BG225" s="235">
        <f>IF(N225="zákl. přenesená",J225,0)</f>
        <v>0</v>
      </c>
      <c r="BH225" s="235">
        <f>IF(N225="sníž. přenesená",J225,0)</f>
        <v>0</v>
      </c>
      <c r="BI225" s="235">
        <f>IF(N225="nulová",J225,0)</f>
        <v>0</v>
      </c>
      <c r="BJ225" s="24" t="s">
        <v>84</v>
      </c>
      <c r="BK225" s="235">
        <f>ROUND(I225*H225,2)</f>
        <v>0</v>
      </c>
      <c r="BL225" s="24" t="s">
        <v>280</v>
      </c>
      <c r="BM225" s="24" t="s">
        <v>2143</v>
      </c>
    </row>
    <row r="226" spans="2:47" s="1" customFormat="1" ht="13.5">
      <c r="B226" s="47"/>
      <c r="C226" s="75"/>
      <c r="D226" s="236" t="s">
        <v>282</v>
      </c>
      <c r="E226" s="75"/>
      <c r="F226" s="237" t="s">
        <v>2109</v>
      </c>
      <c r="G226" s="75"/>
      <c r="H226" s="75"/>
      <c r="I226" s="194"/>
      <c r="J226" s="75"/>
      <c r="K226" s="75"/>
      <c r="L226" s="73"/>
      <c r="M226" s="238"/>
      <c r="N226" s="48"/>
      <c r="O226" s="48"/>
      <c r="P226" s="48"/>
      <c r="Q226" s="48"/>
      <c r="R226" s="48"/>
      <c r="S226" s="48"/>
      <c r="T226" s="96"/>
      <c r="AT226" s="24" t="s">
        <v>282</v>
      </c>
      <c r="AU226" s="24" t="s">
        <v>86</v>
      </c>
    </row>
    <row r="227" spans="2:51" s="13" customFormat="1" ht="13.5">
      <c r="B227" s="271"/>
      <c r="C227" s="272"/>
      <c r="D227" s="236" t="s">
        <v>304</v>
      </c>
      <c r="E227" s="273" t="s">
        <v>21</v>
      </c>
      <c r="F227" s="274" t="s">
        <v>2089</v>
      </c>
      <c r="G227" s="272"/>
      <c r="H227" s="273" t="s">
        <v>21</v>
      </c>
      <c r="I227" s="275"/>
      <c r="J227" s="272"/>
      <c r="K227" s="272"/>
      <c r="L227" s="276"/>
      <c r="M227" s="277"/>
      <c r="N227" s="278"/>
      <c r="O227" s="278"/>
      <c r="P227" s="278"/>
      <c r="Q227" s="278"/>
      <c r="R227" s="278"/>
      <c r="S227" s="278"/>
      <c r="T227" s="279"/>
      <c r="AT227" s="280" t="s">
        <v>304</v>
      </c>
      <c r="AU227" s="280" t="s">
        <v>86</v>
      </c>
      <c r="AV227" s="13" t="s">
        <v>84</v>
      </c>
      <c r="AW227" s="13" t="s">
        <v>40</v>
      </c>
      <c r="AX227" s="13" t="s">
        <v>76</v>
      </c>
      <c r="AY227" s="280" t="s">
        <v>273</v>
      </c>
    </row>
    <row r="228" spans="2:51" s="11" customFormat="1" ht="13.5">
      <c r="B228" s="239"/>
      <c r="C228" s="240"/>
      <c r="D228" s="236" t="s">
        <v>304</v>
      </c>
      <c r="E228" s="241" t="s">
        <v>21</v>
      </c>
      <c r="F228" s="242" t="s">
        <v>2144</v>
      </c>
      <c r="G228" s="240"/>
      <c r="H228" s="243">
        <v>2.484</v>
      </c>
      <c r="I228" s="244"/>
      <c r="J228" s="240"/>
      <c r="K228" s="240"/>
      <c r="L228" s="245"/>
      <c r="M228" s="246"/>
      <c r="N228" s="247"/>
      <c r="O228" s="247"/>
      <c r="P228" s="247"/>
      <c r="Q228" s="247"/>
      <c r="R228" s="247"/>
      <c r="S228" s="247"/>
      <c r="T228" s="248"/>
      <c r="AT228" s="249" t="s">
        <v>304</v>
      </c>
      <c r="AU228" s="249" t="s">
        <v>86</v>
      </c>
      <c r="AV228" s="11" t="s">
        <v>86</v>
      </c>
      <c r="AW228" s="11" t="s">
        <v>40</v>
      </c>
      <c r="AX228" s="11" t="s">
        <v>76</v>
      </c>
      <c r="AY228" s="249" t="s">
        <v>273</v>
      </c>
    </row>
    <row r="229" spans="2:51" s="11" customFormat="1" ht="13.5">
      <c r="B229" s="239"/>
      <c r="C229" s="240"/>
      <c r="D229" s="236" t="s">
        <v>304</v>
      </c>
      <c r="E229" s="241" t="s">
        <v>21</v>
      </c>
      <c r="F229" s="242" t="s">
        <v>2145</v>
      </c>
      <c r="G229" s="240"/>
      <c r="H229" s="243">
        <v>11.76</v>
      </c>
      <c r="I229" s="244"/>
      <c r="J229" s="240"/>
      <c r="K229" s="240"/>
      <c r="L229" s="245"/>
      <c r="M229" s="246"/>
      <c r="N229" s="247"/>
      <c r="O229" s="247"/>
      <c r="P229" s="247"/>
      <c r="Q229" s="247"/>
      <c r="R229" s="247"/>
      <c r="S229" s="247"/>
      <c r="T229" s="248"/>
      <c r="AT229" s="249" t="s">
        <v>304</v>
      </c>
      <c r="AU229" s="249" t="s">
        <v>86</v>
      </c>
      <c r="AV229" s="11" t="s">
        <v>86</v>
      </c>
      <c r="AW229" s="11" t="s">
        <v>40</v>
      </c>
      <c r="AX229" s="11" t="s">
        <v>76</v>
      </c>
      <c r="AY229" s="249" t="s">
        <v>273</v>
      </c>
    </row>
    <row r="230" spans="2:51" s="11" customFormat="1" ht="13.5">
      <c r="B230" s="239"/>
      <c r="C230" s="240"/>
      <c r="D230" s="236" t="s">
        <v>304</v>
      </c>
      <c r="E230" s="241" t="s">
        <v>21</v>
      </c>
      <c r="F230" s="242" t="s">
        <v>2146</v>
      </c>
      <c r="G230" s="240"/>
      <c r="H230" s="243">
        <v>14.988</v>
      </c>
      <c r="I230" s="244"/>
      <c r="J230" s="240"/>
      <c r="K230" s="240"/>
      <c r="L230" s="245"/>
      <c r="M230" s="246"/>
      <c r="N230" s="247"/>
      <c r="O230" s="247"/>
      <c r="P230" s="247"/>
      <c r="Q230" s="247"/>
      <c r="R230" s="247"/>
      <c r="S230" s="247"/>
      <c r="T230" s="248"/>
      <c r="AT230" s="249" t="s">
        <v>304</v>
      </c>
      <c r="AU230" s="249" t="s">
        <v>86</v>
      </c>
      <c r="AV230" s="11" t="s">
        <v>86</v>
      </c>
      <c r="AW230" s="11" t="s">
        <v>40</v>
      </c>
      <c r="AX230" s="11" t="s">
        <v>76</v>
      </c>
      <c r="AY230" s="249" t="s">
        <v>273</v>
      </c>
    </row>
    <row r="231" spans="2:51" s="11" customFormat="1" ht="13.5">
      <c r="B231" s="239"/>
      <c r="C231" s="240"/>
      <c r="D231" s="236" t="s">
        <v>304</v>
      </c>
      <c r="E231" s="241" t="s">
        <v>21</v>
      </c>
      <c r="F231" s="242" t="s">
        <v>2147</v>
      </c>
      <c r="G231" s="240"/>
      <c r="H231" s="243">
        <v>24.12</v>
      </c>
      <c r="I231" s="244"/>
      <c r="J231" s="240"/>
      <c r="K231" s="240"/>
      <c r="L231" s="245"/>
      <c r="M231" s="246"/>
      <c r="N231" s="247"/>
      <c r="O231" s="247"/>
      <c r="P231" s="247"/>
      <c r="Q231" s="247"/>
      <c r="R231" s="247"/>
      <c r="S231" s="247"/>
      <c r="T231" s="248"/>
      <c r="AT231" s="249" t="s">
        <v>304</v>
      </c>
      <c r="AU231" s="249" t="s">
        <v>86</v>
      </c>
      <c r="AV231" s="11" t="s">
        <v>86</v>
      </c>
      <c r="AW231" s="11" t="s">
        <v>40</v>
      </c>
      <c r="AX231" s="11" t="s">
        <v>76</v>
      </c>
      <c r="AY231" s="249" t="s">
        <v>273</v>
      </c>
    </row>
    <row r="232" spans="2:51" s="11" customFormat="1" ht="13.5">
      <c r="B232" s="239"/>
      <c r="C232" s="240"/>
      <c r="D232" s="236" t="s">
        <v>304</v>
      </c>
      <c r="E232" s="241" t="s">
        <v>21</v>
      </c>
      <c r="F232" s="242" t="s">
        <v>2148</v>
      </c>
      <c r="G232" s="240"/>
      <c r="H232" s="243">
        <v>4.8</v>
      </c>
      <c r="I232" s="244"/>
      <c r="J232" s="240"/>
      <c r="K232" s="240"/>
      <c r="L232" s="245"/>
      <c r="M232" s="246"/>
      <c r="N232" s="247"/>
      <c r="O232" s="247"/>
      <c r="P232" s="247"/>
      <c r="Q232" s="247"/>
      <c r="R232" s="247"/>
      <c r="S232" s="247"/>
      <c r="T232" s="248"/>
      <c r="AT232" s="249" t="s">
        <v>304</v>
      </c>
      <c r="AU232" s="249" t="s">
        <v>86</v>
      </c>
      <c r="AV232" s="11" t="s">
        <v>86</v>
      </c>
      <c r="AW232" s="11" t="s">
        <v>40</v>
      </c>
      <c r="AX232" s="11" t="s">
        <v>76</v>
      </c>
      <c r="AY232" s="249" t="s">
        <v>273</v>
      </c>
    </row>
    <row r="233" spans="2:51" s="11" customFormat="1" ht="13.5">
      <c r="B233" s="239"/>
      <c r="C233" s="240"/>
      <c r="D233" s="236" t="s">
        <v>304</v>
      </c>
      <c r="E233" s="241" t="s">
        <v>21</v>
      </c>
      <c r="F233" s="242" t="s">
        <v>2149</v>
      </c>
      <c r="G233" s="240"/>
      <c r="H233" s="243">
        <v>55.5</v>
      </c>
      <c r="I233" s="244"/>
      <c r="J233" s="240"/>
      <c r="K233" s="240"/>
      <c r="L233" s="245"/>
      <c r="M233" s="246"/>
      <c r="N233" s="247"/>
      <c r="O233" s="247"/>
      <c r="P233" s="247"/>
      <c r="Q233" s="247"/>
      <c r="R233" s="247"/>
      <c r="S233" s="247"/>
      <c r="T233" s="248"/>
      <c r="AT233" s="249" t="s">
        <v>304</v>
      </c>
      <c r="AU233" s="249" t="s">
        <v>86</v>
      </c>
      <c r="AV233" s="11" t="s">
        <v>86</v>
      </c>
      <c r="AW233" s="11" t="s">
        <v>40</v>
      </c>
      <c r="AX233" s="11" t="s">
        <v>76</v>
      </c>
      <c r="AY233" s="249" t="s">
        <v>273</v>
      </c>
    </row>
    <row r="234" spans="2:51" s="11" customFormat="1" ht="13.5">
      <c r="B234" s="239"/>
      <c r="C234" s="240"/>
      <c r="D234" s="236" t="s">
        <v>304</v>
      </c>
      <c r="E234" s="241" t="s">
        <v>21</v>
      </c>
      <c r="F234" s="242" t="s">
        <v>2150</v>
      </c>
      <c r="G234" s="240"/>
      <c r="H234" s="243">
        <v>27.48</v>
      </c>
      <c r="I234" s="244"/>
      <c r="J234" s="240"/>
      <c r="K234" s="240"/>
      <c r="L234" s="245"/>
      <c r="M234" s="246"/>
      <c r="N234" s="247"/>
      <c r="O234" s="247"/>
      <c r="P234" s="247"/>
      <c r="Q234" s="247"/>
      <c r="R234" s="247"/>
      <c r="S234" s="247"/>
      <c r="T234" s="248"/>
      <c r="AT234" s="249" t="s">
        <v>304</v>
      </c>
      <c r="AU234" s="249" t="s">
        <v>86</v>
      </c>
      <c r="AV234" s="11" t="s">
        <v>86</v>
      </c>
      <c r="AW234" s="11" t="s">
        <v>40</v>
      </c>
      <c r="AX234" s="11" t="s">
        <v>76</v>
      </c>
      <c r="AY234" s="249" t="s">
        <v>273</v>
      </c>
    </row>
    <row r="235" spans="2:51" s="14" customFormat="1" ht="13.5">
      <c r="B235" s="281"/>
      <c r="C235" s="282"/>
      <c r="D235" s="236" t="s">
        <v>304</v>
      </c>
      <c r="E235" s="283" t="s">
        <v>21</v>
      </c>
      <c r="F235" s="284" t="s">
        <v>2117</v>
      </c>
      <c r="G235" s="282"/>
      <c r="H235" s="285">
        <v>141.132</v>
      </c>
      <c r="I235" s="286"/>
      <c r="J235" s="282"/>
      <c r="K235" s="282"/>
      <c r="L235" s="287"/>
      <c r="M235" s="288"/>
      <c r="N235" s="289"/>
      <c r="O235" s="289"/>
      <c r="P235" s="289"/>
      <c r="Q235" s="289"/>
      <c r="R235" s="289"/>
      <c r="S235" s="289"/>
      <c r="T235" s="290"/>
      <c r="AT235" s="291" t="s">
        <v>304</v>
      </c>
      <c r="AU235" s="291" t="s">
        <v>86</v>
      </c>
      <c r="AV235" s="14" t="s">
        <v>288</v>
      </c>
      <c r="AW235" s="14" t="s">
        <v>40</v>
      </c>
      <c r="AX235" s="14" t="s">
        <v>76</v>
      </c>
      <c r="AY235" s="291" t="s">
        <v>273</v>
      </c>
    </row>
    <row r="236" spans="2:51" s="11" customFormat="1" ht="13.5">
      <c r="B236" s="239"/>
      <c r="C236" s="240"/>
      <c r="D236" s="236" t="s">
        <v>304</v>
      </c>
      <c r="E236" s="241" t="s">
        <v>21</v>
      </c>
      <c r="F236" s="242" t="s">
        <v>2151</v>
      </c>
      <c r="G236" s="240"/>
      <c r="H236" s="243">
        <v>3.396</v>
      </c>
      <c r="I236" s="244"/>
      <c r="J236" s="240"/>
      <c r="K236" s="240"/>
      <c r="L236" s="245"/>
      <c r="M236" s="246"/>
      <c r="N236" s="247"/>
      <c r="O236" s="247"/>
      <c r="P236" s="247"/>
      <c r="Q236" s="247"/>
      <c r="R236" s="247"/>
      <c r="S236" s="247"/>
      <c r="T236" s="248"/>
      <c r="AT236" s="249" t="s">
        <v>304</v>
      </c>
      <c r="AU236" s="249" t="s">
        <v>86</v>
      </c>
      <c r="AV236" s="11" t="s">
        <v>86</v>
      </c>
      <c r="AW236" s="11" t="s">
        <v>40</v>
      </c>
      <c r="AX236" s="11" t="s">
        <v>76</v>
      </c>
      <c r="AY236" s="249" t="s">
        <v>273</v>
      </c>
    </row>
    <row r="237" spans="2:51" s="11" customFormat="1" ht="13.5">
      <c r="B237" s="239"/>
      <c r="C237" s="240"/>
      <c r="D237" s="236" t="s">
        <v>304</v>
      </c>
      <c r="E237" s="241" t="s">
        <v>21</v>
      </c>
      <c r="F237" s="242" t="s">
        <v>2152</v>
      </c>
      <c r="G237" s="240"/>
      <c r="H237" s="243">
        <v>61.218</v>
      </c>
      <c r="I237" s="244"/>
      <c r="J237" s="240"/>
      <c r="K237" s="240"/>
      <c r="L237" s="245"/>
      <c r="M237" s="246"/>
      <c r="N237" s="247"/>
      <c r="O237" s="247"/>
      <c r="P237" s="247"/>
      <c r="Q237" s="247"/>
      <c r="R237" s="247"/>
      <c r="S237" s="247"/>
      <c r="T237" s="248"/>
      <c r="AT237" s="249" t="s">
        <v>304</v>
      </c>
      <c r="AU237" s="249" t="s">
        <v>86</v>
      </c>
      <c r="AV237" s="11" t="s">
        <v>86</v>
      </c>
      <c r="AW237" s="11" t="s">
        <v>40</v>
      </c>
      <c r="AX237" s="11" t="s">
        <v>76</v>
      </c>
      <c r="AY237" s="249" t="s">
        <v>273</v>
      </c>
    </row>
    <row r="238" spans="2:51" s="11" customFormat="1" ht="13.5">
      <c r="B238" s="239"/>
      <c r="C238" s="240"/>
      <c r="D238" s="236" t="s">
        <v>304</v>
      </c>
      <c r="E238" s="241" t="s">
        <v>21</v>
      </c>
      <c r="F238" s="242" t="s">
        <v>2153</v>
      </c>
      <c r="G238" s="240"/>
      <c r="H238" s="243">
        <v>10.08</v>
      </c>
      <c r="I238" s="244"/>
      <c r="J238" s="240"/>
      <c r="K238" s="240"/>
      <c r="L238" s="245"/>
      <c r="M238" s="246"/>
      <c r="N238" s="247"/>
      <c r="O238" s="247"/>
      <c r="P238" s="247"/>
      <c r="Q238" s="247"/>
      <c r="R238" s="247"/>
      <c r="S238" s="247"/>
      <c r="T238" s="248"/>
      <c r="AT238" s="249" t="s">
        <v>304</v>
      </c>
      <c r="AU238" s="249" t="s">
        <v>86</v>
      </c>
      <c r="AV238" s="11" t="s">
        <v>86</v>
      </c>
      <c r="AW238" s="11" t="s">
        <v>40</v>
      </c>
      <c r="AX238" s="11" t="s">
        <v>76</v>
      </c>
      <c r="AY238" s="249" t="s">
        <v>273</v>
      </c>
    </row>
    <row r="239" spans="2:51" s="11" customFormat="1" ht="13.5">
      <c r="B239" s="239"/>
      <c r="C239" s="240"/>
      <c r="D239" s="236" t="s">
        <v>304</v>
      </c>
      <c r="E239" s="241" t="s">
        <v>21</v>
      </c>
      <c r="F239" s="242" t="s">
        <v>2154</v>
      </c>
      <c r="G239" s="240"/>
      <c r="H239" s="243">
        <v>15.66</v>
      </c>
      <c r="I239" s="244"/>
      <c r="J239" s="240"/>
      <c r="K239" s="240"/>
      <c r="L239" s="245"/>
      <c r="M239" s="246"/>
      <c r="N239" s="247"/>
      <c r="O239" s="247"/>
      <c r="P239" s="247"/>
      <c r="Q239" s="247"/>
      <c r="R239" s="247"/>
      <c r="S239" s="247"/>
      <c r="T239" s="248"/>
      <c r="AT239" s="249" t="s">
        <v>304</v>
      </c>
      <c r="AU239" s="249" t="s">
        <v>86</v>
      </c>
      <c r="AV239" s="11" t="s">
        <v>86</v>
      </c>
      <c r="AW239" s="11" t="s">
        <v>40</v>
      </c>
      <c r="AX239" s="11" t="s">
        <v>76</v>
      </c>
      <c r="AY239" s="249" t="s">
        <v>273</v>
      </c>
    </row>
    <row r="240" spans="2:51" s="14" customFormat="1" ht="13.5">
      <c r="B240" s="281"/>
      <c r="C240" s="282"/>
      <c r="D240" s="236" t="s">
        <v>304</v>
      </c>
      <c r="E240" s="283" t="s">
        <v>21</v>
      </c>
      <c r="F240" s="284" t="s">
        <v>2122</v>
      </c>
      <c r="G240" s="282"/>
      <c r="H240" s="285">
        <v>90.354</v>
      </c>
      <c r="I240" s="286"/>
      <c r="J240" s="282"/>
      <c r="K240" s="282"/>
      <c r="L240" s="287"/>
      <c r="M240" s="288"/>
      <c r="N240" s="289"/>
      <c r="O240" s="289"/>
      <c r="P240" s="289"/>
      <c r="Q240" s="289"/>
      <c r="R240" s="289"/>
      <c r="S240" s="289"/>
      <c r="T240" s="290"/>
      <c r="AT240" s="291" t="s">
        <v>304</v>
      </c>
      <c r="AU240" s="291" t="s">
        <v>86</v>
      </c>
      <c r="AV240" s="14" t="s">
        <v>288</v>
      </c>
      <c r="AW240" s="14" t="s">
        <v>40</v>
      </c>
      <c r="AX240" s="14" t="s">
        <v>76</v>
      </c>
      <c r="AY240" s="291" t="s">
        <v>273</v>
      </c>
    </row>
    <row r="241" spans="2:51" s="11" customFormat="1" ht="13.5">
      <c r="B241" s="239"/>
      <c r="C241" s="240"/>
      <c r="D241" s="236" t="s">
        <v>304</v>
      </c>
      <c r="E241" s="241" t="s">
        <v>21</v>
      </c>
      <c r="F241" s="242" t="s">
        <v>2155</v>
      </c>
      <c r="G241" s="240"/>
      <c r="H241" s="243">
        <v>34.836</v>
      </c>
      <c r="I241" s="244"/>
      <c r="J241" s="240"/>
      <c r="K241" s="240"/>
      <c r="L241" s="245"/>
      <c r="M241" s="246"/>
      <c r="N241" s="247"/>
      <c r="O241" s="247"/>
      <c r="P241" s="247"/>
      <c r="Q241" s="247"/>
      <c r="R241" s="247"/>
      <c r="S241" s="247"/>
      <c r="T241" s="248"/>
      <c r="AT241" s="249" t="s">
        <v>304</v>
      </c>
      <c r="AU241" s="249" t="s">
        <v>86</v>
      </c>
      <c r="AV241" s="11" t="s">
        <v>86</v>
      </c>
      <c r="AW241" s="11" t="s">
        <v>40</v>
      </c>
      <c r="AX241" s="11" t="s">
        <v>76</v>
      </c>
      <c r="AY241" s="249" t="s">
        <v>273</v>
      </c>
    </row>
    <row r="242" spans="2:51" s="14" customFormat="1" ht="13.5">
      <c r="B242" s="281"/>
      <c r="C242" s="282"/>
      <c r="D242" s="236" t="s">
        <v>304</v>
      </c>
      <c r="E242" s="283" t="s">
        <v>21</v>
      </c>
      <c r="F242" s="284" t="s">
        <v>2124</v>
      </c>
      <c r="G242" s="282"/>
      <c r="H242" s="285">
        <v>34.836</v>
      </c>
      <c r="I242" s="286"/>
      <c r="J242" s="282"/>
      <c r="K242" s="282"/>
      <c r="L242" s="287"/>
      <c r="M242" s="288"/>
      <c r="N242" s="289"/>
      <c r="O242" s="289"/>
      <c r="P242" s="289"/>
      <c r="Q242" s="289"/>
      <c r="R242" s="289"/>
      <c r="S242" s="289"/>
      <c r="T242" s="290"/>
      <c r="AT242" s="291" t="s">
        <v>304</v>
      </c>
      <c r="AU242" s="291" t="s">
        <v>86</v>
      </c>
      <c r="AV242" s="14" t="s">
        <v>288</v>
      </c>
      <c r="AW242" s="14" t="s">
        <v>40</v>
      </c>
      <c r="AX242" s="14" t="s">
        <v>76</v>
      </c>
      <c r="AY242" s="291" t="s">
        <v>273</v>
      </c>
    </row>
    <row r="243" spans="2:51" s="12" customFormat="1" ht="13.5">
      <c r="B243" s="250"/>
      <c r="C243" s="251"/>
      <c r="D243" s="236" t="s">
        <v>304</v>
      </c>
      <c r="E243" s="252" t="s">
        <v>21</v>
      </c>
      <c r="F243" s="253" t="s">
        <v>338</v>
      </c>
      <c r="G243" s="251"/>
      <c r="H243" s="254">
        <v>266.322</v>
      </c>
      <c r="I243" s="255"/>
      <c r="J243" s="251"/>
      <c r="K243" s="251"/>
      <c r="L243" s="256"/>
      <c r="M243" s="257"/>
      <c r="N243" s="258"/>
      <c r="O243" s="258"/>
      <c r="P243" s="258"/>
      <c r="Q243" s="258"/>
      <c r="R243" s="258"/>
      <c r="S243" s="258"/>
      <c r="T243" s="259"/>
      <c r="AT243" s="260" t="s">
        <v>304</v>
      </c>
      <c r="AU243" s="260" t="s">
        <v>86</v>
      </c>
      <c r="AV243" s="12" t="s">
        <v>280</v>
      </c>
      <c r="AW243" s="12" t="s">
        <v>40</v>
      </c>
      <c r="AX243" s="12" t="s">
        <v>84</v>
      </c>
      <c r="AY243" s="260" t="s">
        <v>273</v>
      </c>
    </row>
    <row r="244" spans="2:65" s="1" customFormat="1" ht="38.25" customHeight="1">
      <c r="B244" s="47"/>
      <c r="C244" s="224" t="s">
        <v>412</v>
      </c>
      <c r="D244" s="224" t="s">
        <v>275</v>
      </c>
      <c r="E244" s="225" t="s">
        <v>2156</v>
      </c>
      <c r="F244" s="226" t="s">
        <v>2157</v>
      </c>
      <c r="G244" s="227" t="s">
        <v>314</v>
      </c>
      <c r="H244" s="228">
        <v>133.161</v>
      </c>
      <c r="I244" s="229"/>
      <c r="J244" s="230">
        <f>ROUND(I244*H244,2)</f>
        <v>0</v>
      </c>
      <c r="K244" s="226" t="s">
        <v>279</v>
      </c>
      <c r="L244" s="73"/>
      <c r="M244" s="231" t="s">
        <v>21</v>
      </c>
      <c r="N244" s="232" t="s">
        <v>47</v>
      </c>
      <c r="O244" s="48"/>
      <c r="P244" s="233">
        <f>O244*H244</f>
        <v>0</v>
      </c>
      <c r="Q244" s="233">
        <v>0</v>
      </c>
      <c r="R244" s="233">
        <f>Q244*H244</f>
        <v>0</v>
      </c>
      <c r="S244" s="233">
        <v>0</v>
      </c>
      <c r="T244" s="234">
        <f>S244*H244</f>
        <v>0</v>
      </c>
      <c r="AR244" s="24" t="s">
        <v>280</v>
      </c>
      <c r="AT244" s="24" t="s">
        <v>275</v>
      </c>
      <c r="AU244" s="24" t="s">
        <v>86</v>
      </c>
      <c r="AY244" s="24" t="s">
        <v>273</v>
      </c>
      <c r="BE244" s="235">
        <f>IF(N244="základní",J244,0)</f>
        <v>0</v>
      </c>
      <c r="BF244" s="235">
        <f>IF(N244="snížená",J244,0)</f>
        <v>0</v>
      </c>
      <c r="BG244" s="235">
        <f>IF(N244="zákl. přenesená",J244,0)</f>
        <v>0</v>
      </c>
      <c r="BH244" s="235">
        <f>IF(N244="sníž. přenesená",J244,0)</f>
        <v>0</v>
      </c>
      <c r="BI244" s="235">
        <f>IF(N244="nulová",J244,0)</f>
        <v>0</v>
      </c>
      <c r="BJ244" s="24" t="s">
        <v>84</v>
      </c>
      <c r="BK244" s="235">
        <f>ROUND(I244*H244,2)</f>
        <v>0</v>
      </c>
      <c r="BL244" s="24" t="s">
        <v>280</v>
      </c>
      <c r="BM244" s="24" t="s">
        <v>2158</v>
      </c>
    </row>
    <row r="245" spans="2:47" s="1" customFormat="1" ht="13.5">
      <c r="B245" s="47"/>
      <c r="C245" s="75"/>
      <c r="D245" s="236" t="s">
        <v>282</v>
      </c>
      <c r="E245" s="75"/>
      <c r="F245" s="237" t="s">
        <v>2109</v>
      </c>
      <c r="G245" s="75"/>
      <c r="H245" s="75"/>
      <c r="I245" s="194"/>
      <c r="J245" s="75"/>
      <c r="K245" s="75"/>
      <c r="L245" s="73"/>
      <c r="M245" s="238"/>
      <c r="N245" s="48"/>
      <c r="O245" s="48"/>
      <c r="P245" s="48"/>
      <c r="Q245" s="48"/>
      <c r="R245" s="48"/>
      <c r="S245" s="48"/>
      <c r="T245" s="96"/>
      <c r="AT245" s="24" t="s">
        <v>282</v>
      </c>
      <c r="AU245" s="24" t="s">
        <v>86</v>
      </c>
    </row>
    <row r="246" spans="2:51" s="11" customFormat="1" ht="13.5">
      <c r="B246" s="239"/>
      <c r="C246" s="240"/>
      <c r="D246" s="236" t="s">
        <v>304</v>
      </c>
      <c r="E246" s="241" t="s">
        <v>21</v>
      </c>
      <c r="F246" s="242" t="s">
        <v>2159</v>
      </c>
      <c r="G246" s="240"/>
      <c r="H246" s="243">
        <v>133.161</v>
      </c>
      <c r="I246" s="244"/>
      <c r="J246" s="240"/>
      <c r="K246" s="240"/>
      <c r="L246" s="245"/>
      <c r="M246" s="246"/>
      <c r="N246" s="247"/>
      <c r="O246" s="247"/>
      <c r="P246" s="247"/>
      <c r="Q246" s="247"/>
      <c r="R246" s="247"/>
      <c r="S246" s="247"/>
      <c r="T246" s="248"/>
      <c r="AT246" s="249" t="s">
        <v>304</v>
      </c>
      <c r="AU246" s="249" t="s">
        <v>86</v>
      </c>
      <c r="AV246" s="11" t="s">
        <v>86</v>
      </c>
      <c r="AW246" s="11" t="s">
        <v>40</v>
      </c>
      <c r="AX246" s="11" t="s">
        <v>84</v>
      </c>
      <c r="AY246" s="249" t="s">
        <v>273</v>
      </c>
    </row>
    <row r="247" spans="2:65" s="1" customFormat="1" ht="25.5" customHeight="1">
      <c r="B247" s="47"/>
      <c r="C247" s="224" t="s">
        <v>418</v>
      </c>
      <c r="D247" s="224" t="s">
        <v>275</v>
      </c>
      <c r="E247" s="225" t="s">
        <v>2160</v>
      </c>
      <c r="F247" s="226" t="s">
        <v>2161</v>
      </c>
      <c r="G247" s="227" t="s">
        <v>295</v>
      </c>
      <c r="H247" s="228">
        <v>1343.4</v>
      </c>
      <c r="I247" s="229"/>
      <c r="J247" s="230">
        <f>ROUND(I247*H247,2)</f>
        <v>0</v>
      </c>
      <c r="K247" s="226" t="s">
        <v>279</v>
      </c>
      <c r="L247" s="73"/>
      <c r="M247" s="231" t="s">
        <v>21</v>
      </c>
      <c r="N247" s="232" t="s">
        <v>47</v>
      </c>
      <c r="O247" s="48"/>
      <c r="P247" s="233">
        <f>O247*H247</f>
        <v>0</v>
      </c>
      <c r="Q247" s="233">
        <v>0.00084</v>
      </c>
      <c r="R247" s="233">
        <f>Q247*H247</f>
        <v>1.1284560000000001</v>
      </c>
      <c r="S247" s="233">
        <v>0</v>
      </c>
      <c r="T247" s="234">
        <f>S247*H247</f>
        <v>0</v>
      </c>
      <c r="AR247" s="24" t="s">
        <v>280</v>
      </c>
      <c r="AT247" s="24" t="s">
        <v>275</v>
      </c>
      <c r="AU247" s="24" t="s">
        <v>86</v>
      </c>
      <c r="AY247" s="24" t="s">
        <v>273</v>
      </c>
      <c r="BE247" s="235">
        <f>IF(N247="základní",J247,0)</f>
        <v>0</v>
      </c>
      <c r="BF247" s="235">
        <f>IF(N247="snížená",J247,0)</f>
        <v>0</v>
      </c>
      <c r="BG247" s="235">
        <f>IF(N247="zákl. přenesená",J247,0)</f>
        <v>0</v>
      </c>
      <c r="BH247" s="235">
        <f>IF(N247="sníž. přenesená",J247,0)</f>
        <v>0</v>
      </c>
      <c r="BI247" s="235">
        <f>IF(N247="nulová",J247,0)</f>
        <v>0</v>
      </c>
      <c r="BJ247" s="24" t="s">
        <v>84</v>
      </c>
      <c r="BK247" s="235">
        <f>ROUND(I247*H247,2)</f>
        <v>0</v>
      </c>
      <c r="BL247" s="24" t="s">
        <v>280</v>
      </c>
      <c r="BM247" s="24" t="s">
        <v>2162</v>
      </c>
    </row>
    <row r="248" spans="2:47" s="1" customFormat="1" ht="13.5">
      <c r="B248" s="47"/>
      <c r="C248" s="75"/>
      <c r="D248" s="236" t="s">
        <v>282</v>
      </c>
      <c r="E248" s="75"/>
      <c r="F248" s="237" t="s">
        <v>2163</v>
      </c>
      <c r="G248" s="75"/>
      <c r="H248" s="75"/>
      <c r="I248" s="194"/>
      <c r="J248" s="75"/>
      <c r="K248" s="75"/>
      <c r="L248" s="73"/>
      <c r="M248" s="238"/>
      <c r="N248" s="48"/>
      <c r="O248" s="48"/>
      <c r="P248" s="48"/>
      <c r="Q248" s="48"/>
      <c r="R248" s="48"/>
      <c r="S248" s="48"/>
      <c r="T248" s="96"/>
      <c r="AT248" s="24" t="s">
        <v>282</v>
      </c>
      <c r="AU248" s="24" t="s">
        <v>86</v>
      </c>
    </row>
    <row r="249" spans="2:51" s="11" customFormat="1" ht="13.5">
      <c r="B249" s="239"/>
      <c r="C249" s="240"/>
      <c r="D249" s="236" t="s">
        <v>304</v>
      </c>
      <c r="E249" s="241" t="s">
        <v>21</v>
      </c>
      <c r="F249" s="242" t="s">
        <v>2164</v>
      </c>
      <c r="G249" s="240"/>
      <c r="H249" s="243">
        <v>21.6</v>
      </c>
      <c r="I249" s="244"/>
      <c r="J249" s="240"/>
      <c r="K249" s="240"/>
      <c r="L249" s="245"/>
      <c r="M249" s="246"/>
      <c r="N249" s="247"/>
      <c r="O249" s="247"/>
      <c r="P249" s="247"/>
      <c r="Q249" s="247"/>
      <c r="R249" s="247"/>
      <c r="S249" s="247"/>
      <c r="T249" s="248"/>
      <c r="AT249" s="249" t="s">
        <v>304</v>
      </c>
      <c r="AU249" s="249" t="s">
        <v>86</v>
      </c>
      <c r="AV249" s="11" t="s">
        <v>86</v>
      </c>
      <c r="AW249" s="11" t="s">
        <v>40</v>
      </c>
      <c r="AX249" s="11" t="s">
        <v>76</v>
      </c>
      <c r="AY249" s="249" t="s">
        <v>273</v>
      </c>
    </row>
    <row r="250" spans="2:51" s="11" customFormat="1" ht="13.5">
      <c r="B250" s="239"/>
      <c r="C250" s="240"/>
      <c r="D250" s="236" t="s">
        <v>304</v>
      </c>
      <c r="E250" s="241" t="s">
        <v>21</v>
      </c>
      <c r="F250" s="242" t="s">
        <v>2165</v>
      </c>
      <c r="G250" s="240"/>
      <c r="H250" s="243">
        <v>99</v>
      </c>
      <c r="I250" s="244"/>
      <c r="J250" s="240"/>
      <c r="K250" s="240"/>
      <c r="L250" s="245"/>
      <c r="M250" s="246"/>
      <c r="N250" s="247"/>
      <c r="O250" s="247"/>
      <c r="P250" s="247"/>
      <c r="Q250" s="247"/>
      <c r="R250" s="247"/>
      <c r="S250" s="247"/>
      <c r="T250" s="248"/>
      <c r="AT250" s="249" t="s">
        <v>304</v>
      </c>
      <c r="AU250" s="249" t="s">
        <v>86</v>
      </c>
      <c r="AV250" s="11" t="s">
        <v>86</v>
      </c>
      <c r="AW250" s="11" t="s">
        <v>40</v>
      </c>
      <c r="AX250" s="11" t="s">
        <v>76</v>
      </c>
      <c r="AY250" s="249" t="s">
        <v>273</v>
      </c>
    </row>
    <row r="251" spans="2:51" s="11" customFormat="1" ht="13.5">
      <c r="B251" s="239"/>
      <c r="C251" s="240"/>
      <c r="D251" s="236" t="s">
        <v>304</v>
      </c>
      <c r="E251" s="241" t="s">
        <v>21</v>
      </c>
      <c r="F251" s="242" t="s">
        <v>2166</v>
      </c>
      <c r="G251" s="240"/>
      <c r="H251" s="243">
        <v>128.7</v>
      </c>
      <c r="I251" s="244"/>
      <c r="J251" s="240"/>
      <c r="K251" s="240"/>
      <c r="L251" s="245"/>
      <c r="M251" s="246"/>
      <c r="N251" s="247"/>
      <c r="O251" s="247"/>
      <c r="P251" s="247"/>
      <c r="Q251" s="247"/>
      <c r="R251" s="247"/>
      <c r="S251" s="247"/>
      <c r="T251" s="248"/>
      <c r="AT251" s="249" t="s">
        <v>304</v>
      </c>
      <c r="AU251" s="249" t="s">
        <v>86</v>
      </c>
      <c r="AV251" s="11" t="s">
        <v>86</v>
      </c>
      <c r="AW251" s="11" t="s">
        <v>40</v>
      </c>
      <c r="AX251" s="11" t="s">
        <v>76</v>
      </c>
      <c r="AY251" s="249" t="s">
        <v>273</v>
      </c>
    </row>
    <row r="252" spans="2:51" s="11" customFormat="1" ht="13.5">
      <c r="B252" s="239"/>
      <c r="C252" s="240"/>
      <c r="D252" s="236" t="s">
        <v>304</v>
      </c>
      <c r="E252" s="241" t="s">
        <v>21</v>
      </c>
      <c r="F252" s="242" t="s">
        <v>2167</v>
      </c>
      <c r="G252" s="240"/>
      <c r="H252" s="243">
        <v>261.3</v>
      </c>
      <c r="I252" s="244"/>
      <c r="J252" s="240"/>
      <c r="K252" s="240"/>
      <c r="L252" s="245"/>
      <c r="M252" s="246"/>
      <c r="N252" s="247"/>
      <c r="O252" s="247"/>
      <c r="P252" s="247"/>
      <c r="Q252" s="247"/>
      <c r="R252" s="247"/>
      <c r="S252" s="247"/>
      <c r="T252" s="248"/>
      <c r="AT252" s="249" t="s">
        <v>304</v>
      </c>
      <c r="AU252" s="249" t="s">
        <v>86</v>
      </c>
      <c r="AV252" s="11" t="s">
        <v>86</v>
      </c>
      <c r="AW252" s="11" t="s">
        <v>40</v>
      </c>
      <c r="AX252" s="11" t="s">
        <v>76</v>
      </c>
      <c r="AY252" s="249" t="s">
        <v>273</v>
      </c>
    </row>
    <row r="253" spans="2:51" s="11" customFormat="1" ht="13.5">
      <c r="B253" s="239"/>
      <c r="C253" s="240"/>
      <c r="D253" s="236" t="s">
        <v>304</v>
      </c>
      <c r="E253" s="241" t="s">
        <v>21</v>
      </c>
      <c r="F253" s="242" t="s">
        <v>2168</v>
      </c>
      <c r="G253" s="240"/>
      <c r="H253" s="243">
        <v>40</v>
      </c>
      <c r="I253" s="244"/>
      <c r="J253" s="240"/>
      <c r="K253" s="240"/>
      <c r="L253" s="245"/>
      <c r="M253" s="246"/>
      <c r="N253" s="247"/>
      <c r="O253" s="247"/>
      <c r="P253" s="247"/>
      <c r="Q253" s="247"/>
      <c r="R253" s="247"/>
      <c r="S253" s="247"/>
      <c r="T253" s="248"/>
      <c r="AT253" s="249" t="s">
        <v>304</v>
      </c>
      <c r="AU253" s="249" t="s">
        <v>86</v>
      </c>
      <c r="AV253" s="11" t="s">
        <v>86</v>
      </c>
      <c r="AW253" s="11" t="s">
        <v>40</v>
      </c>
      <c r="AX253" s="11" t="s">
        <v>76</v>
      </c>
      <c r="AY253" s="249" t="s">
        <v>273</v>
      </c>
    </row>
    <row r="254" spans="2:51" s="11" customFormat="1" ht="13.5">
      <c r="B254" s="239"/>
      <c r="C254" s="240"/>
      <c r="D254" s="236" t="s">
        <v>304</v>
      </c>
      <c r="E254" s="241" t="s">
        <v>21</v>
      </c>
      <c r="F254" s="242" t="s">
        <v>2169</v>
      </c>
      <c r="G254" s="240"/>
      <c r="H254" s="243">
        <v>562.4</v>
      </c>
      <c r="I254" s="244"/>
      <c r="J254" s="240"/>
      <c r="K254" s="240"/>
      <c r="L254" s="245"/>
      <c r="M254" s="246"/>
      <c r="N254" s="247"/>
      <c r="O254" s="247"/>
      <c r="P254" s="247"/>
      <c r="Q254" s="247"/>
      <c r="R254" s="247"/>
      <c r="S254" s="247"/>
      <c r="T254" s="248"/>
      <c r="AT254" s="249" t="s">
        <v>304</v>
      </c>
      <c r="AU254" s="249" t="s">
        <v>86</v>
      </c>
      <c r="AV254" s="11" t="s">
        <v>86</v>
      </c>
      <c r="AW254" s="11" t="s">
        <v>40</v>
      </c>
      <c r="AX254" s="11" t="s">
        <v>76</v>
      </c>
      <c r="AY254" s="249" t="s">
        <v>273</v>
      </c>
    </row>
    <row r="255" spans="2:51" s="11" customFormat="1" ht="13.5">
      <c r="B255" s="239"/>
      <c r="C255" s="240"/>
      <c r="D255" s="236" t="s">
        <v>304</v>
      </c>
      <c r="E255" s="241" t="s">
        <v>21</v>
      </c>
      <c r="F255" s="242" t="s">
        <v>2170</v>
      </c>
      <c r="G255" s="240"/>
      <c r="H255" s="243">
        <v>230.4</v>
      </c>
      <c r="I255" s="244"/>
      <c r="J255" s="240"/>
      <c r="K255" s="240"/>
      <c r="L255" s="245"/>
      <c r="M255" s="246"/>
      <c r="N255" s="247"/>
      <c r="O255" s="247"/>
      <c r="P255" s="247"/>
      <c r="Q255" s="247"/>
      <c r="R255" s="247"/>
      <c r="S255" s="247"/>
      <c r="T255" s="248"/>
      <c r="AT255" s="249" t="s">
        <v>304</v>
      </c>
      <c r="AU255" s="249" t="s">
        <v>86</v>
      </c>
      <c r="AV255" s="11" t="s">
        <v>86</v>
      </c>
      <c r="AW255" s="11" t="s">
        <v>40</v>
      </c>
      <c r="AX255" s="11" t="s">
        <v>76</v>
      </c>
      <c r="AY255" s="249" t="s">
        <v>273</v>
      </c>
    </row>
    <row r="256" spans="2:51" s="12" customFormat="1" ht="13.5">
      <c r="B256" s="250"/>
      <c r="C256" s="251"/>
      <c r="D256" s="236" t="s">
        <v>304</v>
      </c>
      <c r="E256" s="252" t="s">
        <v>21</v>
      </c>
      <c r="F256" s="253" t="s">
        <v>338</v>
      </c>
      <c r="G256" s="251"/>
      <c r="H256" s="254">
        <v>1343.4</v>
      </c>
      <c r="I256" s="255"/>
      <c r="J256" s="251"/>
      <c r="K256" s="251"/>
      <c r="L256" s="256"/>
      <c r="M256" s="257"/>
      <c r="N256" s="258"/>
      <c r="O256" s="258"/>
      <c r="P256" s="258"/>
      <c r="Q256" s="258"/>
      <c r="R256" s="258"/>
      <c r="S256" s="258"/>
      <c r="T256" s="259"/>
      <c r="AT256" s="260" t="s">
        <v>304</v>
      </c>
      <c r="AU256" s="260" t="s">
        <v>86</v>
      </c>
      <c r="AV256" s="12" t="s">
        <v>280</v>
      </c>
      <c r="AW256" s="12" t="s">
        <v>40</v>
      </c>
      <c r="AX256" s="12" t="s">
        <v>84</v>
      </c>
      <c r="AY256" s="260" t="s">
        <v>273</v>
      </c>
    </row>
    <row r="257" spans="2:65" s="1" customFormat="1" ht="25.5" customHeight="1">
      <c r="B257" s="47"/>
      <c r="C257" s="224" t="s">
        <v>424</v>
      </c>
      <c r="D257" s="224" t="s">
        <v>275</v>
      </c>
      <c r="E257" s="225" t="s">
        <v>2171</v>
      </c>
      <c r="F257" s="226" t="s">
        <v>2172</v>
      </c>
      <c r="G257" s="227" t="s">
        <v>295</v>
      </c>
      <c r="H257" s="228">
        <v>784.55</v>
      </c>
      <c r="I257" s="229"/>
      <c r="J257" s="230">
        <f>ROUND(I257*H257,2)</f>
        <v>0</v>
      </c>
      <c r="K257" s="226" t="s">
        <v>279</v>
      </c>
      <c r="L257" s="73"/>
      <c r="M257" s="231" t="s">
        <v>21</v>
      </c>
      <c r="N257" s="232" t="s">
        <v>47</v>
      </c>
      <c r="O257" s="48"/>
      <c r="P257" s="233">
        <f>O257*H257</f>
        <v>0</v>
      </c>
      <c r="Q257" s="233">
        <v>0.00085</v>
      </c>
      <c r="R257" s="233">
        <f>Q257*H257</f>
        <v>0.6668675</v>
      </c>
      <c r="S257" s="233">
        <v>0</v>
      </c>
      <c r="T257" s="234">
        <f>S257*H257</f>
        <v>0</v>
      </c>
      <c r="AR257" s="24" t="s">
        <v>280</v>
      </c>
      <c r="AT257" s="24" t="s">
        <v>275</v>
      </c>
      <c r="AU257" s="24" t="s">
        <v>86</v>
      </c>
      <c r="AY257" s="24" t="s">
        <v>273</v>
      </c>
      <c r="BE257" s="235">
        <f>IF(N257="základní",J257,0)</f>
        <v>0</v>
      </c>
      <c r="BF257" s="235">
        <f>IF(N257="snížená",J257,0)</f>
        <v>0</v>
      </c>
      <c r="BG257" s="235">
        <f>IF(N257="zákl. přenesená",J257,0)</f>
        <v>0</v>
      </c>
      <c r="BH257" s="235">
        <f>IF(N257="sníž. přenesená",J257,0)</f>
        <v>0</v>
      </c>
      <c r="BI257" s="235">
        <f>IF(N257="nulová",J257,0)</f>
        <v>0</v>
      </c>
      <c r="BJ257" s="24" t="s">
        <v>84</v>
      </c>
      <c r="BK257" s="235">
        <f>ROUND(I257*H257,2)</f>
        <v>0</v>
      </c>
      <c r="BL257" s="24" t="s">
        <v>280</v>
      </c>
      <c r="BM257" s="24" t="s">
        <v>2173</v>
      </c>
    </row>
    <row r="258" spans="2:47" s="1" customFormat="1" ht="13.5">
      <c r="B258" s="47"/>
      <c r="C258" s="75"/>
      <c r="D258" s="236" t="s">
        <v>282</v>
      </c>
      <c r="E258" s="75"/>
      <c r="F258" s="237" t="s">
        <v>2163</v>
      </c>
      <c r="G258" s="75"/>
      <c r="H258" s="75"/>
      <c r="I258" s="194"/>
      <c r="J258" s="75"/>
      <c r="K258" s="75"/>
      <c r="L258" s="73"/>
      <c r="M258" s="238"/>
      <c r="N258" s="48"/>
      <c r="O258" s="48"/>
      <c r="P258" s="48"/>
      <c r="Q258" s="48"/>
      <c r="R258" s="48"/>
      <c r="S258" s="48"/>
      <c r="T258" s="96"/>
      <c r="AT258" s="24" t="s">
        <v>282</v>
      </c>
      <c r="AU258" s="24" t="s">
        <v>86</v>
      </c>
    </row>
    <row r="259" spans="2:51" s="11" customFormat="1" ht="13.5">
      <c r="B259" s="239"/>
      <c r="C259" s="240"/>
      <c r="D259" s="236" t="s">
        <v>304</v>
      </c>
      <c r="E259" s="241" t="s">
        <v>21</v>
      </c>
      <c r="F259" s="242" t="s">
        <v>2174</v>
      </c>
      <c r="G259" s="240"/>
      <c r="H259" s="243">
        <v>28.5</v>
      </c>
      <c r="I259" s="244"/>
      <c r="J259" s="240"/>
      <c r="K259" s="240"/>
      <c r="L259" s="245"/>
      <c r="M259" s="246"/>
      <c r="N259" s="247"/>
      <c r="O259" s="247"/>
      <c r="P259" s="247"/>
      <c r="Q259" s="247"/>
      <c r="R259" s="247"/>
      <c r="S259" s="247"/>
      <c r="T259" s="248"/>
      <c r="AT259" s="249" t="s">
        <v>304</v>
      </c>
      <c r="AU259" s="249" t="s">
        <v>86</v>
      </c>
      <c r="AV259" s="11" t="s">
        <v>86</v>
      </c>
      <c r="AW259" s="11" t="s">
        <v>40</v>
      </c>
      <c r="AX259" s="11" t="s">
        <v>76</v>
      </c>
      <c r="AY259" s="249" t="s">
        <v>273</v>
      </c>
    </row>
    <row r="260" spans="2:51" s="11" customFormat="1" ht="13.5">
      <c r="B260" s="239"/>
      <c r="C260" s="240"/>
      <c r="D260" s="236" t="s">
        <v>304</v>
      </c>
      <c r="E260" s="241" t="s">
        <v>21</v>
      </c>
      <c r="F260" s="242" t="s">
        <v>2175</v>
      </c>
      <c r="G260" s="240"/>
      <c r="H260" s="243">
        <v>512.55</v>
      </c>
      <c r="I260" s="244"/>
      <c r="J260" s="240"/>
      <c r="K260" s="240"/>
      <c r="L260" s="245"/>
      <c r="M260" s="246"/>
      <c r="N260" s="247"/>
      <c r="O260" s="247"/>
      <c r="P260" s="247"/>
      <c r="Q260" s="247"/>
      <c r="R260" s="247"/>
      <c r="S260" s="247"/>
      <c r="T260" s="248"/>
      <c r="AT260" s="249" t="s">
        <v>304</v>
      </c>
      <c r="AU260" s="249" t="s">
        <v>86</v>
      </c>
      <c r="AV260" s="11" t="s">
        <v>86</v>
      </c>
      <c r="AW260" s="11" t="s">
        <v>40</v>
      </c>
      <c r="AX260" s="11" t="s">
        <v>76</v>
      </c>
      <c r="AY260" s="249" t="s">
        <v>273</v>
      </c>
    </row>
    <row r="261" spans="2:51" s="11" customFormat="1" ht="13.5">
      <c r="B261" s="239"/>
      <c r="C261" s="240"/>
      <c r="D261" s="236" t="s">
        <v>304</v>
      </c>
      <c r="E261" s="241" t="s">
        <v>21</v>
      </c>
      <c r="F261" s="242" t="s">
        <v>2176</v>
      </c>
      <c r="G261" s="240"/>
      <c r="H261" s="243">
        <v>84</v>
      </c>
      <c r="I261" s="244"/>
      <c r="J261" s="240"/>
      <c r="K261" s="240"/>
      <c r="L261" s="245"/>
      <c r="M261" s="246"/>
      <c r="N261" s="247"/>
      <c r="O261" s="247"/>
      <c r="P261" s="247"/>
      <c r="Q261" s="247"/>
      <c r="R261" s="247"/>
      <c r="S261" s="247"/>
      <c r="T261" s="248"/>
      <c r="AT261" s="249" t="s">
        <v>304</v>
      </c>
      <c r="AU261" s="249" t="s">
        <v>86</v>
      </c>
      <c r="AV261" s="11" t="s">
        <v>86</v>
      </c>
      <c r="AW261" s="11" t="s">
        <v>40</v>
      </c>
      <c r="AX261" s="11" t="s">
        <v>76</v>
      </c>
      <c r="AY261" s="249" t="s">
        <v>273</v>
      </c>
    </row>
    <row r="262" spans="2:51" s="11" customFormat="1" ht="13.5">
      <c r="B262" s="239"/>
      <c r="C262" s="240"/>
      <c r="D262" s="236" t="s">
        <v>304</v>
      </c>
      <c r="E262" s="241" t="s">
        <v>21</v>
      </c>
      <c r="F262" s="242" t="s">
        <v>2177</v>
      </c>
      <c r="G262" s="240"/>
      <c r="H262" s="243">
        <v>159.5</v>
      </c>
      <c r="I262" s="244"/>
      <c r="J262" s="240"/>
      <c r="K262" s="240"/>
      <c r="L262" s="245"/>
      <c r="M262" s="246"/>
      <c r="N262" s="247"/>
      <c r="O262" s="247"/>
      <c r="P262" s="247"/>
      <c r="Q262" s="247"/>
      <c r="R262" s="247"/>
      <c r="S262" s="247"/>
      <c r="T262" s="248"/>
      <c r="AT262" s="249" t="s">
        <v>304</v>
      </c>
      <c r="AU262" s="249" t="s">
        <v>86</v>
      </c>
      <c r="AV262" s="11" t="s">
        <v>86</v>
      </c>
      <c r="AW262" s="11" t="s">
        <v>40</v>
      </c>
      <c r="AX262" s="11" t="s">
        <v>76</v>
      </c>
      <c r="AY262" s="249" t="s">
        <v>273</v>
      </c>
    </row>
    <row r="263" spans="2:51" s="12" customFormat="1" ht="13.5">
      <c r="B263" s="250"/>
      <c r="C263" s="251"/>
      <c r="D263" s="236" t="s">
        <v>304</v>
      </c>
      <c r="E263" s="252" t="s">
        <v>21</v>
      </c>
      <c r="F263" s="253" t="s">
        <v>338</v>
      </c>
      <c r="G263" s="251"/>
      <c r="H263" s="254">
        <v>784.55</v>
      </c>
      <c r="I263" s="255"/>
      <c r="J263" s="251"/>
      <c r="K263" s="251"/>
      <c r="L263" s="256"/>
      <c r="M263" s="257"/>
      <c r="N263" s="258"/>
      <c r="O263" s="258"/>
      <c r="P263" s="258"/>
      <c r="Q263" s="258"/>
      <c r="R263" s="258"/>
      <c r="S263" s="258"/>
      <c r="T263" s="259"/>
      <c r="AT263" s="260" t="s">
        <v>304</v>
      </c>
      <c r="AU263" s="260" t="s">
        <v>86</v>
      </c>
      <c r="AV263" s="12" t="s">
        <v>280</v>
      </c>
      <c r="AW263" s="12" t="s">
        <v>40</v>
      </c>
      <c r="AX263" s="12" t="s">
        <v>84</v>
      </c>
      <c r="AY263" s="260" t="s">
        <v>273</v>
      </c>
    </row>
    <row r="264" spans="2:65" s="1" customFormat="1" ht="25.5" customHeight="1">
      <c r="B264" s="47"/>
      <c r="C264" s="224" t="s">
        <v>429</v>
      </c>
      <c r="D264" s="224" t="s">
        <v>275</v>
      </c>
      <c r="E264" s="225" t="s">
        <v>2178</v>
      </c>
      <c r="F264" s="226" t="s">
        <v>2179</v>
      </c>
      <c r="G264" s="227" t="s">
        <v>295</v>
      </c>
      <c r="H264" s="228">
        <v>291.1</v>
      </c>
      <c r="I264" s="229"/>
      <c r="J264" s="230">
        <f>ROUND(I264*H264,2)</f>
        <v>0</v>
      </c>
      <c r="K264" s="226" t="s">
        <v>279</v>
      </c>
      <c r="L264" s="73"/>
      <c r="M264" s="231" t="s">
        <v>21</v>
      </c>
      <c r="N264" s="232" t="s">
        <v>47</v>
      </c>
      <c r="O264" s="48"/>
      <c r="P264" s="233">
        <f>O264*H264</f>
        <v>0</v>
      </c>
      <c r="Q264" s="233">
        <v>0.00119</v>
      </c>
      <c r="R264" s="233">
        <f>Q264*H264</f>
        <v>0.3464090000000001</v>
      </c>
      <c r="S264" s="233">
        <v>0</v>
      </c>
      <c r="T264" s="234">
        <f>S264*H264</f>
        <v>0</v>
      </c>
      <c r="AR264" s="24" t="s">
        <v>280</v>
      </c>
      <c r="AT264" s="24" t="s">
        <v>275</v>
      </c>
      <c r="AU264" s="24" t="s">
        <v>86</v>
      </c>
      <c r="AY264" s="24" t="s">
        <v>273</v>
      </c>
      <c r="BE264" s="235">
        <f>IF(N264="základní",J264,0)</f>
        <v>0</v>
      </c>
      <c r="BF264" s="235">
        <f>IF(N264="snížená",J264,0)</f>
        <v>0</v>
      </c>
      <c r="BG264" s="235">
        <f>IF(N264="zákl. přenesená",J264,0)</f>
        <v>0</v>
      </c>
      <c r="BH264" s="235">
        <f>IF(N264="sníž. přenesená",J264,0)</f>
        <v>0</v>
      </c>
      <c r="BI264" s="235">
        <f>IF(N264="nulová",J264,0)</f>
        <v>0</v>
      </c>
      <c r="BJ264" s="24" t="s">
        <v>84</v>
      </c>
      <c r="BK264" s="235">
        <f>ROUND(I264*H264,2)</f>
        <v>0</v>
      </c>
      <c r="BL264" s="24" t="s">
        <v>280</v>
      </c>
      <c r="BM264" s="24" t="s">
        <v>2180</v>
      </c>
    </row>
    <row r="265" spans="2:47" s="1" customFormat="1" ht="13.5">
      <c r="B265" s="47"/>
      <c r="C265" s="75"/>
      <c r="D265" s="236" t="s">
        <v>282</v>
      </c>
      <c r="E265" s="75"/>
      <c r="F265" s="237" t="s">
        <v>2163</v>
      </c>
      <c r="G265" s="75"/>
      <c r="H265" s="75"/>
      <c r="I265" s="194"/>
      <c r="J265" s="75"/>
      <c r="K265" s="75"/>
      <c r="L265" s="73"/>
      <c r="M265" s="238"/>
      <c r="N265" s="48"/>
      <c r="O265" s="48"/>
      <c r="P265" s="48"/>
      <c r="Q265" s="48"/>
      <c r="R265" s="48"/>
      <c r="S265" s="48"/>
      <c r="T265" s="96"/>
      <c r="AT265" s="24" t="s">
        <v>282</v>
      </c>
      <c r="AU265" s="24" t="s">
        <v>86</v>
      </c>
    </row>
    <row r="266" spans="2:51" s="11" customFormat="1" ht="13.5">
      <c r="B266" s="239"/>
      <c r="C266" s="240"/>
      <c r="D266" s="236" t="s">
        <v>304</v>
      </c>
      <c r="E266" s="241" t="s">
        <v>21</v>
      </c>
      <c r="F266" s="242" t="s">
        <v>2181</v>
      </c>
      <c r="G266" s="240"/>
      <c r="H266" s="243">
        <v>291.1</v>
      </c>
      <c r="I266" s="244"/>
      <c r="J266" s="240"/>
      <c r="K266" s="240"/>
      <c r="L266" s="245"/>
      <c r="M266" s="246"/>
      <c r="N266" s="247"/>
      <c r="O266" s="247"/>
      <c r="P266" s="247"/>
      <c r="Q266" s="247"/>
      <c r="R266" s="247"/>
      <c r="S266" s="247"/>
      <c r="T266" s="248"/>
      <c r="AT266" s="249" t="s">
        <v>304</v>
      </c>
      <c r="AU266" s="249" t="s">
        <v>86</v>
      </c>
      <c r="AV266" s="11" t="s">
        <v>86</v>
      </c>
      <c r="AW266" s="11" t="s">
        <v>40</v>
      </c>
      <c r="AX266" s="11" t="s">
        <v>76</v>
      </c>
      <c r="AY266" s="249" t="s">
        <v>273</v>
      </c>
    </row>
    <row r="267" spans="2:51" s="12" customFormat="1" ht="13.5">
      <c r="B267" s="250"/>
      <c r="C267" s="251"/>
      <c r="D267" s="236" t="s">
        <v>304</v>
      </c>
      <c r="E267" s="252" t="s">
        <v>21</v>
      </c>
      <c r="F267" s="253" t="s">
        <v>338</v>
      </c>
      <c r="G267" s="251"/>
      <c r="H267" s="254">
        <v>291.1</v>
      </c>
      <c r="I267" s="255"/>
      <c r="J267" s="251"/>
      <c r="K267" s="251"/>
      <c r="L267" s="256"/>
      <c r="M267" s="257"/>
      <c r="N267" s="258"/>
      <c r="O267" s="258"/>
      <c r="P267" s="258"/>
      <c r="Q267" s="258"/>
      <c r="R267" s="258"/>
      <c r="S267" s="258"/>
      <c r="T267" s="259"/>
      <c r="AT267" s="260" t="s">
        <v>304</v>
      </c>
      <c r="AU267" s="260" t="s">
        <v>86</v>
      </c>
      <c r="AV267" s="12" t="s">
        <v>280</v>
      </c>
      <c r="AW267" s="12" t="s">
        <v>40</v>
      </c>
      <c r="AX267" s="12" t="s">
        <v>84</v>
      </c>
      <c r="AY267" s="260" t="s">
        <v>273</v>
      </c>
    </row>
    <row r="268" spans="2:65" s="1" customFormat="1" ht="25.5" customHeight="1">
      <c r="B268" s="47"/>
      <c r="C268" s="224" t="s">
        <v>435</v>
      </c>
      <c r="D268" s="224" t="s">
        <v>275</v>
      </c>
      <c r="E268" s="225" t="s">
        <v>2182</v>
      </c>
      <c r="F268" s="226" t="s">
        <v>2183</v>
      </c>
      <c r="G268" s="227" t="s">
        <v>295</v>
      </c>
      <c r="H268" s="228">
        <v>1343.4</v>
      </c>
      <c r="I268" s="229"/>
      <c r="J268" s="230">
        <f>ROUND(I268*H268,2)</f>
        <v>0</v>
      </c>
      <c r="K268" s="226" t="s">
        <v>279</v>
      </c>
      <c r="L268" s="73"/>
      <c r="M268" s="231" t="s">
        <v>21</v>
      </c>
      <c r="N268" s="232" t="s">
        <v>47</v>
      </c>
      <c r="O268" s="48"/>
      <c r="P268" s="233">
        <f>O268*H268</f>
        <v>0</v>
      </c>
      <c r="Q268" s="233">
        <v>0</v>
      </c>
      <c r="R268" s="233">
        <f>Q268*H268</f>
        <v>0</v>
      </c>
      <c r="S268" s="233">
        <v>0</v>
      </c>
      <c r="T268" s="234">
        <f>S268*H268</f>
        <v>0</v>
      </c>
      <c r="AR268" s="24" t="s">
        <v>280</v>
      </c>
      <c r="AT268" s="24" t="s">
        <v>275</v>
      </c>
      <c r="AU268" s="24" t="s">
        <v>86</v>
      </c>
      <c r="AY268" s="24" t="s">
        <v>273</v>
      </c>
      <c r="BE268" s="235">
        <f>IF(N268="základní",J268,0)</f>
        <v>0</v>
      </c>
      <c r="BF268" s="235">
        <f>IF(N268="snížená",J268,0)</f>
        <v>0</v>
      </c>
      <c r="BG268" s="235">
        <f>IF(N268="zákl. přenesená",J268,0)</f>
        <v>0</v>
      </c>
      <c r="BH268" s="235">
        <f>IF(N268="sníž. přenesená",J268,0)</f>
        <v>0</v>
      </c>
      <c r="BI268" s="235">
        <f>IF(N268="nulová",J268,0)</f>
        <v>0</v>
      </c>
      <c r="BJ268" s="24" t="s">
        <v>84</v>
      </c>
      <c r="BK268" s="235">
        <f>ROUND(I268*H268,2)</f>
        <v>0</v>
      </c>
      <c r="BL268" s="24" t="s">
        <v>280</v>
      </c>
      <c r="BM268" s="24" t="s">
        <v>2184</v>
      </c>
    </row>
    <row r="269" spans="2:65" s="1" customFormat="1" ht="38.25" customHeight="1">
      <c r="B269" s="47"/>
      <c r="C269" s="224" t="s">
        <v>442</v>
      </c>
      <c r="D269" s="224" t="s">
        <v>275</v>
      </c>
      <c r="E269" s="225" t="s">
        <v>2185</v>
      </c>
      <c r="F269" s="226" t="s">
        <v>2186</v>
      </c>
      <c r="G269" s="227" t="s">
        <v>295</v>
      </c>
      <c r="H269" s="228">
        <v>784.55</v>
      </c>
      <c r="I269" s="229"/>
      <c r="J269" s="230">
        <f>ROUND(I269*H269,2)</f>
        <v>0</v>
      </c>
      <c r="K269" s="226" t="s">
        <v>279</v>
      </c>
      <c r="L269" s="73"/>
      <c r="M269" s="231" t="s">
        <v>21</v>
      </c>
      <c r="N269" s="232" t="s">
        <v>47</v>
      </c>
      <c r="O269" s="48"/>
      <c r="P269" s="233">
        <f>O269*H269</f>
        <v>0</v>
      </c>
      <c r="Q269" s="233">
        <v>0</v>
      </c>
      <c r="R269" s="233">
        <f>Q269*H269</f>
        <v>0</v>
      </c>
      <c r="S269" s="233">
        <v>0</v>
      </c>
      <c r="T269" s="234">
        <f>S269*H269</f>
        <v>0</v>
      </c>
      <c r="AR269" s="24" t="s">
        <v>280</v>
      </c>
      <c r="AT269" s="24" t="s">
        <v>275</v>
      </c>
      <c r="AU269" s="24" t="s">
        <v>86</v>
      </c>
      <c r="AY269" s="24" t="s">
        <v>273</v>
      </c>
      <c r="BE269" s="235">
        <f>IF(N269="základní",J269,0)</f>
        <v>0</v>
      </c>
      <c r="BF269" s="235">
        <f>IF(N269="snížená",J269,0)</f>
        <v>0</v>
      </c>
      <c r="BG269" s="235">
        <f>IF(N269="zákl. přenesená",J269,0)</f>
        <v>0</v>
      </c>
      <c r="BH269" s="235">
        <f>IF(N269="sníž. přenesená",J269,0)</f>
        <v>0</v>
      </c>
      <c r="BI269" s="235">
        <f>IF(N269="nulová",J269,0)</f>
        <v>0</v>
      </c>
      <c r="BJ269" s="24" t="s">
        <v>84</v>
      </c>
      <c r="BK269" s="235">
        <f>ROUND(I269*H269,2)</f>
        <v>0</v>
      </c>
      <c r="BL269" s="24" t="s">
        <v>280</v>
      </c>
      <c r="BM269" s="24" t="s">
        <v>2187</v>
      </c>
    </row>
    <row r="270" spans="2:65" s="1" customFormat="1" ht="38.25" customHeight="1">
      <c r="B270" s="47"/>
      <c r="C270" s="224" t="s">
        <v>448</v>
      </c>
      <c r="D270" s="224" t="s">
        <v>275</v>
      </c>
      <c r="E270" s="225" t="s">
        <v>2188</v>
      </c>
      <c r="F270" s="226" t="s">
        <v>2189</v>
      </c>
      <c r="G270" s="227" t="s">
        <v>295</v>
      </c>
      <c r="H270" s="228">
        <v>291.1</v>
      </c>
      <c r="I270" s="229"/>
      <c r="J270" s="230">
        <f>ROUND(I270*H270,2)</f>
        <v>0</v>
      </c>
      <c r="K270" s="226" t="s">
        <v>279</v>
      </c>
      <c r="L270" s="73"/>
      <c r="M270" s="231" t="s">
        <v>21</v>
      </c>
      <c r="N270" s="232" t="s">
        <v>47</v>
      </c>
      <c r="O270" s="48"/>
      <c r="P270" s="233">
        <f>O270*H270</f>
        <v>0</v>
      </c>
      <c r="Q270" s="233">
        <v>0</v>
      </c>
      <c r="R270" s="233">
        <f>Q270*H270</f>
        <v>0</v>
      </c>
      <c r="S270" s="233">
        <v>0</v>
      </c>
      <c r="T270" s="234">
        <f>S270*H270</f>
        <v>0</v>
      </c>
      <c r="AR270" s="24" t="s">
        <v>280</v>
      </c>
      <c r="AT270" s="24" t="s">
        <v>275</v>
      </c>
      <c r="AU270" s="24" t="s">
        <v>86</v>
      </c>
      <c r="AY270" s="24" t="s">
        <v>273</v>
      </c>
      <c r="BE270" s="235">
        <f>IF(N270="základní",J270,0)</f>
        <v>0</v>
      </c>
      <c r="BF270" s="235">
        <f>IF(N270="snížená",J270,0)</f>
        <v>0</v>
      </c>
      <c r="BG270" s="235">
        <f>IF(N270="zákl. přenesená",J270,0)</f>
        <v>0</v>
      </c>
      <c r="BH270" s="235">
        <f>IF(N270="sníž. přenesená",J270,0)</f>
        <v>0</v>
      </c>
      <c r="BI270" s="235">
        <f>IF(N270="nulová",J270,0)</f>
        <v>0</v>
      </c>
      <c r="BJ270" s="24" t="s">
        <v>84</v>
      </c>
      <c r="BK270" s="235">
        <f>ROUND(I270*H270,2)</f>
        <v>0</v>
      </c>
      <c r="BL270" s="24" t="s">
        <v>280</v>
      </c>
      <c r="BM270" s="24" t="s">
        <v>2190</v>
      </c>
    </row>
    <row r="271" spans="2:65" s="1" customFormat="1" ht="25.5" customHeight="1">
      <c r="B271" s="47"/>
      <c r="C271" s="224" t="s">
        <v>453</v>
      </c>
      <c r="D271" s="224" t="s">
        <v>275</v>
      </c>
      <c r="E271" s="225" t="s">
        <v>2191</v>
      </c>
      <c r="F271" s="226" t="s">
        <v>2192</v>
      </c>
      <c r="G271" s="227" t="s">
        <v>295</v>
      </c>
      <c r="H271" s="228">
        <v>239.8</v>
      </c>
      <c r="I271" s="229"/>
      <c r="J271" s="230">
        <f>ROUND(I271*H271,2)</f>
        <v>0</v>
      </c>
      <c r="K271" s="226" t="s">
        <v>279</v>
      </c>
      <c r="L271" s="73"/>
      <c r="M271" s="231" t="s">
        <v>21</v>
      </c>
      <c r="N271" s="232" t="s">
        <v>47</v>
      </c>
      <c r="O271" s="48"/>
      <c r="P271" s="233">
        <f>O271*H271</f>
        <v>0</v>
      </c>
      <c r="Q271" s="233">
        <v>0.0007</v>
      </c>
      <c r="R271" s="233">
        <f>Q271*H271</f>
        <v>0.16786</v>
      </c>
      <c r="S271" s="233">
        <v>0</v>
      </c>
      <c r="T271" s="234">
        <f>S271*H271</f>
        <v>0</v>
      </c>
      <c r="AR271" s="24" t="s">
        <v>280</v>
      </c>
      <c r="AT271" s="24" t="s">
        <v>275</v>
      </c>
      <c r="AU271" s="24" t="s">
        <v>86</v>
      </c>
      <c r="AY271" s="24" t="s">
        <v>273</v>
      </c>
      <c r="BE271" s="235">
        <f>IF(N271="základní",J271,0)</f>
        <v>0</v>
      </c>
      <c r="BF271" s="235">
        <f>IF(N271="snížená",J271,0)</f>
        <v>0</v>
      </c>
      <c r="BG271" s="235">
        <f>IF(N271="zákl. přenesená",J271,0)</f>
        <v>0</v>
      </c>
      <c r="BH271" s="235">
        <f>IF(N271="sníž. přenesená",J271,0)</f>
        <v>0</v>
      </c>
      <c r="BI271" s="235">
        <f>IF(N271="nulová",J271,0)</f>
        <v>0</v>
      </c>
      <c r="BJ271" s="24" t="s">
        <v>84</v>
      </c>
      <c r="BK271" s="235">
        <f>ROUND(I271*H271,2)</f>
        <v>0</v>
      </c>
      <c r="BL271" s="24" t="s">
        <v>280</v>
      </c>
      <c r="BM271" s="24" t="s">
        <v>2193</v>
      </c>
    </row>
    <row r="272" spans="2:47" s="1" customFormat="1" ht="13.5">
      <c r="B272" s="47"/>
      <c r="C272" s="75"/>
      <c r="D272" s="236" t="s">
        <v>282</v>
      </c>
      <c r="E272" s="75"/>
      <c r="F272" s="237" t="s">
        <v>2194</v>
      </c>
      <c r="G272" s="75"/>
      <c r="H272" s="75"/>
      <c r="I272" s="194"/>
      <c r="J272" s="75"/>
      <c r="K272" s="75"/>
      <c r="L272" s="73"/>
      <c r="M272" s="238"/>
      <c r="N272" s="48"/>
      <c r="O272" s="48"/>
      <c r="P272" s="48"/>
      <c r="Q272" s="48"/>
      <c r="R272" s="48"/>
      <c r="S272" s="48"/>
      <c r="T272" s="96"/>
      <c r="AT272" s="24" t="s">
        <v>282</v>
      </c>
      <c r="AU272" s="24" t="s">
        <v>86</v>
      </c>
    </row>
    <row r="273" spans="2:51" s="11" customFormat="1" ht="13.5">
      <c r="B273" s="239"/>
      <c r="C273" s="240"/>
      <c r="D273" s="236" t="s">
        <v>304</v>
      </c>
      <c r="E273" s="241" t="s">
        <v>21</v>
      </c>
      <c r="F273" s="242" t="s">
        <v>2195</v>
      </c>
      <c r="G273" s="240"/>
      <c r="H273" s="243">
        <v>15.6</v>
      </c>
      <c r="I273" s="244"/>
      <c r="J273" s="240"/>
      <c r="K273" s="240"/>
      <c r="L273" s="245"/>
      <c r="M273" s="246"/>
      <c r="N273" s="247"/>
      <c r="O273" s="247"/>
      <c r="P273" s="247"/>
      <c r="Q273" s="247"/>
      <c r="R273" s="247"/>
      <c r="S273" s="247"/>
      <c r="T273" s="248"/>
      <c r="AT273" s="249" t="s">
        <v>304</v>
      </c>
      <c r="AU273" s="249" t="s">
        <v>86</v>
      </c>
      <c r="AV273" s="11" t="s">
        <v>86</v>
      </c>
      <c r="AW273" s="11" t="s">
        <v>40</v>
      </c>
      <c r="AX273" s="11" t="s">
        <v>76</v>
      </c>
      <c r="AY273" s="249" t="s">
        <v>273</v>
      </c>
    </row>
    <row r="274" spans="2:51" s="11" customFormat="1" ht="13.5">
      <c r="B274" s="239"/>
      <c r="C274" s="240"/>
      <c r="D274" s="236" t="s">
        <v>304</v>
      </c>
      <c r="E274" s="241" t="s">
        <v>21</v>
      </c>
      <c r="F274" s="242" t="s">
        <v>2196</v>
      </c>
      <c r="G274" s="240"/>
      <c r="H274" s="243">
        <v>33.8</v>
      </c>
      <c r="I274" s="244"/>
      <c r="J274" s="240"/>
      <c r="K274" s="240"/>
      <c r="L274" s="245"/>
      <c r="M274" s="246"/>
      <c r="N274" s="247"/>
      <c r="O274" s="247"/>
      <c r="P274" s="247"/>
      <c r="Q274" s="247"/>
      <c r="R274" s="247"/>
      <c r="S274" s="247"/>
      <c r="T274" s="248"/>
      <c r="AT274" s="249" t="s">
        <v>304</v>
      </c>
      <c r="AU274" s="249" t="s">
        <v>86</v>
      </c>
      <c r="AV274" s="11" t="s">
        <v>86</v>
      </c>
      <c r="AW274" s="11" t="s">
        <v>40</v>
      </c>
      <c r="AX274" s="11" t="s">
        <v>76</v>
      </c>
      <c r="AY274" s="249" t="s">
        <v>273</v>
      </c>
    </row>
    <row r="275" spans="2:51" s="11" customFormat="1" ht="13.5">
      <c r="B275" s="239"/>
      <c r="C275" s="240"/>
      <c r="D275" s="236" t="s">
        <v>304</v>
      </c>
      <c r="E275" s="241" t="s">
        <v>21</v>
      </c>
      <c r="F275" s="242" t="s">
        <v>2197</v>
      </c>
      <c r="G275" s="240"/>
      <c r="H275" s="243">
        <v>49.6</v>
      </c>
      <c r="I275" s="244"/>
      <c r="J275" s="240"/>
      <c r="K275" s="240"/>
      <c r="L275" s="245"/>
      <c r="M275" s="246"/>
      <c r="N275" s="247"/>
      <c r="O275" s="247"/>
      <c r="P275" s="247"/>
      <c r="Q275" s="247"/>
      <c r="R275" s="247"/>
      <c r="S275" s="247"/>
      <c r="T275" s="248"/>
      <c r="AT275" s="249" t="s">
        <v>304</v>
      </c>
      <c r="AU275" s="249" t="s">
        <v>86</v>
      </c>
      <c r="AV275" s="11" t="s">
        <v>86</v>
      </c>
      <c r="AW275" s="11" t="s">
        <v>40</v>
      </c>
      <c r="AX275" s="11" t="s">
        <v>76</v>
      </c>
      <c r="AY275" s="249" t="s">
        <v>273</v>
      </c>
    </row>
    <row r="276" spans="2:51" s="11" customFormat="1" ht="13.5">
      <c r="B276" s="239"/>
      <c r="C276" s="240"/>
      <c r="D276" s="236" t="s">
        <v>304</v>
      </c>
      <c r="E276" s="241" t="s">
        <v>21</v>
      </c>
      <c r="F276" s="242" t="s">
        <v>2198</v>
      </c>
      <c r="G276" s="240"/>
      <c r="H276" s="243">
        <v>26.4</v>
      </c>
      <c r="I276" s="244"/>
      <c r="J276" s="240"/>
      <c r="K276" s="240"/>
      <c r="L276" s="245"/>
      <c r="M276" s="246"/>
      <c r="N276" s="247"/>
      <c r="O276" s="247"/>
      <c r="P276" s="247"/>
      <c r="Q276" s="247"/>
      <c r="R276" s="247"/>
      <c r="S276" s="247"/>
      <c r="T276" s="248"/>
      <c r="AT276" s="249" t="s">
        <v>304</v>
      </c>
      <c r="AU276" s="249" t="s">
        <v>86</v>
      </c>
      <c r="AV276" s="11" t="s">
        <v>86</v>
      </c>
      <c r="AW276" s="11" t="s">
        <v>40</v>
      </c>
      <c r="AX276" s="11" t="s">
        <v>76</v>
      </c>
      <c r="AY276" s="249" t="s">
        <v>273</v>
      </c>
    </row>
    <row r="277" spans="2:51" s="11" customFormat="1" ht="13.5">
      <c r="B277" s="239"/>
      <c r="C277" s="240"/>
      <c r="D277" s="236" t="s">
        <v>304</v>
      </c>
      <c r="E277" s="241" t="s">
        <v>21</v>
      </c>
      <c r="F277" s="242" t="s">
        <v>2199</v>
      </c>
      <c r="G277" s="240"/>
      <c r="H277" s="243">
        <v>31</v>
      </c>
      <c r="I277" s="244"/>
      <c r="J277" s="240"/>
      <c r="K277" s="240"/>
      <c r="L277" s="245"/>
      <c r="M277" s="246"/>
      <c r="N277" s="247"/>
      <c r="O277" s="247"/>
      <c r="P277" s="247"/>
      <c r="Q277" s="247"/>
      <c r="R277" s="247"/>
      <c r="S277" s="247"/>
      <c r="T277" s="248"/>
      <c r="AT277" s="249" t="s">
        <v>304</v>
      </c>
      <c r="AU277" s="249" t="s">
        <v>86</v>
      </c>
      <c r="AV277" s="11" t="s">
        <v>86</v>
      </c>
      <c r="AW277" s="11" t="s">
        <v>40</v>
      </c>
      <c r="AX277" s="11" t="s">
        <v>76</v>
      </c>
      <c r="AY277" s="249" t="s">
        <v>273</v>
      </c>
    </row>
    <row r="278" spans="2:51" s="11" customFormat="1" ht="13.5">
      <c r="B278" s="239"/>
      <c r="C278" s="240"/>
      <c r="D278" s="236" t="s">
        <v>304</v>
      </c>
      <c r="E278" s="241" t="s">
        <v>21</v>
      </c>
      <c r="F278" s="242" t="s">
        <v>2200</v>
      </c>
      <c r="G278" s="240"/>
      <c r="H278" s="243">
        <v>78.6</v>
      </c>
      <c r="I278" s="244"/>
      <c r="J278" s="240"/>
      <c r="K278" s="240"/>
      <c r="L278" s="245"/>
      <c r="M278" s="246"/>
      <c r="N278" s="247"/>
      <c r="O278" s="247"/>
      <c r="P278" s="247"/>
      <c r="Q278" s="247"/>
      <c r="R278" s="247"/>
      <c r="S278" s="247"/>
      <c r="T278" s="248"/>
      <c r="AT278" s="249" t="s">
        <v>304</v>
      </c>
      <c r="AU278" s="249" t="s">
        <v>86</v>
      </c>
      <c r="AV278" s="11" t="s">
        <v>86</v>
      </c>
      <c r="AW278" s="11" t="s">
        <v>40</v>
      </c>
      <c r="AX278" s="11" t="s">
        <v>76</v>
      </c>
      <c r="AY278" s="249" t="s">
        <v>273</v>
      </c>
    </row>
    <row r="279" spans="2:51" s="11" customFormat="1" ht="13.5">
      <c r="B279" s="239"/>
      <c r="C279" s="240"/>
      <c r="D279" s="236" t="s">
        <v>304</v>
      </c>
      <c r="E279" s="241" t="s">
        <v>21</v>
      </c>
      <c r="F279" s="242" t="s">
        <v>2201</v>
      </c>
      <c r="G279" s="240"/>
      <c r="H279" s="243">
        <v>4.8</v>
      </c>
      <c r="I279" s="244"/>
      <c r="J279" s="240"/>
      <c r="K279" s="240"/>
      <c r="L279" s="245"/>
      <c r="M279" s="246"/>
      <c r="N279" s="247"/>
      <c r="O279" s="247"/>
      <c r="P279" s="247"/>
      <c r="Q279" s="247"/>
      <c r="R279" s="247"/>
      <c r="S279" s="247"/>
      <c r="T279" s="248"/>
      <c r="AT279" s="249" t="s">
        <v>304</v>
      </c>
      <c r="AU279" s="249" t="s">
        <v>86</v>
      </c>
      <c r="AV279" s="11" t="s">
        <v>86</v>
      </c>
      <c r="AW279" s="11" t="s">
        <v>40</v>
      </c>
      <c r="AX279" s="11" t="s">
        <v>76</v>
      </c>
      <c r="AY279" s="249" t="s">
        <v>273</v>
      </c>
    </row>
    <row r="280" spans="2:51" s="12" customFormat="1" ht="13.5">
      <c r="B280" s="250"/>
      <c r="C280" s="251"/>
      <c r="D280" s="236" t="s">
        <v>304</v>
      </c>
      <c r="E280" s="252" t="s">
        <v>21</v>
      </c>
      <c r="F280" s="253" t="s">
        <v>338</v>
      </c>
      <c r="G280" s="251"/>
      <c r="H280" s="254">
        <v>239.8</v>
      </c>
      <c r="I280" s="255"/>
      <c r="J280" s="251"/>
      <c r="K280" s="251"/>
      <c r="L280" s="256"/>
      <c r="M280" s="257"/>
      <c r="N280" s="258"/>
      <c r="O280" s="258"/>
      <c r="P280" s="258"/>
      <c r="Q280" s="258"/>
      <c r="R280" s="258"/>
      <c r="S280" s="258"/>
      <c r="T280" s="259"/>
      <c r="AT280" s="260" t="s">
        <v>304</v>
      </c>
      <c r="AU280" s="260" t="s">
        <v>86</v>
      </c>
      <c r="AV280" s="12" t="s">
        <v>280</v>
      </c>
      <c r="AW280" s="12" t="s">
        <v>40</v>
      </c>
      <c r="AX280" s="12" t="s">
        <v>84</v>
      </c>
      <c r="AY280" s="260" t="s">
        <v>273</v>
      </c>
    </row>
    <row r="281" spans="2:65" s="1" customFormat="1" ht="25.5" customHeight="1">
      <c r="B281" s="47"/>
      <c r="C281" s="224" t="s">
        <v>458</v>
      </c>
      <c r="D281" s="224" t="s">
        <v>275</v>
      </c>
      <c r="E281" s="225" t="s">
        <v>2202</v>
      </c>
      <c r="F281" s="226" t="s">
        <v>2203</v>
      </c>
      <c r="G281" s="227" t="s">
        <v>295</v>
      </c>
      <c r="H281" s="228">
        <v>50.4</v>
      </c>
      <c r="I281" s="229"/>
      <c r="J281" s="230">
        <f>ROUND(I281*H281,2)</f>
        <v>0</v>
      </c>
      <c r="K281" s="226" t="s">
        <v>279</v>
      </c>
      <c r="L281" s="73"/>
      <c r="M281" s="231" t="s">
        <v>21</v>
      </c>
      <c r="N281" s="232" t="s">
        <v>47</v>
      </c>
      <c r="O281" s="48"/>
      <c r="P281" s="233">
        <f>O281*H281</f>
        <v>0</v>
      </c>
      <c r="Q281" s="233">
        <v>0.00072</v>
      </c>
      <c r="R281" s="233">
        <f>Q281*H281</f>
        <v>0.036288</v>
      </c>
      <c r="S281" s="233">
        <v>0</v>
      </c>
      <c r="T281" s="234">
        <f>S281*H281</f>
        <v>0</v>
      </c>
      <c r="AR281" s="24" t="s">
        <v>280</v>
      </c>
      <c r="AT281" s="24" t="s">
        <v>275</v>
      </c>
      <c r="AU281" s="24" t="s">
        <v>86</v>
      </c>
      <c r="AY281" s="24" t="s">
        <v>273</v>
      </c>
      <c r="BE281" s="235">
        <f>IF(N281="základní",J281,0)</f>
        <v>0</v>
      </c>
      <c r="BF281" s="235">
        <f>IF(N281="snížená",J281,0)</f>
        <v>0</v>
      </c>
      <c r="BG281" s="235">
        <f>IF(N281="zákl. přenesená",J281,0)</f>
        <v>0</v>
      </c>
      <c r="BH281" s="235">
        <f>IF(N281="sníž. přenesená",J281,0)</f>
        <v>0</v>
      </c>
      <c r="BI281" s="235">
        <f>IF(N281="nulová",J281,0)</f>
        <v>0</v>
      </c>
      <c r="BJ281" s="24" t="s">
        <v>84</v>
      </c>
      <c r="BK281" s="235">
        <f>ROUND(I281*H281,2)</f>
        <v>0</v>
      </c>
      <c r="BL281" s="24" t="s">
        <v>280</v>
      </c>
      <c r="BM281" s="24" t="s">
        <v>2204</v>
      </c>
    </row>
    <row r="282" spans="2:47" s="1" customFormat="1" ht="13.5">
      <c r="B282" s="47"/>
      <c r="C282" s="75"/>
      <c r="D282" s="236" t="s">
        <v>282</v>
      </c>
      <c r="E282" s="75"/>
      <c r="F282" s="237" t="s">
        <v>2194</v>
      </c>
      <c r="G282" s="75"/>
      <c r="H282" s="75"/>
      <c r="I282" s="194"/>
      <c r="J282" s="75"/>
      <c r="K282" s="75"/>
      <c r="L282" s="73"/>
      <c r="M282" s="238"/>
      <c r="N282" s="48"/>
      <c r="O282" s="48"/>
      <c r="P282" s="48"/>
      <c r="Q282" s="48"/>
      <c r="R282" s="48"/>
      <c r="S282" s="48"/>
      <c r="T282" s="96"/>
      <c r="AT282" s="24" t="s">
        <v>282</v>
      </c>
      <c r="AU282" s="24" t="s">
        <v>86</v>
      </c>
    </row>
    <row r="283" spans="2:51" s="11" customFormat="1" ht="13.5">
      <c r="B283" s="239"/>
      <c r="C283" s="240"/>
      <c r="D283" s="236" t="s">
        <v>304</v>
      </c>
      <c r="E283" s="241" t="s">
        <v>21</v>
      </c>
      <c r="F283" s="242" t="s">
        <v>2205</v>
      </c>
      <c r="G283" s="240"/>
      <c r="H283" s="243">
        <v>50.4</v>
      </c>
      <c r="I283" s="244"/>
      <c r="J283" s="240"/>
      <c r="K283" s="240"/>
      <c r="L283" s="245"/>
      <c r="M283" s="246"/>
      <c r="N283" s="247"/>
      <c r="O283" s="247"/>
      <c r="P283" s="247"/>
      <c r="Q283" s="247"/>
      <c r="R283" s="247"/>
      <c r="S283" s="247"/>
      <c r="T283" s="248"/>
      <c r="AT283" s="249" t="s">
        <v>304</v>
      </c>
      <c r="AU283" s="249" t="s">
        <v>86</v>
      </c>
      <c r="AV283" s="11" t="s">
        <v>86</v>
      </c>
      <c r="AW283" s="11" t="s">
        <v>40</v>
      </c>
      <c r="AX283" s="11" t="s">
        <v>76</v>
      </c>
      <c r="AY283" s="249" t="s">
        <v>273</v>
      </c>
    </row>
    <row r="284" spans="2:51" s="12" customFormat="1" ht="13.5">
      <c r="B284" s="250"/>
      <c r="C284" s="251"/>
      <c r="D284" s="236" t="s">
        <v>304</v>
      </c>
      <c r="E284" s="252" t="s">
        <v>21</v>
      </c>
      <c r="F284" s="253" t="s">
        <v>338</v>
      </c>
      <c r="G284" s="251"/>
      <c r="H284" s="254">
        <v>50.4</v>
      </c>
      <c r="I284" s="255"/>
      <c r="J284" s="251"/>
      <c r="K284" s="251"/>
      <c r="L284" s="256"/>
      <c r="M284" s="257"/>
      <c r="N284" s="258"/>
      <c r="O284" s="258"/>
      <c r="P284" s="258"/>
      <c r="Q284" s="258"/>
      <c r="R284" s="258"/>
      <c r="S284" s="258"/>
      <c r="T284" s="259"/>
      <c r="AT284" s="260" t="s">
        <v>304</v>
      </c>
      <c r="AU284" s="260" t="s">
        <v>86</v>
      </c>
      <c r="AV284" s="12" t="s">
        <v>280</v>
      </c>
      <c r="AW284" s="12" t="s">
        <v>40</v>
      </c>
      <c r="AX284" s="12" t="s">
        <v>84</v>
      </c>
      <c r="AY284" s="260" t="s">
        <v>273</v>
      </c>
    </row>
    <row r="285" spans="2:65" s="1" customFormat="1" ht="25.5" customHeight="1">
      <c r="B285" s="47"/>
      <c r="C285" s="224" t="s">
        <v>463</v>
      </c>
      <c r="D285" s="224" t="s">
        <v>275</v>
      </c>
      <c r="E285" s="225" t="s">
        <v>2206</v>
      </c>
      <c r="F285" s="226" t="s">
        <v>2207</v>
      </c>
      <c r="G285" s="227" t="s">
        <v>295</v>
      </c>
      <c r="H285" s="228">
        <v>239.8</v>
      </c>
      <c r="I285" s="229"/>
      <c r="J285" s="230">
        <f>ROUND(I285*H285,2)</f>
        <v>0</v>
      </c>
      <c r="K285" s="226" t="s">
        <v>279</v>
      </c>
      <c r="L285" s="73"/>
      <c r="M285" s="231" t="s">
        <v>21</v>
      </c>
      <c r="N285" s="232" t="s">
        <v>47</v>
      </c>
      <c r="O285" s="48"/>
      <c r="P285" s="233">
        <f>O285*H285</f>
        <v>0</v>
      </c>
      <c r="Q285" s="233">
        <v>0</v>
      </c>
      <c r="R285" s="233">
        <f>Q285*H285</f>
        <v>0</v>
      </c>
      <c r="S285" s="233">
        <v>0</v>
      </c>
      <c r="T285" s="234">
        <f>S285*H285</f>
        <v>0</v>
      </c>
      <c r="AR285" s="24" t="s">
        <v>280</v>
      </c>
      <c r="AT285" s="24" t="s">
        <v>275</v>
      </c>
      <c r="AU285" s="24" t="s">
        <v>86</v>
      </c>
      <c r="AY285" s="24" t="s">
        <v>273</v>
      </c>
      <c r="BE285" s="235">
        <f>IF(N285="základní",J285,0)</f>
        <v>0</v>
      </c>
      <c r="BF285" s="235">
        <f>IF(N285="snížená",J285,0)</f>
        <v>0</v>
      </c>
      <c r="BG285" s="235">
        <f>IF(N285="zákl. přenesená",J285,0)</f>
        <v>0</v>
      </c>
      <c r="BH285" s="235">
        <f>IF(N285="sníž. přenesená",J285,0)</f>
        <v>0</v>
      </c>
      <c r="BI285" s="235">
        <f>IF(N285="nulová",J285,0)</f>
        <v>0</v>
      </c>
      <c r="BJ285" s="24" t="s">
        <v>84</v>
      </c>
      <c r="BK285" s="235">
        <f>ROUND(I285*H285,2)</f>
        <v>0</v>
      </c>
      <c r="BL285" s="24" t="s">
        <v>280</v>
      </c>
      <c r="BM285" s="24" t="s">
        <v>2208</v>
      </c>
    </row>
    <row r="286" spans="2:65" s="1" customFormat="1" ht="25.5" customHeight="1">
      <c r="B286" s="47"/>
      <c r="C286" s="224" t="s">
        <v>469</v>
      </c>
      <c r="D286" s="224" t="s">
        <v>275</v>
      </c>
      <c r="E286" s="225" t="s">
        <v>2209</v>
      </c>
      <c r="F286" s="226" t="s">
        <v>2210</v>
      </c>
      <c r="G286" s="227" t="s">
        <v>295</v>
      </c>
      <c r="H286" s="228">
        <v>40.32</v>
      </c>
      <c r="I286" s="229"/>
      <c r="J286" s="230">
        <f>ROUND(I286*H286,2)</f>
        <v>0</v>
      </c>
      <c r="K286" s="226" t="s">
        <v>279</v>
      </c>
      <c r="L286" s="73"/>
      <c r="M286" s="231" t="s">
        <v>21</v>
      </c>
      <c r="N286" s="232" t="s">
        <v>47</v>
      </c>
      <c r="O286" s="48"/>
      <c r="P286" s="233">
        <f>O286*H286</f>
        <v>0</v>
      </c>
      <c r="Q286" s="233">
        <v>0</v>
      </c>
      <c r="R286" s="233">
        <f>Q286*H286</f>
        <v>0</v>
      </c>
      <c r="S286" s="233">
        <v>0</v>
      </c>
      <c r="T286" s="234">
        <f>S286*H286</f>
        <v>0</v>
      </c>
      <c r="AR286" s="24" t="s">
        <v>280</v>
      </c>
      <c r="AT286" s="24" t="s">
        <v>275</v>
      </c>
      <c r="AU286" s="24" t="s">
        <v>86</v>
      </c>
      <c r="AY286" s="24" t="s">
        <v>273</v>
      </c>
      <c r="BE286" s="235">
        <f>IF(N286="základní",J286,0)</f>
        <v>0</v>
      </c>
      <c r="BF286" s="235">
        <f>IF(N286="snížená",J286,0)</f>
        <v>0</v>
      </c>
      <c r="BG286" s="235">
        <f>IF(N286="zákl. přenesená",J286,0)</f>
        <v>0</v>
      </c>
      <c r="BH286" s="235">
        <f>IF(N286="sníž. přenesená",J286,0)</f>
        <v>0</v>
      </c>
      <c r="BI286" s="235">
        <f>IF(N286="nulová",J286,0)</f>
        <v>0</v>
      </c>
      <c r="BJ286" s="24" t="s">
        <v>84</v>
      </c>
      <c r="BK286" s="235">
        <f>ROUND(I286*H286,2)</f>
        <v>0</v>
      </c>
      <c r="BL286" s="24" t="s">
        <v>280</v>
      </c>
      <c r="BM286" s="24" t="s">
        <v>2211</v>
      </c>
    </row>
    <row r="287" spans="2:65" s="1" customFormat="1" ht="25.5" customHeight="1">
      <c r="B287" s="47"/>
      <c r="C287" s="224" t="s">
        <v>476</v>
      </c>
      <c r="D287" s="224" t="s">
        <v>275</v>
      </c>
      <c r="E287" s="225" t="s">
        <v>2212</v>
      </c>
      <c r="F287" s="226" t="s">
        <v>2213</v>
      </c>
      <c r="G287" s="227" t="s">
        <v>314</v>
      </c>
      <c r="H287" s="228">
        <v>221.2</v>
      </c>
      <c r="I287" s="229"/>
      <c r="J287" s="230">
        <f>ROUND(I287*H287,2)</f>
        <v>0</v>
      </c>
      <c r="K287" s="226" t="s">
        <v>279</v>
      </c>
      <c r="L287" s="73"/>
      <c r="M287" s="231" t="s">
        <v>21</v>
      </c>
      <c r="N287" s="232" t="s">
        <v>47</v>
      </c>
      <c r="O287" s="48"/>
      <c r="P287" s="233">
        <f>O287*H287</f>
        <v>0</v>
      </c>
      <c r="Q287" s="233">
        <v>0.00046</v>
      </c>
      <c r="R287" s="233">
        <f>Q287*H287</f>
        <v>0.101752</v>
      </c>
      <c r="S287" s="233">
        <v>0</v>
      </c>
      <c r="T287" s="234">
        <f>S287*H287</f>
        <v>0</v>
      </c>
      <c r="AR287" s="24" t="s">
        <v>280</v>
      </c>
      <c r="AT287" s="24" t="s">
        <v>275</v>
      </c>
      <c r="AU287" s="24" t="s">
        <v>86</v>
      </c>
      <c r="AY287" s="24" t="s">
        <v>273</v>
      </c>
      <c r="BE287" s="235">
        <f>IF(N287="základní",J287,0)</f>
        <v>0</v>
      </c>
      <c r="BF287" s="235">
        <f>IF(N287="snížená",J287,0)</f>
        <v>0</v>
      </c>
      <c r="BG287" s="235">
        <f>IF(N287="zákl. přenesená",J287,0)</f>
        <v>0</v>
      </c>
      <c r="BH287" s="235">
        <f>IF(N287="sníž. přenesená",J287,0)</f>
        <v>0</v>
      </c>
      <c r="BI287" s="235">
        <f>IF(N287="nulová",J287,0)</f>
        <v>0</v>
      </c>
      <c r="BJ287" s="24" t="s">
        <v>84</v>
      </c>
      <c r="BK287" s="235">
        <f>ROUND(I287*H287,2)</f>
        <v>0</v>
      </c>
      <c r="BL287" s="24" t="s">
        <v>280</v>
      </c>
      <c r="BM287" s="24" t="s">
        <v>2214</v>
      </c>
    </row>
    <row r="288" spans="2:47" s="1" customFormat="1" ht="13.5">
      <c r="B288" s="47"/>
      <c r="C288" s="75"/>
      <c r="D288" s="236" t="s">
        <v>282</v>
      </c>
      <c r="E288" s="75"/>
      <c r="F288" s="237" t="s">
        <v>2215</v>
      </c>
      <c r="G288" s="75"/>
      <c r="H288" s="75"/>
      <c r="I288" s="194"/>
      <c r="J288" s="75"/>
      <c r="K288" s="75"/>
      <c r="L288" s="73"/>
      <c r="M288" s="238"/>
      <c r="N288" s="48"/>
      <c r="O288" s="48"/>
      <c r="P288" s="48"/>
      <c r="Q288" s="48"/>
      <c r="R288" s="48"/>
      <c r="S288" s="48"/>
      <c r="T288" s="96"/>
      <c r="AT288" s="24" t="s">
        <v>282</v>
      </c>
      <c r="AU288" s="24" t="s">
        <v>86</v>
      </c>
    </row>
    <row r="289" spans="2:51" s="11" customFormat="1" ht="13.5">
      <c r="B289" s="239"/>
      <c r="C289" s="240"/>
      <c r="D289" s="236" t="s">
        <v>304</v>
      </c>
      <c r="E289" s="241" t="s">
        <v>21</v>
      </c>
      <c r="F289" s="242" t="s">
        <v>2216</v>
      </c>
      <c r="G289" s="240"/>
      <c r="H289" s="243">
        <v>221.2</v>
      </c>
      <c r="I289" s="244"/>
      <c r="J289" s="240"/>
      <c r="K289" s="240"/>
      <c r="L289" s="245"/>
      <c r="M289" s="246"/>
      <c r="N289" s="247"/>
      <c r="O289" s="247"/>
      <c r="P289" s="247"/>
      <c r="Q289" s="247"/>
      <c r="R289" s="247"/>
      <c r="S289" s="247"/>
      <c r="T289" s="248"/>
      <c r="AT289" s="249" t="s">
        <v>304</v>
      </c>
      <c r="AU289" s="249" t="s">
        <v>86</v>
      </c>
      <c r="AV289" s="11" t="s">
        <v>86</v>
      </c>
      <c r="AW289" s="11" t="s">
        <v>40</v>
      </c>
      <c r="AX289" s="11" t="s">
        <v>84</v>
      </c>
      <c r="AY289" s="249" t="s">
        <v>273</v>
      </c>
    </row>
    <row r="290" spans="2:65" s="1" customFormat="1" ht="25.5" customHeight="1">
      <c r="B290" s="47"/>
      <c r="C290" s="224" t="s">
        <v>482</v>
      </c>
      <c r="D290" s="224" t="s">
        <v>275</v>
      </c>
      <c r="E290" s="225" t="s">
        <v>2217</v>
      </c>
      <c r="F290" s="226" t="s">
        <v>2218</v>
      </c>
      <c r="G290" s="227" t="s">
        <v>314</v>
      </c>
      <c r="H290" s="228">
        <v>50.4</v>
      </c>
      <c r="I290" s="229"/>
      <c r="J290" s="230">
        <f>ROUND(I290*H290,2)</f>
        <v>0</v>
      </c>
      <c r="K290" s="226" t="s">
        <v>279</v>
      </c>
      <c r="L290" s="73"/>
      <c r="M290" s="231" t="s">
        <v>21</v>
      </c>
      <c r="N290" s="232" t="s">
        <v>47</v>
      </c>
      <c r="O290" s="48"/>
      <c r="P290" s="233">
        <f>O290*H290</f>
        <v>0</v>
      </c>
      <c r="Q290" s="233">
        <v>0.00048</v>
      </c>
      <c r="R290" s="233">
        <f>Q290*H290</f>
        <v>0.024191999999999998</v>
      </c>
      <c r="S290" s="233">
        <v>0</v>
      </c>
      <c r="T290" s="234">
        <f>S290*H290</f>
        <v>0</v>
      </c>
      <c r="AR290" s="24" t="s">
        <v>280</v>
      </c>
      <c r="AT290" s="24" t="s">
        <v>275</v>
      </c>
      <c r="AU290" s="24" t="s">
        <v>86</v>
      </c>
      <c r="AY290" s="24" t="s">
        <v>273</v>
      </c>
      <c r="BE290" s="235">
        <f>IF(N290="základní",J290,0)</f>
        <v>0</v>
      </c>
      <c r="BF290" s="235">
        <f>IF(N290="snížená",J290,0)</f>
        <v>0</v>
      </c>
      <c r="BG290" s="235">
        <f>IF(N290="zákl. přenesená",J290,0)</f>
        <v>0</v>
      </c>
      <c r="BH290" s="235">
        <f>IF(N290="sníž. přenesená",J290,0)</f>
        <v>0</v>
      </c>
      <c r="BI290" s="235">
        <f>IF(N290="nulová",J290,0)</f>
        <v>0</v>
      </c>
      <c r="BJ290" s="24" t="s">
        <v>84</v>
      </c>
      <c r="BK290" s="235">
        <f>ROUND(I290*H290,2)</f>
        <v>0</v>
      </c>
      <c r="BL290" s="24" t="s">
        <v>280</v>
      </c>
      <c r="BM290" s="24" t="s">
        <v>2219</v>
      </c>
    </row>
    <row r="291" spans="2:47" s="1" customFormat="1" ht="13.5">
      <c r="B291" s="47"/>
      <c r="C291" s="75"/>
      <c r="D291" s="236" t="s">
        <v>282</v>
      </c>
      <c r="E291" s="75"/>
      <c r="F291" s="237" t="s">
        <v>2215</v>
      </c>
      <c r="G291" s="75"/>
      <c r="H291" s="75"/>
      <c r="I291" s="194"/>
      <c r="J291" s="75"/>
      <c r="K291" s="75"/>
      <c r="L291" s="73"/>
      <c r="M291" s="238"/>
      <c r="N291" s="48"/>
      <c r="O291" s="48"/>
      <c r="P291" s="48"/>
      <c r="Q291" s="48"/>
      <c r="R291" s="48"/>
      <c r="S291" s="48"/>
      <c r="T291" s="96"/>
      <c r="AT291" s="24" t="s">
        <v>282</v>
      </c>
      <c r="AU291" s="24" t="s">
        <v>86</v>
      </c>
    </row>
    <row r="292" spans="2:51" s="11" customFormat="1" ht="13.5">
      <c r="B292" s="239"/>
      <c r="C292" s="240"/>
      <c r="D292" s="236" t="s">
        <v>304</v>
      </c>
      <c r="E292" s="241" t="s">
        <v>21</v>
      </c>
      <c r="F292" s="242" t="s">
        <v>2220</v>
      </c>
      <c r="G292" s="240"/>
      <c r="H292" s="243">
        <v>50.4</v>
      </c>
      <c r="I292" s="244"/>
      <c r="J292" s="240"/>
      <c r="K292" s="240"/>
      <c r="L292" s="245"/>
      <c r="M292" s="246"/>
      <c r="N292" s="247"/>
      <c r="O292" s="247"/>
      <c r="P292" s="247"/>
      <c r="Q292" s="247"/>
      <c r="R292" s="247"/>
      <c r="S292" s="247"/>
      <c r="T292" s="248"/>
      <c r="AT292" s="249" t="s">
        <v>304</v>
      </c>
      <c r="AU292" s="249" t="s">
        <v>86</v>
      </c>
      <c r="AV292" s="11" t="s">
        <v>86</v>
      </c>
      <c r="AW292" s="11" t="s">
        <v>40</v>
      </c>
      <c r="AX292" s="11" t="s">
        <v>84</v>
      </c>
      <c r="AY292" s="249" t="s">
        <v>273</v>
      </c>
    </row>
    <row r="293" spans="2:65" s="1" customFormat="1" ht="25.5" customHeight="1">
      <c r="B293" s="47"/>
      <c r="C293" s="224" t="s">
        <v>487</v>
      </c>
      <c r="D293" s="224" t="s">
        <v>275</v>
      </c>
      <c r="E293" s="225" t="s">
        <v>2221</v>
      </c>
      <c r="F293" s="226" t="s">
        <v>2222</v>
      </c>
      <c r="G293" s="227" t="s">
        <v>314</v>
      </c>
      <c r="H293" s="228">
        <v>221.2</v>
      </c>
      <c r="I293" s="229"/>
      <c r="J293" s="230">
        <f>ROUND(I293*H293,2)</f>
        <v>0</v>
      </c>
      <c r="K293" s="226" t="s">
        <v>279</v>
      </c>
      <c r="L293" s="73"/>
      <c r="M293" s="231" t="s">
        <v>21</v>
      </c>
      <c r="N293" s="232" t="s">
        <v>47</v>
      </c>
      <c r="O293" s="48"/>
      <c r="P293" s="233">
        <f>O293*H293</f>
        <v>0</v>
      </c>
      <c r="Q293" s="233">
        <v>0</v>
      </c>
      <c r="R293" s="233">
        <f>Q293*H293</f>
        <v>0</v>
      </c>
      <c r="S293" s="233">
        <v>0</v>
      </c>
      <c r="T293" s="234">
        <f>S293*H293</f>
        <v>0</v>
      </c>
      <c r="AR293" s="24" t="s">
        <v>280</v>
      </c>
      <c r="AT293" s="24" t="s">
        <v>275</v>
      </c>
      <c r="AU293" s="24" t="s">
        <v>86</v>
      </c>
      <c r="AY293" s="24" t="s">
        <v>273</v>
      </c>
      <c r="BE293" s="235">
        <f>IF(N293="základní",J293,0)</f>
        <v>0</v>
      </c>
      <c r="BF293" s="235">
        <f>IF(N293="snížená",J293,0)</f>
        <v>0</v>
      </c>
      <c r="BG293" s="235">
        <f>IF(N293="zákl. přenesená",J293,0)</f>
        <v>0</v>
      </c>
      <c r="BH293" s="235">
        <f>IF(N293="sníž. přenesená",J293,0)</f>
        <v>0</v>
      </c>
      <c r="BI293" s="235">
        <f>IF(N293="nulová",J293,0)</f>
        <v>0</v>
      </c>
      <c r="BJ293" s="24" t="s">
        <v>84</v>
      </c>
      <c r="BK293" s="235">
        <f>ROUND(I293*H293,2)</f>
        <v>0</v>
      </c>
      <c r="BL293" s="24" t="s">
        <v>280</v>
      </c>
      <c r="BM293" s="24" t="s">
        <v>2223</v>
      </c>
    </row>
    <row r="294" spans="2:65" s="1" customFormat="1" ht="25.5" customHeight="1">
      <c r="B294" s="47"/>
      <c r="C294" s="224" t="s">
        <v>491</v>
      </c>
      <c r="D294" s="224" t="s">
        <v>275</v>
      </c>
      <c r="E294" s="225" t="s">
        <v>2224</v>
      </c>
      <c r="F294" s="226" t="s">
        <v>2225</v>
      </c>
      <c r="G294" s="227" t="s">
        <v>314</v>
      </c>
      <c r="H294" s="228">
        <v>50.4</v>
      </c>
      <c r="I294" s="229"/>
      <c r="J294" s="230">
        <f>ROUND(I294*H294,2)</f>
        <v>0</v>
      </c>
      <c r="K294" s="226" t="s">
        <v>279</v>
      </c>
      <c r="L294" s="73"/>
      <c r="M294" s="231" t="s">
        <v>21</v>
      </c>
      <c r="N294" s="232" t="s">
        <v>47</v>
      </c>
      <c r="O294" s="48"/>
      <c r="P294" s="233">
        <f>O294*H294</f>
        <v>0</v>
      </c>
      <c r="Q294" s="233">
        <v>0</v>
      </c>
      <c r="R294" s="233">
        <f>Q294*H294</f>
        <v>0</v>
      </c>
      <c r="S294" s="233">
        <v>0</v>
      </c>
      <c r="T294" s="234">
        <f>S294*H294</f>
        <v>0</v>
      </c>
      <c r="AR294" s="24" t="s">
        <v>280</v>
      </c>
      <c r="AT294" s="24" t="s">
        <v>275</v>
      </c>
      <c r="AU294" s="24" t="s">
        <v>86</v>
      </c>
      <c r="AY294" s="24" t="s">
        <v>273</v>
      </c>
      <c r="BE294" s="235">
        <f>IF(N294="základní",J294,0)</f>
        <v>0</v>
      </c>
      <c r="BF294" s="235">
        <f>IF(N294="snížená",J294,0)</f>
        <v>0</v>
      </c>
      <c r="BG294" s="235">
        <f>IF(N294="zákl. přenesená",J294,0)</f>
        <v>0</v>
      </c>
      <c r="BH294" s="235">
        <f>IF(N294="sníž. přenesená",J294,0)</f>
        <v>0</v>
      </c>
      <c r="BI294" s="235">
        <f>IF(N294="nulová",J294,0)</f>
        <v>0</v>
      </c>
      <c r="BJ294" s="24" t="s">
        <v>84</v>
      </c>
      <c r="BK294" s="235">
        <f>ROUND(I294*H294,2)</f>
        <v>0</v>
      </c>
      <c r="BL294" s="24" t="s">
        <v>280</v>
      </c>
      <c r="BM294" s="24" t="s">
        <v>2226</v>
      </c>
    </row>
    <row r="295" spans="2:65" s="1" customFormat="1" ht="38.25" customHeight="1">
      <c r="B295" s="47"/>
      <c r="C295" s="224" t="s">
        <v>498</v>
      </c>
      <c r="D295" s="224" t="s">
        <v>275</v>
      </c>
      <c r="E295" s="225" t="s">
        <v>2227</v>
      </c>
      <c r="F295" s="226" t="s">
        <v>2228</v>
      </c>
      <c r="G295" s="227" t="s">
        <v>314</v>
      </c>
      <c r="H295" s="228">
        <v>362.606</v>
      </c>
      <c r="I295" s="229"/>
      <c r="J295" s="230">
        <f>ROUND(I295*H295,2)</f>
        <v>0</v>
      </c>
      <c r="K295" s="226" t="s">
        <v>279</v>
      </c>
      <c r="L295" s="73"/>
      <c r="M295" s="231" t="s">
        <v>21</v>
      </c>
      <c r="N295" s="232" t="s">
        <v>47</v>
      </c>
      <c r="O295" s="48"/>
      <c r="P295" s="233">
        <f>O295*H295</f>
        <v>0</v>
      </c>
      <c r="Q295" s="233">
        <v>0</v>
      </c>
      <c r="R295" s="233">
        <f>Q295*H295</f>
        <v>0</v>
      </c>
      <c r="S295" s="233">
        <v>0</v>
      </c>
      <c r="T295" s="234">
        <f>S295*H295</f>
        <v>0</v>
      </c>
      <c r="AR295" s="24" t="s">
        <v>280</v>
      </c>
      <c r="AT295" s="24" t="s">
        <v>275</v>
      </c>
      <c r="AU295" s="24" t="s">
        <v>86</v>
      </c>
      <c r="AY295" s="24" t="s">
        <v>273</v>
      </c>
      <c r="BE295" s="235">
        <f>IF(N295="základní",J295,0)</f>
        <v>0</v>
      </c>
      <c r="BF295" s="235">
        <f>IF(N295="snížená",J295,0)</f>
        <v>0</v>
      </c>
      <c r="BG295" s="235">
        <f>IF(N295="zákl. přenesená",J295,0)</f>
        <v>0</v>
      </c>
      <c r="BH295" s="235">
        <f>IF(N295="sníž. přenesená",J295,0)</f>
        <v>0</v>
      </c>
      <c r="BI295" s="235">
        <f>IF(N295="nulová",J295,0)</f>
        <v>0</v>
      </c>
      <c r="BJ295" s="24" t="s">
        <v>84</v>
      </c>
      <c r="BK295" s="235">
        <f>ROUND(I295*H295,2)</f>
        <v>0</v>
      </c>
      <c r="BL295" s="24" t="s">
        <v>280</v>
      </c>
      <c r="BM295" s="24" t="s">
        <v>2229</v>
      </c>
    </row>
    <row r="296" spans="2:47" s="1" customFormat="1" ht="13.5">
      <c r="B296" s="47"/>
      <c r="C296" s="75"/>
      <c r="D296" s="236" t="s">
        <v>282</v>
      </c>
      <c r="E296" s="75"/>
      <c r="F296" s="237" t="s">
        <v>2230</v>
      </c>
      <c r="G296" s="75"/>
      <c r="H296" s="75"/>
      <c r="I296" s="194"/>
      <c r="J296" s="75"/>
      <c r="K296" s="75"/>
      <c r="L296" s="73"/>
      <c r="M296" s="238"/>
      <c r="N296" s="48"/>
      <c r="O296" s="48"/>
      <c r="P296" s="48"/>
      <c r="Q296" s="48"/>
      <c r="R296" s="48"/>
      <c r="S296" s="48"/>
      <c r="T296" s="96"/>
      <c r="AT296" s="24" t="s">
        <v>282</v>
      </c>
      <c r="AU296" s="24" t="s">
        <v>86</v>
      </c>
    </row>
    <row r="297" spans="2:51" s="11" customFormat="1" ht="13.5">
      <c r="B297" s="239"/>
      <c r="C297" s="240"/>
      <c r="D297" s="236" t="s">
        <v>304</v>
      </c>
      <c r="E297" s="241" t="s">
        <v>21</v>
      </c>
      <c r="F297" s="242" t="s">
        <v>2231</v>
      </c>
      <c r="G297" s="240"/>
      <c r="H297" s="243">
        <v>9.776</v>
      </c>
      <c r="I297" s="244"/>
      <c r="J297" s="240"/>
      <c r="K297" s="240"/>
      <c r="L297" s="245"/>
      <c r="M297" s="246"/>
      <c r="N297" s="247"/>
      <c r="O297" s="247"/>
      <c r="P297" s="247"/>
      <c r="Q297" s="247"/>
      <c r="R297" s="247"/>
      <c r="S297" s="247"/>
      <c r="T297" s="248"/>
      <c r="AT297" s="249" t="s">
        <v>304</v>
      </c>
      <c r="AU297" s="249" t="s">
        <v>86</v>
      </c>
      <c r="AV297" s="11" t="s">
        <v>86</v>
      </c>
      <c r="AW297" s="11" t="s">
        <v>40</v>
      </c>
      <c r="AX297" s="11" t="s">
        <v>76</v>
      </c>
      <c r="AY297" s="249" t="s">
        <v>273</v>
      </c>
    </row>
    <row r="298" spans="2:51" s="11" customFormat="1" ht="13.5">
      <c r="B298" s="239"/>
      <c r="C298" s="240"/>
      <c r="D298" s="236" t="s">
        <v>304</v>
      </c>
      <c r="E298" s="241" t="s">
        <v>21</v>
      </c>
      <c r="F298" s="242" t="s">
        <v>2232</v>
      </c>
      <c r="G298" s="240"/>
      <c r="H298" s="243">
        <v>352.83</v>
      </c>
      <c r="I298" s="244"/>
      <c r="J298" s="240"/>
      <c r="K298" s="240"/>
      <c r="L298" s="245"/>
      <c r="M298" s="246"/>
      <c r="N298" s="247"/>
      <c r="O298" s="247"/>
      <c r="P298" s="247"/>
      <c r="Q298" s="247"/>
      <c r="R298" s="247"/>
      <c r="S298" s="247"/>
      <c r="T298" s="248"/>
      <c r="AT298" s="249" t="s">
        <v>304</v>
      </c>
      <c r="AU298" s="249" t="s">
        <v>86</v>
      </c>
      <c r="AV298" s="11" t="s">
        <v>86</v>
      </c>
      <c r="AW298" s="11" t="s">
        <v>40</v>
      </c>
      <c r="AX298" s="11" t="s">
        <v>76</v>
      </c>
      <c r="AY298" s="249" t="s">
        <v>273</v>
      </c>
    </row>
    <row r="299" spans="2:51" s="12" customFormat="1" ht="13.5">
      <c r="B299" s="250"/>
      <c r="C299" s="251"/>
      <c r="D299" s="236" t="s">
        <v>304</v>
      </c>
      <c r="E299" s="252" t="s">
        <v>21</v>
      </c>
      <c r="F299" s="253" t="s">
        <v>338</v>
      </c>
      <c r="G299" s="251"/>
      <c r="H299" s="254">
        <v>362.606</v>
      </c>
      <c r="I299" s="255"/>
      <c r="J299" s="251"/>
      <c r="K299" s="251"/>
      <c r="L299" s="256"/>
      <c r="M299" s="257"/>
      <c r="N299" s="258"/>
      <c r="O299" s="258"/>
      <c r="P299" s="258"/>
      <c r="Q299" s="258"/>
      <c r="R299" s="258"/>
      <c r="S299" s="258"/>
      <c r="T299" s="259"/>
      <c r="AT299" s="260" t="s">
        <v>304</v>
      </c>
      <c r="AU299" s="260" t="s">
        <v>86</v>
      </c>
      <c r="AV299" s="12" t="s">
        <v>280</v>
      </c>
      <c r="AW299" s="12" t="s">
        <v>40</v>
      </c>
      <c r="AX299" s="12" t="s">
        <v>84</v>
      </c>
      <c r="AY299" s="260" t="s">
        <v>273</v>
      </c>
    </row>
    <row r="300" spans="2:65" s="1" customFormat="1" ht="38.25" customHeight="1">
      <c r="B300" s="47"/>
      <c r="C300" s="224" t="s">
        <v>505</v>
      </c>
      <c r="D300" s="224" t="s">
        <v>275</v>
      </c>
      <c r="E300" s="225" t="s">
        <v>2233</v>
      </c>
      <c r="F300" s="226" t="s">
        <v>2234</v>
      </c>
      <c r="G300" s="227" t="s">
        <v>314</v>
      </c>
      <c r="H300" s="228">
        <v>347.474</v>
      </c>
      <c r="I300" s="229"/>
      <c r="J300" s="230">
        <f>ROUND(I300*H300,2)</f>
        <v>0</v>
      </c>
      <c r="K300" s="226" t="s">
        <v>279</v>
      </c>
      <c r="L300" s="73"/>
      <c r="M300" s="231" t="s">
        <v>21</v>
      </c>
      <c r="N300" s="232" t="s">
        <v>47</v>
      </c>
      <c r="O300" s="48"/>
      <c r="P300" s="233">
        <f>O300*H300</f>
        <v>0</v>
      </c>
      <c r="Q300" s="233">
        <v>0</v>
      </c>
      <c r="R300" s="233">
        <f>Q300*H300</f>
        <v>0</v>
      </c>
      <c r="S300" s="233">
        <v>0</v>
      </c>
      <c r="T300" s="234">
        <f>S300*H300</f>
        <v>0</v>
      </c>
      <c r="AR300" s="24" t="s">
        <v>280</v>
      </c>
      <c r="AT300" s="24" t="s">
        <v>275</v>
      </c>
      <c r="AU300" s="24" t="s">
        <v>86</v>
      </c>
      <c r="AY300" s="24" t="s">
        <v>273</v>
      </c>
      <c r="BE300" s="235">
        <f>IF(N300="základní",J300,0)</f>
        <v>0</v>
      </c>
      <c r="BF300" s="235">
        <f>IF(N300="snížená",J300,0)</f>
        <v>0</v>
      </c>
      <c r="BG300" s="235">
        <f>IF(N300="zákl. přenesená",J300,0)</f>
        <v>0</v>
      </c>
      <c r="BH300" s="235">
        <f>IF(N300="sníž. přenesená",J300,0)</f>
        <v>0</v>
      </c>
      <c r="BI300" s="235">
        <f>IF(N300="nulová",J300,0)</f>
        <v>0</v>
      </c>
      <c r="BJ300" s="24" t="s">
        <v>84</v>
      </c>
      <c r="BK300" s="235">
        <f>ROUND(I300*H300,2)</f>
        <v>0</v>
      </c>
      <c r="BL300" s="24" t="s">
        <v>280</v>
      </c>
      <c r="BM300" s="24" t="s">
        <v>2235</v>
      </c>
    </row>
    <row r="301" spans="2:47" s="1" customFormat="1" ht="13.5">
      <c r="B301" s="47"/>
      <c r="C301" s="75"/>
      <c r="D301" s="236" t="s">
        <v>282</v>
      </c>
      <c r="E301" s="75"/>
      <c r="F301" s="237" t="s">
        <v>2230</v>
      </c>
      <c r="G301" s="75"/>
      <c r="H301" s="75"/>
      <c r="I301" s="194"/>
      <c r="J301" s="75"/>
      <c r="K301" s="75"/>
      <c r="L301" s="73"/>
      <c r="M301" s="238"/>
      <c r="N301" s="48"/>
      <c r="O301" s="48"/>
      <c r="P301" s="48"/>
      <c r="Q301" s="48"/>
      <c r="R301" s="48"/>
      <c r="S301" s="48"/>
      <c r="T301" s="96"/>
      <c r="AT301" s="24" t="s">
        <v>282</v>
      </c>
      <c r="AU301" s="24" t="s">
        <v>86</v>
      </c>
    </row>
    <row r="302" spans="2:51" s="11" customFormat="1" ht="13.5">
      <c r="B302" s="239"/>
      <c r="C302" s="240"/>
      <c r="D302" s="236" t="s">
        <v>304</v>
      </c>
      <c r="E302" s="241" t="s">
        <v>21</v>
      </c>
      <c r="F302" s="242" t="s">
        <v>2236</v>
      </c>
      <c r="G302" s="240"/>
      <c r="H302" s="243">
        <v>99</v>
      </c>
      <c r="I302" s="244"/>
      <c r="J302" s="240"/>
      <c r="K302" s="240"/>
      <c r="L302" s="245"/>
      <c r="M302" s="246"/>
      <c r="N302" s="247"/>
      <c r="O302" s="247"/>
      <c r="P302" s="247"/>
      <c r="Q302" s="247"/>
      <c r="R302" s="247"/>
      <c r="S302" s="247"/>
      <c r="T302" s="248"/>
      <c r="AT302" s="249" t="s">
        <v>304</v>
      </c>
      <c r="AU302" s="249" t="s">
        <v>86</v>
      </c>
      <c r="AV302" s="11" t="s">
        <v>86</v>
      </c>
      <c r="AW302" s="11" t="s">
        <v>40</v>
      </c>
      <c r="AX302" s="11" t="s">
        <v>76</v>
      </c>
      <c r="AY302" s="249" t="s">
        <v>273</v>
      </c>
    </row>
    <row r="303" spans="2:51" s="11" customFormat="1" ht="13.5">
      <c r="B303" s="239"/>
      <c r="C303" s="240"/>
      <c r="D303" s="236" t="s">
        <v>304</v>
      </c>
      <c r="E303" s="241" t="s">
        <v>21</v>
      </c>
      <c r="F303" s="242" t="s">
        <v>2237</v>
      </c>
      <c r="G303" s="240"/>
      <c r="H303" s="243">
        <v>248.474</v>
      </c>
      <c r="I303" s="244"/>
      <c r="J303" s="240"/>
      <c r="K303" s="240"/>
      <c r="L303" s="245"/>
      <c r="M303" s="246"/>
      <c r="N303" s="247"/>
      <c r="O303" s="247"/>
      <c r="P303" s="247"/>
      <c r="Q303" s="247"/>
      <c r="R303" s="247"/>
      <c r="S303" s="247"/>
      <c r="T303" s="248"/>
      <c r="AT303" s="249" t="s">
        <v>304</v>
      </c>
      <c r="AU303" s="249" t="s">
        <v>86</v>
      </c>
      <c r="AV303" s="11" t="s">
        <v>86</v>
      </c>
      <c r="AW303" s="11" t="s">
        <v>40</v>
      </c>
      <c r="AX303" s="11" t="s">
        <v>76</v>
      </c>
      <c r="AY303" s="249" t="s">
        <v>273</v>
      </c>
    </row>
    <row r="304" spans="2:51" s="12" customFormat="1" ht="13.5">
      <c r="B304" s="250"/>
      <c r="C304" s="251"/>
      <c r="D304" s="236" t="s">
        <v>304</v>
      </c>
      <c r="E304" s="252" t="s">
        <v>21</v>
      </c>
      <c r="F304" s="253" t="s">
        <v>338</v>
      </c>
      <c r="G304" s="251"/>
      <c r="H304" s="254">
        <v>347.474</v>
      </c>
      <c r="I304" s="255"/>
      <c r="J304" s="251"/>
      <c r="K304" s="251"/>
      <c r="L304" s="256"/>
      <c r="M304" s="257"/>
      <c r="N304" s="258"/>
      <c r="O304" s="258"/>
      <c r="P304" s="258"/>
      <c r="Q304" s="258"/>
      <c r="R304" s="258"/>
      <c r="S304" s="258"/>
      <c r="T304" s="259"/>
      <c r="AT304" s="260" t="s">
        <v>304</v>
      </c>
      <c r="AU304" s="260" t="s">
        <v>86</v>
      </c>
      <c r="AV304" s="12" t="s">
        <v>280</v>
      </c>
      <c r="AW304" s="12" t="s">
        <v>40</v>
      </c>
      <c r="AX304" s="12" t="s">
        <v>84</v>
      </c>
      <c r="AY304" s="260" t="s">
        <v>273</v>
      </c>
    </row>
    <row r="305" spans="2:65" s="1" customFormat="1" ht="38.25" customHeight="1">
      <c r="B305" s="47"/>
      <c r="C305" s="224" t="s">
        <v>511</v>
      </c>
      <c r="D305" s="224" t="s">
        <v>275</v>
      </c>
      <c r="E305" s="225" t="s">
        <v>2238</v>
      </c>
      <c r="F305" s="226" t="s">
        <v>2239</v>
      </c>
      <c r="G305" s="227" t="s">
        <v>314</v>
      </c>
      <c r="H305" s="228">
        <v>154.908</v>
      </c>
      <c r="I305" s="229"/>
      <c r="J305" s="230">
        <f>ROUND(I305*H305,2)</f>
        <v>0</v>
      </c>
      <c r="K305" s="226" t="s">
        <v>279</v>
      </c>
      <c r="L305" s="73"/>
      <c r="M305" s="231" t="s">
        <v>21</v>
      </c>
      <c r="N305" s="232" t="s">
        <v>47</v>
      </c>
      <c r="O305" s="48"/>
      <c r="P305" s="233">
        <f>O305*H305</f>
        <v>0</v>
      </c>
      <c r="Q305" s="233">
        <v>0</v>
      </c>
      <c r="R305" s="233">
        <f>Q305*H305</f>
        <v>0</v>
      </c>
      <c r="S305" s="233">
        <v>0</v>
      </c>
      <c r="T305" s="234">
        <f>S305*H305</f>
        <v>0</v>
      </c>
      <c r="AR305" s="24" t="s">
        <v>280</v>
      </c>
      <c r="AT305" s="24" t="s">
        <v>275</v>
      </c>
      <c r="AU305" s="24" t="s">
        <v>86</v>
      </c>
      <c r="AY305" s="24" t="s">
        <v>273</v>
      </c>
      <c r="BE305" s="235">
        <f>IF(N305="základní",J305,0)</f>
        <v>0</v>
      </c>
      <c r="BF305" s="235">
        <f>IF(N305="snížená",J305,0)</f>
        <v>0</v>
      </c>
      <c r="BG305" s="235">
        <f>IF(N305="zákl. přenesená",J305,0)</f>
        <v>0</v>
      </c>
      <c r="BH305" s="235">
        <f>IF(N305="sníž. přenesená",J305,0)</f>
        <v>0</v>
      </c>
      <c r="BI305" s="235">
        <f>IF(N305="nulová",J305,0)</f>
        <v>0</v>
      </c>
      <c r="BJ305" s="24" t="s">
        <v>84</v>
      </c>
      <c r="BK305" s="235">
        <f>ROUND(I305*H305,2)</f>
        <v>0</v>
      </c>
      <c r="BL305" s="24" t="s">
        <v>280</v>
      </c>
      <c r="BM305" s="24" t="s">
        <v>2240</v>
      </c>
    </row>
    <row r="306" spans="2:47" s="1" customFormat="1" ht="13.5">
      <c r="B306" s="47"/>
      <c r="C306" s="75"/>
      <c r="D306" s="236" t="s">
        <v>282</v>
      </c>
      <c r="E306" s="75"/>
      <c r="F306" s="237" t="s">
        <v>2230</v>
      </c>
      <c r="G306" s="75"/>
      <c r="H306" s="75"/>
      <c r="I306" s="194"/>
      <c r="J306" s="75"/>
      <c r="K306" s="75"/>
      <c r="L306" s="73"/>
      <c r="M306" s="238"/>
      <c r="N306" s="48"/>
      <c r="O306" s="48"/>
      <c r="P306" s="48"/>
      <c r="Q306" s="48"/>
      <c r="R306" s="48"/>
      <c r="S306" s="48"/>
      <c r="T306" s="96"/>
      <c r="AT306" s="24" t="s">
        <v>282</v>
      </c>
      <c r="AU306" s="24" t="s">
        <v>86</v>
      </c>
    </row>
    <row r="307" spans="2:51" s="11" customFormat="1" ht="13.5">
      <c r="B307" s="239"/>
      <c r="C307" s="240"/>
      <c r="D307" s="236" t="s">
        <v>304</v>
      </c>
      <c r="E307" s="241" t="s">
        <v>21</v>
      </c>
      <c r="F307" s="242" t="s">
        <v>2241</v>
      </c>
      <c r="G307" s="240"/>
      <c r="H307" s="243">
        <v>50.4</v>
      </c>
      <c r="I307" s="244"/>
      <c r="J307" s="240"/>
      <c r="K307" s="240"/>
      <c r="L307" s="245"/>
      <c r="M307" s="246"/>
      <c r="N307" s="247"/>
      <c r="O307" s="247"/>
      <c r="P307" s="247"/>
      <c r="Q307" s="247"/>
      <c r="R307" s="247"/>
      <c r="S307" s="247"/>
      <c r="T307" s="248"/>
      <c r="AT307" s="249" t="s">
        <v>304</v>
      </c>
      <c r="AU307" s="249" t="s">
        <v>86</v>
      </c>
      <c r="AV307" s="11" t="s">
        <v>86</v>
      </c>
      <c r="AW307" s="11" t="s">
        <v>40</v>
      </c>
      <c r="AX307" s="11" t="s">
        <v>76</v>
      </c>
      <c r="AY307" s="249" t="s">
        <v>273</v>
      </c>
    </row>
    <row r="308" spans="2:51" s="11" customFormat="1" ht="13.5">
      <c r="B308" s="239"/>
      <c r="C308" s="240"/>
      <c r="D308" s="236" t="s">
        <v>304</v>
      </c>
      <c r="E308" s="241" t="s">
        <v>21</v>
      </c>
      <c r="F308" s="242" t="s">
        <v>2242</v>
      </c>
      <c r="G308" s="240"/>
      <c r="H308" s="243">
        <v>104.508</v>
      </c>
      <c r="I308" s="244"/>
      <c r="J308" s="240"/>
      <c r="K308" s="240"/>
      <c r="L308" s="245"/>
      <c r="M308" s="246"/>
      <c r="N308" s="247"/>
      <c r="O308" s="247"/>
      <c r="P308" s="247"/>
      <c r="Q308" s="247"/>
      <c r="R308" s="247"/>
      <c r="S308" s="247"/>
      <c r="T308" s="248"/>
      <c r="AT308" s="249" t="s">
        <v>304</v>
      </c>
      <c r="AU308" s="249" t="s">
        <v>86</v>
      </c>
      <c r="AV308" s="11" t="s">
        <v>86</v>
      </c>
      <c r="AW308" s="11" t="s">
        <v>40</v>
      </c>
      <c r="AX308" s="11" t="s">
        <v>76</v>
      </c>
      <c r="AY308" s="249" t="s">
        <v>273</v>
      </c>
    </row>
    <row r="309" spans="2:51" s="12" customFormat="1" ht="13.5">
      <c r="B309" s="250"/>
      <c r="C309" s="251"/>
      <c r="D309" s="236" t="s">
        <v>304</v>
      </c>
      <c r="E309" s="252" t="s">
        <v>21</v>
      </c>
      <c r="F309" s="253" t="s">
        <v>338</v>
      </c>
      <c r="G309" s="251"/>
      <c r="H309" s="254">
        <v>154.908</v>
      </c>
      <c r="I309" s="255"/>
      <c r="J309" s="251"/>
      <c r="K309" s="251"/>
      <c r="L309" s="256"/>
      <c r="M309" s="257"/>
      <c r="N309" s="258"/>
      <c r="O309" s="258"/>
      <c r="P309" s="258"/>
      <c r="Q309" s="258"/>
      <c r="R309" s="258"/>
      <c r="S309" s="258"/>
      <c r="T309" s="259"/>
      <c r="AT309" s="260" t="s">
        <v>304</v>
      </c>
      <c r="AU309" s="260" t="s">
        <v>86</v>
      </c>
      <c r="AV309" s="12" t="s">
        <v>280</v>
      </c>
      <c r="AW309" s="12" t="s">
        <v>40</v>
      </c>
      <c r="AX309" s="12" t="s">
        <v>84</v>
      </c>
      <c r="AY309" s="260" t="s">
        <v>273</v>
      </c>
    </row>
    <row r="310" spans="2:65" s="1" customFormat="1" ht="38.25" customHeight="1">
      <c r="B310" s="47"/>
      <c r="C310" s="224" t="s">
        <v>516</v>
      </c>
      <c r="D310" s="224" t="s">
        <v>275</v>
      </c>
      <c r="E310" s="225" t="s">
        <v>364</v>
      </c>
      <c r="F310" s="226" t="s">
        <v>365</v>
      </c>
      <c r="G310" s="227" t="s">
        <v>314</v>
      </c>
      <c r="H310" s="228">
        <v>834.29</v>
      </c>
      <c r="I310" s="229"/>
      <c r="J310" s="230">
        <f>ROUND(I310*H310,2)</f>
        <v>0</v>
      </c>
      <c r="K310" s="226" t="s">
        <v>279</v>
      </c>
      <c r="L310" s="73"/>
      <c r="M310" s="231" t="s">
        <v>21</v>
      </c>
      <c r="N310" s="232" t="s">
        <v>47</v>
      </c>
      <c r="O310" s="48"/>
      <c r="P310" s="233">
        <f>O310*H310</f>
        <v>0</v>
      </c>
      <c r="Q310" s="233">
        <v>0</v>
      </c>
      <c r="R310" s="233">
        <f>Q310*H310</f>
        <v>0</v>
      </c>
      <c r="S310" s="233">
        <v>0</v>
      </c>
      <c r="T310" s="234">
        <f>S310*H310</f>
        <v>0</v>
      </c>
      <c r="AR310" s="24" t="s">
        <v>280</v>
      </c>
      <c r="AT310" s="24" t="s">
        <v>275</v>
      </c>
      <c r="AU310" s="24" t="s">
        <v>86</v>
      </c>
      <c r="AY310" s="24" t="s">
        <v>273</v>
      </c>
      <c r="BE310" s="235">
        <f>IF(N310="základní",J310,0)</f>
        <v>0</v>
      </c>
      <c r="BF310" s="235">
        <f>IF(N310="snížená",J310,0)</f>
        <v>0</v>
      </c>
      <c r="BG310" s="235">
        <f>IF(N310="zákl. přenesená",J310,0)</f>
        <v>0</v>
      </c>
      <c r="BH310" s="235">
        <f>IF(N310="sníž. přenesená",J310,0)</f>
        <v>0</v>
      </c>
      <c r="BI310" s="235">
        <f>IF(N310="nulová",J310,0)</f>
        <v>0</v>
      </c>
      <c r="BJ310" s="24" t="s">
        <v>84</v>
      </c>
      <c r="BK310" s="235">
        <f>ROUND(I310*H310,2)</f>
        <v>0</v>
      </c>
      <c r="BL310" s="24" t="s">
        <v>280</v>
      </c>
      <c r="BM310" s="24" t="s">
        <v>2243</v>
      </c>
    </row>
    <row r="311" spans="2:47" s="1" customFormat="1" ht="13.5">
      <c r="B311" s="47"/>
      <c r="C311" s="75"/>
      <c r="D311" s="236" t="s">
        <v>352</v>
      </c>
      <c r="E311" s="75"/>
      <c r="F311" s="237" t="s">
        <v>2244</v>
      </c>
      <c r="G311" s="75"/>
      <c r="H311" s="75"/>
      <c r="I311" s="194"/>
      <c r="J311" s="75"/>
      <c r="K311" s="75"/>
      <c r="L311" s="73"/>
      <c r="M311" s="238"/>
      <c r="N311" s="48"/>
      <c r="O311" s="48"/>
      <c r="P311" s="48"/>
      <c r="Q311" s="48"/>
      <c r="R311" s="48"/>
      <c r="S311" s="48"/>
      <c r="T311" s="96"/>
      <c r="AT311" s="24" t="s">
        <v>352</v>
      </c>
      <c r="AU311" s="24" t="s">
        <v>86</v>
      </c>
    </row>
    <row r="312" spans="2:51" s="11" customFormat="1" ht="13.5">
      <c r="B312" s="239"/>
      <c r="C312" s="240"/>
      <c r="D312" s="236" t="s">
        <v>304</v>
      </c>
      <c r="E312" s="241" t="s">
        <v>21</v>
      </c>
      <c r="F312" s="242" t="s">
        <v>2245</v>
      </c>
      <c r="G312" s="240"/>
      <c r="H312" s="243">
        <v>834.29</v>
      </c>
      <c r="I312" s="244"/>
      <c r="J312" s="240"/>
      <c r="K312" s="240"/>
      <c r="L312" s="245"/>
      <c r="M312" s="246"/>
      <c r="N312" s="247"/>
      <c r="O312" s="247"/>
      <c r="P312" s="247"/>
      <c r="Q312" s="247"/>
      <c r="R312" s="247"/>
      <c r="S312" s="247"/>
      <c r="T312" s="248"/>
      <c r="AT312" s="249" t="s">
        <v>304</v>
      </c>
      <c r="AU312" s="249" t="s">
        <v>86</v>
      </c>
      <c r="AV312" s="11" t="s">
        <v>86</v>
      </c>
      <c r="AW312" s="11" t="s">
        <v>40</v>
      </c>
      <c r="AX312" s="11" t="s">
        <v>84</v>
      </c>
      <c r="AY312" s="249" t="s">
        <v>273</v>
      </c>
    </row>
    <row r="313" spans="2:65" s="1" customFormat="1" ht="38.25" customHeight="1">
      <c r="B313" s="47"/>
      <c r="C313" s="224" t="s">
        <v>520</v>
      </c>
      <c r="D313" s="224" t="s">
        <v>275</v>
      </c>
      <c r="E313" s="225" t="s">
        <v>370</v>
      </c>
      <c r="F313" s="226" t="s">
        <v>371</v>
      </c>
      <c r="G313" s="227" t="s">
        <v>314</v>
      </c>
      <c r="H313" s="228">
        <v>1042.62</v>
      </c>
      <c r="I313" s="229"/>
      <c r="J313" s="230">
        <f>ROUND(I313*H313,2)</f>
        <v>0</v>
      </c>
      <c r="K313" s="226" t="s">
        <v>279</v>
      </c>
      <c r="L313" s="73"/>
      <c r="M313" s="231" t="s">
        <v>21</v>
      </c>
      <c r="N313" s="232" t="s">
        <v>47</v>
      </c>
      <c r="O313" s="48"/>
      <c r="P313" s="233">
        <f>O313*H313</f>
        <v>0</v>
      </c>
      <c r="Q313" s="233">
        <v>0</v>
      </c>
      <c r="R313" s="233">
        <f>Q313*H313</f>
        <v>0</v>
      </c>
      <c r="S313" s="233">
        <v>0</v>
      </c>
      <c r="T313" s="234">
        <f>S313*H313</f>
        <v>0</v>
      </c>
      <c r="AR313" s="24" t="s">
        <v>280</v>
      </c>
      <c r="AT313" s="24" t="s">
        <v>275</v>
      </c>
      <c r="AU313" s="24" t="s">
        <v>86</v>
      </c>
      <c r="AY313" s="24" t="s">
        <v>273</v>
      </c>
      <c r="BE313" s="235">
        <f>IF(N313="základní",J313,0)</f>
        <v>0</v>
      </c>
      <c r="BF313" s="235">
        <f>IF(N313="snížená",J313,0)</f>
        <v>0</v>
      </c>
      <c r="BG313" s="235">
        <f>IF(N313="zákl. přenesená",J313,0)</f>
        <v>0</v>
      </c>
      <c r="BH313" s="235">
        <f>IF(N313="sníž. přenesená",J313,0)</f>
        <v>0</v>
      </c>
      <c r="BI313" s="235">
        <f>IF(N313="nulová",J313,0)</f>
        <v>0</v>
      </c>
      <c r="BJ313" s="24" t="s">
        <v>84</v>
      </c>
      <c r="BK313" s="235">
        <f>ROUND(I313*H313,2)</f>
        <v>0</v>
      </c>
      <c r="BL313" s="24" t="s">
        <v>280</v>
      </c>
      <c r="BM313" s="24" t="s">
        <v>2246</v>
      </c>
    </row>
    <row r="314" spans="2:47" s="1" customFormat="1" ht="13.5">
      <c r="B314" s="47"/>
      <c r="C314" s="75"/>
      <c r="D314" s="236" t="s">
        <v>282</v>
      </c>
      <c r="E314" s="75"/>
      <c r="F314" s="237" t="s">
        <v>367</v>
      </c>
      <c r="G314" s="75"/>
      <c r="H314" s="75"/>
      <c r="I314" s="194"/>
      <c r="J314" s="75"/>
      <c r="K314" s="75"/>
      <c r="L314" s="73"/>
      <c r="M314" s="238"/>
      <c r="N314" s="48"/>
      <c r="O314" s="48"/>
      <c r="P314" s="48"/>
      <c r="Q314" s="48"/>
      <c r="R314" s="48"/>
      <c r="S314" s="48"/>
      <c r="T314" s="96"/>
      <c r="AT314" s="24" t="s">
        <v>282</v>
      </c>
      <c r="AU314" s="24" t="s">
        <v>86</v>
      </c>
    </row>
    <row r="315" spans="2:51" s="11" customFormat="1" ht="13.5">
      <c r="B315" s="239"/>
      <c r="C315" s="240"/>
      <c r="D315" s="236" t="s">
        <v>304</v>
      </c>
      <c r="E315" s="241" t="s">
        <v>21</v>
      </c>
      <c r="F315" s="242" t="s">
        <v>2247</v>
      </c>
      <c r="G315" s="240"/>
      <c r="H315" s="243">
        <v>495.22</v>
      </c>
      <c r="I315" s="244"/>
      <c r="J315" s="240"/>
      <c r="K315" s="240"/>
      <c r="L315" s="245"/>
      <c r="M315" s="246"/>
      <c r="N315" s="247"/>
      <c r="O315" s="247"/>
      <c r="P315" s="247"/>
      <c r="Q315" s="247"/>
      <c r="R315" s="247"/>
      <c r="S315" s="247"/>
      <c r="T315" s="248"/>
      <c r="AT315" s="249" t="s">
        <v>304</v>
      </c>
      <c r="AU315" s="249" t="s">
        <v>86</v>
      </c>
      <c r="AV315" s="11" t="s">
        <v>86</v>
      </c>
      <c r="AW315" s="11" t="s">
        <v>40</v>
      </c>
      <c r="AX315" s="11" t="s">
        <v>76</v>
      </c>
      <c r="AY315" s="249" t="s">
        <v>273</v>
      </c>
    </row>
    <row r="316" spans="2:51" s="14" customFormat="1" ht="13.5">
      <c r="B316" s="281"/>
      <c r="C316" s="282"/>
      <c r="D316" s="236" t="s">
        <v>304</v>
      </c>
      <c r="E316" s="283" t="s">
        <v>21</v>
      </c>
      <c r="F316" s="284" t="s">
        <v>2248</v>
      </c>
      <c r="G316" s="282"/>
      <c r="H316" s="285">
        <v>495.22</v>
      </c>
      <c r="I316" s="286"/>
      <c r="J316" s="282"/>
      <c r="K316" s="282"/>
      <c r="L316" s="287"/>
      <c r="M316" s="288"/>
      <c r="N316" s="289"/>
      <c r="O316" s="289"/>
      <c r="P316" s="289"/>
      <c r="Q316" s="289"/>
      <c r="R316" s="289"/>
      <c r="S316" s="289"/>
      <c r="T316" s="290"/>
      <c r="AT316" s="291" t="s">
        <v>304</v>
      </c>
      <c r="AU316" s="291" t="s">
        <v>86</v>
      </c>
      <c r="AV316" s="14" t="s">
        <v>288</v>
      </c>
      <c r="AW316" s="14" t="s">
        <v>40</v>
      </c>
      <c r="AX316" s="14" t="s">
        <v>76</v>
      </c>
      <c r="AY316" s="291" t="s">
        <v>273</v>
      </c>
    </row>
    <row r="317" spans="2:51" s="11" customFormat="1" ht="13.5">
      <c r="B317" s="239"/>
      <c r="C317" s="240"/>
      <c r="D317" s="236" t="s">
        <v>304</v>
      </c>
      <c r="E317" s="241" t="s">
        <v>21</v>
      </c>
      <c r="F317" s="242" t="s">
        <v>2249</v>
      </c>
      <c r="G317" s="240"/>
      <c r="H317" s="243">
        <v>82.97</v>
      </c>
      <c r="I317" s="244"/>
      <c r="J317" s="240"/>
      <c r="K317" s="240"/>
      <c r="L317" s="245"/>
      <c r="M317" s="246"/>
      <c r="N317" s="247"/>
      <c r="O317" s="247"/>
      <c r="P317" s="247"/>
      <c r="Q317" s="247"/>
      <c r="R317" s="247"/>
      <c r="S317" s="247"/>
      <c r="T317" s="248"/>
      <c r="AT317" s="249" t="s">
        <v>304</v>
      </c>
      <c r="AU317" s="249" t="s">
        <v>86</v>
      </c>
      <c r="AV317" s="11" t="s">
        <v>86</v>
      </c>
      <c r="AW317" s="11" t="s">
        <v>40</v>
      </c>
      <c r="AX317" s="11" t="s">
        <v>76</v>
      </c>
      <c r="AY317" s="249" t="s">
        <v>273</v>
      </c>
    </row>
    <row r="318" spans="2:51" s="11" customFormat="1" ht="13.5">
      <c r="B318" s="239"/>
      <c r="C318" s="240"/>
      <c r="D318" s="236" t="s">
        <v>304</v>
      </c>
      <c r="E318" s="241" t="s">
        <v>21</v>
      </c>
      <c r="F318" s="242" t="s">
        <v>2250</v>
      </c>
      <c r="G318" s="240"/>
      <c r="H318" s="243">
        <v>190.73</v>
      </c>
      <c r="I318" s="244"/>
      <c r="J318" s="240"/>
      <c r="K318" s="240"/>
      <c r="L318" s="245"/>
      <c r="M318" s="246"/>
      <c r="N318" s="247"/>
      <c r="O318" s="247"/>
      <c r="P318" s="247"/>
      <c r="Q318" s="247"/>
      <c r="R318" s="247"/>
      <c r="S318" s="247"/>
      <c r="T318" s="248"/>
      <c r="AT318" s="249" t="s">
        <v>304</v>
      </c>
      <c r="AU318" s="249" t="s">
        <v>86</v>
      </c>
      <c r="AV318" s="11" t="s">
        <v>86</v>
      </c>
      <c r="AW318" s="11" t="s">
        <v>40</v>
      </c>
      <c r="AX318" s="11" t="s">
        <v>76</v>
      </c>
      <c r="AY318" s="249" t="s">
        <v>273</v>
      </c>
    </row>
    <row r="319" spans="2:51" s="14" customFormat="1" ht="13.5">
      <c r="B319" s="281"/>
      <c r="C319" s="282"/>
      <c r="D319" s="236" t="s">
        <v>304</v>
      </c>
      <c r="E319" s="283" t="s">
        <v>21</v>
      </c>
      <c r="F319" s="284" t="s">
        <v>2251</v>
      </c>
      <c r="G319" s="282"/>
      <c r="H319" s="285">
        <v>273.7</v>
      </c>
      <c r="I319" s="286"/>
      <c r="J319" s="282"/>
      <c r="K319" s="282"/>
      <c r="L319" s="287"/>
      <c r="M319" s="288"/>
      <c r="N319" s="289"/>
      <c r="O319" s="289"/>
      <c r="P319" s="289"/>
      <c r="Q319" s="289"/>
      <c r="R319" s="289"/>
      <c r="S319" s="289"/>
      <c r="T319" s="290"/>
      <c r="AT319" s="291" t="s">
        <v>304</v>
      </c>
      <c r="AU319" s="291" t="s">
        <v>86</v>
      </c>
      <c r="AV319" s="14" t="s">
        <v>288</v>
      </c>
      <c r="AW319" s="14" t="s">
        <v>40</v>
      </c>
      <c r="AX319" s="14" t="s">
        <v>76</v>
      </c>
      <c r="AY319" s="291" t="s">
        <v>273</v>
      </c>
    </row>
    <row r="320" spans="2:51" s="11" customFormat="1" ht="13.5">
      <c r="B320" s="239"/>
      <c r="C320" s="240"/>
      <c r="D320" s="236" t="s">
        <v>304</v>
      </c>
      <c r="E320" s="241" t="s">
        <v>21</v>
      </c>
      <c r="F320" s="242" t="s">
        <v>2252</v>
      </c>
      <c r="G320" s="240"/>
      <c r="H320" s="243">
        <v>273.7</v>
      </c>
      <c r="I320" s="244"/>
      <c r="J320" s="240"/>
      <c r="K320" s="240"/>
      <c r="L320" s="245"/>
      <c r="M320" s="246"/>
      <c r="N320" s="247"/>
      <c r="O320" s="247"/>
      <c r="P320" s="247"/>
      <c r="Q320" s="247"/>
      <c r="R320" s="247"/>
      <c r="S320" s="247"/>
      <c r="T320" s="248"/>
      <c r="AT320" s="249" t="s">
        <v>304</v>
      </c>
      <c r="AU320" s="249" t="s">
        <v>86</v>
      </c>
      <c r="AV320" s="11" t="s">
        <v>86</v>
      </c>
      <c r="AW320" s="11" t="s">
        <v>40</v>
      </c>
      <c r="AX320" s="11" t="s">
        <v>76</v>
      </c>
      <c r="AY320" s="249" t="s">
        <v>273</v>
      </c>
    </row>
    <row r="321" spans="2:51" s="12" customFormat="1" ht="13.5">
      <c r="B321" s="250"/>
      <c r="C321" s="251"/>
      <c r="D321" s="236" t="s">
        <v>304</v>
      </c>
      <c r="E321" s="252" t="s">
        <v>21</v>
      </c>
      <c r="F321" s="253" t="s">
        <v>338</v>
      </c>
      <c r="G321" s="251"/>
      <c r="H321" s="254">
        <v>1042.62</v>
      </c>
      <c r="I321" s="255"/>
      <c r="J321" s="251"/>
      <c r="K321" s="251"/>
      <c r="L321" s="256"/>
      <c r="M321" s="257"/>
      <c r="N321" s="258"/>
      <c r="O321" s="258"/>
      <c r="P321" s="258"/>
      <c r="Q321" s="258"/>
      <c r="R321" s="258"/>
      <c r="S321" s="258"/>
      <c r="T321" s="259"/>
      <c r="AT321" s="260" t="s">
        <v>304</v>
      </c>
      <c r="AU321" s="260" t="s">
        <v>86</v>
      </c>
      <c r="AV321" s="12" t="s">
        <v>280</v>
      </c>
      <c r="AW321" s="12" t="s">
        <v>40</v>
      </c>
      <c r="AX321" s="12" t="s">
        <v>84</v>
      </c>
      <c r="AY321" s="260" t="s">
        <v>273</v>
      </c>
    </row>
    <row r="322" spans="2:65" s="1" customFormat="1" ht="25.5" customHeight="1">
      <c r="B322" s="47"/>
      <c r="C322" s="224" t="s">
        <v>524</v>
      </c>
      <c r="D322" s="224" t="s">
        <v>275</v>
      </c>
      <c r="E322" s="225" t="s">
        <v>374</v>
      </c>
      <c r="F322" s="226" t="s">
        <v>375</v>
      </c>
      <c r="G322" s="227" t="s">
        <v>314</v>
      </c>
      <c r="H322" s="228">
        <v>1107.99</v>
      </c>
      <c r="I322" s="229"/>
      <c r="J322" s="230">
        <f>ROUND(I322*H322,2)</f>
        <v>0</v>
      </c>
      <c r="K322" s="226" t="s">
        <v>279</v>
      </c>
      <c r="L322" s="73"/>
      <c r="M322" s="231" t="s">
        <v>21</v>
      </c>
      <c r="N322" s="232" t="s">
        <v>47</v>
      </c>
      <c r="O322" s="48"/>
      <c r="P322" s="233">
        <f>O322*H322</f>
        <v>0</v>
      </c>
      <c r="Q322" s="233">
        <v>0</v>
      </c>
      <c r="R322" s="233">
        <f>Q322*H322</f>
        <v>0</v>
      </c>
      <c r="S322" s="233">
        <v>0</v>
      </c>
      <c r="T322" s="234">
        <f>S322*H322</f>
        <v>0</v>
      </c>
      <c r="AR322" s="24" t="s">
        <v>280</v>
      </c>
      <c r="AT322" s="24" t="s">
        <v>275</v>
      </c>
      <c r="AU322" s="24" t="s">
        <v>86</v>
      </c>
      <c r="AY322" s="24" t="s">
        <v>273</v>
      </c>
      <c r="BE322" s="235">
        <f>IF(N322="základní",J322,0)</f>
        <v>0</v>
      </c>
      <c r="BF322" s="235">
        <f>IF(N322="snížená",J322,0)</f>
        <v>0</v>
      </c>
      <c r="BG322" s="235">
        <f>IF(N322="zákl. přenesená",J322,0)</f>
        <v>0</v>
      </c>
      <c r="BH322" s="235">
        <f>IF(N322="sníž. přenesená",J322,0)</f>
        <v>0</v>
      </c>
      <c r="BI322" s="235">
        <f>IF(N322="nulová",J322,0)</f>
        <v>0</v>
      </c>
      <c r="BJ322" s="24" t="s">
        <v>84</v>
      </c>
      <c r="BK322" s="235">
        <f>ROUND(I322*H322,2)</f>
        <v>0</v>
      </c>
      <c r="BL322" s="24" t="s">
        <v>280</v>
      </c>
      <c r="BM322" s="24" t="s">
        <v>2253</v>
      </c>
    </row>
    <row r="323" spans="2:47" s="1" customFormat="1" ht="13.5">
      <c r="B323" s="47"/>
      <c r="C323" s="75"/>
      <c r="D323" s="236" t="s">
        <v>282</v>
      </c>
      <c r="E323" s="75"/>
      <c r="F323" s="237" t="s">
        <v>377</v>
      </c>
      <c r="G323" s="75"/>
      <c r="H323" s="75"/>
      <c r="I323" s="194"/>
      <c r="J323" s="75"/>
      <c r="K323" s="75"/>
      <c r="L323" s="73"/>
      <c r="M323" s="238"/>
      <c r="N323" s="48"/>
      <c r="O323" s="48"/>
      <c r="P323" s="48"/>
      <c r="Q323" s="48"/>
      <c r="R323" s="48"/>
      <c r="S323" s="48"/>
      <c r="T323" s="96"/>
      <c r="AT323" s="24" t="s">
        <v>282</v>
      </c>
      <c r="AU323" s="24" t="s">
        <v>86</v>
      </c>
    </row>
    <row r="324" spans="2:51" s="11" customFormat="1" ht="13.5">
      <c r="B324" s="239"/>
      <c r="C324" s="240"/>
      <c r="D324" s="236" t="s">
        <v>304</v>
      </c>
      <c r="E324" s="241" t="s">
        <v>21</v>
      </c>
      <c r="F324" s="242" t="s">
        <v>2254</v>
      </c>
      <c r="G324" s="240"/>
      <c r="H324" s="243">
        <v>834.29</v>
      </c>
      <c r="I324" s="244"/>
      <c r="J324" s="240"/>
      <c r="K324" s="240"/>
      <c r="L324" s="245"/>
      <c r="M324" s="246"/>
      <c r="N324" s="247"/>
      <c r="O324" s="247"/>
      <c r="P324" s="247"/>
      <c r="Q324" s="247"/>
      <c r="R324" s="247"/>
      <c r="S324" s="247"/>
      <c r="T324" s="248"/>
      <c r="AT324" s="249" t="s">
        <v>304</v>
      </c>
      <c r="AU324" s="249" t="s">
        <v>86</v>
      </c>
      <c r="AV324" s="11" t="s">
        <v>86</v>
      </c>
      <c r="AW324" s="11" t="s">
        <v>40</v>
      </c>
      <c r="AX324" s="11" t="s">
        <v>76</v>
      </c>
      <c r="AY324" s="249" t="s">
        <v>273</v>
      </c>
    </row>
    <row r="325" spans="2:51" s="11" customFormat="1" ht="13.5">
      <c r="B325" s="239"/>
      <c r="C325" s="240"/>
      <c r="D325" s="236" t="s">
        <v>304</v>
      </c>
      <c r="E325" s="241" t="s">
        <v>21</v>
      </c>
      <c r="F325" s="242" t="s">
        <v>2255</v>
      </c>
      <c r="G325" s="240"/>
      <c r="H325" s="243">
        <v>273.7</v>
      </c>
      <c r="I325" s="244"/>
      <c r="J325" s="240"/>
      <c r="K325" s="240"/>
      <c r="L325" s="245"/>
      <c r="M325" s="246"/>
      <c r="N325" s="247"/>
      <c r="O325" s="247"/>
      <c r="P325" s="247"/>
      <c r="Q325" s="247"/>
      <c r="R325" s="247"/>
      <c r="S325" s="247"/>
      <c r="T325" s="248"/>
      <c r="AT325" s="249" t="s">
        <v>304</v>
      </c>
      <c r="AU325" s="249" t="s">
        <v>86</v>
      </c>
      <c r="AV325" s="11" t="s">
        <v>86</v>
      </c>
      <c r="AW325" s="11" t="s">
        <v>40</v>
      </c>
      <c r="AX325" s="11" t="s">
        <v>76</v>
      </c>
      <c r="AY325" s="249" t="s">
        <v>273</v>
      </c>
    </row>
    <row r="326" spans="2:51" s="12" customFormat="1" ht="13.5">
      <c r="B326" s="250"/>
      <c r="C326" s="251"/>
      <c r="D326" s="236" t="s">
        <v>304</v>
      </c>
      <c r="E326" s="252" t="s">
        <v>21</v>
      </c>
      <c r="F326" s="253" t="s">
        <v>338</v>
      </c>
      <c r="G326" s="251"/>
      <c r="H326" s="254">
        <v>1107.99</v>
      </c>
      <c r="I326" s="255"/>
      <c r="J326" s="251"/>
      <c r="K326" s="251"/>
      <c r="L326" s="256"/>
      <c r="M326" s="257"/>
      <c r="N326" s="258"/>
      <c r="O326" s="258"/>
      <c r="P326" s="258"/>
      <c r="Q326" s="258"/>
      <c r="R326" s="258"/>
      <c r="S326" s="258"/>
      <c r="T326" s="259"/>
      <c r="AT326" s="260" t="s">
        <v>304</v>
      </c>
      <c r="AU326" s="260" t="s">
        <v>86</v>
      </c>
      <c r="AV326" s="12" t="s">
        <v>280</v>
      </c>
      <c r="AW326" s="12" t="s">
        <v>40</v>
      </c>
      <c r="AX326" s="12" t="s">
        <v>84</v>
      </c>
      <c r="AY326" s="260" t="s">
        <v>273</v>
      </c>
    </row>
    <row r="327" spans="2:65" s="1" customFormat="1" ht="16.5" customHeight="1">
      <c r="B327" s="47"/>
      <c r="C327" s="224" t="s">
        <v>528</v>
      </c>
      <c r="D327" s="224" t="s">
        <v>275</v>
      </c>
      <c r="E327" s="225" t="s">
        <v>383</v>
      </c>
      <c r="F327" s="226" t="s">
        <v>384</v>
      </c>
      <c r="G327" s="227" t="s">
        <v>314</v>
      </c>
      <c r="H327" s="228">
        <v>768.92</v>
      </c>
      <c r="I327" s="229"/>
      <c r="J327" s="230">
        <f>ROUND(I327*H327,2)</f>
        <v>0</v>
      </c>
      <c r="K327" s="226" t="s">
        <v>279</v>
      </c>
      <c r="L327" s="73"/>
      <c r="M327" s="231" t="s">
        <v>21</v>
      </c>
      <c r="N327" s="232" t="s">
        <v>47</v>
      </c>
      <c r="O327" s="48"/>
      <c r="P327" s="233">
        <f>O327*H327</f>
        <v>0</v>
      </c>
      <c r="Q327" s="233">
        <v>0</v>
      </c>
      <c r="R327" s="233">
        <f>Q327*H327</f>
        <v>0</v>
      </c>
      <c r="S327" s="233">
        <v>0</v>
      </c>
      <c r="T327" s="234">
        <f>S327*H327</f>
        <v>0</v>
      </c>
      <c r="AR327" s="24" t="s">
        <v>280</v>
      </c>
      <c r="AT327" s="24" t="s">
        <v>275</v>
      </c>
      <c r="AU327" s="24" t="s">
        <v>86</v>
      </c>
      <c r="AY327" s="24" t="s">
        <v>273</v>
      </c>
      <c r="BE327" s="235">
        <f>IF(N327="základní",J327,0)</f>
        <v>0</v>
      </c>
      <c r="BF327" s="235">
        <f>IF(N327="snížená",J327,0)</f>
        <v>0</v>
      </c>
      <c r="BG327" s="235">
        <f>IF(N327="zákl. přenesená",J327,0)</f>
        <v>0</v>
      </c>
      <c r="BH327" s="235">
        <f>IF(N327="sníž. přenesená",J327,0)</f>
        <v>0</v>
      </c>
      <c r="BI327" s="235">
        <f>IF(N327="nulová",J327,0)</f>
        <v>0</v>
      </c>
      <c r="BJ327" s="24" t="s">
        <v>84</v>
      </c>
      <c r="BK327" s="235">
        <f>ROUND(I327*H327,2)</f>
        <v>0</v>
      </c>
      <c r="BL327" s="24" t="s">
        <v>280</v>
      </c>
      <c r="BM327" s="24" t="s">
        <v>2256</v>
      </c>
    </row>
    <row r="328" spans="2:47" s="1" customFormat="1" ht="13.5">
      <c r="B328" s="47"/>
      <c r="C328" s="75"/>
      <c r="D328" s="236" t="s">
        <v>282</v>
      </c>
      <c r="E328" s="75"/>
      <c r="F328" s="237" t="s">
        <v>386</v>
      </c>
      <c r="G328" s="75"/>
      <c r="H328" s="75"/>
      <c r="I328" s="194"/>
      <c r="J328" s="75"/>
      <c r="K328" s="75"/>
      <c r="L328" s="73"/>
      <c r="M328" s="238"/>
      <c r="N328" s="48"/>
      <c r="O328" s="48"/>
      <c r="P328" s="48"/>
      <c r="Q328" s="48"/>
      <c r="R328" s="48"/>
      <c r="S328" s="48"/>
      <c r="T328" s="96"/>
      <c r="AT328" s="24" t="s">
        <v>282</v>
      </c>
      <c r="AU328" s="24" t="s">
        <v>86</v>
      </c>
    </row>
    <row r="329" spans="2:51" s="11" customFormat="1" ht="13.5">
      <c r="B329" s="239"/>
      <c r="C329" s="240"/>
      <c r="D329" s="236" t="s">
        <v>304</v>
      </c>
      <c r="E329" s="241" t="s">
        <v>21</v>
      </c>
      <c r="F329" s="242" t="s">
        <v>2257</v>
      </c>
      <c r="G329" s="240"/>
      <c r="H329" s="243">
        <v>495.22</v>
      </c>
      <c r="I329" s="244"/>
      <c r="J329" s="240"/>
      <c r="K329" s="240"/>
      <c r="L329" s="245"/>
      <c r="M329" s="246"/>
      <c r="N329" s="247"/>
      <c r="O329" s="247"/>
      <c r="P329" s="247"/>
      <c r="Q329" s="247"/>
      <c r="R329" s="247"/>
      <c r="S329" s="247"/>
      <c r="T329" s="248"/>
      <c r="AT329" s="249" t="s">
        <v>304</v>
      </c>
      <c r="AU329" s="249" t="s">
        <v>86</v>
      </c>
      <c r="AV329" s="11" t="s">
        <v>86</v>
      </c>
      <c r="AW329" s="11" t="s">
        <v>40</v>
      </c>
      <c r="AX329" s="11" t="s">
        <v>76</v>
      </c>
      <c r="AY329" s="249" t="s">
        <v>273</v>
      </c>
    </row>
    <row r="330" spans="2:51" s="11" customFormat="1" ht="13.5">
      <c r="B330" s="239"/>
      <c r="C330" s="240"/>
      <c r="D330" s="236" t="s">
        <v>304</v>
      </c>
      <c r="E330" s="241" t="s">
        <v>21</v>
      </c>
      <c r="F330" s="242" t="s">
        <v>2258</v>
      </c>
      <c r="G330" s="240"/>
      <c r="H330" s="243">
        <v>273.7</v>
      </c>
      <c r="I330" s="244"/>
      <c r="J330" s="240"/>
      <c r="K330" s="240"/>
      <c r="L330" s="245"/>
      <c r="M330" s="246"/>
      <c r="N330" s="247"/>
      <c r="O330" s="247"/>
      <c r="P330" s="247"/>
      <c r="Q330" s="247"/>
      <c r="R330" s="247"/>
      <c r="S330" s="247"/>
      <c r="T330" s="248"/>
      <c r="AT330" s="249" t="s">
        <v>304</v>
      </c>
      <c r="AU330" s="249" t="s">
        <v>86</v>
      </c>
      <c r="AV330" s="11" t="s">
        <v>86</v>
      </c>
      <c r="AW330" s="11" t="s">
        <v>40</v>
      </c>
      <c r="AX330" s="11" t="s">
        <v>76</v>
      </c>
      <c r="AY330" s="249" t="s">
        <v>273</v>
      </c>
    </row>
    <row r="331" spans="2:51" s="12" customFormat="1" ht="13.5">
      <c r="B331" s="250"/>
      <c r="C331" s="251"/>
      <c r="D331" s="236" t="s">
        <v>304</v>
      </c>
      <c r="E331" s="252" t="s">
        <v>21</v>
      </c>
      <c r="F331" s="253" t="s">
        <v>338</v>
      </c>
      <c r="G331" s="251"/>
      <c r="H331" s="254">
        <v>768.92</v>
      </c>
      <c r="I331" s="255"/>
      <c r="J331" s="251"/>
      <c r="K331" s="251"/>
      <c r="L331" s="256"/>
      <c r="M331" s="257"/>
      <c r="N331" s="258"/>
      <c r="O331" s="258"/>
      <c r="P331" s="258"/>
      <c r="Q331" s="258"/>
      <c r="R331" s="258"/>
      <c r="S331" s="258"/>
      <c r="T331" s="259"/>
      <c r="AT331" s="260" t="s">
        <v>304</v>
      </c>
      <c r="AU331" s="260" t="s">
        <v>86</v>
      </c>
      <c r="AV331" s="12" t="s">
        <v>280</v>
      </c>
      <c r="AW331" s="12" t="s">
        <v>40</v>
      </c>
      <c r="AX331" s="12" t="s">
        <v>84</v>
      </c>
      <c r="AY331" s="260" t="s">
        <v>273</v>
      </c>
    </row>
    <row r="332" spans="2:65" s="1" customFormat="1" ht="16.5" customHeight="1">
      <c r="B332" s="47"/>
      <c r="C332" s="224" t="s">
        <v>532</v>
      </c>
      <c r="D332" s="224" t="s">
        <v>275</v>
      </c>
      <c r="E332" s="225" t="s">
        <v>388</v>
      </c>
      <c r="F332" s="226" t="s">
        <v>389</v>
      </c>
      <c r="G332" s="227" t="s">
        <v>350</v>
      </c>
      <c r="H332" s="228">
        <v>1384.056</v>
      </c>
      <c r="I332" s="229"/>
      <c r="J332" s="230">
        <f>ROUND(I332*H332,2)</f>
        <v>0</v>
      </c>
      <c r="K332" s="226" t="s">
        <v>279</v>
      </c>
      <c r="L332" s="73"/>
      <c r="M332" s="231" t="s">
        <v>21</v>
      </c>
      <c r="N332" s="232" t="s">
        <v>47</v>
      </c>
      <c r="O332" s="48"/>
      <c r="P332" s="233">
        <f>O332*H332</f>
        <v>0</v>
      </c>
      <c r="Q332" s="233">
        <v>0</v>
      </c>
      <c r="R332" s="233">
        <f>Q332*H332</f>
        <v>0</v>
      </c>
      <c r="S332" s="233">
        <v>0</v>
      </c>
      <c r="T332" s="234">
        <f>S332*H332</f>
        <v>0</v>
      </c>
      <c r="AR332" s="24" t="s">
        <v>280</v>
      </c>
      <c r="AT332" s="24" t="s">
        <v>275</v>
      </c>
      <c r="AU332" s="24" t="s">
        <v>86</v>
      </c>
      <c r="AY332" s="24" t="s">
        <v>273</v>
      </c>
      <c r="BE332" s="235">
        <f>IF(N332="základní",J332,0)</f>
        <v>0</v>
      </c>
      <c r="BF332" s="235">
        <f>IF(N332="snížená",J332,0)</f>
        <v>0</v>
      </c>
      <c r="BG332" s="235">
        <f>IF(N332="zákl. přenesená",J332,0)</f>
        <v>0</v>
      </c>
      <c r="BH332" s="235">
        <f>IF(N332="sníž. přenesená",J332,0)</f>
        <v>0</v>
      </c>
      <c r="BI332" s="235">
        <f>IF(N332="nulová",J332,0)</f>
        <v>0</v>
      </c>
      <c r="BJ332" s="24" t="s">
        <v>84</v>
      </c>
      <c r="BK332" s="235">
        <f>ROUND(I332*H332,2)</f>
        <v>0</v>
      </c>
      <c r="BL332" s="24" t="s">
        <v>280</v>
      </c>
      <c r="BM332" s="24" t="s">
        <v>2259</v>
      </c>
    </row>
    <row r="333" spans="2:47" s="1" customFormat="1" ht="13.5">
      <c r="B333" s="47"/>
      <c r="C333" s="75"/>
      <c r="D333" s="236" t="s">
        <v>282</v>
      </c>
      <c r="E333" s="75"/>
      <c r="F333" s="237" t="s">
        <v>386</v>
      </c>
      <c r="G333" s="75"/>
      <c r="H333" s="75"/>
      <c r="I333" s="194"/>
      <c r="J333" s="75"/>
      <c r="K333" s="75"/>
      <c r="L333" s="73"/>
      <c r="M333" s="238"/>
      <c r="N333" s="48"/>
      <c r="O333" s="48"/>
      <c r="P333" s="48"/>
      <c r="Q333" s="48"/>
      <c r="R333" s="48"/>
      <c r="S333" s="48"/>
      <c r="T333" s="96"/>
      <c r="AT333" s="24" t="s">
        <v>282</v>
      </c>
      <c r="AU333" s="24" t="s">
        <v>86</v>
      </c>
    </row>
    <row r="334" spans="2:51" s="11" customFormat="1" ht="13.5">
      <c r="B334" s="239"/>
      <c r="C334" s="240"/>
      <c r="D334" s="236" t="s">
        <v>304</v>
      </c>
      <c r="E334" s="240"/>
      <c r="F334" s="242" t="s">
        <v>2260</v>
      </c>
      <c r="G334" s="240"/>
      <c r="H334" s="243">
        <v>1384.056</v>
      </c>
      <c r="I334" s="244"/>
      <c r="J334" s="240"/>
      <c r="K334" s="240"/>
      <c r="L334" s="245"/>
      <c r="M334" s="246"/>
      <c r="N334" s="247"/>
      <c r="O334" s="247"/>
      <c r="P334" s="247"/>
      <c r="Q334" s="247"/>
      <c r="R334" s="247"/>
      <c r="S334" s="247"/>
      <c r="T334" s="248"/>
      <c r="AT334" s="249" t="s">
        <v>304</v>
      </c>
      <c r="AU334" s="249" t="s">
        <v>86</v>
      </c>
      <c r="AV334" s="11" t="s">
        <v>86</v>
      </c>
      <c r="AW334" s="11" t="s">
        <v>6</v>
      </c>
      <c r="AX334" s="11" t="s">
        <v>84</v>
      </c>
      <c r="AY334" s="249" t="s">
        <v>273</v>
      </c>
    </row>
    <row r="335" spans="2:65" s="1" customFormat="1" ht="25.5" customHeight="1">
      <c r="B335" s="47"/>
      <c r="C335" s="224" t="s">
        <v>536</v>
      </c>
      <c r="D335" s="224" t="s">
        <v>275</v>
      </c>
      <c r="E335" s="225" t="s">
        <v>392</v>
      </c>
      <c r="F335" s="226" t="s">
        <v>393</v>
      </c>
      <c r="G335" s="227" t="s">
        <v>314</v>
      </c>
      <c r="H335" s="228">
        <v>1107.99</v>
      </c>
      <c r="I335" s="229"/>
      <c r="J335" s="230">
        <f>ROUND(I335*H335,2)</f>
        <v>0</v>
      </c>
      <c r="K335" s="226" t="s">
        <v>279</v>
      </c>
      <c r="L335" s="73"/>
      <c r="M335" s="231" t="s">
        <v>21</v>
      </c>
      <c r="N335" s="232" t="s">
        <v>47</v>
      </c>
      <c r="O335" s="48"/>
      <c r="P335" s="233">
        <f>O335*H335</f>
        <v>0</v>
      </c>
      <c r="Q335" s="233">
        <v>0</v>
      </c>
      <c r="R335" s="233">
        <f>Q335*H335</f>
        <v>0</v>
      </c>
      <c r="S335" s="233">
        <v>0</v>
      </c>
      <c r="T335" s="234">
        <f>S335*H335</f>
        <v>0</v>
      </c>
      <c r="AR335" s="24" t="s">
        <v>280</v>
      </c>
      <c r="AT335" s="24" t="s">
        <v>275</v>
      </c>
      <c r="AU335" s="24" t="s">
        <v>86</v>
      </c>
      <c r="AY335" s="24" t="s">
        <v>273</v>
      </c>
      <c r="BE335" s="235">
        <f>IF(N335="základní",J335,0)</f>
        <v>0</v>
      </c>
      <c r="BF335" s="235">
        <f>IF(N335="snížená",J335,0)</f>
        <v>0</v>
      </c>
      <c r="BG335" s="235">
        <f>IF(N335="zákl. přenesená",J335,0)</f>
        <v>0</v>
      </c>
      <c r="BH335" s="235">
        <f>IF(N335="sníž. přenesená",J335,0)</f>
        <v>0</v>
      </c>
      <c r="BI335" s="235">
        <f>IF(N335="nulová",J335,0)</f>
        <v>0</v>
      </c>
      <c r="BJ335" s="24" t="s">
        <v>84</v>
      </c>
      <c r="BK335" s="235">
        <f>ROUND(I335*H335,2)</f>
        <v>0</v>
      </c>
      <c r="BL335" s="24" t="s">
        <v>280</v>
      </c>
      <c r="BM335" s="24" t="s">
        <v>2261</v>
      </c>
    </row>
    <row r="336" spans="2:47" s="1" customFormat="1" ht="13.5">
      <c r="B336" s="47"/>
      <c r="C336" s="75"/>
      <c r="D336" s="236" t="s">
        <v>282</v>
      </c>
      <c r="E336" s="75"/>
      <c r="F336" s="237" t="s">
        <v>395</v>
      </c>
      <c r="G336" s="75"/>
      <c r="H336" s="75"/>
      <c r="I336" s="194"/>
      <c r="J336" s="75"/>
      <c r="K336" s="75"/>
      <c r="L336" s="73"/>
      <c r="M336" s="238"/>
      <c r="N336" s="48"/>
      <c r="O336" s="48"/>
      <c r="P336" s="48"/>
      <c r="Q336" s="48"/>
      <c r="R336" s="48"/>
      <c r="S336" s="48"/>
      <c r="T336" s="96"/>
      <c r="AT336" s="24" t="s">
        <v>282</v>
      </c>
      <c r="AU336" s="24" t="s">
        <v>86</v>
      </c>
    </row>
    <row r="337" spans="2:51" s="11" customFormat="1" ht="13.5">
      <c r="B337" s="239"/>
      <c r="C337" s="240"/>
      <c r="D337" s="236" t="s">
        <v>304</v>
      </c>
      <c r="E337" s="241" t="s">
        <v>21</v>
      </c>
      <c r="F337" s="242" t="s">
        <v>2262</v>
      </c>
      <c r="G337" s="240"/>
      <c r="H337" s="243">
        <v>1603.21</v>
      </c>
      <c r="I337" s="244"/>
      <c r="J337" s="240"/>
      <c r="K337" s="240"/>
      <c r="L337" s="245"/>
      <c r="M337" s="246"/>
      <c r="N337" s="247"/>
      <c r="O337" s="247"/>
      <c r="P337" s="247"/>
      <c r="Q337" s="247"/>
      <c r="R337" s="247"/>
      <c r="S337" s="247"/>
      <c r="T337" s="248"/>
      <c r="AT337" s="249" t="s">
        <v>304</v>
      </c>
      <c r="AU337" s="249" t="s">
        <v>86</v>
      </c>
      <c r="AV337" s="11" t="s">
        <v>86</v>
      </c>
      <c r="AW337" s="11" t="s">
        <v>40</v>
      </c>
      <c r="AX337" s="11" t="s">
        <v>76</v>
      </c>
      <c r="AY337" s="249" t="s">
        <v>273</v>
      </c>
    </row>
    <row r="338" spans="2:51" s="14" customFormat="1" ht="13.5">
      <c r="B338" s="281"/>
      <c r="C338" s="282"/>
      <c r="D338" s="236" t="s">
        <v>304</v>
      </c>
      <c r="E338" s="283" t="s">
        <v>21</v>
      </c>
      <c r="F338" s="284" t="s">
        <v>2263</v>
      </c>
      <c r="G338" s="282"/>
      <c r="H338" s="285">
        <v>1603.21</v>
      </c>
      <c r="I338" s="286"/>
      <c r="J338" s="282"/>
      <c r="K338" s="282"/>
      <c r="L338" s="287"/>
      <c r="M338" s="288"/>
      <c r="N338" s="289"/>
      <c r="O338" s="289"/>
      <c r="P338" s="289"/>
      <c r="Q338" s="289"/>
      <c r="R338" s="289"/>
      <c r="S338" s="289"/>
      <c r="T338" s="290"/>
      <c r="AT338" s="291" t="s">
        <v>304</v>
      </c>
      <c r="AU338" s="291" t="s">
        <v>86</v>
      </c>
      <c r="AV338" s="14" t="s">
        <v>288</v>
      </c>
      <c r="AW338" s="14" t="s">
        <v>40</v>
      </c>
      <c r="AX338" s="14" t="s">
        <v>76</v>
      </c>
      <c r="AY338" s="291" t="s">
        <v>273</v>
      </c>
    </row>
    <row r="339" spans="2:51" s="11" customFormat="1" ht="13.5">
      <c r="B339" s="239"/>
      <c r="C339" s="240"/>
      <c r="D339" s="236" t="s">
        <v>304</v>
      </c>
      <c r="E339" s="241" t="s">
        <v>21</v>
      </c>
      <c r="F339" s="242" t="s">
        <v>2264</v>
      </c>
      <c r="G339" s="240"/>
      <c r="H339" s="243">
        <v>-495.22</v>
      </c>
      <c r="I339" s="244"/>
      <c r="J339" s="240"/>
      <c r="K339" s="240"/>
      <c r="L339" s="245"/>
      <c r="M339" s="246"/>
      <c r="N339" s="247"/>
      <c r="O339" s="247"/>
      <c r="P339" s="247"/>
      <c r="Q339" s="247"/>
      <c r="R339" s="247"/>
      <c r="S339" s="247"/>
      <c r="T339" s="248"/>
      <c r="AT339" s="249" t="s">
        <v>304</v>
      </c>
      <c r="AU339" s="249" t="s">
        <v>86</v>
      </c>
      <c r="AV339" s="11" t="s">
        <v>86</v>
      </c>
      <c r="AW339" s="11" t="s">
        <v>40</v>
      </c>
      <c r="AX339" s="11" t="s">
        <v>76</v>
      </c>
      <c r="AY339" s="249" t="s">
        <v>273</v>
      </c>
    </row>
    <row r="340" spans="2:51" s="12" customFormat="1" ht="13.5">
      <c r="B340" s="250"/>
      <c r="C340" s="251"/>
      <c r="D340" s="236" t="s">
        <v>304</v>
      </c>
      <c r="E340" s="252" t="s">
        <v>21</v>
      </c>
      <c r="F340" s="253" t="s">
        <v>338</v>
      </c>
      <c r="G340" s="251"/>
      <c r="H340" s="254">
        <v>1107.99</v>
      </c>
      <c r="I340" s="255"/>
      <c r="J340" s="251"/>
      <c r="K340" s="251"/>
      <c r="L340" s="256"/>
      <c r="M340" s="257"/>
      <c r="N340" s="258"/>
      <c r="O340" s="258"/>
      <c r="P340" s="258"/>
      <c r="Q340" s="258"/>
      <c r="R340" s="258"/>
      <c r="S340" s="258"/>
      <c r="T340" s="259"/>
      <c r="AT340" s="260" t="s">
        <v>304</v>
      </c>
      <c r="AU340" s="260" t="s">
        <v>86</v>
      </c>
      <c r="AV340" s="12" t="s">
        <v>280</v>
      </c>
      <c r="AW340" s="12" t="s">
        <v>40</v>
      </c>
      <c r="AX340" s="12" t="s">
        <v>84</v>
      </c>
      <c r="AY340" s="260" t="s">
        <v>273</v>
      </c>
    </row>
    <row r="341" spans="2:65" s="1" customFormat="1" ht="16.5" customHeight="1">
      <c r="B341" s="47"/>
      <c r="C341" s="261" t="s">
        <v>542</v>
      </c>
      <c r="D341" s="261" t="s">
        <v>347</v>
      </c>
      <c r="E341" s="262" t="s">
        <v>2265</v>
      </c>
      <c r="F341" s="263" t="s">
        <v>2266</v>
      </c>
      <c r="G341" s="264" t="s">
        <v>350</v>
      </c>
      <c r="H341" s="265">
        <v>520.03</v>
      </c>
      <c r="I341" s="266"/>
      <c r="J341" s="267">
        <f>ROUND(I341*H341,2)</f>
        <v>0</v>
      </c>
      <c r="K341" s="263" t="s">
        <v>279</v>
      </c>
      <c r="L341" s="268"/>
      <c r="M341" s="269" t="s">
        <v>21</v>
      </c>
      <c r="N341" s="270" t="s">
        <v>47</v>
      </c>
      <c r="O341" s="48"/>
      <c r="P341" s="233">
        <f>O341*H341</f>
        <v>0</v>
      </c>
      <c r="Q341" s="233">
        <v>0</v>
      </c>
      <c r="R341" s="233">
        <f>Q341*H341</f>
        <v>0</v>
      </c>
      <c r="S341" s="233">
        <v>0</v>
      </c>
      <c r="T341" s="234">
        <f>S341*H341</f>
        <v>0</v>
      </c>
      <c r="AR341" s="24" t="s">
        <v>318</v>
      </c>
      <c r="AT341" s="24" t="s">
        <v>347</v>
      </c>
      <c r="AU341" s="24" t="s">
        <v>86</v>
      </c>
      <c r="AY341" s="24" t="s">
        <v>273</v>
      </c>
      <c r="BE341" s="235">
        <f>IF(N341="základní",J341,0)</f>
        <v>0</v>
      </c>
      <c r="BF341" s="235">
        <f>IF(N341="snížená",J341,0)</f>
        <v>0</v>
      </c>
      <c r="BG341" s="235">
        <f>IF(N341="zákl. přenesená",J341,0)</f>
        <v>0</v>
      </c>
      <c r="BH341" s="235">
        <f>IF(N341="sníž. přenesená",J341,0)</f>
        <v>0</v>
      </c>
      <c r="BI341" s="235">
        <f>IF(N341="nulová",J341,0)</f>
        <v>0</v>
      </c>
      <c r="BJ341" s="24" t="s">
        <v>84</v>
      </c>
      <c r="BK341" s="235">
        <f>ROUND(I341*H341,2)</f>
        <v>0</v>
      </c>
      <c r="BL341" s="24" t="s">
        <v>280</v>
      </c>
      <c r="BM341" s="24" t="s">
        <v>2267</v>
      </c>
    </row>
    <row r="342" spans="2:51" s="11" customFormat="1" ht="13.5">
      <c r="B342" s="239"/>
      <c r="C342" s="240"/>
      <c r="D342" s="236" t="s">
        <v>304</v>
      </c>
      <c r="E342" s="241" t="s">
        <v>21</v>
      </c>
      <c r="F342" s="242" t="s">
        <v>2249</v>
      </c>
      <c r="G342" s="240"/>
      <c r="H342" s="243">
        <v>82.97</v>
      </c>
      <c r="I342" s="244"/>
      <c r="J342" s="240"/>
      <c r="K342" s="240"/>
      <c r="L342" s="245"/>
      <c r="M342" s="246"/>
      <c r="N342" s="247"/>
      <c r="O342" s="247"/>
      <c r="P342" s="247"/>
      <c r="Q342" s="247"/>
      <c r="R342" s="247"/>
      <c r="S342" s="247"/>
      <c r="T342" s="248"/>
      <c r="AT342" s="249" t="s">
        <v>304</v>
      </c>
      <c r="AU342" s="249" t="s">
        <v>86</v>
      </c>
      <c r="AV342" s="11" t="s">
        <v>86</v>
      </c>
      <c r="AW342" s="11" t="s">
        <v>40</v>
      </c>
      <c r="AX342" s="11" t="s">
        <v>76</v>
      </c>
      <c r="AY342" s="249" t="s">
        <v>273</v>
      </c>
    </row>
    <row r="343" spans="2:51" s="11" customFormat="1" ht="13.5">
      <c r="B343" s="239"/>
      <c r="C343" s="240"/>
      <c r="D343" s="236" t="s">
        <v>304</v>
      </c>
      <c r="E343" s="241" t="s">
        <v>21</v>
      </c>
      <c r="F343" s="242" t="s">
        <v>2250</v>
      </c>
      <c r="G343" s="240"/>
      <c r="H343" s="243">
        <v>190.73</v>
      </c>
      <c r="I343" s="244"/>
      <c r="J343" s="240"/>
      <c r="K343" s="240"/>
      <c r="L343" s="245"/>
      <c r="M343" s="246"/>
      <c r="N343" s="247"/>
      <c r="O343" s="247"/>
      <c r="P343" s="247"/>
      <c r="Q343" s="247"/>
      <c r="R343" s="247"/>
      <c r="S343" s="247"/>
      <c r="T343" s="248"/>
      <c r="AT343" s="249" t="s">
        <v>304</v>
      </c>
      <c r="AU343" s="249" t="s">
        <v>86</v>
      </c>
      <c r="AV343" s="11" t="s">
        <v>86</v>
      </c>
      <c r="AW343" s="11" t="s">
        <v>40</v>
      </c>
      <c r="AX343" s="11" t="s">
        <v>76</v>
      </c>
      <c r="AY343" s="249" t="s">
        <v>273</v>
      </c>
    </row>
    <row r="344" spans="2:51" s="14" customFormat="1" ht="13.5">
      <c r="B344" s="281"/>
      <c r="C344" s="282"/>
      <c r="D344" s="236" t="s">
        <v>304</v>
      </c>
      <c r="E344" s="283" t="s">
        <v>21</v>
      </c>
      <c r="F344" s="284" t="s">
        <v>2268</v>
      </c>
      <c r="G344" s="282"/>
      <c r="H344" s="285">
        <v>273.7</v>
      </c>
      <c r="I344" s="286"/>
      <c r="J344" s="282"/>
      <c r="K344" s="282"/>
      <c r="L344" s="287"/>
      <c r="M344" s="288"/>
      <c r="N344" s="289"/>
      <c r="O344" s="289"/>
      <c r="P344" s="289"/>
      <c r="Q344" s="289"/>
      <c r="R344" s="289"/>
      <c r="S344" s="289"/>
      <c r="T344" s="290"/>
      <c r="AT344" s="291" t="s">
        <v>304</v>
      </c>
      <c r="AU344" s="291" t="s">
        <v>86</v>
      </c>
      <c r="AV344" s="14" t="s">
        <v>288</v>
      </c>
      <c r="AW344" s="14" t="s">
        <v>40</v>
      </c>
      <c r="AX344" s="14" t="s">
        <v>76</v>
      </c>
      <c r="AY344" s="291" t="s">
        <v>273</v>
      </c>
    </row>
    <row r="345" spans="2:51" s="12" customFormat="1" ht="13.5">
      <c r="B345" s="250"/>
      <c r="C345" s="251"/>
      <c r="D345" s="236" t="s">
        <v>304</v>
      </c>
      <c r="E345" s="252" t="s">
        <v>21</v>
      </c>
      <c r="F345" s="253" t="s">
        <v>338</v>
      </c>
      <c r="G345" s="251"/>
      <c r="H345" s="254">
        <v>273.7</v>
      </c>
      <c r="I345" s="255"/>
      <c r="J345" s="251"/>
      <c r="K345" s="251"/>
      <c r="L345" s="256"/>
      <c r="M345" s="257"/>
      <c r="N345" s="258"/>
      <c r="O345" s="258"/>
      <c r="P345" s="258"/>
      <c r="Q345" s="258"/>
      <c r="R345" s="258"/>
      <c r="S345" s="258"/>
      <c r="T345" s="259"/>
      <c r="AT345" s="260" t="s">
        <v>304</v>
      </c>
      <c r="AU345" s="260" t="s">
        <v>86</v>
      </c>
      <c r="AV345" s="12" t="s">
        <v>280</v>
      </c>
      <c r="AW345" s="12" t="s">
        <v>40</v>
      </c>
      <c r="AX345" s="12" t="s">
        <v>84</v>
      </c>
      <c r="AY345" s="260" t="s">
        <v>273</v>
      </c>
    </row>
    <row r="346" spans="2:51" s="11" customFormat="1" ht="13.5">
      <c r="B346" s="239"/>
      <c r="C346" s="240"/>
      <c r="D346" s="236" t="s">
        <v>304</v>
      </c>
      <c r="E346" s="240"/>
      <c r="F346" s="242" t="s">
        <v>2269</v>
      </c>
      <c r="G346" s="240"/>
      <c r="H346" s="243">
        <v>520.03</v>
      </c>
      <c r="I346" s="244"/>
      <c r="J346" s="240"/>
      <c r="K346" s="240"/>
      <c r="L346" s="245"/>
      <c r="M346" s="246"/>
      <c r="N346" s="247"/>
      <c r="O346" s="247"/>
      <c r="P346" s="247"/>
      <c r="Q346" s="247"/>
      <c r="R346" s="247"/>
      <c r="S346" s="247"/>
      <c r="T346" s="248"/>
      <c r="AT346" s="249" t="s">
        <v>304</v>
      </c>
      <c r="AU346" s="249" t="s">
        <v>86</v>
      </c>
      <c r="AV346" s="11" t="s">
        <v>86</v>
      </c>
      <c r="AW346" s="11" t="s">
        <v>6</v>
      </c>
      <c r="AX346" s="11" t="s">
        <v>84</v>
      </c>
      <c r="AY346" s="249" t="s">
        <v>273</v>
      </c>
    </row>
    <row r="347" spans="2:65" s="1" customFormat="1" ht="38.25" customHeight="1">
      <c r="B347" s="47"/>
      <c r="C347" s="224" t="s">
        <v>548</v>
      </c>
      <c r="D347" s="224" t="s">
        <v>275</v>
      </c>
      <c r="E347" s="225" t="s">
        <v>2270</v>
      </c>
      <c r="F347" s="226" t="s">
        <v>2271</v>
      </c>
      <c r="G347" s="227" t="s">
        <v>314</v>
      </c>
      <c r="H347" s="228">
        <v>328.32</v>
      </c>
      <c r="I347" s="229"/>
      <c r="J347" s="230">
        <f>ROUND(I347*H347,2)</f>
        <v>0</v>
      </c>
      <c r="K347" s="226" t="s">
        <v>279</v>
      </c>
      <c r="L347" s="73"/>
      <c r="M347" s="231" t="s">
        <v>21</v>
      </c>
      <c r="N347" s="232" t="s">
        <v>47</v>
      </c>
      <c r="O347" s="48"/>
      <c r="P347" s="233">
        <f>O347*H347</f>
        <v>0</v>
      </c>
      <c r="Q347" s="233">
        <v>0</v>
      </c>
      <c r="R347" s="233">
        <f>Q347*H347</f>
        <v>0</v>
      </c>
      <c r="S347" s="233">
        <v>0</v>
      </c>
      <c r="T347" s="234">
        <f>S347*H347</f>
        <v>0</v>
      </c>
      <c r="AR347" s="24" t="s">
        <v>280</v>
      </c>
      <c r="AT347" s="24" t="s">
        <v>275</v>
      </c>
      <c r="AU347" s="24" t="s">
        <v>86</v>
      </c>
      <c r="AY347" s="24" t="s">
        <v>273</v>
      </c>
      <c r="BE347" s="235">
        <f>IF(N347="základní",J347,0)</f>
        <v>0</v>
      </c>
      <c r="BF347" s="235">
        <f>IF(N347="snížená",J347,0)</f>
        <v>0</v>
      </c>
      <c r="BG347" s="235">
        <f>IF(N347="zákl. přenesená",J347,0)</f>
        <v>0</v>
      </c>
      <c r="BH347" s="235">
        <f>IF(N347="sníž. přenesená",J347,0)</f>
        <v>0</v>
      </c>
      <c r="BI347" s="235">
        <f>IF(N347="nulová",J347,0)</f>
        <v>0</v>
      </c>
      <c r="BJ347" s="24" t="s">
        <v>84</v>
      </c>
      <c r="BK347" s="235">
        <f>ROUND(I347*H347,2)</f>
        <v>0</v>
      </c>
      <c r="BL347" s="24" t="s">
        <v>280</v>
      </c>
      <c r="BM347" s="24" t="s">
        <v>2272</v>
      </c>
    </row>
    <row r="348" spans="2:47" s="1" customFormat="1" ht="13.5">
      <c r="B348" s="47"/>
      <c r="C348" s="75"/>
      <c r="D348" s="236" t="s">
        <v>282</v>
      </c>
      <c r="E348" s="75"/>
      <c r="F348" s="237" t="s">
        <v>2273</v>
      </c>
      <c r="G348" s="75"/>
      <c r="H348" s="75"/>
      <c r="I348" s="194"/>
      <c r="J348" s="75"/>
      <c r="K348" s="75"/>
      <c r="L348" s="73"/>
      <c r="M348" s="238"/>
      <c r="N348" s="48"/>
      <c r="O348" s="48"/>
      <c r="P348" s="48"/>
      <c r="Q348" s="48"/>
      <c r="R348" s="48"/>
      <c r="S348" s="48"/>
      <c r="T348" s="96"/>
      <c r="AT348" s="24" t="s">
        <v>282</v>
      </c>
      <c r="AU348" s="24" t="s">
        <v>86</v>
      </c>
    </row>
    <row r="349" spans="2:51" s="11" customFormat="1" ht="13.5">
      <c r="B349" s="239"/>
      <c r="C349" s="240"/>
      <c r="D349" s="236" t="s">
        <v>304</v>
      </c>
      <c r="E349" s="241" t="s">
        <v>21</v>
      </c>
      <c r="F349" s="242" t="s">
        <v>2274</v>
      </c>
      <c r="G349" s="240"/>
      <c r="H349" s="243">
        <v>5.12</v>
      </c>
      <c r="I349" s="244"/>
      <c r="J349" s="240"/>
      <c r="K349" s="240"/>
      <c r="L349" s="245"/>
      <c r="M349" s="246"/>
      <c r="N349" s="247"/>
      <c r="O349" s="247"/>
      <c r="P349" s="247"/>
      <c r="Q349" s="247"/>
      <c r="R349" s="247"/>
      <c r="S349" s="247"/>
      <c r="T349" s="248"/>
      <c r="AT349" s="249" t="s">
        <v>304</v>
      </c>
      <c r="AU349" s="249" t="s">
        <v>86</v>
      </c>
      <c r="AV349" s="11" t="s">
        <v>86</v>
      </c>
      <c r="AW349" s="11" t="s">
        <v>40</v>
      </c>
      <c r="AX349" s="11" t="s">
        <v>76</v>
      </c>
      <c r="AY349" s="249" t="s">
        <v>273</v>
      </c>
    </row>
    <row r="350" spans="2:51" s="11" customFormat="1" ht="13.5">
      <c r="B350" s="239"/>
      <c r="C350" s="240"/>
      <c r="D350" s="236" t="s">
        <v>304</v>
      </c>
      <c r="E350" s="241" t="s">
        <v>21</v>
      </c>
      <c r="F350" s="242" t="s">
        <v>2275</v>
      </c>
      <c r="G350" s="240"/>
      <c r="H350" s="243">
        <v>21.38</v>
      </c>
      <c r="I350" s="244"/>
      <c r="J350" s="240"/>
      <c r="K350" s="240"/>
      <c r="L350" s="245"/>
      <c r="M350" s="246"/>
      <c r="N350" s="247"/>
      <c r="O350" s="247"/>
      <c r="P350" s="247"/>
      <c r="Q350" s="247"/>
      <c r="R350" s="247"/>
      <c r="S350" s="247"/>
      <c r="T350" s="248"/>
      <c r="AT350" s="249" t="s">
        <v>304</v>
      </c>
      <c r="AU350" s="249" t="s">
        <v>86</v>
      </c>
      <c r="AV350" s="11" t="s">
        <v>86</v>
      </c>
      <c r="AW350" s="11" t="s">
        <v>40</v>
      </c>
      <c r="AX350" s="11" t="s">
        <v>76</v>
      </c>
      <c r="AY350" s="249" t="s">
        <v>273</v>
      </c>
    </row>
    <row r="351" spans="2:51" s="11" customFormat="1" ht="13.5">
      <c r="B351" s="239"/>
      <c r="C351" s="240"/>
      <c r="D351" s="236" t="s">
        <v>304</v>
      </c>
      <c r="E351" s="241" t="s">
        <v>21</v>
      </c>
      <c r="F351" s="242" t="s">
        <v>2276</v>
      </c>
      <c r="G351" s="240"/>
      <c r="H351" s="243">
        <v>88.41</v>
      </c>
      <c r="I351" s="244"/>
      <c r="J351" s="240"/>
      <c r="K351" s="240"/>
      <c r="L351" s="245"/>
      <c r="M351" s="246"/>
      <c r="N351" s="247"/>
      <c r="O351" s="247"/>
      <c r="P351" s="247"/>
      <c r="Q351" s="247"/>
      <c r="R351" s="247"/>
      <c r="S351" s="247"/>
      <c r="T351" s="248"/>
      <c r="AT351" s="249" t="s">
        <v>304</v>
      </c>
      <c r="AU351" s="249" t="s">
        <v>86</v>
      </c>
      <c r="AV351" s="11" t="s">
        <v>86</v>
      </c>
      <c r="AW351" s="11" t="s">
        <v>40</v>
      </c>
      <c r="AX351" s="11" t="s">
        <v>76</v>
      </c>
      <c r="AY351" s="249" t="s">
        <v>273</v>
      </c>
    </row>
    <row r="352" spans="2:51" s="11" customFormat="1" ht="13.5">
      <c r="B352" s="239"/>
      <c r="C352" s="240"/>
      <c r="D352" s="236" t="s">
        <v>304</v>
      </c>
      <c r="E352" s="241" t="s">
        <v>21</v>
      </c>
      <c r="F352" s="242" t="s">
        <v>2277</v>
      </c>
      <c r="G352" s="240"/>
      <c r="H352" s="243">
        <v>40.93</v>
      </c>
      <c r="I352" s="244"/>
      <c r="J352" s="240"/>
      <c r="K352" s="240"/>
      <c r="L352" s="245"/>
      <c r="M352" s="246"/>
      <c r="N352" s="247"/>
      <c r="O352" s="247"/>
      <c r="P352" s="247"/>
      <c r="Q352" s="247"/>
      <c r="R352" s="247"/>
      <c r="S352" s="247"/>
      <c r="T352" s="248"/>
      <c r="AT352" s="249" t="s">
        <v>304</v>
      </c>
      <c r="AU352" s="249" t="s">
        <v>86</v>
      </c>
      <c r="AV352" s="11" t="s">
        <v>86</v>
      </c>
      <c r="AW352" s="11" t="s">
        <v>40</v>
      </c>
      <c r="AX352" s="11" t="s">
        <v>76</v>
      </c>
      <c r="AY352" s="249" t="s">
        <v>273</v>
      </c>
    </row>
    <row r="353" spans="2:51" s="11" customFormat="1" ht="13.5">
      <c r="B353" s="239"/>
      <c r="C353" s="240"/>
      <c r="D353" s="236" t="s">
        <v>304</v>
      </c>
      <c r="E353" s="241" t="s">
        <v>21</v>
      </c>
      <c r="F353" s="242" t="s">
        <v>2278</v>
      </c>
      <c r="G353" s="240"/>
      <c r="H353" s="243">
        <v>15.27</v>
      </c>
      <c r="I353" s="244"/>
      <c r="J353" s="240"/>
      <c r="K353" s="240"/>
      <c r="L353" s="245"/>
      <c r="M353" s="246"/>
      <c r="N353" s="247"/>
      <c r="O353" s="247"/>
      <c r="P353" s="247"/>
      <c r="Q353" s="247"/>
      <c r="R353" s="247"/>
      <c r="S353" s="247"/>
      <c r="T353" s="248"/>
      <c r="AT353" s="249" t="s">
        <v>304</v>
      </c>
      <c r="AU353" s="249" t="s">
        <v>86</v>
      </c>
      <c r="AV353" s="11" t="s">
        <v>86</v>
      </c>
      <c r="AW353" s="11" t="s">
        <v>40</v>
      </c>
      <c r="AX353" s="11" t="s">
        <v>76</v>
      </c>
      <c r="AY353" s="249" t="s">
        <v>273</v>
      </c>
    </row>
    <row r="354" spans="2:51" s="11" customFormat="1" ht="13.5">
      <c r="B354" s="239"/>
      <c r="C354" s="240"/>
      <c r="D354" s="236" t="s">
        <v>304</v>
      </c>
      <c r="E354" s="241" t="s">
        <v>21</v>
      </c>
      <c r="F354" s="242" t="s">
        <v>2279</v>
      </c>
      <c r="G354" s="240"/>
      <c r="H354" s="243">
        <v>113.22</v>
      </c>
      <c r="I354" s="244"/>
      <c r="J354" s="240"/>
      <c r="K354" s="240"/>
      <c r="L354" s="245"/>
      <c r="M354" s="246"/>
      <c r="N354" s="247"/>
      <c r="O354" s="247"/>
      <c r="P354" s="247"/>
      <c r="Q354" s="247"/>
      <c r="R354" s="247"/>
      <c r="S354" s="247"/>
      <c r="T354" s="248"/>
      <c r="AT354" s="249" t="s">
        <v>304</v>
      </c>
      <c r="AU354" s="249" t="s">
        <v>86</v>
      </c>
      <c r="AV354" s="11" t="s">
        <v>86</v>
      </c>
      <c r="AW354" s="11" t="s">
        <v>40</v>
      </c>
      <c r="AX354" s="11" t="s">
        <v>76</v>
      </c>
      <c r="AY354" s="249" t="s">
        <v>273</v>
      </c>
    </row>
    <row r="355" spans="2:51" s="11" customFormat="1" ht="13.5">
      <c r="B355" s="239"/>
      <c r="C355" s="240"/>
      <c r="D355" s="236" t="s">
        <v>304</v>
      </c>
      <c r="E355" s="241" t="s">
        <v>21</v>
      </c>
      <c r="F355" s="242" t="s">
        <v>2280</v>
      </c>
      <c r="G355" s="240"/>
      <c r="H355" s="243">
        <v>43.99</v>
      </c>
      <c r="I355" s="244"/>
      <c r="J355" s="240"/>
      <c r="K355" s="240"/>
      <c r="L355" s="245"/>
      <c r="M355" s="246"/>
      <c r="N355" s="247"/>
      <c r="O355" s="247"/>
      <c r="P355" s="247"/>
      <c r="Q355" s="247"/>
      <c r="R355" s="247"/>
      <c r="S355" s="247"/>
      <c r="T355" s="248"/>
      <c r="AT355" s="249" t="s">
        <v>304</v>
      </c>
      <c r="AU355" s="249" t="s">
        <v>86</v>
      </c>
      <c r="AV355" s="11" t="s">
        <v>86</v>
      </c>
      <c r="AW355" s="11" t="s">
        <v>40</v>
      </c>
      <c r="AX355" s="11" t="s">
        <v>76</v>
      </c>
      <c r="AY355" s="249" t="s">
        <v>273</v>
      </c>
    </row>
    <row r="356" spans="2:51" s="12" customFormat="1" ht="13.5">
      <c r="B356" s="250"/>
      <c r="C356" s="251"/>
      <c r="D356" s="236" t="s">
        <v>304</v>
      </c>
      <c r="E356" s="252" t="s">
        <v>21</v>
      </c>
      <c r="F356" s="253" t="s">
        <v>338</v>
      </c>
      <c r="G356" s="251"/>
      <c r="H356" s="254">
        <v>328.32</v>
      </c>
      <c r="I356" s="255"/>
      <c r="J356" s="251"/>
      <c r="K356" s="251"/>
      <c r="L356" s="256"/>
      <c r="M356" s="257"/>
      <c r="N356" s="258"/>
      <c r="O356" s="258"/>
      <c r="P356" s="258"/>
      <c r="Q356" s="258"/>
      <c r="R356" s="258"/>
      <c r="S356" s="258"/>
      <c r="T356" s="259"/>
      <c r="AT356" s="260" t="s">
        <v>304</v>
      </c>
      <c r="AU356" s="260" t="s">
        <v>86</v>
      </c>
      <c r="AV356" s="12" t="s">
        <v>280</v>
      </c>
      <c r="AW356" s="12" t="s">
        <v>40</v>
      </c>
      <c r="AX356" s="12" t="s">
        <v>84</v>
      </c>
      <c r="AY356" s="260" t="s">
        <v>273</v>
      </c>
    </row>
    <row r="357" spans="2:65" s="1" customFormat="1" ht="16.5" customHeight="1">
      <c r="B357" s="47"/>
      <c r="C357" s="261" t="s">
        <v>553</v>
      </c>
      <c r="D357" s="261" t="s">
        <v>347</v>
      </c>
      <c r="E357" s="262" t="s">
        <v>2281</v>
      </c>
      <c r="F357" s="263" t="s">
        <v>2282</v>
      </c>
      <c r="G357" s="264" t="s">
        <v>350</v>
      </c>
      <c r="H357" s="265">
        <v>656.64</v>
      </c>
      <c r="I357" s="266"/>
      <c r="J357" s="267">
        <f>ROUND(I357*H357,2)</f>
        <v>0</v>
      </c>
      <c r="K357" s="263" t="s">
        <v>279</v>
      </c>
      <c r="L357" s="268"/>
      <c r="M357" s="269" t="s">
        <v>21</v>
      </c>
      <c r="N357" s="270" t="s">
        <v>47</v>
      </c>
      <c r="O357" s="48"/>
      <c r="P357" s="233">
        <f>O357*H357</f>
        <v>0</v>
      </c>
      <c r="Q357" s="233">
        <v>0</v>
      </c>
      <c r="R357" s="233">
        <f>Q357*H357</f>
        <v>0</v>
      </c>
      <c r="S357" s="233">
        <v>0</v>
      </c>
      <c r="T357" s="234">
        <f>S357*H357</f>
        <v>0</v>
      </c>
      <c r="AR357" s="24" t="s">
        <v>318</v>
      </c>
      <c r="AT357" s="24" t="s">
        <v>347</v>
      </c>
      <c r="AU357" s="24" t="s">
        <v>86</v>
      </c>
      <c r="AY357" s="24" t="s">
        <v>273</v>
      </c>
      <c r="BE357" s="235">
        <f>IF(N357="základní",J357,0)</f>
        <v>0</v>
      </c>
      <c r="BF357" s="235">
        <f>IF(N357="snížená",J357,0)</f>
        <v>0</v>
      </c>
      <c r="BG357" s="235">
        <f>IF(N357="zákl. přenesená",J357,0)</f>
        <v>0</v>
      </c>
      <c r="BH357" s="235">
        <f>IF(N357="sníž. přenesená",J357,0)</f>
        <v>0</v>
      </c>
      <c r="BI357" s="235">
        <f>IF(N357="nulová",J357,0)</f>
        <v>0</v>
      </c>
      <c r="BJ357" s="24" t="s">
        <v>84</v>
      </c>
      <c r="BK357" s="235">
        <f>ROUND(I357*H357,2)</f>
        <v>0</v>
      </c>
      <c r="BL357" s="24" t="s">
        <v>280</v>
      </c>
      <c r="BM357" s="24" t="s">
        <v>2283</v>
      </c>
    </row>
    <row r="358" spans="2:47" s="1" customFormat="1" ht="13.5">
      <c r="B358" s="47"/>
      <c r="C358" s="75"/>
      <c r="D358" s="236" t="s">
        <v>352</v>
      </c>
      <c r="E358" s="75"/>
      <c r="F358" s="237" t="s">
        <v>2284</v>
      </c>
      <c r="G358" s="75"/>
      <c r="H358" s="75"/>
      <c r="I358" s="194"/>
      <c r="J358" s="75"/>
      <c r="K358" s="75"/>
      <c r="L358" s="73"/>
      <c r="M358" s="238"/>
      <c r="N358" s="48"/>
      <c r="O358" s="48"/>
      <c r="P358" s="48"/>
      <c r="Q358" s="48"/>
      <c r="R358" s="48"/>
      <c r="S358" s="48"/>
      <c r="T358" s="96"/>
      <c r="AT358" s="24" t="s">
        <v>352</v>
      </c>
      <c r="AU358" s="24" t="s">
        <v>86</v>
      </c>
    </row>
    <row r="359" spans="2:51" s="11" customFormat="1" ht="13.5">
      <c r="B359" s="239"/>
      <c r="C359" s="240"/>
      <c r="D359" s="236" t="s">
        <v>304</v>
      </c>
      <c r="E359" s="240"/>
      <c r="F359" s="242" t="s">
        <v>2285</v>
      </c>
      <c r="G359" s="240"/>
      <c r="H359" s="243">
        <v>656.64</v>
      </c>
      <c r="I359" s="244"/>
      <c r="J359" s="240"/>
      <c r="K359" s="240"/>
      <c r="L359" s="245"/>
      <c r="M359" s="246"/>
      <c r="N359" s="247"/>
      <c r="O359" s="247"/>
      <c r="P359" s="247"/>
      <c r="Q359" s="247"/>
      <c r="R359" s="247"/>
      <c r="S359" s="247"/>
      <c r="T359" s="248"/>
      <c r="AT359" s="249" t="s">
        <v>304</v>
      </c>
      <c r="AU359" s="249" t="s">
        <v>86</v>
      </c>
      <c r="AV359" s="11" t="s">
        <v>86</v>
      </c>
      <c r="AW359" s="11" t="s">
        <v>6</v>
      </c>
      <c r="AX359" s="11" t="s">
        <v>84</v>
      </c>
      <c r="AY359" s="249" t="s">
        <v>273</v>
      </c>
    </row>
    <row r="360" spans="2:65" s="1" customFormat="1" ht="38.25" customHeight="1">
      <c r="B360" s="47"/>
      <c r="C360" s="224" t="s">
        <v>557</v>
      </c>
      <c r="D360" s="224" t="s">
        <v>275</v>
      </c>
      <c r="E360" s="225" t="s">
        <v>2286</v>
      </c>
      <c r="F360" s="226" t="s">
        <v>2287</v>
      </c>
      <c r="G360" s="227" t="s">
        <v>295</v>
      </c>
      <c r="H360" s="228">
        <v>416.2</v>
      </c>
      <c r="I360" s="229"/>
      <c r="J360" s="230">
        <f>ROUND(I360*H360,2)</f>
        <v>0</v>
      </c>
      <c r="K360" s="226" t="s">
        <v>279</v>
      </c>
      <c r="L360" s="73"/>
      <c r="M360" s="231" t="s">
        <v>21</v>
      </c>
      <c r="N360" s="232" t="s">
        <v>47</v>
      </c>
      <c r="O360" s="48"/>
      <c r="P360" s="233">
        <f>O360*H360</f>
        <v>0</v>
      </c>
      <c r="Q360" s="233">
        <v>0</v>
      </c>
      <c r="R360" s="233">
        <f>Q360*H360</f>
        <v>0</v>
      </c>
      <c r="S360" s="233">
        <v>0</v>
      </c>
      <c r="T360" s="234">
        <f>S360*H360</f>
        <v>0</v>
      </c>
      <c r="AR360" s="24" t="s">
        <v>280</v>
      </c>
      <c r="AT360" s="24" t="s">
        <v>275</v>
      </c>
      <c r="AU360" s="24" t="s">
        <v>86</v>
      </c>
      <c r="AY360" s="24" t="s">
        <v>273</v>
      </c>
      <c r="BE360" s="235">
        <f>IF(N360="základní",J360,0)</f>
        <v>0</v>
      </c>
      <c r="BF360" s="235">
        <f>IF(N360="snížená",J360,0)</f>
        <v>0</v>
      </c>
      <c r="BG360" s="235">
        <f>IF(N360="zákl. přenesená",J360,0)</f>
        <v>0</v>
      </c>
      <c r="BH360" s="235">
        <f>IF(N360="sníž. přenesená",J360,0)</f>
        <v>0</v>
      </c>
      <c r="BI360" s="235">
        <f>IF(N360="nulová",J360,0)</f>
        <v>0</v>
      </c>
      <c r="BJ360" s="24" t="s">
        <v>84</v>
      </c>
      <c r="BK360" s="235">
        <f>ROUND(I360*H360,2)</f>
        <v>0</v>
      </c>
      <c r="BL360" s="24" t="s">
        <v>280</v>
      </c>
      <c r="BM360" s="24" t="s">
        <v>2288</v>
      </c>
    </row>
    <row r="361" spans="2:47" s="1" customFormat="1" ht="13.5">
      <c r="B361" s="47"/>
      <c r="C361" s="75"/>
      <c r="D361" s="236" t="s">
        <v>282</v>
      </c>
      <c r="E361" s="75"/>
      <c r="F361" s="237" t="s">
        <v>2289</v>
      </c>
      <c r="G361" s="75"/>
      <c r="H361" s="75"/>
      <c r="I361" s="194"/>
      <c r="J361" s="75"/>
      <c r="K361" s="75"/>
      <c r="L361" s="73"/>
      <c r="M361" s="238"/>
      <c r="N361" s="48"/>
      <c r="O361" s="48"/>
      <c r="P361" s="48"/>
      <c r="Q361" s="48"/>
      <c r="R361" s="48"/>
      <c r="S361" s="48"/>
      <c r="T361" s="96"/>
      <c r="AT361" s="24" t="s">
        <v>282</v>
      </c>
      <c r="AU361" s="24" t="s">
        <v>86</v>
      </c>
    </row>
    <row r="362" spans="2:51" s="11" customFormat="1" ht="13.5">
      <c r="B362" s="239"/>
      <c r="C362" s="240"/>
      <c r="D362" s="236" t="s">
        <v>304</v>
      </c>
      <c r="E362" s="241" t="s">
        <v>21</v>
      </c>
      <c r="F362" s="242" t="s">
        <v>2290</v>
      </c>
      <c r="G362" s="240"/>
      <c r="H362" s="243">
        <v>50.8</v>
      </c>
      <c r="I362" s="244"/>
      <c r="J362" s="240"/>
      <c r="K362" s="240"/>
      <c r="L362" s="245"/>
      <c r="M362" s="246"/>
      <c r="N362" s="247"/>
      <c r="O362" s="247"/>
      <c r="P362" s="247"/>
      <c r="Q362" s="247"/>
      <c r="R362" s="247"/>
      <c r="S362" s="247"/>
      <c r="T362" s="248"/>
      <c r="AT362" s="249" t="s">
        <v>304</v>
      </c>
      <c r="AU362" s="249" t="s">
        <v>86</v>
      </c>
      <c r="AV362" s="11" t="s">
        <v>86</v>
      </c>
      <c r="AW362" s="11" t="s">
        <v>40</v>
      </c>
      <c r="AX362" s="11" t="s">
        <v>76</v>
      </c>
      <c r="AY362" s="249" t="s">
        <v>273</v>
      </c>
    </row>
    <row r="363" spans="2:51" s="11" customFormat="1" ht="13.5">
      <c r="B363" s="239"/>
      <c r="C363" s="240"/>
      <c r="D363" s="236" t="s">
        <v>304</v>
      </c>
      <c r="E363" s="241" t="s">
        <v>21</v>
      </c>
      <c r="F363" s="242" t="s">
        <v>2291</v>
      </c>
      <c r="G363" s="240"/>
      <c r="H363" s="243">
        <v>166.8</v>
      </c>
      <c r="I363" s="244"/>
      <c r="J363" s="240"/>
      <c r="K363" s="240"/>
      <c r="L363" s="245"/>
      <c r="M363" s="246"/>
      <c r="N363" s="247"/>
      <c r="O363" s="247"/>
      <c r="P363" s="247"/>
      <c r="Q363" s="247"/>
      <c r="R363" s="247"/>
      <c r="S363" s="247"/>
      <c r="T363" s="248"/>
      <c r="AT363" s="249" t="s">
        <v>304</v>
      </c>
      <c r="AU363" s="249" t="s">
        <v>86</v>
      </c>
      <c r="AV363" s="11" t="s">
        <v>86</v>
      </c>
      <c r="AW363" s="11" t="s">
        <v>40</v>
      </c>
      <c r="AX363" s="11" t="s">
        <v>76</v>
      </c>
      <c r="AY363" s="249" t="s">
        <v>273</v>
      </c>
    </row>
    <row r="364" spans="2:51" s="11" customFormat="1" ht="13.5">
      <c r="B364" s="239"/>
      <c r="C364" s="240"/>
      <c r="D364" s="236" t="s">
        <v>304</v>
      </c>
      <c r="E364" s="241" t="s">
        <v>21</v>
      </c>
      <c r="F364" s="242" t="s">
        <v>2292</v>
      </c>
      <c r="G364" s="240"/>
      <c r="H364" s="243">
        <v>42</v>
      </c>
      <c r="I364" s="244"/>
      <c r="J364" s="240"/>
      <c r="K364" s="240"/>
      <c r="L364" s="245"/>
      <c r="M364" s="246"/>
      <c r="N364" s="247"/>
      <c r="O364" s="247"/>
      <c r="P364" s="247"/>
      <c r="Q364" s="247"/>
      <c r="R364" s="247"/>
      <c r="S364" s="247"/>
      <c r="T364" s="248"/>
      <c r="AT364" s="249" t="s">
        <v>304</v>
      </c>
      <c r="AU364" s="249" t="s">
        <v>86</v>
      </c>
      <c r="AV364" s="11" t="s">
        <v>86</v>
      </c>
      <c r="AW364" s="11" t="s">
        <v>40</v>
      </c>
      <c r="AX364" s="11" t="s">
        <v>76</v>
      </c>
      <c r="AY364" s="249" t="s">
        <v>273</v>
      </c>
    </row>
    <row r="365" spans="2:51" s="11" customFormat="1" ht="13.5">
      <c r="B365" s="239"/>
      <c r="C365" s="240"/>
      <c r="D365" s="236" t="s">
        <v>304</v>
      </c>
      <c r="E365" s="241" t="s">
        <v>21</v>
      </c>
      <c r="F365" s="242" t="s">
        <v>2293</v>
      </c>
      <c r="G365" s="240"/>
      <c r="H365" s="243">
        <v>57.2</v>
      </c>
      <c r="I365" s="244"/>
      <c r="J365" s="240"/>
      <c r="K365" s="240"/>
      <c r="L365" s="245"/>
      <c r="M365" s="246"/>
      <c r="N365" s="247"/>
      <c r="O365" s="247"/>
      <c r="P365" s="247"/>
      <c r="Q365" s="247"/>
      <c r="R365" s="247"/>
      <c r="S365" s="247"/>
      <c r="T365" s="248"/>
      <c r="AT365" s="249" t="s">
        <v>304</v>
      </c>
      <c r="AU365" s="249" t="s">
        <v>86</v>
      </c>
      <c r="AV365" s="11" t="s">
        <v>86</v>
      </c>
      <c r="AW365" s="11" t="s">
        <v>40</v>
      </c>
      <c r="AX365" s="11" t="s">
        <v>76</v>
      </c>
      <c r="AY365" s="249" t="s">
        <v>273</v>
      </c>
    </row>
    <row r="366" spans="2:51" s="11" customFormat="1" ht="13.5">
      <c r="B366" s="239"/>
      <c r="C366" s="240"/>
      <c r="D366" s="236" t="s">
        <v>304</v>
      </c>
      <c r="E366" s="241" t="s">
        <v>21</v>
      </c>
      <c r="F366" s="242" t="s">
        <v>2294</v>
      </c>
      <c r="G366" s="240"/>
      <c r="H366" s="243">
        <v>82</v>
      </c>
      <c r="I366" s="244"/>
      <c r="J366" s="240"/>
      <c r="K366" s="240"/>
      <c r="L366" s="245"/>
      <c r="M366" s="246"/>
      <c r="N366" s="247"/>
      <c r="O366" s="247"/>
      <c r="P366" s="247"/>
      <c r="Q366" s="247"/>
      <c r="R366" s="247"/>
      <c r="S366" s="247"/>
      <c r="T366" s="248"/>
      <c r="AT366" s="249" t="s">
        <v>304</v>
      </c>
      <c r="AU366" s="249" t="s">
        <v>86</v>
      </c>
      <c r="AV366" s="11" t="s">
        <v>86</v>
      </c>
      <c r="AW366" s="11" t="s">
        <v>40</v>
      </c>
      <c r="AX366" s="11" t="s">
        <v>76</v>
      </c>
      <c r="AY366" s="249" t="s">
        <v>273</v>
      </c>
    </row>
    <row r="367" spans="2:51" s="11" customFormat="1" ht="13.5">
      <c r="B367" s="239"/>
      <c r="C367" s="240"/>
      <c r="D367" s="236" t="s">
        <v>304</v>
      </c>
      <c r="E367" s="241" t="s">
        <v>21</v>
      </c>
      <c r="F367" s="242" t="s">
        <v>2295</v>
      </c>
      <c r="G367" s="240"/>
      <c r="H367" s="243">
        <v>17.4</v>
      </c>
      <c r="I367" s="244"/>
      <c r="J367" s="240"/>
      <c r="K367" s="240"/>
      <c r="L367" s="245"/>
      <c r="M367" s="246"/>
      <c r="N367" s="247"/>
      <c r="O367" s="247"/>
      <c r="P367" s="247"/>
      <c r="Q367" s="247"/>
      <c r="R367" s="247"/>
      <c r="S367" s="247"/>
      <c r="T367" s="248"/>
      <c r="AT367" s="249" t="s">
        <v>304</v>
      </c>
      <c r="AU367" s="249" t="s">
        <v>86</v>
      </c>
      <c r="AV367" s="11" t="s">
        <v>86</v>
      </c>
      <c r="AW367" s="11" t="s">
        <v>40</v>
      </c>
      <c r="AX367" s="11" t="s">
        <v>76</v>
      </c>
      <c r="AY367" s="249" t="s">
        <v>273</v>
      </c>
    </row>
    <row r="368" spans="2:51" s="12" customFormat="1" ht="13.5">
      <c r="B368" s="250"/>
      <c r="C368" s="251"/>
      <c r="D368" s="236" t="s">
        <v>304</v>
      </c>
      <c r="E368" s="252" t="s">
        <v>21</v>
      </c>
      <c r="F368" s="253" t="s">
        <v>338</v>
      </c>
      <c r="G368" s="251"/>
      <c r="H368" s="254">
        <v>416.2</v>
      </c>
      <c r="I368" s="255"/>
      <c r="J368" s="251"/>
      <c r="K368" s="251"/>
      <c r="L368" s="256"/>
      <c r="M368" s="257"/>
      <c r="N368" s="258"/>
      <c r="O368" s="258"/>
      <c r="P368" s="258"/>
      <c r="Q368" s="258"/>
      <c r="R368" s="258"/>
      <c r="S368" s="258"/>
      <c r="T368" s="259"/>
      <c r="AT368" s="260" t="s">
        <v>304</v>
      </c>
      <c r="AU368" s="260" t="s">
        <v>86</v>
      </c>
      <c r="AV368" s="12" t="s">
        <v>280</v>
      </c>
      <c r="AW368" s="12" t="s">
        <v>40</v>
      </c>
      <c r="AX368" s="12" t="s">
        <v>84</v>
      </c>
      <c r="AY368" s="260" t="s">
        <v>273</v>
      </c>
    </row>
    <row r="369" spans="2:65" s="1" customFormat="1" ht="25.5" customHeight="1">
      <c r="B369" s="47"/>
      <c r="C369" s="224" t="s">
        <v>190</v>
      </c>
      <c r="D369" s="224" t="s">
        <v>275</v>
      </c>
      <c r="E369" s="225" t="s">
        <v>408</v>
      </c>
      <c r="F369" s="226" t="s">
        <v>409</v>
      </c>
      <c r="G369" s="227" t="s">
        <v>295</v>
      </c>
      <c r="H369" s="228">
        <v>416.2</v>
      </c>
      <c r="I369" s="229"/>
      <c r="J369" s="230">
        <f>ROUND(I369*H369,2)</f>
        <v>0</v>
      </c>
      <c r="K369" s="226" t="s">
        <v>279</v>
      </c>
      <c r="L369" s="73"/>
      <c r="M369" s="231" t="s">
        <v>21</v>
      </c>
      <c r="N369" s="232" t="s">
        <v>47</v>
      </c>
      <c r="O369" s="48"/>
      <c r="P369" s="233">
        <f>O369*H369</f>
        <v>0</v>
      </c>
      <c r="Q369" s="233">
        <v>0</v>
      </c>
      <c r="R369" s="233">
        <f>Q369*H369</f>
        <v>0</v>
      </c>
      <c r="S369" s="233">
        <v>0</v>
      </c>
      <c r="T369" s="234">
        <f>S369*H369</f>
        <v>0</v>
      </c>
      <c r="AR369" s="24" t="s">
        <v>280</v>
      </c>
      <c r="AT369" s="24" t="s">
        <v>275</v>
      </c>
      <c r="AU369" s="24" t="s">
        <v>86</v>
      </c>
      <c r="AY369" s="24" t="s">
        <v>273</v>
      </c>
      <c r="BE369" s="235">
        <f>IF(N369="základní",J369,0)</f>
        <v>0</v>
      </c>
      <c r="BF369" s="235">
        <f>IF(N369="snížená",J369,0)</f>
        <v>0</v>
      </c>
      <c r="BG369" s="235">
        <f>IF(N369="zákl. přenesená",J369,0)</f>
        <v>0</v>
      </c>
      <c r="BH369" s="235">
        <f>IF(N369="sníž. přenesená",J369,0)</f>
        <v>0</v>
      </c>
      <c r="BI369" s="235">
        <f>IF(N369="nulová",J369,0)</f>
        <v>0</v>
      </c>
      <c r="BJ369" s="24" t="s">
        <v>84</v>
      </c>
      <c r="BK369" s="235">
        <f>ROUND(I369*H369,2)</f>
        <v>0</v>
      </c>
      <c r="BL369" s="24" t="s">
        <v>280</v>
      </c>
      <c r="BM369" s="24" t="s">
        <v>2296</v>
      </c>
    </row>
    <row r="370" spans="2:47" s="1" customFormat="1" ht="13.5">
      <c r="B370" s="47"/>
      <c r="C370" s="75"/>
      <c r="D370" s="236" t="s">
        <v>282</v>
      </c>
      <c r="E370" s="75"/>
      <c r="F370" s="237" t="s">
        <v>411</v>
      </c>
      <c r="G370" s="75"/>
      <c r="H370" s="75"/>
      <c r="I370" s="194"/>
      <c r="J370" s="75"/>
      <c r="K370" s="75"/>
      <c r="L370" s="73"/>
      <c r="M370" s="238"/>
      <c r="N370" s="48"/>
      <c r="O370" s="48"/>
      <c r="P370" s="48"/>
      <c r="Q370" s="48"/>
      <c r="R370" s="48"/>
      <c r="S370" s="48"/>
      <c r="T370" s="96"/>
      <c r="AT370" s="24" t="s">
        <v>282</v>
      </c>
      <c r="AU370" s="24" t="s">
        <v>86</v>
      </c>
    </row>
    <row r="371" spans="2:65" s="1" customFormat="1" ht="16.5" customHeight="1">
      <c r="B371" s="47"/>
      <c r="C371" s="261" t="s">
        <v>566</v>
      </c>
      <c r="D371" s="261" t="s">
        <v>347</v>
      </c>
      <c r="E371" s="262" t="s">
        <v>413</v>
      </c>
      <c r="F371" s="263" t="s">
        <v>414</v>
      </c>
      <c r="G371" s="264" t="s">
        <v>415</v>
      </c>
      <c r="H371" s="265">
        <v>6.243</v>
      </c>
      <c r="I371" s="266"/>
      <c r="J371" s="267">
        <f>ROUND(I371*H371,2)</f>
        <v>0</v>
      </c>
      <c r="K371" s="263" t="s">
        <v>279</v>
      </c>
      <c r="L371" s="268"/>
      <c r="M371" s="269" t="s">
        <v>21</v>
      </c>
      <c r="N371" s="270" t="s">
        <v>47</v>
      </c>
      <c r="O371" s="48"/>
      <c r="P371" s="233">
        <f>O371*H371</f>
        <v>0</v>
      </c>
      <c r="Q371" s="233">
        <v>0.001</v>
      </c>
      <c r="R371" s="233">
        <f>Q371*H371</f>
        <v>0.006243</v>
      </c>
      <c r="S371" s="233">
        <v>0</v>
      </c>
      <c r="T371" s="234">
        <f>S371*H371</f>
        <v>0</v>
      </c>
      <c r="AR371" s="24" t="s">
        <v>318</v>
      </c>
      <c r="AT371" s="24" t="s">
        <v>347</v>
      </c>
      <c r="AU371" s="24" t="s">
        <v>86</v>
      </c>
      <c r="AY371" s="24" t="s">
        <v>273</v>
      </c>
      <c r="BE371" s="235">
        <f>IF(N371="základní",J371,0)</f>
        <v>0</v>
      </c>
      <c r="BF371" s="235">
        <f>IF(N371="snížená",J371,0)</f>
        <v>0</v>
      </c>
      <c r="BG371" s="235">
        <f>IF(N371="zákl. přenesená",J371,0)</f>
        <v>0</v>
      </c>
      <c r="BH371" s="235">
        <f>IF(N371="sníž. přenesená",J371,0)</f>
        <v>0</v>
      </c>
      <c r="BI371" s="235">
        <f>IF(N371="nulová",J371,0)</f>
        <v>0</v>
      </c>
      <c r="BJ371" s="24" t="s">
        <v>84</v>
      </c>
      <c r="BK371" s="235">
        <f>ROUND(I371*H371,2)</f>
        <v>0</v>
      </c>
      <c r="BL371" s="24" t="s">
        <v>280</v>
      </c>
      <c r="BM371" s="24" t="s">
        <v>2297</v>
      </c>
    </row>
    <row r="372" spans="2:51" s="11" customFormat="1" ht="13.5">
      <c r="B372" s="239"/>
      <c r="C372" s="240"/>
      <c r="D372" s="236" t="s">
        <v>304</v>
      </c>
      <c r="E372" s="240"/>
      <c r="F372" s="242" t="s">
        <v>2298</v>
      </c>
      <c r="G372" s="240"/>
      <c r="H372" s="243">
        <v>6.243</v>
      </c>
      <c r="I372" s="244"/>
      <c r="J372" s="240"/>
      <c r="K372" s="240"/>
      <c r="L372" s="245"/>
      <c r="M372" s="246"/>
      <c r="N372" s="247"/>
      <c r="O372" s="247"/>
      <c r="P372" s="247"/>
      <c r="Q372" s="247"/>
      <c r="R372" s="247"/>
      <c r="S372" s="247"/>
      <c r="T372" s="248"/>
      <c r="AT372" s="249" t="s">
        <v>304</v>
      </c>
      <c r="AU372" s="249" t="s">
        <v>86</v>
      </c>
      <c r="AV372" s="11" t="s">
        <v>86</v>
      </c>
      <c r="AW372" s="11" t="s">
        <v>6</v>
      </c>
      <c r="AX372" s="11" t="s">
        <v>84</v>
      </c>
      <c r="AY372" s="249" t="s">
        <v>273</v>
      </c>
    </row>
    <row r="373" spans="2:65" s="1" customFormat="1" ht="25.5" customHeight="1">
      <c r="B373" s="47"/>
      <c r="C373" s="224" t="s">
        <v>570</v>
      </c>
      <c r="D373" s="224" t="s">
        <v>275</v>
      </c>
      <c r="E373" s="225" t="s">
        <v>2299</v>
      </c>
      <c r="F373" s="226" t="s">
        <v>2300</v>
      </c>
      <c r="G373" s="227" t="s">
        <v>278</v>
      </c>
      <c r="H373" s="228">
        <v>1</v>
      </c>
      <c r="I373" s="229"/>
      <c r="J373" s="230">
        <f>ROUND(I373*H373,2)</f>
        <v>0</v>
      </c>
      <c r="K373" s="226" t="s">
        <v>279</v>
      </c>
      <c r="L373" s="73"/>
      <c r="M373" s="231" t="s">
        <v>21</v>
      </c>
      <c r="N373" s="232" t="s">
        <v>47</v>
      </c>
      <c r="O373" s="48"/>
      <c r="P373" s="233">
        <f>O373*H373</f>
        <v>0</v>
      </c>
      <c r="Q373" s="233">
        <v>0</v>
      </c>
      <c r="R373" s="233">
        <f>Q373*H373</f>
        <v>0</v>
      </c>
      <c r="S373" s="233">
        <v>0</v>
      </c>
      <c r="T373" s="234">
        <f>S373*H373</f>
        <v>0</v>
      </c>
      <c r="AR373" s="24" t="s">
        <v>280</v>
      </c>
      <c r="AT373" s="24" t="s">
        <v>275</v>
      </c>
      <c r="AU373" s="24" t="s">
        <v>86</v>
      </c>
      <c r="AY373" s="24" t="s">
        <v>273</v>
      </c>
      <c r="BE373" s="235">
        <f>IF(N373="základní",J373,0)</f>
        <v>0</v>
      </c>
      <c r="BF373" s="235">
        <f>IF(N373="snížená",J373,0)</f>
        <v>0</v>
      </c>
      <c r="BG373" s="235">
        <f>IF(N373="zákl. přenesená",J373,0)</f>
        <v>0</v>
      </c>
      <c r="BH373" s="235">
        <f>IF(N373="sníž. přenesená",J373,0)</f>
        <v>0</v>
      </c>
      <c r="BI373" s="235">
        <f>IF(N373="nulová",J373,0)</f>
        <v>0</v>
      </c>
      <c r="BJ373" s="24" t="s">
        <v>84</v>
      </c>
      <c r="BK373" s="235">
        <f>ROUND(I373*H373,2)</f>
        <v>0</v>
      </c>
      <c r="BL373" s="24" t="s">
        <v>280</v>
      </c>
      <c r="BM373" s="24" t="s">
        <v>2301</v>
      </c>
    </row>
    <row r="374" spans="2:47" s="1" customFormat="1" ht="13.5">
      <c r="B374" s="47"/>
      <c r="C374" s="75"/>
      <c r="D374" s="236" t="s">
        <v>352</v>
      </c>
      <c r="E374" s="75"/>
      <c r="F374" s="237" t="s">
        <v>2302</v>
      </c>
      <c r="G374" s="75"/>
      <c r="H374" s="75"/>
      <c r="I374" s="194"/>
      <c r="J374" s="75"/>
      <c r="K374" s="75"/>
      <c r="L374" s="73"/>
      <c r="M374" s="238"/>
      <c r="N374" s="48"/>
      <c r="O374" s="48"/>
      <c r="P374" s="48"/>
      <c r="Q374" s="48"/>
      <c r="R374" s="48"/>
      <c r="S374" s="48"/>
      <c r="T374" s="96"/>
      <c r="AT374" s="24" t="s">
        <v>352</v>
      </c>
      <c r="AU374" s="24" t="s">
        <v>86</v>
      </c>
    </row>
    <row r="375" spans="2:65" s="1" customFormat="1" ht="25.5" customHeight="1">
      <c r="B375" s="47"/>
      <c r="C375" s="224" t="s">
        <v>576</v>
      </c>
      <c r="D375" s="224" t="s">
        <v>275</v>
      </c>
      <c r="E375" s="225" t="s">
        <v>2303</v>
      </c>
      <c r="F375" s="226" t="s">
        <v>2304</v>
      </c>
      <c r="G375" s="227" t="s">
        <v>278</v>
      </c>
      <c r="H375" s="228">
        <v>1</v>
      </c>
      <c r="I375" s="229"/>
      <c r="J375" s="230">
        <f>ROUND(I375*H375,2)</f>
        <v>0</v>
      </c>
      <c r="K375" s="226" t="s">
        <v>279</v>
      </c>
      <c r="L375" s="73"/>
      <c r="M375" s="231" t="s">
        <v>21</v>
      </c>
      <c r="N375" s="232" t="s">
        <v>47</v>
      </c>
      <c r="O375" s="48"/>
      <c r="P375" s="233">
        <f>O375*H375</f>
        <v>0</v>
      </c>
      <c r="Q375" s="233">
        <v>0</v>
      </c>
      <c r="R375" s="233">
        <f>Q375*H375</f>
        <v>0</v>
      </c>
      <c r="S375" s="233">
        <v>0</v>
      </c>
      <c r="T375" s="234">
        <f>S375*H375</f>
        <v>0</v>
      </c>
      <c r="AR375" s="24" t="s">
        <v>280</v>
      </c>
      <c r="AT375" s="24" t="s">
        <v>275</v>
      </c>
      <c r="AU375" s="24" t="s">
        <v>86</v>
      </c>
      <c r="AY375" s="24" t="s">
        <v>273</v>
      </c>
      <c r="BE375" s="235">
        <f>IF(N375="základní",J375,0)</f>
        <v>0</v>
      </c>
      <c r="BF375" s="235">
        <f>IF(N375="snížená",J375,0)</f>
        <v>0</v>
      </c>
      <c r="BG375" s="235">
        <f>IF(N375="zákl. přenesená",J375,0)</f>
        <v>0</v>
      </c>
      <c r="BH375" s="235">
        <f>IF(N375="sníž. přenesená",J375,0)</f>
        <v>0</v>
      </c>
      <c r="BI375" s="235">
        <f>IF(N375="nulová",J375,0)</f>
        <v>0</v>
      </c>
      <c r="BJ375" s="24" t="s">
        <v>84</v>
      </c>
      <c r="BK375" s="235">
        <f>ROUND(I375*H375,2)</f>
        <v>0</v>
      </c>
      <c r="BL375" s="24" t="s">
        <v>280</v>
      </c>
      <c r="BM375" s="24" t="s">
        <v>2305</v>
      </c>
    </row>
    <row r="376" spans="2:47" s="1" customFormat="1" ht="13.5">
      <c r="B376" s="47"/>
      <c r="C376" s="75"/>
      <c r="D376" s="236" t="s">
        <v>352</v>
      </c>
      <c r="E376" s="75"/>
      <c r="F376" s="237" t="s">
        <v>2302</v>
      </c>
      <c r="G376" s="75"/>
      <c r="H376" s="75"/>
      <c r="I376" s="194"/>
      <c r="J376" s="75"/>
      <c r="K376" s="75"/>
      <c r="L376" s="73"/>
      <c r="M376" s="238"/>
      <c r="N376" s="48"/>
      <c r="O376" s="48"/>
      <c r="P376" s="48"/>
      <c r="Q376" s="48"/>
      <c r="R376" s="48"/>
      <c r="S376" s="48"/>
      <c r="T376" s="96"/>
      <c r="AT376" s="24" t="s">
        <v>352</v>
      </c>
      <c r="AU376" s="24" t="s">
        <v>86</v>
      </c>
    </row>
    <row r="377" spans="2:65" s="1" customFormat="1" ht="25.5" customHeight="1">
      <c r="B377" s="47"/>
      <c r="C377" s="224" t="s">
        <v>580</v>
      </c>
      <c r="D377" s="224" t="s">
        <v>275</v>
      </c>
      <c r="E377" s="225" t="s">
        <v>2306</v>
      </c>
      <c r="F377" s="226" t="s">
        <v>2307</v>
      </c>
      <c r="G377" s="227" t="s">
        <v>278</v>
      </c>
      <c r="H377" s="228">
        <v>1</v>
      </c>
      <c r="I377" s="229"/>
      <c r="J377" s="230">
        <f>ROUND(I377*H377,2)</f>
        <v>0</v>
      </c>
      <c r="K377" s="226" t="s">
        <v>279</v>
      </c>
      <c r="L377" s="73"/>
      <c r="M377" s="231" t="s">
        <v>21</v>
      </c>
      <c r="N377" s="232" t="s">
        <v>47</v>
      </c>
      <c r="O377" s="48"/>
      <c r="P377" s="233">
        <f>O377*H377</f>
        <v>0</v>
      </c>
      <c r="Q377" s="233">
        <v>0</v>
      </c>
      <c r="R377" s="233">
        <f>Q377*H377</f>
        <v>0</v>
      </c>
      <c r="S377" s="233">
        <v>0</v>
      </c>
      <c r="T377" s="234">
        <f>S377*H377</f>
        <v>0</v>
      </c>
      <c r="AR377" s="24" t="s">
        <v>280</v>
      </c>
      <c r="AT377" s="24" t="s">
        <v>275</v>
      </c>
      <c r="AU377" s="24" t="s">
        <v>86</v>
      </c>
      <c r="AY377" s="24" t="s">
        <v>273</v>
      </c>
      <c r="BE377" s="235">
        <f>IF(N377="základní",J377,0)</f>
        <v>0</v>
      </c>
      <c r="BF377" s="235">
        <f>IF(N377="snížená",J377,0)</f>
        <v>0</v>
      </c>
      <c r="BG377" s="235">
        <f>IF(N377="zákl. přenesená",J377,0)</f>
        <v>0</v>
      </c>
      <c r="BH377" s="235">
        <f>IF(N377="sníž. přenesená",J377,0)</f>
        <v>0</v>
      </c>
      <c r="BI377" s="235">
        <f>IF(N377="nulová",J377,0)</f>
        <v>0</v>
      </c>
      <c r="BJ377" s="24" t="s">
        <v>84</v>
      </c>
      <c r="BK377" s="235">
        <f>ROUND(I377*H377,2)</f>
        <v>0</v>
      </c>
      <c r="BL377" s="24" t="s">
        <v>280</v>
      </c>
      <c r="BM377" s="24" t="s">
        <v>2308</v>
      </c>
    </row>
    <row r="378" spans="2:47" s="1" customFormat="1" ht="13.5">
      <c r="B378" s="47"/>
      <c r="C378" s="75"/>
      <c r="D378" s="236" t="s">
        <v>352</v>
      </c>
      <c r="E378" s="75"/>
      <c r="F378" s="237" t="s">
        <v>2302</v>
      </c>
      <c r="G378" s="75"/>
      <c r="H378" s="75"/>
      <c r="I378" s="194"/>
      <c r="J378" s="75"/>
      <c r="K378" s="75"/>
      <c r="L378" s="73"/>
      <c r="M378" s="238"/>
      <c r="N378" s="48"/>
      <c r="O378" s="48"/>
      <c r="P378" s="48"/>
      <c r="Q378" s="48"/>
      <c r="R378" s="48"/>
      <c r="S378" s="48"/>
      <c r="T378" s="96"/>
      <c r="AT378" s="24" t="s">
        <v>352</v>
      </c>
      <c r="AU378" s="24" t="s">
        <v>86</v>
      </c>
    </row>
    <row r="379" spans="2:65" s="1" customFormat="1" ht="25.5" customHeight="1">
      <c r="B379" s="47"/>
      <c r="C379" s="224" t="s">
        <v>585</v>
      </c>
      <c r="D379" s="224" t="s">
        <v>275</v>
      </c>
      <c r="E379" s="225" t="s">
        <v>2309</v>
      </c>
      <c r="F379" s="226" t="s">
        <v>2310</v>
      </c>
      <c r="G379" s="227" t="s">
        <v>278</v>
      </c>
      <c r="H379" s="228">
        <v>1</v>
      </c>
      <c r="I379" s="229"/>
      <c r="J379" s="230">
        <f>ROUND(I379*H379,2)</f>
        <v>0</v>
      </c>
      <c r="K379" s="226" t="s">
        <v>279</v>
      </c>
      <c r="L379" s="73"/>
      <c r="M379" s="231" t="s">
        <v>21</v>
      </c>
      <c r="N379" s="232" t="s">
        <v>47</v>
      </c>
      <c r="O379" s="48"/>
      <c r="P379" s="233">
        <f>O379*H379</f>
        <v>0</v>
      </c>
      <c r="Q379" s="233">
        <v>0.00119</v>
      </c>
      <c r="R379" s="233">
        <f>Q379*H379</f>
        <v>0.00119</v>
      </c>
      <c r="S379" s="233">
        <v>0</v>
      </c>
      <c r="T379" s="234">
        <f>S379*H379</f>
        <v>0</v>
      </c>
      <c r="AR379" s="24" t="s">
        <v>280</v>
      </c>
      <c r="AT379" s="24" t="s">
        <v>275</v>
      </c>
      <c r="AU379" s="24" t="s">
        <v>86</v>
      </c>
      <c r="AY379" s="24" t="s">
        <v>273</v>
      </c>
      <c r="BE379" s="235">
        <f>IF(N379="základní",J379,0)</f>
        <v>0</v>
      </c>
      <c r="BF379" s="235">
        <f>IF(N379="snížená",J379,0)</f>
        <v>0</v>
      </c>
      <c r="BG379" s="235">
        <f>IF(N379="zákl. přenesená",J379,0)</f>
        <v>0</v>
      </c>
      <c r="BH379" s="235">
        <f>IF(N379="sníž. přenesená",J379,0)</f>
        <v>0</v>
      </c>
      <c r="BI379" s="235">
        <f>IF(N379="nulová",J379,0)</f>
        <v>0</v>
      </c>
      <c r="BJ379" s="24" t="s">
        <v>84</v>
      </c>
      <c r="BK379" s="235">
        <f>ROUND(I379*H379,2)</f>
        <v>0</v>
      </c>
      <c r="BL379" s="24" t="s">
        <v>280</v>
      </c>
      <c r="BM379" s="24" t="s">
        <v>2311</v>
      </c>
    </row>
    <row r="380" spans="2:47" s="1" customFormat="1" ht="13.5">
      <c r="B380" s="47"/>
      <c r="C380" s="75"/>
      <c r="D380" s="236" t="s">
        <v>352</v>
      </c>
      <c r="E380" s="75"/>
      <c r="F380" s="237" t="s">
        <v>2302</v>
      </c>
      <c r="G380" s="75"/>
      <c r="H380" s="75"/>
      <c r="I380" s="194"/>
      <c r="J380" s="75"/>
      <c r="K380" s="75"/>
      <c r="L380" s="73"/>
      <c r="M380" s="238"/>
      <c r="N380" s="48"/>
      <c r="O380" s="48"/>
      <c r="P380" s="48"/>
      <c r="Q380" s="48"/>
      <c r="R380" s="48"/>
      <c r="S380" s="48"/>
      <c r="T380" s="96"/>
      <c r="AT380" s="24" t="s">
        <v>352</v>
      </c>
      <c r="AU380" s="24" t="s">
        <v>86</v>
      </c>
    </row>
    <row r="381" spans="2:65" s="1" customFormat="1" ht="16.5" customHeight="1">
      <c r="B381" s="47"/>
      <c r="C381" s="224" t="s">
        <v>589</v>
      </c>
      <c r="D381" s="224" t="s">
        <v>275</v>
      </c>
      <c r="E381" s="225" t="s">
        <v>2312</v>
      </c>
      <c r="F381" s="226" t="s">
        <v>2313</v>
      </c>
      <c r="G381" s="227" t="s">
        <v>278</v>
      </c>
      <c r="H381" s="228">
        <v>11</v>
      </c>
      <c r="I381" s="229"/>
      <c r="J381" s="230">
        <f>ROUND(I381*H381,2)</f>
        <v>0</v>
      </c>
      <c r="K381" s="226" t="s">
        <v>21</v>
      </c>
      <c r="L381" s="73"/>
      <c r="M381" s="231" t="s">
        <v>21</v>
      </c>
      <c r="N381" s="232" t="s">
        <v>47</v>
      </c>
      <c r="O381" s="48"/>
      <c r="P381" s="233">
        <f>O381*H381</f>
        <v>0</v>
      </c>
      <c r="Q381" s="233">
        <v>0</v>
      </c>
      <c r="R381" s="233">
        <f>Q381*H381</f>
        <v>0</v>
      </c>
      <c r="S381" s="233">
        <v>0</v>
      </c>
      <c r="T381" s="234">
        <f>S381*H381</f>
        <v>0</v>
      </c>
      <c r="AR381" s="24" t="s">
        <v>280</v>
      </c>
      <c r="AT381" s="24" t="s">
        <v>275</v>
      </c>
      <c r="AU381" s="24" t="s">
        <v>86</v>
      </c>
      <c r="AY381" s="24" t="s">
        <v>273</v>
      </c>
      <c r="BE381" s="235">
        <f>IF(N381="základní",J381,0)</f>
        <v>0</v>
      </c>
      <c r="BF381" s="235">
        <f>IF(N381="snížená",J381,0)</f>
        <v>0</v>
      </c>
      <c r="BG381" s="235">
        <f>IF(N381="zákl. přenesená",J381,0)</f>
        <v>0</v>
      </c>
      <c r="BH381" s="235">
        <f>IF(N381="sníž. přenesená",J381,0)</f>
        <v>0</v>
      </c>
      <c r="BI381" s="235">
        <f>IF(N381="nulová",J381,0)</f>
        <v>0</v>
      </c>
      <c r="BJ381" s="24" t="s">
        <v>84</v>
      </c>
      <c r="BK381" s="235">
        <f>ROUND(I381*H381,2)</f>
        <v>0</v>
      </c>
      <c r="BL381" s="24" t="s">
        <v>280</v>
      </c>
      <c r="BM381" s="24" t="s">
        <v>2314</v>
      </c>
    </row>
    <row r="382" spans="2:63" s="10" customFormat="1" ht="29.85" customHeight="1">
      <c r="B382" s="208"/>
      <c r="C382" s="209"/>
      <c r="D382" s="210" t="s">
        <v>75</v>
      </c>
      <c r="E382" s="222" t="s">
        <v>288</v>
      </c>
      <c r="F382" s="222" t="s">
        <v>497</v>
      </c>
      <c r="G382" s="209"/>
      <c r="H382" s="209"/>
      <c r="I382" s="212"/>
      <c r="J382" s="223">
        <f>BK382</f>
        <v>0</v>
      </c>
      <c r="K382" s="209"/>
      <c r="L382" s="214"/>
      <c r="M382" s="215"/>
      <c r="N382" s="216"/>
      <c r="O382" s="216"/>
      <c r="P382" s="217">
        <f>SUM(P383:P394)</f>
        <v>0</v>
      </c>
      <c r="Q382" s="216"/>
      <c r="R382" s="217">
        <f>SUM(R383:R394)</f>
        <v>0</v>
      </c>
      <c r="S382" s="216"/>
      <c r="T382" s="218">
        <f>SUM(T383:T394)</f>
        <v>0</v>
      </c>
      <c r="AR382" s="219" t="s">
        <v>84</v>
      </c>
      <c r="AT382" s="220" t="s">
        <v>75</v>
      </c>
      <c r="AU382" s="220" t="s">
        <v>84</v>
      </c>
      <c r="AY382" s="219" t="s">
        <v>273</v>
      </c>
      <c r="BK382" s="221">
        <f>SUM(BK383:BK394)</f>
        <v>0</v>
      </c>
    </row>
    <row r="383" spans="2:65" s="1" customFormat="1" ht="16.5" customHeight="1">
      <c r="B383" s="47"/>
      <c r="C383" s="224" t="s">
        <v>593</v>
      </c>
      <c r="D383" s="224" t="s">
        <v>275</v>
      </c>
      <c r="E383" s="225" t="s">
        <v>2315</v>
      </c>
      <c r="F383" s="226" t="s">
        <v>2316</v>
      </c>
      <c r="G383" s="227" t="s">
        <v>342</v>
      </c>
      <c r="H383" s="228">
        <v>541</v>
      </c>
      <c r="I383" s="229"/>
      <c r="J383" s="230">
        <f>ROUND(I383*H383,2)</f>
        <v>0</v>
      </c>
      <c r="K383" s="226" t="s">
        <v>279</v>
      </c>
      <c r="L383" s="73"/>
      <c r="M383" s="231" t="s">
        <v>21</v>
      </c>
      <c r="N383" s="232" t="s">
        <v>47</v>
      </c>
      <c r="O383" s="48"/>
      <c r="P383" s="233">
        <f>O383*H383</f>
        <v>0</v>
      </c>
      <c r="Q383" s="233">
        <v>0</v>
      </c>
      <c r="R383" s="233">
        <f>Q383*H383</f>
        <v>0</v>
      </c>
      <c r="S383" s="233">
        <v>0</v>
      </c>
      <c r="T383" s="234">
        <f>S383*H383</f>
        <v>0</v>
      </c>
      <c r="AR383" s="24" t="s">
        <v>280</v>
      </c>
      <c r="AT383" s="24" t="s">
        <v>275</v>
      </c>
      <c r="AU383" s="24" t="s">
        <v>86</v>
      </c>
      <c r="AY383" s="24" t="s">
        <v>273</v>
      </c>
      <c r="BE383" s="235">
        <f>IF(N383="základní",J383,0)</f>
        <v>0</v>
      </c>
      <c r="BF383" s="235">
        <f>IF(N383="snížená",J383,0)</f>
        <v>0</v>
      </c>
      <c r="BG383" s="235">
        <f>IF(N383="zákl. přenesená",J383,0)</f>
        <v>0</v>
      </c>
      <c r="BH383" s="235">
        <f>IF(N383="sníž. přenesená",J383,0)</f>
        <v>0</v>
      </c>
      <c r="BI383" s="235">
        <f>IF(N383="nulová",J383,0)</f>
        <v>0</v>
      </c>
      <c r="BJ383" s="24" t="s">
        <v>84</v>
      </c>
      <c r="BK383" s="235">
        <f>ROUND(I383*H383,2)</f>
        <v>0</v>
      </c>
      <c r="BL383" s="24" t="s">
        <v>280</v>
      </c>
      <c r="BM383" s="24" t="s">
        <v>2317</v>
      </c>
    </row>
    <row r="384" spans="2:47" s="1" customFormat="1" ht="13.5">
      <c r="B384" s="47"/>
      <c r="C384" s="75"/>
      <c r="D384" s="236" t="s">
        <v>282</v>
      </c>
      <c r="E384" s="75"/>
      <c r="F384" s="237" t="s">
        <v>2318</v>
      </c>
      <c r="G384" s="75"/>
      <c r="H384" s="75"/>
      <c r="I384" s="194"/>
      <c r="J384" s="75"/>
      <c r="K384" s="75"/>
      <c r="L384" s="73"/>
      <c r="M384" s="238"/>
      <c r="N384" s="48"/>
      <c r="O384" s="48"/>
      <c r="P384" s="48"/>
      <c r="Q384" s="48"/>
      <c r="R384" s="48"/>
      <c r="S384" s="48"/>
      <c r="T384" s="96"/>
      <c r="AT384" s="24" t="s">
        <v>282</v>
      </c>
      <c r="AU384" s="24" t="s">
        <v>86</v>
      </c>
    </row>
    <row r="385" spans="2:51" s="11" customFormat="1" ht="13.5">
      <c r="B385" s="239"/>
      <c r="C385" s="240"/>
      <c r="D385" s="236" t="s">
        <v>304</v>
      </c>
      <c r="E385" s="241" t="s">
        <v>21</v>
      </c>
      <c r="F385" s="242" t="s">
        <v>2319</v>
      </c>
      <c r="G385" s="240"/>
      <c r="H385" s="243">
        <v>9</v>
      </c>
      <c r="I385" s="244"/>
      <c r="J385" s="240"/>
      <c r="K385" s="240"/>
      <c r="L385" s="245"/>
      <c r="M385" s="246"/>
      <c r="N385" s="247"/>
      <c r="O385" s="247"/>
      <c r="P385" s="247"/>
      <c r="Q385" s="247"/>
      <c r="R385" s="247"/>
      <c r="S385" s="247"/>
      <c r="T385" s="248"/>
      <c r="AT385" s="249" t="s">
        <v>304</v>
      </c>
      <c r="AU385" s="249" t="s">
        <v>86</v>
      </c>
      <c r="AV385" s="11" t="s">
        <v>86</v>
      </c>
      <c r="AW385" s="11" t="s">
        <v>40</v>
      </c>
      <c r="AX385" s="11" t="s">
        <v>76</v>
      </c>
      <c r="AY385" s="249" t="s">
        <v>273</v>
      </c>
    </row>
    <row r="386" spans="2:51" s="11" customFormat="1" ht="13.5">
      <c r="B386" s="239"/>
      <c r="C386" s="240"/>
      <c r="D386" s="236" t="s">
        <v>304</v>
      </c>
      <c r="E386" s="241" t="s">
        <v>21</v>
      </c>
      <c r="F386" s="242" t="s">
        <v>2320</v>
      </c>
      <c r="G386" s="240"/>
      <c r="H386" s="243">
        <v>35</v>
      </c>
      <c r="I386" s="244"/>
      <c r="J386" s="240"/>
      <c r="K386" s="240"/>
      <c r="L386" s="245"/>
      <c r="M386" s="246"/>
      <c r="N386" s="247"/>
      <c r="O386" s="247"/>
      <c r="P386" s="247"/>
      <c r="Q386" s="247"/>
      <c r="R386" s="247"/>
      <c r="S386" s="247"/>
      <c r="T386" s="248"/>
      <c r="AT386" s="249" t="s">
        <v>304</v>
      </c>
      <c r="AU386" s="249" t="s">
        <v>86</v>
      </c>
      <c r="AV386" s="11" t="s">
        <v>86</v>
      </c>
      <c r="AW386" s="11" t="s">
        <v>40</v>
      </c>
      <c r="AX386" s="11" t="s">
        <v>76</v>
      </c>
      <c r="AY386" s="249" t="s">
        <v>273</v>
      </c>
    </row>
    <row r="387" spans="2:51" s="11" customFormat="1" ht="13.5">
      <c r="B387" s="239"/>
      <c r="C387" s="240"/>
      <c r="D387" s="236" t="s">
        <v>304</v>
      </c>
      <c r="E387" s="241" t="s">
        <v>21</v>
      </c>
      <c r="F387" s="242" t="s">
        <v>2321</v>
      </c>
      <c r="G387" s="240"/>
      <c r="H387" s="243">
        <v>145</v>
      </c>
      <c r="I387" s="244"/>
      <c r="J387" s="240"/>
      <c r="K387" s="240"/>
      <c r="L387" s="245"/>
      <c r="M387" s="246"/>
      <c r="N387" s="247"/>
      <c r="O387" s="247"/>
      <c r="P387" s="247"/>
      <c r="Q387" s="247"/>
      <c r="R387" s="247"/>
      <c r="S387" s="247"/>
      <c r="T387" s="248"/>
      <c r="AT387" s="249" t="s">
        <v>304</v>
      </c>
      <c r="AU387" s="249" t="s">
        <v>86</v>
      </c>
      <c r="AV387" s="11" t="s">
        <v>86</v>
      </c>
      <c r="AW387" s="11" t="s">
        <v>40</v>
      </c>
      <c r="AX387" s="11" t="s">
        <v>76</v>
      </c>
      <c r="AY387" s="249" t="s">
        <v>273</v>
      </c>
    </row>
    <row r="388" spans="2:51" s="11" customFormat="1" ht="13.5">
      <c r="B388" s="239"/>
      <c r="C388" s="240"/>
      <c r="D388" s="236" t="s">
        <v>304</v>
      </c>
      <c r="E388" s="241" t="s">
        <v>21</v>
      </c>
      <c r="F388" s="242" t="s">
        <v>2322</v>
      </c>
      <c r="G388" s="240"/>
      <c r="H388" s="243">
        <v>67</v>
      </c>
      <c r="I388" s="244"/>
      <c r="J388" s="240"/>
      <c r="K388" s="240"/>
      <c r="L388" s="245"/>
      <c r="M388" s="246"/>
      <c r="N388" s="247"/>
      <c r="O388" s="247"/>
      <c r="P388" s="247"/>
      <c r="Q388" s="247"/>
      <c r="R388" s="247"/>
      <c r="S388" s="247"/>
      <c r="T388" s="248"/>
      <c r="AT388" s="249" t="s">
        <v>304</v>
      </c>
      <c r="AU388" s="249" t="s">
        <v>86</v>
      </c>
      <c r="AV388" s="11" t="s">
        <v>86</v>
      </c>
      <c r="AW388" s="11" t="s">
        <v>40</v>
      </c>
      <c r="AX388" s="11" t="s">
        <v>76</v>
      </c>
      <c r="AY388" s="249" t="s">
        <v>273</v>
      </c>
    </row>
    <row r="389" spans="2:51" s="11" customFormat="1" ht="13.5">
      <c r="B389" s="239"/>
      <c r="C389" s="240"/>
      <c r="D389" s="236" t="s">
        <v>304</v>
      </c>
      <c r="E389" s="241" t="s">
        <v>21</v>
      </c>
      <c r="F389" s="242" t="s">
        <v>2323</v>
      </c>
      <c r="G389" s="240"/>
      <c r="H389" s="243">
        <v>25</v>
      </c>
      <c r="I389" s="244"/>
      <c r="J389" s="240"/>
      <c r="K389" s="240"/>
      <c r="L389" s="245"/>
      <c r="M389" s="246"/>
      <c r="N389" s="247"/>
      <c r="O389" s="247"/>
      <c r="P389" s="247"/>
      <c r="Q389" s="247"/>
      <c r="R389" s="247"/>
      <c r="S389" s="247"/>
      <c r="T389" s="248"/>
      <c r="AT389" s="249" t="s">
        <v>304</v>
      </c>
      <c r="AU389" s="249" t="s">
        <v>86</v>
      </c>
      <c r="AV389" s="11" t="s">
        <v>86</v>
      </c>
      <c r="AW389" s="11" t="s">
        <v>40</v>
      </c>
      <c r="AX389" s="11" t="s">
        <v>76</v>
      </c>
      <c r="AY389" s="249" t="s">
        <v>273</v>
      </c>
    </row>
    <row r="390" spans="2:51" s="11" customFormat="1" ht="13.5">
      <c r="B390" s="239"/>
      <c r="C390" s="240"/>
      <c r="D390" s="236" t="s">
        <v>304</v>
      </c>
      <c r="E390" s="241" t="s">
        <v>21</v>
      </c>
      <c r="F390" s="242" t="s">
        <v>2324</v>
      </c>
      <c r="G390" s="240"/>
      <c r="H390" s="243">
        <v>188</v>
      </c>
      <c r="I390" s="244"/>
      <c r="J390" s="240"/>
      <c r="K390" s="240"/>
      <c r="L390" s="245"/>
      <c r="M390" s="246"/>
      <c r="N390" s="247"/>
      <c r="O390" s="247"/>
      <c r="P390" s="247"/>
      <c r="Q390" s="247"/>
      <c r="R390" s="247"/>
      <c r="S390" s="247"/>
      <c r="T390" s="248"/>
      <c r="AT390" s="249" t="s">
        <v>304</v>
      </c>
      <c r="AU390" s="249" t="s">
        <v>86</v>
      </c>
      <c r="AV390" s="11" t="s">
        <v>86</v>
      </c>
      <c r="AW390" s="11" t="s">
        <v>40</v>
      </c>
      <c r="AX390" s="11" t="s">
        <v>76</v>
      </c>
      <c r="AY390" s="249" t="s">
        <v>273</v>
      </c>
    </row>
    <row r="391" spans="2:51" s="11" customFormat="1" ht="13.5">
      <c r="B391" s="239"/>
      <c r="C391" s="240"/>
      <c r="D391" s="236" t="s">
        <v>304</v>
      </c>
      <c r="E391" s="241" t="s">
        <v>21</v>
      </c>
      <c r="F391" s="242" t="s">
        <v>2325</v>
      </c>
      <c r="G391" s="240"/>
      <c r="H391" s="243">
        <v>72</v>
      </c>
      <c r="I391" s="244"/>
      <c r="J391" s="240"/>
      <c r="K391" s="240"/>
      <c r="L391" s="245"/>
      <c r="M391" s="246"/>
      <c r="N391" s="247"/>
      <c r="O391" s="247"/>
      <c r="P391" s="247"/>
      <c r="Q391" s="247"/>
      <c r="R391" s="247"/>
      <c r="S391" s="247"/>
      <c r="T391" s="248"/>
      <c r="AT391" s="249" t="s">
        <v>304</v>
      </c>
      <c r="AU391" s="249" t="s">
        <v>86</v>
      </c>
      <c r="AV391" s="11" t="s">
        <v>86</v>
      </c>
      <c r="AW391" s="11" t="s">
        <v>40</v>
      </c>
      <c r="AX391" s="11" t="s">
        <v>76</v>
      </c>
      <c r="AY391" s="249" t="s">
        <v>273</v>
      </c>
    </row>
    <row r="392" spans="2:51" s="12" customFormat="1" ht="13.5">
      <c r="B392" s="250"/>
      <c r="C392" s="251"/>
      <c r="D392" s="236" t="s">
        <v>304</v>
      </c>
      <c r="E392" s="252" t="s">
        <v>21</v>
      </c>
      <c r="F392" s="253" t="s">
        <v>338</v>
      </c>
      <c r="G392" s="251"/>
      <c r="H392" s="254">
        <v>541</v>
      </c>
      <c r="I392" s="255"/>
      <c r="J392" s="251"/>
      <c r="K392" s="251"/>
      <c r="L392" s="256"/>
      <c r="M392" s="257"/>
      <c r="N392" s="258"/>
      <c r="O392" s="258"/>
      <c r="P392" s="258"/>
      <c r="Q392" s="258"/>
      <c r="R392" s="258"/>
      <c r="S392" s="258"/>
      <c r="T392" s="259"/>
      <c r="AT392" s="260" t="s">
        <v>304</v>
      </c>
      <c r="AU392" s="260" t="s">
        <v>86</v>
      </c>
      <c r="AV392" s="12" t="s">
        <v>280</v>
      </c>
      <c r="AW392" s="12" t="s">
        <v>40</v>
      </c>
      <c r="AX392" s="12" t="s">
        <v>84</v>
      </c>
      <c r="AY392" s="260" t="s">
        <v>273</v>
      </c>
    </row>
    <row r="393" spans="2:65" s="1" customFormat="1" ht="16.5" customHeight="1">
      <c r="B393" s="47"/>
      <c r="C393" s="224" t="s">
        <v>598</v>
      </c>
      <c r="D393" s="224" t="s">
        <v>275</v>
      </c>
      <c r="E393" s="225" t="s">
        <v>2326</v>
      </c>
      <c r="F393" s="226" t="s">
        <v>2327</v>
      </c>
      <c r="G393" s="227" t="s">
        <v>342</v>
      </c>
      <c r="H393" s="228">
        <v>300</v>
      </c>
      <c r="I393" s="229"/>
      <c r="J393" s="230">
        <f>ROUND(I393*H393,2)</f>
        <v>0</v>
      </c>
      <c r="K393" s="226" t="s">
        <v>279</v>
      </c>
      <c r="L393" s="73"/>
      <c r="M393" s="231" t="s">
        <v>21</v>
      </c>
      <c r="N393" s="232" t="s">
        <v>47</v>
      </c>
      <c r="O393" s="48"/>
      <c r="P393" s="233">
        <f>O393*H393</f>
        <v>0</v>
      </c>
      <c r="Q393" s="233">
        <v>0</v>
      </c>
      <c r="R393" s="233">
        <f>Q393*H393</f>
        <v>0</v>
      </c>
      <c r="S393" s="233">
        <v>0</v>
      </c>
      <c r="T393" s="234">
        <f>S393*H393</f>
        <v>0</v>
      </c>
      <c r="AR393" s="24" t="s">
        <v>280</v>
      </c>
      <c r="AT393" s="24" t="s">
        <v>275</v>
      </c>
      <c r="AU393" s="24" t="s">
        <v>86</v>
      </c>
      <c r="AY393" s="24" t="s">
        <v>273</v>
      </c>
      <c r="BE393" s="235">
        <f>IF(N393="základní",J393,0)</f>
        <v>0</v>
      </c>
      <c r="BF393" s="235">
        <f>IF(N393="snížená",J393,0)</f>
        <v>0</v>
      </c>
      <c r="BG393" s="235">
        <f>IF(N393="zákl. přenesená",J393,0)</f>
        <v>0</v>
      </c>
      <c r="BH393" s="235">
        <f>IF(N393="sníž. přenesená",J393,0)</f>
        <v>0</v>
      </c>
      <c r="BI393" s="235">
        <f>IF(N393="nulová",J393,0)</f>
        <v>0</v>
      </c>
      <c r="BJ393" s="24" t="s">
        <v>84</v>
      </c>
      <c r="BK393" s="235">
        <f>ROUND(I393*H393,2)</f>
        <v>0</v>
      </c>
      <c r="BL393" s="24" t="s">
        <v>280</v>
      </c>
      <c r="BM393" s="24" t="s">
        <v>2328</v>
      </c>
    </row>
    <row r="394" spans="2:47" s="1" customFormat="1" ht="13.5">
      <c r="B394" s="47"/>
      <c r="C394" s="75"/>
      <c r="D394" s="236" t="s">
        <v>282</v>
      </c>
      <c r="E394" s="75"/>
      <c r="F394" s="237" t="s">
        <v>2318</v>
      </c>
      <c r="G394" s="75"/>
      <c r="H394" s="75"/>
      <c r="I394" s="194"/>
      <c r="J394" s="75"/>
      <c r="K394" s="75"/>
      <c r="L394" s="73"/>
      <c r="M394" s="238"/>
      <c r="N394" s="48"/>
      <c r="O394" s="48"/>
      <c r="P394" s="48"/>
      <c r="Q394" s="48"/>
      <c r="R394" s="48"/>
      <c r="S394" s="48"/>
      <c r="T394" s="96"/>
      <c r="AT394" s="24" t="s">
        <v>282</v>
      </c>
      <c r="AU394" s="24" t="s">
        <v>86</v>
      </c>
    </row>
    <row r="395" spans="2:63" s="10" customFormat="1" ht="29.85" customHeight="1">
      <c r="B395" s="208"/>
      <c r="C395" s="209"/>
      <c r="D395" s="210" t="s">
        <v>75</v>
      </c>
      <c r="E395" s="222" t="s">
        <v>280</v>
      </c>
      <c r="F395" s="222" t="s">
        <v>691</v>
      </c>
      <c r="G395" s="209"/>
      <c r="H395" s="209"/>
      <c r="I395" s="212"/>
      <c r="J395" s="223">
        <f>BK395</f>
        <v>0</v>
      </c>
      <c r="K395" s="209"/>
      <c r="L395" s="214"/>
      <c r="M395" s="215"/>
      <c r="N395" s="216"/>
      <c r="O395" s="216"/>
      <c r="P395" s="217">
        <f>SUM(P396:P422)</f>
        <v>0</v>
      </c>
      <c r="Q395" s="216"/>
      <c r="R395" s="217">
        <f>SUM(R396:R422)</f>
        <v>3.49252</v>
      </c>
      <c r="S395" s="216"/>
      <c r="T395" s="218">
        <f>SUM(T396:T422)</f>
        <v>0</v>
      </c>
      <c r="AR395" s="219" t="s">
        <v>84</v>
      </c>
      <c r="AT395" s="220" t="s">
        <v>75</v>
      </c>
      <c r="AU395" s="220" t="s">
        <v>84</v>
      </c>
      <c r="AY395" s="219" t="s">
        <v>273</v>
      </c>
      <c r="BK395" s="221">
        <f>SUM(BK396:BK422)</f>
        <v>0</v>
      </c>
    </row>
    <row r="396" spans="2:65" s="1" customFormat="1" ht="25.5" customHeight="1">
      <c r="B396" s="47"/>
      <c r="C396" s="224" t="s">
        <v>602</v>
      </c>
      <c r="D396" s="224" t="s">
        <v>275</v>
      </c>
      <c r="E396" s="225" t="s">
        <v>2329</v>
      </c>
      <c r="F396" s="226" t="s">
        <v>2330</v>
      </c>
      <c r="G396" s="227" t="s">
        <v>314</v>
      </c>
      <c r="H396" s="228">
        <v>70.92</v>
      </c>
      <c r="I396" s="229"/>
      <c r="J396" s="230">
        <f>ROUND(I396*H396,2)</f>
        <v>0</v>
      </c>
      <c r="K396" s="226" t="s">
        <v>279</v>
      </c>
      <c r="L396" s="73"/>
      <c r="M396" s="231" t="s">
        <v>21</v>
      </c>
      <c r="N396" s="232" t="s">
        <v>47</v>
      </c>
      <c r="O396" s="48"/>
      <c r="P396" s="233">
        <f>O396*H396</f>
        <v>0</v>
      </c>
      <c r="Q396" s="233">
        <v>0</v>
      </c>
      <c r="R396" s="233">
        <f>Q396*H396</f>
        <v>0</v>
      </c>
      <c r="S396" s="233">
        <v>0</v>
      </c>
      <c r="T396" s="234">
        <f>S396*H396</f>
        <v>0</v>
      </c>
      <c r="AR396" s="24" t="s">
        <v>280</v>
      </c>
      <c r="AT396" s="24" t="s">
        <v>275</v>
      </c>
      <c r="AU396" s="24" t="s">
        <v>86</v>
      </c>
      <c r="AY396" s="24" t="s">
        <v>273</v>
      </c>
      <c r="BE396" s="235">
        <f>IF(N396="základní",J396,0)</f>
        <v>0</v>
      </c>
      <c r="BF396" s="235">
        <f>IF(N396="snížená",J396,0)</f>
        <v>0</v>
      </c>
      <c r="BG396" s="235">
        <f>IF(N396="zákl. přenesená",J396,0)</f>
        <v>0</v>
      </c>
      <c r="BH396" s="235">
        <f>IF(N396="sníž. přenesená",J396,0)</f>
        <v>0</v>
      </c>
      <c r="BI396" s="235">
        <f>IF(N396="nulová",J396,0)</f>
        <v>0</v>
      </c>
      <c r="BJ396" s="24" t="s">
        <v>84</v>
      </c>
      <c r="BK396" s="235">
        <f>ROUND(I396*H396,2)</f>
        <v>0</v>
      </c>
      <c r="BL396" s="24" t="s">
        <v>280</v>
      </c>
      <c r="BM396" s="24" t="s">
        <v>2331</v>
      </c>
    </row>
    <row r="397" spans="2:47" s="1" customFormat="1" ht="13.5">
      <c r="B397" s="47"/>
      <c r="C397" s="75"/>
      <c r="D397" s="236" t="s">
        <v>282</v>
      </c>
      <c r="E397" s="75"/>
      <c r="F397" s="237" t="s">
        <v>2332</v>
      </c>
      <c r="G397" s="75"/>
      <c r="H397" s="75"/>
      <c r="I397" s="194"/>
      <c r="J397" s="75"/>
      <c r="K397" s="75"/>
      <c r="L397" s="73"/>
      <c r="M397" s="238"/>
      <c r="N397" s="48"/>
      <c r="O397" s="48"/>
      <c r="P397" s="48"/>
      <c r="Q397" s="48"/>
      <c r="R397" s="48"/>
      <c r="S397" s="48"/>
      <c r="T397" s="96"/>
      <c r="AT397" s="24" t="s">
        <v>282</v>
      </c>
      <c r="AU397" s="24" t="s">
        <v>86</v>
      </c>
    </row>
    <row r="398" spans="2:51" s="11" customFormat="1" ht="13.5">
      <c r="B398" s="239"/>
      <c r="C398" s="240"/>
      <c r="D398" s="236" t="s">
        <v>304</v>
      </c>
      <c r="E398" s="241" t="s">
        <v>21</v>
      </c>
      <c r="F398" s="242" t="s">
        <v>2333</v>
      </c>
      <c r="G398" s="240"/>
      <c r="H398" s="243">
        <v>1.68</v>
      </c>
      <c r="I398" s="244"/>
      <c r="J398" s="240"/>
      <c r="K398" s="240"/>
      <c r="L398" s="245"/>
      <c r="M398" s="246"/>
      <c r="N398" s="247"/>
      <c r="O398" s="247"/>
      <c r="P398" s="247"/>
      <c r="Q398" s="247"/>
      <c r="R398" s="247"/>
      <c r="S398" s="247"/>
      <c r="T398" s="248"/>
      <c r="AT398" s="249" t="s">
        <v>304</v>
      </c>
      <c r="AU398" s="249" t="s">
        <v>86</v>
      </c>
      <c r="AV398" s="11" t="s">
        <v>86</v>
      </c>
      <c r="AW398" s="11" t="s">
        <v>40</v>
      </c>
      <c r="AX398" s="11" t="s">
        <v>76</v>
      </c>
      <c r="AY398" s="249" t="s">
        <v>273</v>
      </c>
    </row>
    <row r="399" spans="2:51" s="11" customFormat="1" ht="13.5">
      <c r="B399" s="239"/>
      <c r="C399" s="240"/>
      <c r="D399" s="236" t="s">
        <v>304</v>
      </c>
      <c r="E399" s="241" t="s">
        <v>21</v>
      </c>
      <c r="F399" s="242" t="s">
        <v>2334</v>
      </c>
      <c r="G399" s="240"/>
      <c r="H399" s="243">
        <v>5</v>
      </c>
      <c r="I399" s="244"/>
      <c r="J399" s="240"/>
      <c r="K399" s="240"/>
      <c r="L399" s="245"/>
      <c r="M399" s="246"/>
      <c r="N399" s="247"/>
      <c r="O399" s="247"/>
      <c r="P399" s="247"/>
      <c r="Q399" s="247"/>
      <c r="R399" s="247"/>
      <c r="S399" s="247"/>
      <c r="T399" s="248"/>
      <c r="AT399" s="249" t="s">
        <v>304</v>
      </c>
      <c r="AU399" s="249" t="s">
        <v>86</v>
      </c>
      <c r="AV399" s="11" t="s">
        <v>86</v>
      </c>
      <c r="AW399" s="11" t="s">
        <v>40</v>
      </c>
      <c r="AX399" s="11" t="s">
        <v>76</v>
      </c>
      <c r="AY399" s="249" t="s">
        <v>273</v>
      </c>
    </row>
    <row r="400" spans="2:51" s="11" customFormat="1" ht="13.5">
      <c r="B400" s="239"/>
      <c r="C400" s="240"/>
      <c r="D400" s="236" t="s">
        <v>304</v>
      </c>
      <c r="E400" s="241" t="s">
        <v>21</v>
      </c>
      <c r="F400" s="242" t="s">
        <v>2335</v>
      </c>
      <c r="G400" s="240"/>
      <c r="H400" s="243">
        <v>18.8</v>
      </c>
      <c r="I400" s="244"/>
      <c r="J400" s="240"/>
      <c r="K400" s="240"/>
      <c r="L400" s="245"/>
      <c r="M400" s="246"/>
      <c r="N400" s="247"/>
      <c r="O400" s="247"/>
      <c r="P400" s="247"/>
      <c r="Q400" s="247"/>
      <c r="R400" s="247"/>
      <c r="S400" s="247"/>
      <c r="T400" s="248"/>
      <c r="AT400" s="249" t="s">
        <v>304</v>
      </c>
      <c r="AU400" s="249" t="s">
        <v>86</v>
      </c>
      <c r="AV400" s="11" t="s">
        <v>86</v>
      </c>
      <c r="AW400" s="11" t="s">
        <v>40</v>
      </c>
      <c r="AX400" s="11" t="s">
        <v>76</v>
      </c>
      <c r="AY400" s="249" t="s">
        <v>273</v>
      </c>
    </row>
    <row r="401" spans="2:51" s="11" customFormat="1" ht="13.5">
      <c r="B401" s="239"/>
      <c r="C401" s="240"/>
      <c r="D401" s="236" t="s">
        <v>304</v>
      </c>
      <c r="E401" s="241" t="s">
        <v>21</v>
      </c>
      <c r="F401" s="242" t="s">
        <v>2336</v>
      </c>
      <c r="G401" s="240"/>
      <c r="H401" s="243">
        <v>8.64</v>
      </c>
      <c r="I401" s="244"/>
      <c r="J401" s="240"/>
      <c r="K401" s="240"/>
      <c r="L401" s="245"/>
      <c r="M401" s="246"/>
      <c r="N401" s="247"/>
      <c r="O401" s="247"/>
      <c r="P401" s="247"/>
      <c r="Q401" s="247"/>
      <c r="R401" s="247"/>
      <c r="S401" s="247"/>
      <c r="T401" s="248"/>
      <c r="AT401" s="249" t="s">
        <v>304</v>
      </c>
      <c r="AU401" s="249" t="s">
        <v>86</v>
      </c>
      <c r="AV401" s="11" t="s">
        <v>86</v>
      </c>
      <c r="AW401" s="11" t="s">
        <v>40</v>
      </c>
      <c r="AX401" s="11" t="s">
        <v>76</v>
      </c>
      <c r="AY401" s="249" t="s">
        <v>273</v>
      </c>
    </row>
    <row r="402" spans="2:51" s="11" customFormat="1" ht="13.5">
      <c r="B402" s="239"/>
      <c r="C402" s="240"/>
      <c r="D402" s="236" t="s">
        <v>304</v>
      </c>
      <c r="E402" s="241" t="s">
        <v>21</v>
      </c>
      <c r="F402" s="242" t="s">
        <v>2337</v>
      </c>
      <c r="G402" s="240"/>
      <c r="H402" s="243">
        <v>3.6</v>
      </c>
      <c r="I402" s="244"/>
      <c r="J402" s="240"/>
      <c r="K402" s="240"/>
      <c r="L402" s="245"/>
      <c r="M402" s="246"/>
      <c r="N402" s="247"/>
      <c r="O402" s="247"/>
      <c r="P402" s="247"/>
      <c r="Q402" s="247"/>
      <c r="R402" s="247"/>
      <c r="S402" s="247"/>
      <c r="T402" s="248"/>
      <c r="AT402" s="249" t="s">
        <v>304</v>
      </c>
      <c r="AU402" s="249" t="s">
        <v>86</v>
      </c>
      <c r="AV402" s="11" t="s">
        <v>86</v>
      </c>
      <c r="AW402" s="11" t="s">
        <v>40</v>
      </c>
      <c r="AX402" s="11" t="s">
        <v>76</v>
      </c>
      <c r="AY402" s="249" t="s">
        <v>273</v>
      </c>
    </row>
    <row r="403" spans="2:51" s="11" customFormat="1" ht="13.5">
      <c r="B403" s="239"/>
      <c r="C403" s="240"/>
      <c r="D403" s="236" t="s">
        <v>304</v>
      </c>
      <c r="E403" s="241" t="s">
        <v>21</v>
      </c>
      <c r="F403" s="242" t="s">
        <v>2338</v>
      </c>
      <c r="G403" s="240"/>
      <c r="H403" s="243">
        <v>24.36</v>
      </c>
      <c r="I403" s="244"/>
      <c r="J403" s="240"/>
      <c r="K403" s="240"/>
      <c r="L403" s="245"/>
      <c r="M403" s="246"/>
      <c r="N403" s="247"/>
      <c r="O403" s="247"/>
      <c r="P403" s="247"/>
      <c r="Q403" s="247"/>
      <c r="R403" s="247"/>
      <c r="S403" s="247"/>
      <c r="T403" s="248"/>
      <c r="AT403" s="249" t="s">
        <v>304</v>
      </c>
      <c r="AU403" s="249" t="s">
        <v>86</v>
      </c>
      <c r="AV403" s="11" t="s">
        <v>86</v>
      </c>
      <c r="AW403" s="11" t="s">
        <v>40</v>
      </c>
      <c r="AX403" s="11" t="s">
        <v>76</v>
      </c>
      <c r="AY403" s="249" t="s">
        <v>273</v>
      </c>
    </row>
    <row r="404" spans="2:51" s="11" customFormat="1" ht="13.5">
      <c r="B404" s="239"/>
      <c r="C404" s="240"/>
      <c r="D404" s="236" t="s">
        <v>304</v>
      </c>
      <c r="E404" s="241" t="s">
        <v>21</v>
      </c>
      <c r="F404" s="242" t="s">
        <v>2339</v>
      </c>
      <c r="G404" s="240"/>
      <c r="H404" s="243">
        <v>8.84</v>
      </c>
      <c r="I404" s="244"/>
      <c r="J404" s="240"/>
      <c r="K404" s="240"/>
      <c r="L404" s="245"/>
      <c r="M404" s="246"/>
      <c r="N404" s="247"/>
      <c r="O404" s="247"/>
      <c r="P404" s="247"/>
      <c r="Q404" s="247"/>
      <c r="R404" s="247"/>
      <c r="S404" s="247"/>
      <c r="T404" s="248"/>
      <c r="AT404" s="249" t="s">
        <v>304</v>
      </c>
      <c r="AU404" s="249" t="s">
        <v>86</v>
      </c>
      <c r="AV404" s="11" t="s">
        <v>86</v>
      </c>
      <c r="AW404" s="11" t="s">
        <v>40</v>
      </c>
      <c r="AX404" s="11" t="s">
        <v>76</v>
      </c>
      <c r="AY404" s="249" t="s">
        <v>273</v>
      </c>
    </row>
    <row r="405" spans="2:51" s="12" customFormat="1" ht="13.5">
      <c r="B405" s="250"/>
      <c r="C405" s="251"/>
      <c r="D405" s="236" t="s">
        <v>304</v>
      </c>
      <c r="E405" s="252" t="s">
        <v>21</v>
      </c>
      <c r="F405" s="253" t="s">
        <v>338</v>
      </c>
      <c r="G405" s="251"/>
      <c r="H405" s="254">
        <v>70.92</v>
      </c>
      <c r="I405" s="255"/>
      <c r="J405" s="251"/>
      <c r="K405" s="251"/>
      <c r="L405" s="256"/>
      <c r="M405" s="257"/>
      <c r="N405" s="258"/>
      <c r="O405" s="258"/>
      <c r="P405" s="258"/>
      <c r="Q405" s="258"/>
      <c r="R405" s="258"/>
      <c r="S405" s="258"/>
      <c r="T405" s="259"/>
      <c r="AT405" s="260" t="s">
        <v>304</v>
      </c>
      <c r="AU405" s="260" t="s">
        <v>86</v>
      </c>
      <c r="AV405" s="12" t="s">
        <v>280</v>
      </c>
      <c r="AW405" s="12" t="s">
        <v>40</v>
      </c>
      <c r="AX405" s="12" t="s">
        <v>84</v>
      </c>
      <c r="AY405" s="260" t="s">
        <v>273</v>
      </c>
    </row>
    <row r="406" spans="2:65" s="1" customFormat="1" ht="25.5" customHeight="1">
      <c r="B406" s="47"/>
      <c r="C406" s="224" t="s">
        <v>607</v>
      </c>
      <c r="D406" s="224" t="s">
        <v>275</v>
      </c>
      <c r="E406" s="225" t="s">
        <v>2340</v>
      </c>
      <c r="F406" s="226" t="s">
        <v>2341</v>
      </c>
      <c r="G406" s="227" t="s">
        <v>278</v>
      </c>
      <c r="H406" s="228">
        <v>49</v>
      </c>
      <c r="I406" s="229"/>
      <c r="J406" s="230">
        <f>ROUND(I406*H406,2)</f>
        <v>0</v>
      </c>
      <c r="K406" s="226" t="s">
        <v>279</v>
      </c>
      <c r="L406" s="73"/>
      <c r="M406" s="231" t="s">
        <v>21</v>
      </c>
      <c r="N406" s="232" t="s">
        <v>47</v>
      </c>
      <c r="O406" s="48"/>
      <c r="P406" s="233">
        <f>O406*H406</f>
        <v>0</v>
      </c>
      <c r="Q406" s="233">
        <v>0.0066</v>
      </c>
      <c r="R406" s="233">
        <f>Q406*H406</f>
        <v>0.3234</v>
      </c>
      <c r="S406" s="233">
        <v>0</v>
      </c>
      <c r="T406" s="234">
        <f>S406*H406</f>
        <v>0</v>
      </c>
      <c r="AR406" s="24" t="s">
        <v>280</v>
      </c>
      <c r="AT406" s="24" t="s">
        <v>275</v>
      </c>
      <c r="AU406" s="24" t="s">
        <v>86</v>
      </c>
      <c r="AY406" s="24" t="s">
        <v>273</v>
      </c>
      <c r="BE406" s="235">
        <f>IF(N406="základní",J406,0)</f>
        <v>0</v>
      </c>
      <c r="BF406" s="235">
        <f>IF(N406="snížená",J406,0)</f>
        <v>0</v>
      </c>
      <c r="BG406" s="235">
        <f>IF(N406="zákl. přenesená",J406,0)</f>
        <v>0</v>
      </c>
      <c r="BH406" s="235">
        <f>IF(N406="sníž. přenesená",J406,0)</f>
        <v>0</v>
      </c>
      <c r="BI406" s="235">
        <f>IF(N406="nulová",J406,0)</f>
        <v>0</v>
      </c>
      <c r="BJ406" s="24" t="s">
        <v>84</v>
      </c>
      <c r="BK406" s="235">
        <f>ROUND(I406*H406,2)</f>
        <v>0</v>
      </c>
      <c r="BL406" s="24" t="s">
        <v>280</v>
      </c>
      <c r="BM406" s="24" t="s">
        <v>2342</v>
      </c>
    </row>
    <row r="407" spans="2:47" s="1" customFormat="1" ht="13.5">
      <c r="B407" s="47"/>
      <c r="C407" s="75"/>
      <c r="D407" s="236" t="s">
        <v>282</v>
      </c>
      <c r="E407" s="75"/>
      <c r="F407" s="237" t="s">
        <v>2343</v>
      </c>
      <c r="G407" s="75"/>
      <c r="H407" s="75"/>
      <c r="I407" s="194"/>
      <c r="J407" s="75"/>
      <c r="K407" s="75"/>
      <c r="L407" s="73"/>
      <c r="M407" s="238"/>
      <c r="N407" s="48"/>
      <c r="O407" s="48"/>
      <c r="P407" s="48"/>
      <c r="Q407" s="48"/>
      <c r="R407" s="48"/>
      <c r="S407" s="48"/>
      <c r="T407" s="96"/>
      <c r="AT407" s="24" t="s">
        <v>282</v>
      </c>
      <c r="AU407" s="24" t="s">
        <v>86</v>
      </c>
    </row>
    <row r="408" spans="2:65" s="1" customFormat="1" ht="16.5" customHeight="1">
      <c r="B408" s="47"/>
      <c r="C408" s="261" t="s">
        <v>611</v>
      </c>
      <c r="D408" s="261" t="s">
        <v>347</v>
      </c>
      <c r="E408" s="262" t="s">
        <v>2344</v>
      </c>
      <c r="F408" s="263" t="s">
        <v>2345</v>
      </c>
      <c r="G408" s="264" t="s">
        <v>278</v>
      </c>
      <c r="H408" s="265">
        <v>4</v>
      </c>
      <c r="I408" s="266"/>
      <c r="J408" s="267">
        <f>ROUND(I408*H408,2)</f>
        <v>0</v>
      </c>
      <c r="K408" s="263" t="s">
        <v>21</v>
      </c>
      <c r="L408" s="268"/>
      <c r="M408" s="269" t="s">
        <v>21</v>
      </c>
      <c r="N408" s="270" t="s">
        <v>47</v>
      </c>
      <c r="O408" s="48"/>
      <c r="P408" s="233">
        <f>O408*H408</f>
        <v>0</v>
      </c>
      <c r="Q408" s="233">
        <v>0.0275</v>
      </c>
      <c r="R408" s="233">
        <f>Q408*H408</f>
        <v>0.11</v>
      </c>
      <c r="S408" s="233">
        <v>0</v>
      </c>
      <c r="T408" s="234">
        <f>S408*H408</f>
        <v>0</v>
      </c>
      <c r="AR408" s="24" t="s">
        <v>318</v>
      </c>
      <c r="AT408" s="24" t="s">
        <v>347</v>
      </c>
      <c r="AU408" s="24" t="s">
        <v>86</v>
      </c>
      <c r="AY408" s="24" t="s">
        <v>273</v>
      </c>
      <c r="BE408" s="235">
        <f>IF(N408="základní",J408,0)</f>
        <v>0</v>
      </c>
      <c r="BF408" s="235">
        <f>IF(N408="snížená",J408,0)</f>
        <v>0</v>
      </c>
      <c r="BG408" s="235">
        <f>IF(N408="zákl. přenesená",J408,0)</f>
        <v>0</v>
      </c>
      <c r="BH408" s="235">
        <f>IF(N408="sníž. přenesená",J408,0)</f>
        <v>0</v>
      </c>
      <c r="BI408" s="235">
        <f>IF(N408="nulová",J408,0)</f>
        <v>0</v>
      </c>
      <c r="BJ408" s="24" t="s">
        <v>84</v>
      </c>
      <c r="BK408" s="235">
        <f>ROUND(I408*H408,2)</f>
        <v>0</v>
      </c>
      <c r="BL408" s="24" t="s">
        <v>280</v>
      </c>
      <c r="BM408" s="24" t="s">
        <v>2346</v>
      </c>
    </row>
    <row r="409" spans="2:65" s="1" customFormat="1" ht="16.5" customHeight="1">
      <c r="B409" s="47"/>
      <c r="C409" s="261" t="s">
        <v>617</v>
      </c>
      <c r="D409" s="261" t="s">
        <v>347</v>
      </c>
      <c r="E409" s="262" t="s">
        <v>2347</v>
      </c>
      <c r="F409" s="263" t="s">
        <v>2348</v>
      </c>
      <c r="G409" s="264" t="s">
        <v>278</v>
      </c>
      <c r="H409" s="265">
        <v>14</v>
      </c>
      <c r="I409" s="266"/>
      <c r="J409" s="267">
        <f>ROUND(I409*H409,2)</f>
        <v>0</v>
      </c>
      <c r="K409" s="263" t="s">
        <v>279</v>
      </c>
      <c r="L409" s="268"/>
      <c r="M409" s="269" t="s">
        <v>21</v>
      </c>
      <c r="N409" s="270" t="s">
        <v>47</v>
      </c>
      <c r="O409" s="48"/>
      <c r="P409" s="233">
        <f>O409*H409</f>
        <v>0</v>
      </c>
      <c r="Q409" s="233">
        <v>0.04</v>
      </c>
      <c r="R409" s="233">
        <f>Q409*H409</f>
        <v>0.56</v>
      </c>
      <c r="S409" s="233">
        <v>0</v>
      </c>
      <c r="T409" s="234">
        <f>S409*H409</f>
        <v>0</v>
      </c>
      <c r="AR409" s="24" t="s">
        <v>318</v>
      </c>
      <c r="AT409" s="24" t="s">
        <v>347</v>
      </c>
      <c r="AU409" s="24" t="s">
        <v>86</v>
      </c>
      <c r="AY409" s="24" t="s">
        <v>273</v>
      </c>
      <c r="BE409" s="235">
        <f>IF(N409="základní",J409,0)</f>
        <v>0</v>
      </c>
      <c r="BF409" s="235">
        <f>IF(N409="snížená",J409,0)</f>
        <v>0</v>
      </c>
      <c r="BG409" s="235">
        <f>IF(N409="zákl. přenesená",J409,0)</f>
        <v>0</v>
      </c>
      <c r="BH409" s="235">
        <f>IF(N409="sníž. přenesená",J409,0)</f>
        <v>0</v>
      </c>
      <c r="BI409" s="235">
        <f>IF(N409="nulová",J409,0)</f>
        <v>0</v>
      </c>
      <c r="BJ409" s="24" t="s">
        <v>84</v>
      </c>
      <c r="BK409" s="235">
        <f>ROUND(I409*H409,2)</f>
        <v>0</v>
      </c>
      <c r="BL409" s="24" t="s">
        <v>280</v>
      </c>
      <c r="BM409" s="24" t="s">
        <v>2349</v>
      </c>
    </row>
    <row r="410" spans="2:65" s="1" customFormat="1" ht="16.5" customHeight="1">
      <c r="B410" s="47"/>
      <c r="C410" s="261" t="s">
        <v>636</v>
      </c>
      <c r="D410" s="261" t="s">
        <v>347</v>
      </c>
      <c r="E410" s="262" t="s">
        <v>2350</v>
      </c>
      <c r="F410" s="263" t="s">
        <v>2351</v>
      </c>
      <c r="G410" s="264" t="s">
        <v>278</v>
      </c>
      <c r="H410" s="265">
        <v>7</v>
      </c>
      <c r="I410" s="266"/>
      <c r="J410" s="267">
        <f>ROUND(I410*H410,2)</f>
        <v>0</v>
      </c>
      <c r="K410" s="263" t="s">
        <v>279</v>
      </c>
      <c r="L410" s="268"/>
      <c r="M410" s="269" t="s">
        <v>21</v>
      </c>
      <c r="N410" s="270" t="s">
        <v>47</v>
      </c>
      <c r="O410" s="48"/>
      <c r="P410" s="233">
        <f>O410*H410</f>
        <v>0</v>
      </c>
      <c r="Q410" s="233">
        <v>0.054</v>
      </c>
      <c r="R410" s="233">
        <f>Q410*H410</f>
        <v>0.378</v>
      </c>
      <c r="S410" s="233">
        <v>0</v>
      </c>
      <c r="T410" s="234">
        <f>S410*H410</f>
        <v>0</v>
      </c>
      <c r="AR410" s="24" t="s">
        <v>318</v>
      </c>
      <c r="AT410" s="24" t="s">
        <v>347</v>
      </c>
      <c r="AU410" s="24" t="s">
        <v>86</v>
      </c>
      <c r="AY410" s="24" t="s">
        <v>273</v>
      </c>
      <c r="BE410" s="235">
        <f>IF(N410="základní",J410,0)</f>
        <v>0</v>
      </c>
      <c r="BF410" s="235">
        <f>IF(N410="snížená",J410,0)</f>
        <v>0</v>
      </c>
      <c r="BG410" s="235">
        <f>IF(N410="zákl. přenesená",J410,0)</f>
        <v>0</v>
      </c>
      <c r="BH410" s="235">
        <f>IF(N410="sníž. přenesená",J410,0)</f>
        <v>0</v>
      </c>
      <c r="BI410" s="235">
        <f>IF(N410="nulová",J410,0)</f>
        <v>0</v>
      </c>
      <c r="BJ410" s="24" t="s">
        <v>84</v>
      </c>
      <c r="BK410" s="235">
        <f>ROUND(I410*H410,2)</f>
        <v>0</v>
      </c>
      <c r="BL410" s="24" t="s">
        <v>280</v>
      </c>
      <c r="BM410" s="24" t="s">
        <v>2352</v>
      </c>
    </row>
    <row r="411" spans="2:65" s="1" customFormat="1" ht="16.5" customHeight="1">
      <c r="B411" s="47"/>
      <c r="C411" s="261" t="s">
        <v>650</v>
      </c>
      <c r="D411" s="261" t="s">
        <v>347</v>
      </c>
      <c r="E411" s="262" t="s">
        <v>2353</v>
      </c>
      <c r="F411" s="263" t="s">
        <v>2354</v>
      </c>
      <c r="G411" s="264" t="s">
        <v>278</v>
      </c>
      <c r="H411" s="265">
        <v>24</v>
      </c>
      <c r="I411" s="266"/>
      <c r="J411" s="267">
        <f>ROUND(I411*H411,2)</f>
        <v>0</v>
      </c>
      <c r="K411" s="263" t="s">
        <v>279</v>
      </c>
      <c r="L411" s="268"/>
      <c r="M411" s="269" t="s">
        <v>21</v>
      </c>
      <c r="N411" s="270" t="s">
        <v>47</v>
      </c>
      <c r="O411" s="48"/>
      <c r="P411" s="233">
        <f>O411*H411</f>
        <v>0</v>
      </c>
      <c r="Q411" s="233">
        <v>0.068</v>
      </c>
      <c r="R411" s="233">
        <f>Q411*H411</f>
        <v>1.6320000000000001</v>
      </c>
      <c r="S411" s="233">
        <v>0</v>
      </c>
      <c r="T411" s="234">
        <f>S411*H411</f>
        <v>0</v>
      </c>
      <c r="AR411" s="24" t="s">
        <v>318</v>
      </c>
      <c r="AT411" s="24" t="s">
        <v>347</v>
      </c>
      <c r="AU411" s="24" t="s">
        <v>86</v>
      </c>
      <c r="AY411" s="24" t="s">
        <v>273</v>
      </c>
      <c r="BE411" s="235">
        <f>IF(N411="základní",J411,0)</f>
        <v>0</v>
      </c>
      <c r="BF411" s="235">
        <f>IF(N411="snížená",J411,0)</f>
        <v>0</v>
      </c>
      <c r="BG411" s="235">
        <f>IF(N411="zákl. přenesená",J411,0)</f>
        <v>0</v>
      </c>
      <c r="BH411" s="235">
        <f>IF(N411="sníž. přenesená",J411,0)</f>
        <v>0</v>
      </c>
      <c r="BI411" s="235">
        <f>IF(N411="nulová",J411,0)</f>
        <v>0</v>
      </c>
      <c r="BJ411" s="24" t="s">
        <v>84</v>
      </c>
      <c r="BK411" s="235">
        <f>ROUND(I411*H411,2)</f>
        <v>0</v>
      </c>
      <c r="BL411" s="24" t="s">
        <v>280</v>
      </c>
      <c r="BM411" s="24" t="s">
        <v>2355</v>
      </c>
    </row>
    <row r="412" spans="2:65" s="1" customFormat="1" ht="25.5" customHeight="1">
      <c r="B412" s="47"/>
      <c r="C412" s="224" t="s">
        <v>654</v>
      </c>
      <c r="D412" s="224" t="s">
        <v>275</v>
      </c>
      <c r="E412" s="225" t="s">
        <v>2356</v>
      </c>
      <c r="F412" s="226" t="s">
        <v>2357</v>
      </c>
      <c r="G412" s="227" t="s">
        <v>278</v>
      </c>
      <c r="H412" s="228">
        <v>5</v>
      </c>
      <c r="I412" s="229"/>
      <c r="J412" s="230">
        <f>ROUND(I412*H412,2)</f>
        <v>0</v>
      </c>
      <c r="K412" s="226" t="s">
        <v>279</v>
      </c>
      <c r="L412" s="73"/>
      <c r="M412" s="231" t="s">
        <v>21</v>
      </c>
      <c r="N412" s="232" t="s">
        <v>47</v>
      </c>
      <c r="O412" s="48"/>
      <c r="P412" s="233">
        <f>O412*H412</f>
        <v>0</v>
      </c>
      <c r="Q412" s="233">
        <v>0.0066</v>
      </c>
      <c r="R412" s="233">
        <f>Q412*H412</f>
        <v>0.033</v>
      </c>
      <c r="S412" s="233">
        <v>0</v>
      </c>
      <c r="T412" s="234">
        <f>S412*H412</f>
        <v>0</v>
      </c>
      <c r="AR412" s="24" t="s">
        <v>280</v>
      </c>
      <c r="AT412" s="24" t="s">
        <v>275</v>
      </c>
      <c r="AU412" s="24" t="s">
        <v>86</v>
      </c>
      <c r="AY412" s="24" t="s">
        <v>273</v>
      </c>
      <c r="BE412" s="235">
        <f>IF(N412="základní",J412,0)</f>
        <v>0</v>
      </c>
      <c r="BF412" s="235">
        <f>IF(N412="snížená",J412,0)</f>
        <v>0</v>
      </c>
      <c r="BG412" s="235">
        <f>IF(N412="zákl. přenesená",J412,0)</f>
        <v>0</v>
      </c>
      <c r="BH412" s="235">
        <f>IF(N412="sníž. přenesená",J412,0)</f>
        <v>0</v>
      </c>
      <c r="BI412" s="235">
        <f>IF(N412="nulová",J412,0)</f>
        <v>0</v>
      </c>
      <c r="BJ412" s="24" t="s">
        <v>84</v>
      </c>
      <c r="BK412" s="235">
        <f>ROUND(I412*H412,2)</f>
        <v>0</v>
      </c>
      <c r="BL412" s="24" t="s">
        <v>280</v>
      </c>
      <c r="BM412" s="24" t="s">
        <v>2358</v>
      </c>
    </row>
    <row r="413" spans="2:47" s="1" customFormat="1" ht="13.5">
      <c r="B413" s="47"/>
      <c r="C413" s="75"/>
      <c r="D413" s="236" t="s">
        <v>282</v>
      </c>
      <c r="E413" s="75"/>
      <c r="F413" s="237" t="s">
        <v>2343</v>
      </c>
      <c r="G413" s="75"/>
      <c r="H413" s="75"/>
      <c r="I413" s="194"/>
      <c r="J413" s="75"/>
      <c r="K413" s="75"/>
      <c r="L413" s="73"/>
      <c r="M413" s="238"/>
      <c r="N413" s="48"/>
      <c r="O413" s="48"/>
      <c r="P413" s="48"/>
      <c r="Q413" s="48"/>
      <c r="R413" s="48"/>
      <c r="S413" s="48"/>
      <c r="T413" s="96"/>
      <c r="AT413" s="24" t="s">
        <v>282</v>
      </c>
      <c r="AU413" s="24" t="s">
        <v>86</v>
      </c>
    </row>
    <row r="414" spans="2:65" s="1" customFormat="1" ht="16.5" customHeight="1">
      <c r="B414" s="47"/>
      <c r="C414" s="261" t="s">
        <v>659</v>
      </c>
      <c r="D414" s="261" t="s">
        <v>347</v>
      </c>
      <c r="E414" s="262" t="s">
        <v>2359</v>
      </c>
      <c r="F414" s="263" t="s">
        <v>2360</v>
      </c>
      <c r="G414" s="264" t="s">
        <v>278</v>
      </c>
      <c r="H414" s="265">
        <v>5</v>
      </c>
      <c r="I414" s="266"/>
      <c r="J414" s="267">
        <f>ROUND(I414*H414,2)</f>
        <v>0</v>
      </c>
      <c r="K414" s="263" t="s">
        <v>21</v>
      </c>
      <c r="L414" s="268"/>
      <c r="M414" s="269" t="s">
        <v>21</v>
      </c>
      <c r="N414" s="270" t="s">
        <v>47</v>
      </c>
      <c r="O414" s="48"/>
      <c r="P414" s="233">
        <f>O414*H414</f>
        <v>0</v>
      </c>
      <c r="Q414" s="233">
        <v>0.081</v>
      </c>
      <c r="R414" s="233">
        <f>Q414*H414</f>
        <v>0.405</v>
      </c>
      <c r="S414" s="233">
        <v>0</v>
      </c>
      <c r="T414" s="234">
        <f>S414*H414</f>
        <v>0</v>
      </c>
      <c r="AR414" s="24" t="s">
        <v>318</v>
      </c>
      <c r="AT414" s="24" t="s">
        <v>347</v>
      </c>
      <c r="AU414" s="24" t="s">
        <v>86</v>
      </c>
      <c r="AY414" s="24" t="s">
        <v>273</v>
      </c>
      <c r="BE414" s="235">
        <f>IF(N414="základní",J414,0)</f>
        <v>0</v>
      </c>
      <c r="BF414" s="235">
        <f>IF(N414="snížená",J414,0)</f>
        <v>0</v>
      </c>
      <c r="BG414" s="235">
        <f>IF(N414="zákl. přenesená",J414,0)</f>
        <v>0</v>
      </c>
      <c r="BH414" s="235">
        <f>IF(N414="sníž. přenesená",J414,0)</f>
        <v>0</v>
      </c>
      <c r="BI414" s="235">
        <f>IF(N414="nulová",J414,0)</f>
        <v>0</v>
      </c>
      <c r="BJ414" s="24" t="s">
        <v>84</v>
      </c>
      <c r="BK414" s="235">
        <f>ROUND(I414*H414,2)</f>
        <v>0</v>
      </c>
      <c r="BL414" s="24" t="s">
        <v>280</v>
      </c>
      <c r="BM414" s="24" t="s">
        <v>2361</v>
      </c>
    </row>
    <row r="415" spans="2:65" s="1" customFormat="1" ht="25.5" customHeight="1">
      <c r="B415" s="47"/>
      <c r="C415" s="224" t="s">
        <v>663</v>
      </c>
      <c r="D415" s="224" t="s">
        <v>275</v>
      </c>
      <c r="E415" s="225" t="s">
        <v>2362</v>
      </c>
      <c r="F415" s="226" t="s">
        <v>2363</v>
      </c>
      <c r="G415" s="227" t="s">
        <v>314</v>
      </c>
      <c r="H415" s="228">
        <v>1</v>
      </c>
      <c r="I415" s="229"/>
      <c r="J415" s="230">
        <f>ROUND(I415*H415,2)</f>
        <v>0</v>
      </c>
      <c r="K415" s="226" t="s">
        <v>279</v>
      </c>
      <c r="L415" s="73"/>
      <c r="M415" s="231" t="s">
        <v>21</v>
      </c>
      <c r="N415" s="232" t="s">
        <v>47</v>
      </c>
      <c r="O415" s="48"/>
      <c r="P415" s="233">
        <f>O415*H415</f>
        <v>0</v>
      </c>
      <c r="Q415" s="233">
        <v>0</v>
      </c>
      <c r="R415" s="233">
        <f>Q415*H415</f>
        <v>0</v>
      </c>
      <c r="S415" s="233">
        <v>0</v>
      </c>
      <c r="T415" s="234">
        <f>S415*H415</f>
        <v>0</v>
      </c>
      <c r="AR415" s="24" t="s">
        <v>280</v>
      </c>
      <c r="AT415" s="24" t="s">
        <v>275</v>
      </c>
      <c r="AU415" s="24" t="s">
        <v>86</v>
      </c>
      <c r="AY415" s="24" t="s">
        <v>273</v>
      </c>
      <c r="BE415" s="235">
        <f>IF(N415="základní",J415,0)</f>
        <v>0</v>
      </c>
      <c r="BF415" s="235">
        <f>IF(N415="snížená",J415,0)</f>
        <v>0</v>
      </c>
      <c r="BG415" s="235">
        <f>IF(N415="zákl. přenesená",J415,0)</f>
        <v>0</v>
      </c>
      <c r="BH415" s="235">
        <f>IF(N415="sníž. přenesená",J415,0)</f>
        <v>0</v>
      </c>
      <c r="BI415" s="235">
        <f>IF(N415="nulová",J415,0)</f>
        <v>0</v>
      </c>
      <c r="BJ415" s="24" t="s">
        <v>84</v>
      </c>
      <c r="BK415" s="235">
        <f>ROUND(I415*H415,2)</f>
        <v>0</v>
      </c>
      <c r="BL415" s="24" t="s">
        <v>280</v>
      </c>
      <c r="BM415" s="24" t="s">
        <v>2364</v>
      </c>
    </row>
    <row r="416" spans="2:51" s="11" customFormat="1" ht="13.5">
      <c r="B416" s="239"/>
      <c r="C416" s="240"/>
      <c r="D416" s="236" t="s">
        <v>304</v>
      </c>
      <c r="E416" s="241" t="s">
        <v>21</v>
      </c>
      <c r="F416" s="242" t="s">
        <v>2365</v>
      </c>
      <c r="G416" s="240"/>
      <c r="H416" s="243">
        <v>0.5</v>
      </c>
      <c r="I416" s="244"/>
      <c r="J416" s="240"/>
      <c r="K416" s="240"/>
      <c r="L416" s="245"/>
      <c r="M416" s="246"/>
      <c r="N416" s="247"/>
      <c r="O416" s="247"/>
      <c r="P416" s="247"/>
      <c r="Q416" s="247"/>
      <c r="R416" s="247"/>
      <c r="S416" s="247"/>
      <c r="T416" s="248"/>
      <c r="AT416" s="249" t="s">
        <v>304</v>
      </c>
      <c r="AU416" s="249" t="s">
        <v>86</v>
      </c>
      <c r="AV416" s="11" t="s">
        <v>86</v>
      </c>
      <c r="AW416" s="11" t="s">
        <v>40</v>
      </c>
      <c r="AX416" s="11" t="s">
        <v>76</v>
      </c>
      <c r="AY416" s="249" t="s">
        <v>273</v>
      </c>
    </row>
    <row r="417" spans="2:51" s="11" customFormat="1" ht="13.5">
      <c r="B417" s="239"/>
      <c r="C417" s="240"/>
      <c r="D417" s="236" t="s">
        <v>304</v>
      </c>
      <c r="E417" s="241" t="s">
        <v>21</v>
      </c>
      <c r="F417" s="242" t="s">
        <v>2366</v>
      </c>
      <c r="G417" s="240"/>
      <c r="H417" s="243">
        <v>0.5</v>
      </c>
      <c r="I417" s="244"/>
      <c r="J417" s="240"/>
      <c r="K417" s="240"/>
      <c r="L417" s="245"/>
      <c r="M417" s="246"/>
      <c r="N417" s="247"/>
      <c r="O417" s="247"/>
      <c r="P417" s="247"/>
      <c r="Q417" s="247"/>
      <c r="R417" s="247"/>
      <c r="S417" s="247"/>
      <c r="T417" s="248"/>
      <c r="AT417" s="249" t="s">
        <v>304</v>
      </c>
      <c r="AU417" s="249" t="s">
        <v>86</v>
      </c>
      <c r="AV417" s="11" t="s">
        <v>86</v>
      </c>
      <c r="AW417" s="11" t="s">
        <v>40</v>
      </c>
      <c r="AX417" s="11" t="s">
        <v>76</v>
      </c>
      <c r="AY417" s="249" t="s">
        <v>273</v>
      </c>
    </row>
    <row r="418" spans="2:51" s="12" customFormat="1" ht="13.5">
      <c r="B418" s="250"/>
      <c r="C418" s="251"/>
      <c r="D418" s="236" t="s">
        <v>304</v>
      </c>
      <c r="E418" s="252" t="s">
        <v>21</v>
      </c>
      <c r="F418" s="253" t="s">
        <v>338</v>
      </c>
      <c r="G418" s="251"/>
      <c r="H418" s="254">
        <v>1</v>
      </c>
      <c r="I418" s="255"/>
      <c r="J418" s="251"/>
      <c r="K418" s="251"/>
      <c r="L418" s="256"/>
      <c r="M418" s="257"/>
      <c r="N418" s="258"/>
      <c r="O418" s="258"/>
      <c r="P418" s="258"/>
      <c r="Q418" s="258"/>
      <c r="R418" s="258"/>
      <c r="S418" s="258"/>
      <c r="T418" s="259"/>
      <c r="AT418" s="260" t="s">
        <v>304</v>
      </c>
      <c r="AU418" s="260" t="s">
        <v>86</v>
      </c>
      <c r="AV418" s="12" t="s">
        <v>280</v>
      </c>
      <c r="AW418" s="12" t="s">
        <v>40</v>
      </c>
      <c r="AX418" s="12" t="s">
        <v>84</v>
      </c>
      <c r="AY418" s="260" t="s">
        <v>273</v>
      </c>
    </row>
    <row r="419" spans="2:65" s="1" customFormat="1" ht="25.5" customHeight="1">
      <c r="B419" s="47"/>
      <c r="C419" s="224" t="s">
        <v>668</v>
      </c>
      <c r="D419" s="224" t="s">
        <v>275</v>
      </c>
      <c r="E419" s="225" t="s">
        <v>2367</v>
      </c>
      <c r="F419" s="226" t="s">
        <v>2368</v>
      </c>
      <c r="G419" s="227" t="s">
        <v>295</v>
      </c>
      <c r="H419" s="228">
        <v>8</v>
      </c>
      <c r="I419" s="229"/>
      <c r="J419" s="230">
        <f>ROUND(I419*H419,2)</f>
        <v>0</v>
      </c>
      <c r="K419" s="226" t="s">
        <v>279</v>
      </c>
      <c r="L419" s="73"/>
      <c r="M419" s="231" t="s">
        <v>21</v>
      </c>
      <c r="N419" s="232" t="s">
        <v>47</v>
      </c>
      <c r="O419" s="48"/>
      <c r="P419" s="233">
        <f>O419*H419</f>
        <v>0</v>
      </c>
      <c r="Q419" s="233">
        <v>0.00639</v>
      </c>
      <c r="R419" s="233">
        <f>Q419*H419</f>
        <v>0.05112</v>
      </c>
      <c r="S419" s="233">
        <v>0</v>
      </c>
      <c r="T419" s="234">
        <f>S419*H419</f>
        <v>0</v>
      </c>
      <c r="AR419" s="24" t="s">
        <v>280</v>
      </c>
      <c r="AT419" s="24" t="s">
        <v>275</v>
      </c>
      <c r="AU419" s="24" t="s">
        <v>86</v>
      </c>
      <c r="AY419" s="24" t="s">
        <v>273</v>
      </c>
      <c r="BE419" s="235">
        <f>IF(N419="základní",J419,0)</f>
        <v>0</v>
      </c>
      <c r="BF419" s="235">
        <f>IF(N419="snížená",J419,0)</f>
        <v>0</v>
      </c>
      <c r="BG419" s="235">
        <f>IF(N419="zákl. přenesená",J419,0)</f>
        <v>0</v>
      </c>
      <c r="BH419" s="235">
        <f>IF(N419="sníž. přenesená",J419,0)</f>
        <v>0</v>
      </c>
      <c r="BI419" s="235">
        <f>IF(N419="nulová",J419,0)</f>
        <v>0</v>
      </c>
      <c r="BJ419" s="24" t="s">
        <v>84</v>
      </c>
      <c r="BK419" s="235">
        <f>ROUND(I419*H419,2)</f>
        <v>0</v>
      </c>
      <c r="BL419" s="24" t="s">
        <v>280</v>
      </c>
      <c r="BM419" s="24" t="s">
        <v>2369</v>
      </c>
    </row>
    <row r="420" spans="2:51" s="11" customFormat="1" ht="13.5">
      <c r="B420" s="239"/>
      <c r="C420" s="240"/>
      <c r="D420" s="236" t="s">
        <v>304</v>
      </c>
      <c r="E420" s="241" t="s">
        <v>21</v>
      </c>
      <c r="F420" s="242" t="s">
        <v>2370</v>
      </c>
      <c r="G420" s="240"/>
      <c r="H420" s="243">
        <v>4</v>
      </c>
      <c r="I420" s="244"/>
      <c r="J420" s="240"/>
      <c r="K420" s="240"/>
      <c r="L420" s="245"/>
      <c r="M420" s="246"/>
      <c r="N420" s="247"/>
      <c r="O420" s="247"/>
      <c r="P420" s="247"/>
      <c r="Q420" s="247"/>
      <c r="R420" s="247"/>
      <c r="S420" s="247"/>
      <c r="T420" s="248"/>
      <c r="AT420" s="249" t="s">
        <v>304</v>
      </c>
      <c r="AU420" s="249" t="s">
        <v>86</v>
      </c>
      <c r="AV420" s="11" t="s">
        <v>86</v>
      </c>
      <c r="AW420" s="11" t="s">
        <v>40</v>
      </c>
      <c r="AX420" s="11" t="s">
        <v>76</v>
      </c>
      <c r="AY420" s="249" t="s">
        <v>273</v>
      </c>
    </row>
    <row r="421" spans="2:51" s="11" customFormat="1" ht="13.5">
      <c r="B421" s="239"/>
      <c r="C421" s="240"/>
      <c r="D421" s="236" t="s">
        <v>304</v>
      </c>
      <c r="E421" s="241" t="s">
        <v>21</v>
      </c>
      <c r="F421" s="242" t="s">
        <v>2371</v>
      </c>
      <c r="G421" s="240"/>
      <c r="H421" s="243">
        <v>4</v>
      </c>
      <c r="I421" s="244"/>
      <c r="J421" s="240"/>
      <c r="K421" s="240"/>
      <c r="L421" s="245"/>
      <c r="M421" s="246"/>
      <c r="N421" s="247"/>
      <c r="O421" s="247"/>
      <c r="P421" s="247"/>
      <c r="Q421" s="247"/>
      <c r="R421" s="247"/>
      <c r="S421" s="247"/>
      <c r="T421" s="248"/>
      <c r="AT421" s="249" t="s">
        <v>304</v>
      </c>
      <c r="AU421" s="249" t="s">
        <v>86</v>
      </c>
      <c r="AV421" s="11" t="s">
        <v>86</v>
      </c>
      <c r="AW421" s="11" t="s">
        <v>40</v>
      </c>
      <c r="AX421" s="11" t="s">
        <v>76</v>
      </c>
      <c r="AY421" s="249" t="s">
        <v>273</v>
      </c>
    </row>
    <row r="422" spans="2:51" s="12" customFormat="1" ht="13.5">
      <c r="B422" s="250"/>
      <c r="C422" s="251"/>
      <c r="D422" s="236" t="s">
        <v>304</v>
      </c>
      <c r="E422" s="252" t="s">
        <v>21</v>
      </c>
      <c r="F422" s="253" t="s">
        <v>338</v>
      </c>
      <c r="G422" s="251"/>
      <c r="H422" s="254">
        <v>8</v>
      </c>
      <c r="I422" s="255"/>
      <c r="J422" s="251"/>
      <c r="K422" s="251"/>
      <c r="L422" s="256"/>
      <c r="M422" s="257"/>
      <c r="N422" s="258"/>
      <c r="O422" s="258"/>
      <c r="P422" s="258"/>
      <c r="Q422" s="258"/>
      <c r="R422" s="258"/>
      <c r="S422" s="258"/>
      <c r="T422" s="259"/>
      <c r="AT422" s="260" t="s">
        <v>304</v>
      </c>
      <c r="AU422" s="260" t="s">
        <v>86</v>
      </c>
      <c r="AV422" s="12" t="s">
        <v>280</v>
      </c>
      <c r="AW422" s="12" t="s">
        <v>40</v>
      </c>
      <c r="AX422" s="12" t="s">
        <v>84</v>
      </c>
      <c r="AY422" s="260" t="s">
        <v>273</v>
      </c>
    </row>
    <row r="423" spans="2:63" s="10" customFormat="1" ht="29.85" customHeight="1">
      <c r="B423" s="208"/>
      <c r="C423" s="209"/>
      <c r="D423" s="210" t="s">
        <v>75</v>
      </c>
      <c r="E423" s="222" t="s">
        <v>298</v>
      </c>
      <c r="F423" s="222" t="s">
        <v>2372</v>
      </c>
      <c r="G423" s="209"/>
      <c r="H423" s="209"/>
      <c r="I423" s="212"/>
      <c r="J423" s="223">
        <f>BK423</f>
        <v>0</v>
      </c>
      <c r="K423" s="209"/>
      <c r="L423" s="214"/>
      <c r="M423" s="215"/>
      <c r="N423" s="216"/>
      <c r="O423" s="216"/>
      <c r="P423" s="217">
        <f>SUM(P424:P452)</f>
        <v>0</v>
      </c>
      <c r="Q423" s="216"/>
      <c r="R423" s="217">
        <f>SUM(R424:R452)</f>
        <v>265.735938</v>
      </c>
      <c r="S423" s="216"/>
      <c r="T423" s="218">
        <f>SUM(T424:T452)</f>
        <v>0</v>
      </c>
      <c r="AR423" s="219" t="s">
        <v>84</v>
      </c>
      <c r="AT423" s="220" t="s">
        <v>75</v>
      </c>
      <c r="AU423" s="220" t="s">
        <v>84</v>
      </c>
      <c r="AY423" s="219" t="s">
        <v>273</v>
      </c>
      <c r="BK423" s="221">
        <f>SUM(BK424:BK452)</f>
        <v>0</v>
      </c>
    </row>
    <row r="424" spans="2:65" s="1" customFormat="1" ht="25.5" customHeight="1">
      <c r="B424" s="47"/>
      <c r="C424" s="224" t="s">
        <v>674</v>
      </c>
      <c r="D424" s="224" t="s">
        <v>275</v>
      </c>
      <c r="E424" s="225" t="s">
        <v>2373</v>
      </c>
      <c r="F424" s="226" t="s">
        <v>2374</v>
      </c>
      <c r="G424" s="227" t="s">
        <v>295</v>
      </c>
      <c r="H424" s="228">
        <v>314</v>
      </c>
      <c r="I424" s="229"/>
      <c r="J424" s="230">
        <f>ROUND(I424*H424,2)</f>
        <v>0</v>
      </c>
      <c r="K424" s="226" t="s">
        <v>279</v>
      </c>
      <c r="L424" s="73"/>
      <c r="M424" s="231" t="s">
        <v>21</v>
      </c>
      <c r="N424" s="232" t="s">
        <v>47</v>
      </c>
      <c r="O424" s="48"/>
      <c r="P424" s="233">
        <f>O424*H424</f>
        <v>0</v>
      </c>
      <c r="Q424" s="233">
        <v>0.3708</v>
      </c>
      <c r="R424" s="233">
        <f>Q424*H424</f>
        <v>116.4312</v>
      </c>
      <c r="S424" s="233">
        <v>0</v>
      </c>
      <c r="T424" s="234">
        <f>S424*H424</f>
        <v>0</v>
      </c>
      <c r="AR424" s="24" t="s">
        <v>280</v>
      </c>
      <c r="AT424" s="24" t="s">
        <v>275</v>
      </c>
      <c r="AU424" s="24" t="s">
        <v>86</v>
      </c>
      <c r="AY424" s="24" t="s">
        <v>273</v>
      </c>
      <c r="BE424" s="235">
        <f>IF(N424="základní",J424,0)</f>
        <v>0</v>
      </c>
      <c r="BF424" s="235">
        <f>IF(N424="snížená",J424,0)</f>
        <v>0</v>
      </c>
      <c r="BG424" s="235">
        <f>IF(N424="zákl. přenesená",J424,0)</f>
        <v>0</v>
      </c>
      <c r="BH424" s="235">
        <f>IF(N424="sníž. přenesená",J424,0)</f>
        <v>0</v>
      </c>
      <c r="BI424" s="235">
        <f>IF(N424="nulová",J424,0)</f>
        <v>0</v>
      </c>
      <c r="BJ424" s="24" t="s">
        <v>84</v>
      </c>
      <c r="BK424" s="235">
        <f>ROUND(I424*H424,2)</f>
        <v>0</v>
      </c>
      <c r="BL424" s="24" t="s">
        <v>280</v>
      </c>
      <c r="BM424" s="24" t="s">
        <v>2375</v>
      </c>
    </row>
    <row r="425" spans="2:47" s="1" customFormat="1" ht="13.5">
      <c r="B425" s="47"/>
      <c r="C425" s="75"/>
      <c r="D425" s="236" t="s">
        <v>282</v>
      </c>
      <c r="E425" s="75"/>
      <c r="F425" s="237" t="s">
        <v>2376</v>
      </c>
      <c r="G425" s="75"/>
      <c r="H425" s="75"/>
      <c r="I425" s="194"/>
      <c r="J425" s="75"/>
      <c r="K425" s="75"/>
      <c r="L425" s="73"/>
      <c r="M425" s="238"/>
      <c r="N425" s="48"/>
      <c r="O425" s="48"/>
      <c r="P425" s="48"/>
      <c r="Q425" s="48"/>
      <c r="R425" s="48"/>
      <c r="S425" s="48"/>
      <c r="T425" s="96"/>
      <c r="AT425" s="24" t="s">
        <v>282</v>
      </c>
      <c r="AU425" s="24" t="s">
        <v>86</v>
      </c>
    </row>
    <row r="426" spans="2:51" s="11" customFormat="1" ht="13.5">
      <c r="B426" s="239"/>
      <c r="C426" s="240"/>
      <c r="D426" s="236" t="s">
        <v>304</v>
      </c>
      <c r="E426" s="241" t="s">
        <v>21</v>
      </c>
      <c r="F426" s="242" t="s">
        <v>2377</v>
      </c>
      <c r="G426" s="240"/>
      <c r="H426" s="243">
        <v>25.6</v>
      </c>
      <c r="I426" s="244"/>
      <c r="J426" s="240"/>
      <c r="K426" s="240"/>
      <c r="L426" s="245"/>
      <c r="M426" s="246"/>
      <c r="N426" s="247"/>
      <c r="O426" s="247"/>
      <c r="P426" s="247"/>
      <c r="Q426" s="247"/>
      <c r="R426" s="247"/>
      <c r="S426" s="247"/>
      <c r="T426" s="248"/>
      <c r="AT426" s="249" t="s">
        <v>304</v>
      </c>
      <c r="AU426" s="249" t="s">
        <v>86</v>
      </c>
      <c r="AV426" s="11" t="s">
        <v>86</v>
      </c>
      <c r="AW426" s="11" t="s">
        <v>40</v>
      </c>
      <c r="AX426" s="11" t="s">
        <v>76</v>
      </c>
      <c r="AY426" s="249" t="s">
        <v>273</v>
      </c>
    </row>
    <row r="427" spans="2:51" s="14" customFormat="1" ht="13.5">
      <c r="B427" s="281"/>
      <c r="C427" s="282"/>
      <c r="D427" s="236" t="s">
        <v>304</v>
      </c>
      <c r="E427" s="283" t="s">
        <v>21</v>
      </c>
      <c r="F427" s="284" t="s">
        <v>2378</v>
      </c>
      <c r="G427" s="282"/>
      <c r="H427" s="285">
        <v>25.6</v>
      </c>
      <c r="I427" s="286"/>
      <c r="J427" s="282"/>
      <c r="K427" s="282"/>
      <c r="L427" s="287"/>
      <c r="M427" s="288"/>
      <c r="N427" s="289"/>
      <c r="O427" s="289"/>
      <c r="P427" s="289"/>
      <c r="Q427" s="289"/>
      <c r="R427" s="289"/>
      <c r="S427" s="289"/>
      <c r="T427" s="290"/>
      <c r="AT427" s="291" t="s">
        <v>304</v>
      </c>
      <c r="AU427" s="291" t="s">
        <v>86</v>
      </c>
      <c r="AV427" s="14" t="s">
        <v>288</v>
      </c>
      <c r="AW427" s="14" t="s">
        <v>40</v>
      </c>
      <c r="AX427" s="14" t="s">
        <v>76</v>
      </c>
      <c r="AY427" s="291" t="s">
        <v>273</v>
      </c>
    </row>
    <row r="428" spans="2:51" s="11" customFormat="1" ht="13.5">
      <c r="B428" s="239"/>
      <c r="C428" s="240"/>
      <c r="D428" s="236" t="s">
        <v>304</v>
      </c>
      <c r="E428" s="241" t="s">
        <v>21</v>
      </c>
      <c r="F428" s="242" t="s">
        <v>2379</v>
      </c>
      <c r="G428" s="240"/>
      <c r="H428" s="243">
        <v>92.4</v>
      </c>
      <c r="I428" s="244"/>
      <c r="J428" s="240"/>
      <c r="K428" s="240"/>
      <c r="L428" s="245"/>
      <c r="M428" s="246"/>
      <c r="N428" s="247"/>
      <c r="O428" s="247"/>
      <c r="P428" s="247"/>
      <c r="Q428" s="247"/>
      <c r="R428" s="247"/>
      <c r="S428" s="247"/>
      <c r="T428" s="248"/>
      <c r="AT428" s="249" t="s">
        <v>304</v>
      </c>
      <c r="AU428" s="249" t="s">
        <v>86</v>
      </c>
      <c r="AV428" s="11" t="s">
        <v>86</v>
      </c>
      <c r="AW428" s="11" t="s">
        <v>40</v>
      </c>
      <c r="AX428" s="11" t="s">
        <v>76</v>
      </c>
      <c r="AY428" s="249" t="s">
        <v>273</v>
      </c>
    </row>
    <row r="429" spans="2:51" s="11" customFormat="1" ht="13.5">
      <c r="B429" s="239"/>
      <c r="C429" s="240"/>
      <c r="D429" s="236" t="s">
        <v>304</v>
      </c>
      <c r="E429" s="241" t="s">
        <v>21</v>
      </c>
      <c r="F429" s="242" t="s">
        <v>2380</v>
      </c>
      <c r="G429" s="240"/>
      <c r="H429" s="243">
        <v>196</v>
      </c>
      <c r="I429" s="244"/>
      <c r="J429" s="240"/>
      <c r="K429" s="240"/>
      <c r="L429" s="245"/>
      <c r="M429" s="246"/>
      <c r="N429" s="247"/>
      <c r="O429" s="247"/>
      <c r="P429" s="247"/>
      <c r="Q429" s="247"/>
      <c r="R429" s="247"/>
      <c r="S429" s="247"/>
      <c r="T429" s="248"/>
      <c r="AT429" s="249" t="s">
        <v>304</v>
      </c>
      <c r="AU429" s="249" t="s">
        <v>86</v>
      </c>
      <c r="AV429" s="11" t="s">
        <v>86</v>
      </c>
      <c r="AW429" s="11" t="s">
        <v>40</v>
      </c>
      <c r="AX429" s="11" t="s">
        <v>76</v>
      </c>
      <c r="AY429" s="249" t="s">
        <v>273</v>
      </c>
    </row>
    <row r="430" spans="2:51" s="14" customFormat="1" ht="13.5">
      <c r="B430" s="281"/>
      <c r="C430" s="282"/>
      <c r="D430" s="236" t="s">
        <v>304</v>
      </c>
      <c r="E430" s="283" t="s">
        <v>21</v>
      </c>
      <c r="F430" s="284" t="s">
        <v>2381</v>
      </c>
      <c r="G430" s="282"/>
      <c r="H430" s="285">
        <v>288.4</v>
      </c>
      <c r="I430" s="286"/>
      <c r="J430" s="282"/>
      <c r="K430" s="282"/>
      <c r="L430" s="287"/>
      <c r="M430" s="288"/>
      <c r="N430" s="289"/>
      <c r="O430" s="289"/>
      <c r="P430" s="289"/>
      <c r="Q430" s="289"/>
      <c r="R430" s="289"/>
      <c r="S430" s="289"/>
      <c r="T430" s="290"/>
      <c r="AT430" s="291" t="s">
        <v>304</v>
      </c>
      <c r="AU430" s="291" t="s">
        <v>86</v>
      </c>
      <c r="AV430" s="14" t="s">
        <v>288</v>
      </c>
      <c r="AW430" s="14" t="s">
        <v>40</v>
      </c>
      <c r="AX430" s="14" t="s">
        <v>76</v>
      </c>
      <c r="AY430" s="291" t="s">
        <v>273</v>
      </c>
    </row>
    <row r="431" spans="2:51" s="12" customFormat="1" ht="13.5">
      <c r="B431" s="250"/>
      <c r="C431" s="251"/>
      <c r="D431" s="236" t="s">
        <v>304</v>
      </c>
      <c r="E431" s="252" t="s">
        <v>21</v>
      </c>
      <c r="F431" s="253" t="s">
        <v>2017</v>
      </c>
      <c r="G431" s="251"/>
      <c r="H431" s="254">
        <v>314</v>
      </c>
      <c r="I431" s="255"/>
      <c r="J431" s="251"/>
      <c r="K431" s="251"/>
      <c r="L431" s="256"/>
      <c r="M431" s="257"/>
      <c r="N431" s="258"/>
      <c r="O431" s="258"/>
      <c r="P431" s="258"/>
      <c r="Q431" s="258"/>
      <c r="R431" s="258"/>
      <c r="S431" s="258"/>
      <c r="T431" s="259"/>
      <c r="AT431" s="260" t="s">
        <v>304</v>
      </c>
      <c r="AU431" s="260" t="s">
        <v>86</v>
      </c>
      <c r="AV431" s="12" t="s">
        <v>280</v>
      </c>
      <c r="AW431" s="12" t="s">
        <v>40</v>
      </c>
      <c r="AX431" s="12" t="s">
        <v>84</v>
      </c>
      <c r="AY431" s="260" t="s">
        <v>273</v>
      </c>
    </row>
    <row r="432" spans="2:65" s="1" customFormat="1" ht="38.25" customHeight="1">
      <c r="B432" s="47"/>
      <c r="C432" s="224" t="s">
        <v>679</v>
      </c>
      <c r="D432" s="224" t="s">
        <v>275</v>
      </c>
      <c r="E432" s="225" t="s">
        <v>2382</v>
      </c>
      <c r="F432" s="226" t="s">
        <v>2383</v>
      </c>
      <c r="G432" s="227" t="s">
        <v>295</v>
      </c>
      <c r="H432" s="228">
        <v>288.4</v>
      </c>
      <c r="I432" s="229"/>
      <c r="J432" s="230">
        <f>ROUND(I432*H432,2)</f>
        <v>0</v>
      </c>
      <c r="K432" s="226" t="s">
        <v>279</v>
      </c>
      <c r="L432" s="73"/>
      <c r="M432" s="231" t="s">
        <v>21</v>
      </c>
      <c r="N432" s="232" t="s">
        <v>47</v>
      </c>
      <c r="O432" s="48"/>
      <c r="P432" s="233">
        <f>O432*H432</f>
        <v>0</v>
      </c>
      <c r="Q432" s="233">
        <v>0.37536</v>
      </c>
      <c r="R432" s="233">
        <f>Q432*H432</f>
        <v>108.253824</v>
      </c>
      <c r="S432" s="233">
        <v>0</v>
      </c>
      <c r="T432" s="234">
        <f>S432*H432</f>
        <v>0</v>
      </c>
      <c r="AR432" s="24" t="s">
        <v>280</v>
      </c>
      <c r="AT432" s="24" t="s">
        <v>275</v>
      </c>
      <c r="AU432" s="24" t="s">
        <v>86</v>
      </c>
      <c r="AY432" s="24" t="s">
        <v>273</v>
      </c>
      <c r="BE432" s="235">
        <f>IF(N432="základní",J432,0)</f>
        <v>0</v>
      </c>
      <c r="BF432" s="235">
        <f>IF(N432="snížená",J432,0)</f>
        <v>0</v>
      </c>
      <c r="BG432" s="235">
        <f>IF(N432="zákl. přenesená",J432,0)</f>
        <v>0</v>
      </c>
      <c r="BH432" s="235">
        <f>IF(N432="sníž. přenesená",J432,0)</f>
        <v>0</v>
      </c>
      <c r="BI432" s="235">
        <f>IF(N432="nulová",J432,0)</f>
        <v>0</v>
      </c>
      <c r="BJ432" s="24" t="s">
        <v>84</v>
      </c>
      <c r="BK432" s="235">
        <f>ROUND(I432*H432,2)</f>
        <v>0</v>
      </c>
      <c r="BL432" s="24" t="s">
        <v>280</v>
      </c>
      <c r="BM432" s="24" t="s">
        <v>2384</v>
      </c>
    </row>
    <row r="433" spans="2:47" s="1" customFormat="1" ht="13.5">
      <c r="B433" s="47"/>
      <c r="C433" s="75"/>
      <c r="D433" s="236" t="s">
        <v>282</v>
      </c>
      <c r="E433" s="75"/>
      <c r="F433" s="237" t="s">
        <v>2376</v>
      </c>
      <c r="G433" s="75"/>
      <c r="H433" s="75"/>
      <c r="I433" s="194"/>
      <c r="J433" s="75"/>
      <c r="K433" s="75"/>
      <c r="L433" s="73"/>
      <c r="M433" s="238"/>
      <c r="N433" s="48"/>
      <c r="O433" s="48"/>
      <c r="P433" s="48"/>
      <c r="Q433" s="48"/>
      <c r="R433" s="48"/>
      <c r="S433" s="48"/>
      <c r="T433" s="96"/>
      <c r="AT433" s="24" t="s">
        <v>282</v>
      </c>
      <c r="AU433" s="24" t="s">
        <v>86</v>
      </c>
    </row>
    <row r="434" spans="2:51" s="11" customFormat="1" ht="13.5">
      <c r="B434" s="239"/>
      <c r="C434" s="240"/>
      <c r="D434" s="236" t="s">
        <v>304</v>
      </c>
      <c r="E434" s="241" t="s">
        <v>21</v>
      </c>
      <c r="F434" s="242" t="s">
        <v>2379</v>
      </c>
      <c r="G434" s="240"/>
      <c r="H434" s="243">
        <v>92.4</v>
      </c>
      <c r="I434" s="244"/>
      <c r="J434" s="240"/>
      <c r="K434" s="240"/>
      <c r="L434" s="245"/>
      <c r="M434" s="246"/>
      <c r="N434" s="247"/>
      <c r="O434" s="247"/>
      <c r="P434" s="247"/>
      <c r="Q434" s="247"/>
      <c r="R434" s="247"/>
      <c r="S434" s="247"/>
      <c r="T434" s="248"/>
      <c r="AT434" s="249" t="s">
        <v>304</v>
      </c>
      <c r="AU434" s="249" t="s">
        <v>86</v>
      </c>
      <c r="AV434" s="11" t="s">
        <v>86</v>
      </c>
      <c r="AW434" s="11" t="s">
        <v>40</v>
      </c>
      <c r="AX434" s="11" t="s">
        <v>76</v>
      </c>
      <c r="AY434" s="249" t="s">
        <v>273</v>
      </c>
    </row>
    <row r="435" spans="2:51" s="11" customFormat="1" ht="13.5">
      <c r="B435" s="239"/>
      <c r="C435" s="240"/>
      <c r="D435" s="236" t="s">
        <v>304</v>
      </c>
      <c r="E435" s="241" t="s">
        <v>21</v>
      </c>
      <c r="F435" s="242" t="s">
        <v>2380</v>
      </c>
      <c r="G435" s="240"/>
      <c r="H435" s="243">
        <v>196</v>
      </c>
      <c r="I435" s="244"/>
      <c r="J435" s="240"/>
      <c r="K435" s="240"/>
      <c r="L435" s="245"/>
      <c r="M435" s="246"/>
      <c r="N435" s="247"/>
      <c r="O435" s="247"/>
      <c r="P435" s="247"/>
      <c r="Q435" s="247"/>
      <c r="R435" s="247"/>
      <c r="S435" s="247"/>
      <c r="T435" s="248"/>
      <c r="AT435" s="249" t="s">
        <v>304</v>
      </c>
      <c r="AU435" s="249" t="s">
        <v>86</v>
      </c>
      <c r="AV435" s="11" t="s">
        <v>86</v>
      </c>
      <c r="AW435" s="11" t="s">
        <v>40</v>
      </c>
      <c r="AX435" s="11" t="s">
        <v>76</v>
      </c>
      <c r="AY435" s="249" t="s">
        <v>273</v>
      </c>
    </row>
    <row r="436" spans="2:51" s="12" customFormat="1" ht="13.5">
      <c r="B436" s="250"/>
      <c r="C436" s="251"/>
      <c r="D436" s="236" t="s">
        <v>304</v>
      </c>
      <c r="E436" s="252" t="s">
        <v>21</v>
      </c>
      <c r="F436" s="253" t="s">
        <v>2385</v>
      </c>
      <c r="G436" s="251"/>
      <c r="H436" s="254">
        <v>288.4</v>
      </c>
      <c r="I436" s="255"/>
      <c r="J436" s="251"/>
      <c r="K436" s="251"/>
      <c r="L436" s="256"/>
      <c r="M436" s="257"/>
      <c r="N436" s="258"/>
      <c r="O436" s="258"/>
      <c r="P436" s="258"/>
      <c r="Q436" s="258"/>
      <c r="R436" s="258"/>
      <c r="S436" s="258"/>
      <c r="T436" s="259"/>
      <c r="AT436" s="260" t="s">
        <v>304</v>
      </c>
      <c r="AU436" s="260" t="s">
        <v>86</v>
      </c>
      <c r="AV436" s="12" t="s">
        <v>280</v>
      </c>
      <c r="AW436" s="12" t="s">
        <v>40</v>
      </c>
      <c r="AX436" s="12" t="s">
        <v>84</v>
      </c>
      <c r="AY436" s="260" t="s">
        <v>273</v>
      </c>
    </row>
    <row r="437" spans="2:65" s="1" customFormat="1" ht="38.25" customHeight="1">
      <c r="B437" s="47"/>
      <c r="C437" s="224" t="s">
        <v>685</v>
      </c>
      <c r="D437" s="224" t="s">
        <v>275</v>
      </c>
      <c r="E437" s="225" t="s">
        <v>2386</v>
      </c>
      <c r="F437" s="226" t="s">
        <v>2387</v>
      </c>
      <c r="G437" s="227" t="s">
        <v>295</v>
      </c>
      <c r="H437" s="228">
        <v>288.4</v>
      </c>
      <c r="I437" s="229"/>
      <c r="J437" s="230">
        <f>ROUND(I437*H437,2)</f>
        <v>0</v>
      </c>
      <c r="K437" s="226" t="s">
        <v>21</v>
      </c>
      <c r="L437" s="73"/>
      <c r="M437" s="231" t="s">
        <v>21</v>
      </c>
      <c r="N437" s="232" t="s">
        <v>47</v>
      </c>
      <c r="O437" s="48"/>
      <c r="P437" s="233">
        <f>O437*H437</f>
        <v>0</v>
      </c>
      <c r="Q437" s="233">
        <v>0.12966</v>
      </c>
      <c r="R437" s="233">
        <f>Q437*H437</f>
        <v>37.393944</v>
      </c>
      <c r="S437" s="233">
        <v>0</v>
      </c>
      <c r="T437" s="234">
        <f>S437*H437</f>
        <v>0</v>
      </c>
      <c r="AR437" s="24" t="s">
        <v>280</v>
      </c>
      <c r="AT437" s="24" t="s">
        <v>275</v>
      </c>
      <c r="AU437" s="24" t="s">
        <v>86</v>
      </c>
      <c r="AY437" s="24" t="s">
        <v>273</v>
      </c>
      <c r="BE437" s="235">
        <f>IF(N437="základní",J437,0)</f>
        <v>0</v>
      </c>
      <c r="BF437" s="235">
        <f>IF(N437="snížená",J437,0)</f>
        <v>0</v>
      </c>
      <c r="BG437" s="235">
        <f>IF(N437="zákl. přenesená",J437,0)</f>
        <v>0</v>
      </c>
      <c r="BH437" s="235">
        <f>IF(N437="sníž. přenesená",J437,0)</f>
        <v>0</v>
      </c>
      <c r="BI437" s="235">
        <f>IF(N437="nulová",J437,0)</f>
        <v>0</v>
      </c>
      <c r="BJ437" s="24" t="s">
        <v>84</v>
      </c>
      <c r="BK437" s="235">
        <f>ROUND(I437*H437,2)</f>
        <v>0</v>
      </c>
      <c r="BL437" s="24" t="s">
        <v>280</v>
      </c>
      <c r="BM437" s="24" t="s">
        <v>2388</v>
      </c>
    </row>
    <row r="438" spans="2:51" s="11" customFormat="1" ht="13.5">
      <c r="B438" s="239"/>
      <c r="C438" s="240"/>
      <c r="D438" s="236" t="s">
        <v>304</v>
      </c>
      <c r="E438" s="241" t="s">
        <v>21</v>
      </c>
      <c r="F438" s="242" t="s">
        <v>2379</v>
      </c>
      <c r="G438" s="240"/>
      <c r="H438" s="243">
        <v>92.4</v>
      </c>
      <c r="I438" s="244"/>
      <c r="J438" s="240"/>
      <c r="K438" s="240"/>
      <c r="L438" s="245"/>
      <c r="M438" s="246"/>
      <c r="N438" s="247"/>
      <c r="O438" s="247"/>
      <c r="P438" s="247"/>
      <c r="Q438" s="247"/>
      <c r="R438" s="247"/>
      <c r="S438" s="247"/>
      <c r="T438" s="248"/>
      <c r="AT438" s="249" t="s">
        <v>304</v>
      </c>
      <c r="AU438" s="249" t="s">
        <v>86</v>
      </c>
      <c r="AV438" s="11" t="s">
        <v>86</v>
      </c>
      <c r="AW438" s="11" t="s">
        <v>40</v>
      </c>
      <c r="AX438" s="11" t="s">
        <v>76</v>
      </c>
      <c r="AY438" s="249" t="s">
        <v>273</v>
      </c>
    </row>
    <row r="439" spans="2:51" s="11" customFormat="1" ht="13.5">
      <c r="B439" s="239"/>
      <c r="C439" s="240"/>
      <c r="D439" s="236" t="s">
        <v>304</v>
      </c>
      <c r="E439" s="241" t="s">
        <v>21</v>
      </c>
      <c r="F439" s="242" t="s">
        <v>2380</v>
      </c>
      <c r="G439" s="240"/>
      <c r="H439" s="243">
        <v>196</v>
      </c>
      <c r="I439" s="244"/>
      <c r="J439" s="240"/>
      <c r="K439" s="240"/>
      <c r="L439" s="245"/>
      <c r="M439" s="246"/>
      <c r="N439" s="247"/>
      <c r="O439" s="247"/>
      <c r="P439" s="247"/>
      <c r="Q439" s="247"/>
      <c r="R439" s="247"/>
      <c r="S439" s="247"/>
      <c r="T439" s="248"/>
      <c r="AT439" s="249" t="s">
        <v>304</v>
      </c>
      <c r="AU439" s="249" t="s">
        <v>86</v>
      </c>
      <c r="AV439" s="11" t="s">
        <v>86</v>
      </c>
      <c r="AW439" s="11" t="s">
        <v>40</v>
      </c>
      <c r="AX439" s="11" t="s">
        <v>76</v>
      </c>
      <c r="AY439" s="249" t="s">
        <v>273</v>
      </c>
    </row>
    <row r="440" spans="2:51" s="12" customFormat="1" ht="13.5">
      <c r="B440" s="250"/>
      <c r="C440" s="251"/>
      <c r="D440" s="236" t="s">
        <v>304</v>
      </c>
      <c r="E440" s="252" t="s">
        <v>21</v>
      </c>
      <c r="F440" s="253" t="s">
        <v>2389</v>
      </c>
      <c r="G440" s="251"/>
      <c r="H440" s="254">
        <v>288.4</v>
      </c>
      <c r="I440" s="255"/>
      <c r="J440" s="251"/>
      <c r="K440" s="251"/>
      <c r="L440" s="256"/>
      <c r="M440" s="257"/>
      <c r="N440" s="258"/>
      <c r="O440" s="258"/>
      <c r="P440" s="258"/>
      <c r="Q440" s="258"/>
      <c r="R440" s="258"/>
      <c r="S440" s="258"/>
      <c r="T440" s="259"/>
      <c r="AT440" s="260" t="s">
        <v>304</v>
      </c>
      <c r="AU440" s="260" t="s">
        <v>86</v>
      </c>
      <c r="AV440" s="12" t="s">
        <v>280</v>
      </c>
      <c r="AW440" s="12" t="s">
        <v>40</v>
      </c>
      <c r="AX440" s="12" t="s">
        <v>84</v>
      </c>
      <c r="AY440" s="260" t="s">
        <v>273</v>
      </c>
    </row>
    <row r="441" spans="2:65" s="1" customFormat="1" ht="25.5" customHeight="1">
      <c r="B441" s="47"/>
      <c r="C441" s="224" t="s">
        <v>692</v>
      </c>
      <c r="D441" s="224" t="s">
        <v>275</v>
      </c>
      <c r="E441" s="225" t="s">
        <v>2390</v>
      </c>
      <c r="F441" s="226" t="s">
        <v>2391</v>
      </c>
      <c r="G441" s="227" t="s">
        <v>295</v>
      </c>
      <c r="H441" s="228">
        <v>476.5</v>
      </c>
      <c r="I441" s="229"/>
      <c r="J441" s="230">
        <f>ROUND(I441*H441,2)</f>
        <v>0</v>
      </c>
      <c r="K441" s="226" t="s">
        <v>279</v>
      </c>
      <c r="L441" s="73"/>
      <c r="M441" s="231" t="s">
        <v>21</v>
      </c>
      <c r="N441" s="232" t="s">
        <v>47</v>
      </c>
      <c r="O441" s="48"/>
      <c r="P441" s="233">
        <f>O441*H441</f>
        <v>0</v>
      </c>
      <c r="Q441" s="233">
        <v>0.00071</v>
      </c>
      <c r="R441" s="233">
        <f>Q441*H441</f>
        <v>0.33831500000000003</v>
      </c>
      <c r="S441" s="233">
        <v>0</v>
      </c>
      <c r="T441" s="234">
        <f>S441*H441</f>
        <v>0</v>
      </c>
      <c r="AR441" s="24" t="s">
        <v>280</v>
      </c>
      <c r="AT441" s="24" t="s">
        <v>275</v>
      </c>
      <c r="AU441" s="24" t="s">
        <v>86</v>
      </c>
      <c r="AY441" s="24" t="s">
        <v>273</v>
      </c>
      <c r="BE441" s="235">
        <f>IF(N441="základní",J441,0)</f>
        <v>0</v>
      </c>
      <c r="BF441" s="235">
        <f>IF(N441="snížená",J441,0)</f>
        <v>0</v>
      </c>
      <c r="BG441" s="235">
        <f>IF(N441="zákl. přenesená",J441,0)</f>
        <v>0</v>
      </c>
      <c r="BH441" s="235">
        <f>IF(N441="sníž. přenesená",J441,0)</f>
        <v>0</v>
      </c>
      <c r="BI441" s="235">
        <f>IF(N441="nulová",J441,0)</f>
        <v>0</v>
      </c>
      <c r="BJ441" s="24" t="s">
        <v>84</v>
      </c>
      <c r="BK441" s="235">
        <f>ROUND(I441*H441,2)</f>
        <v>0</v>
      </c>
      <c r="BL441" s="24" t="s">
        <v>280</v>
      </c>
      <c r="BM441" s="24" t="s">
        <v>2392</v>
      </c>
    </row>
    <row r="442" spans="2:65" s="1" customFormat="1" ht="38.25" customHeight="1">
      <c r="B442" s="47"/>
      <c r="C442" s="224" t="s">
        <v>697</v>
      </c>
      <c r="D442" s="224" t="s">
        <v>275</v>
      </c>
      <c r="E442" s="225" t="s">
        <v>2393</v>
      </c>
      <c r="F442" s="226" t="s">
        <v>2394</v>
      </c>
      <c r="G442" s="227" t="s">
        <v>295</v>
      </c>
      <c r="H442" s="228">
        <v>476.5</v>
      </c>
      <c r="I442" s="229"/>
      <c r="J442" s="230">
        <f>ROUND(I442*H442,2)</f>
        <v>0</v>
      </c>
      <c r="K442" s="226" t="s">
        <v>279</v>
      </c>
      <c r="L442" s="73"/>
      <c r="M442" s="231" t="s">
        <v>21</v>
      </c>
      <c r="N442" s="232" t="s">
        <v>47</v>
      </c>
      <c r="O442" s="48"/>
      <c r="P442" s="233">
        <f>O442*H442</f>
        <v>0</v>
      </c>
      <c r="Q442" s="233">
        <v>0</v>
      </c>
      <c r="R442" s="233">
        <f>Q442*H442</f>
        <v>0</v>
      </c>
      <c r="S442" s="233">
        <v>0</v>
      </c>
      <c r="T442" s="234">
        <f>S442*H442</f>
        <v>0</v>
      </c>
      <c r="AR442" s="24" t="s">
        <v>280</v>
      </c>
      <c r="AT442" s="24" t="s">
        <v>275</v>
      </c>
      <c r="AU442" s="24" t="s">
        <v>86</v>
      </c>
      <c r="AY442" s="24" t="s">
        <v>273</v>
      </c>
      <c r="BE442" s="235">
        <f>IF(N442="základní",J442,0)</f>
        <v>0</v>
      </c>
      <c r="BF442" s="235">
        <f>IF(N442="snížená",J442,0)</f>
        <v>0</v>
      </c>
      <c r="BG442" s="235">
        <f>IF(N442="zákl. přenesená",J442,0)</f>
        <v>0</v>
      </c>
      <c r="BH442" s="235">
        <f>IF(N442="sníž. přenesená",J442,0)</f>
        <v>0</v>
      </c>
      <c r="BI442" s="235">
        <f>IF(N442="nulová",J442,0)</f>
        <v>0</v>
      </c>
      <c r="BJ442" s="24" t="s">
        <v>84</v>
      </c>
      <c r="BK442" s="235">
        <f>ROUND(I442*H442,2)</f>
        <v>0</v>
      </c>
      <c r="BL442" s="24" t="s">
        <v>280</v>
      </c>
      <c r="BM442" s="24" t="s">
        <v>2395</v>
      </c>
    </row>
    <row r="443" spans="2:47" s="1" customFormat="1" ht="13.5">
      <c r="B443" s="47"/>
      <c r="C443" s="75"/>
      <c r="D443" s="236" t="s">
        <v>282</v>
      </c>
      <c r="E443" s="75"/>
      <c r="F443" s="237" t="s">
        <v>2396</v>
      </c>
      <c r="G443" s="75"/>
      <c r="H443" s="75"/>
      <c r="I443" s="194"/>
      <c r="J443" s="75"/>
      <c r="K443" s="75"/>
      <c r="L443" s="73"/>
      <c r="M443" s="238"/>
      <c r="N443" s="48"/>
      <c r="O443" s="48"/>
      <c r="P443" s="48"/>
      <c r="Q443" s="48"/>
      <c r="R443" s="48"/>
      <c r="S443" s="48"/>
      <c r="T443" s="96"/>
      <c r="AT443" s="24" t="s">
        <v>282</v>
      </c>
      <c r="AU443" s="24" t="s">
        <v>86</v>
      </c>
    </row>
    <row r="444" spans="2:51" s="11" customFormat="1" ht="13.5">
      <c r="B444" s="239"/>
      <c r="C444" s="240"/>
      <c r="D444" s="236" t="s">
        <v>304</v>
      </c>
      <c r="E444" s="241" t="s">
        <v>21</v>
      </c>
      <c r="F444" s="242" t="s">
        <v>2397</v>
      </c>
      <c r="G444" s="240"/>
      <c r="H444" s="243">
        <v>152.75</v>
      </c>
      <c r="I444" s="244"/>
      <c r="J444" s="240"/>
      <c r="K444" s="240"/>
      <c r="L444" s="245"/>
      <c r="M444" s="246"/>
      <c r="N444" s="247"/>
      <c r="O444" s="247"/>
      <c r="P444" s="247"/>
      <c r="Q444" s="247"/>
      <c r="R444" s="247"/>
      <c r="S444" s="247"/>
      <c r="T444" s="248"/>
      <c r="AT444" s="249" t="s">
        <v>304</v>
      </c>
      <c r="AU444" s="249" t="s">
        <v>86</v>
      </c>
      <c r="AV444" s="11" t="s">
        <v>86</v>
      </c>
      <c r="AW444" s="11" t="s">
        <v>40</v>
      </c>
      <c r="AX444" s="11" t="s">
        <v>76</v>
      </c>
      <c r="AY444" s="249" t="s">
        <v>273</v>
      </c>
    </row>
    <row r="445" spans="2:51" s="11" customFormat="1" ht="13.5">
      <c r="B445" s="239"/>
      <c r="C445" s="240"/>
      <c r="D445" s="236" t="s">
        <v>304</v>
      </c>
      <c r="E445" s="241" t="s">
        <v>21</v>
      </c>
      <c r="F445" s="242" t="s">
        <v>2398</v>
      </c>
      <c r="G445" s="240"/>
      <c r="H445" s="243">
        <v>323.75</v>
      </c>
      <c r="I445" s="244"/>
      <c r="J445" s="240"/>
      <c r="K445" s="240"/>
      <c r="L445" s="245"/>
      <c r="M445" s="246"/>
      <c r="N445" s="247"/>
      <c r="O445" s="247"/>
      <c r="P445" s="247"/>
      <c r="Q445" s="247"/>
      <c r="R445" s="247"/>
      <c r="S445" s="247"/>
      <c r="T445" s="248"/>
      <c r="AT445" s="249" t="s">
        <v>304</v>
      </c>
      <c r="AU445" s="249" t="s">
        <v>86</v>
      </c>
      <c r="AV445" s="11" t="s">
        <v>86</v>
      </c>
      <c r="AW445" s="11" t="s">
        <v>40</v>
      </c>
      <c r="AX445" s="11" t="s">
        <v>76</v>
      </c>
      <c r="AY445" s="249" t="s">
        <v>273</v>
      </c>
    </row>
    <row r="446" spans="2:51" s="12" customFormat="1" ht="13.5">
      <c r="B446" s="250"/>
      <c r="C446" s="251"/>
      <c r="D446" s="236" t="s">
        <v>304</v>
      </c>
      <c r="E446" s="252" t="s">
        <v>21</v>
      </c>
      <c r="F446" s="253" t="s">
        <v>2399</v>
      </c>
      <c r="G446" s="251"/>
      <c r="H446" s="254">
        <v>476.5</v>
      </c>
      <c r="I446" s="255"/>
      <c r="J446" s="251"/>
      <c r="K446" s="251"/>
      <c r="L446" s="256"/>
      <c r="M446" s="257"/>
      <c r="N446" s="258"/>
      <c r="O446" s="258"/>
      <c r="P446" s="258"/>
      <c r="Q446" s="258"/>
      <c r="R446" s="258"/>
      <c r="S446" s="258"/>
      <c r="T446" s="259"/>
      <c r="AT446" s="260" t="s">
        <v>304</v>
      </c>
      <c r="AU446" s="260" t="s">
        <v>86</v>
      </c>
      <c r="AV446" s="12" t="s">
        <v>280</v>
      </c>
      <c r="AW446" s="12" t="s">
        <v>40</v>
      </c>
      <c r="AX446" s="12" t="s">
        <v>84</v>
      </c>
      <c r="AY446" s="260" t="s">
        <v>273</v>
      </c>
    </row>
    <row r="447" spans="2:65" s="1" customFormat="1" ht="51" customHeight="1">
      <c r="B447" s="47"/>
      <c r="C447" s="224" t="s">
        <v>701</v>
      </c>
      <c r="D447" s="224" t="s">
        <v>275</v>
      </c>
      <c r="E447" s="225" t="s">
        <v>2400</v>
      </c>
      <c r="F447" s="226" t="s">
        <v>2401</v>
      </c>
      <c r="G447" s="227" t="s">
        <v>295</v>
      </c>
      <c r="H447" s="228">
        <v>18.7</v>
      </c>
      <c r="I447" s="229"/>
      <c r="J447" s="230">
        <f>ROUND(I447*H447,2)</f>
        <v>0</v>
      </c>
      <c r="K447" s="226" t="s">
        <v>279</v>
      </c>
      <c r="L447" s="73"/>
      <c r="M447" s="231" t="s">
        <v>21</v>
      </c>
      <c r="N447" s="232" t="s">
        <v>47</v>
      </c>
      <c r="O447" s="48"/>
      <c r="P447" s="233">
        <f>O447*H447</f>
        <v>0</v>
      </c>
      <c r="Q447" s="233">
        <v>0.08565</v>
      </c>
      <c r="R447" s="233">
        <f>Q447*H447</f>
        <v>1.601655</v>
      </c>
      <c r="S447" s="233">
        <v>0</v>
      </c>
      <c r="T447" s="234">
        <f>S447*H447</f>
        <v>0</v>
      </c>
      <c r="AR447" s="24" t="s">
        <v>280</v>
      </c>
      <c r="AT447" s="24" t="s">
        <v>275</v>
      </c>
      <c r="AU447" s="24" t="s">
        <v>86</v>
      </c>
      <c r="AY447" s="24" t="s">
        <v>273</v>
      </c>
      <c r="BE447" s="235">
        <f>IF(N447="základní",J447,0)</f>
        <v>0</v>
      </c>
      <c r="BF447" s="235">
        <f>IF(N447="snížená",J447,0)</f>
        <v>0</v>
      </c>
      <c r="BG447" s="235">
        <f>IF(N447="zákl. přenesená",J447,0)</f>
        <v>0</v>
      </c>
      <c r="BH447" s="235">
        <f>IF(N447="sníž. přenesená",J447,0)</f>
        <v>0</v>
      </c>
      <c r="BI447" s="235">
        <f>IF(N447="nulová",J447,0)</f>
        <v>0</v>
      </c>
      <c r="BJ447" s="24" t="s">
        <v>84</v>
      </c>
      <c r="BK447" s="235">
        <f>ROUND(I447*H447,2)</f>
        <v>0</v>
      </c>
      <c r="BL447" s="24" t="s">
        <v>280</v>
      </c>
      <c r="BM447" s="24" t="s">
        <v>2402</v>
      </c>
    </row>
    <row r="448" spans="2:47" s="1" customFormat="1" ht="13.5">
      <c r="B448" s="47"/>
      <c r="C448" s="75"/>
      <c r="D448" s="236" t="s">
        <v>282</v>
      </c>
      <c r="E448" s="75"/>
      <c r="F448" s="237" t="s">
        <v>774</v>
      </c>
      <c r="G448" s="75"/>
      <c r="H448" s="75"/>
      <c r="I448" s="194"/>
      <c r="J448" s="75"/>
      <c r="K448" s="75"/>
      <c r="L448" s="73"/>
      <c r="M448" s="238"/>
      <c r="N448" s="48"/>
      <c r="O448" s="48"/>
      <c r="P448" s="48"/>
      <c r="Q448" s="48"/>
      <c r="R448" s="48"/>
      <c r="S448" s="48"/>
      <c r="T448" s="96"/>
      <c r="AT448" s="24" t="s">
        <v>282</v>
      </c>
      <c r="AU448" s="24" t="s">
        <v>86</v>
      </c>
    </row>
    <row r="449" spans="2:47" s="1" customFormat="1" ht="13.5">
      <c r="B449" s="47"/>
      <c r="C449" s="75"/>
      <c r="D449" s="236" t="s">
        <v>352</v>
      </c>
      <c r="E449" s="75"/>
      <c r="F449" s="237" t="s">
        <v>2403</v>
      </c>
      <c r="G449" s="75"/>
      <c r="H449" s="75"/>
      <c r="I449" s="194"/>
      <c r="J449" s="75"/>
      <c r="K449" s="75"/>
      <c r="L449" s="73"/>
      <c r="M449" s="238"/>
      <c r="N449" s="48"/>
      <c r="O449" s="48"/>
      <c r="P449" s="48"/>
      <c r="Q449" s="48"/>
      <c r="R449" s="48"/>
      <c r="S449" s="48"/>
      <c r="T449" s="96"/>
      <c r="AT449" s="24" t="s">
        <v>352</v>
      </c>
      <c r="AU449" s="24" t="s">
        <v>86</v>
      </c>
    </row>
    <row r="450" spans="2:65" s="1" customFormat="1" ht="51" customHeight="1">
      <c r="B450" s="47"/>
      <c r="C450" s="224" t="s">
        <v>705</v>
      </c>
      <c r="D450" s="224" t="s">
        <v>275</v>
      </c>
      <c r="E450" s="225" t="s">
        <v>2404</v>
      </c>
      <c r="F450" s="226" t="s">
        <v>2405</v>
      </c>
      <c r="G450" s="227" t="s">
        <v>295</v>
      </c>
      <c r="H450" s="228">
        <v>17</v>
      </c>
      <c r="I450" s="229"/>
      <c r="J450" s="230">
        <f>ROUND(I450*H450,2)</f>
        <v>0</v>
      </c>
      <c r="K450" s="226" t="s">
        <v>279</v>
      </c>
      <c r="L450" s="73"/>
      <c r="M450" s="231" t="s">
        <v>21</v>
      </c>
      <c r="N450" s="232" t="s">
        <v>47</v>
      </c>
      <c r="O450" s="48"/>
      <c r="P450" s="233">
        <f>O450*H450</f>
        <v>0</v>
      </c>
      <c r="Q450" s="233">
        <v>0.101</v>
      </c>
      <c r="R450" s="233">
        <f>Q450*H450</f>
        <v>1.717</v>
      </c>
      <c r="S450" s="233">
        <v>0</v>
      </c>
      <c r="T450" s="234">
        <f>S450*H450</f>
        <v>0</v>
      </c>
      <c r="AR450" s="24" t="s">
        <v>280</v>
      </c>
      <c r="AT450" s="24" t="s">
        <v>275</v>
      </c>
      <c r="AU450" s="24" t="s">
        <v>86</v>
      </c>
      <c r="AY450" s="24" t="s">
        <v>273</v>
      </c>
      <c r="BE450" s="235">
        <f>IF(N450="základní",J450,0)</f>
        <v>0</v>
      </c>
      <c r="BF450" s="235">
        <f>IF(N450="snížená",J450,0)</f>
        <v>0</v>
      </c>
      <c r="BG450" s="235">
        <f>IF(N450="zákl. přenesená",J450,0)</f>
        <v>0</v>
      </c>
      <c r="BH450" s="235">
        <f>IF(N450="sníž. přenesená",J450,0)</f>
        <v>0</v>
      </c>
      <c r="BI450" s="235">
        <f>IF(N450="nulová",J450,0)</f>
        <v>0</v>
      </c>
      <c r="BJ450" s="24" t="s">
        <v>84</v>
      </c>
      <c r="BK450" s="235">
        <f>ROUND(I450*H450,2)</f>
        <v>0</v>
      </c>
      <c r="BL450" s="24" t="s">
        <v>280</v>
      </c>
      <c r="BM450" s="24" t="s">
        <v>2406</v>
      </c>
    </row>
    <row r="451" spans="2:47" s="1" customFormat="1" ht="13.5">
      <c r="B451" s="47"/>
      <c r="C451" s="75"/>
      <c r="D451" s="236" t="s">
        <v>282</v>
      </c>
      <c r="E451" s="75"/>
      <c r="F451" s="237" t="s">
        <v>2407</v>
      </c>
      <c r="G451" s="75"/>
      <c r="H451" s="75"/>
      <c r="I451" s="194"/>
      <c r="J451" s="75"/>
      <c r="K451" s="75"/>
      <c r="L451" s="73"/>
      <c r="M451" s="238"/>
      <c r="N451" s="48"/>
      <c r="O451" s="48"/>
      <c r="P451" s="48"/>
      <c r="Q451" s="48"/>
      <c r="R451" s="48"/>
      <c r="S451" s="48"/>
      <c r="T451" s="96"/>
      <c r="AT451" s="24" t="s">
        <v>282</v>
      </c>
      <c r="AU451" s="24" t="s">
        <v>86</v>
      </c>
    </row>
    <row r="452" spans="2:47" s="1" customFormat="1" ht="13.5">
      <c r="B452" s="47"/>
      <c r="C452" s="75"/>
      <c r="D452" s="236" t="s">
        <v>352</v>
      </c>
      <c r="E452" s="75"/>
      <c r="F452" s="237" t="s">
        <v>2403</v>
      </c>
      <c r="G452" s="75"/>
      <c r="H452" s="75"/>
      <c r="I452" s="194"/>
      <c r="J452" s="75"/>
      <c r="K452" s="75"/>
      <c r="L452" s="73"/>
      <c r="M452" s="238"/>
      <c r="N452" s="48"/>
      <c r="O452" s="48"/>
      <c r="P452" s="48"/>
      <c r="Q452" s="48"/>
      <c r="R452" s="48"/>
      <c r="S452" s="48"/>
      <c r="T452" s="96"/>
      <c r="AT452" s="24" t="s">
        <v>352</v>
      </c>
      <c r="AU452" s="24" t="s">
        <v>86</v>
      </c>
    </row>
    <row r="453" spans="2:63" s="10" customFormat="1" ht="29.85" customHeight="1">
      <c r="B453" s="208"/>
      <c r="C453" s="209"/>
      <c r="D453" s="210" t="s">
        <v>75</v>
      </c>
      <c r="E453" s="222" t="s">
        <v>318</v>
      </c>
      <c r="F453" s="222" t="s">
        <v>2408</v>
      </c>
      <c r="G453" s="209"/>
      <c r="H453" s="209"/>
      <c r="I453" s="212"/>
      <c r="J453" s="223">
        <f>BK453</f>
        <v>0</v>
      </c>
      <c r="K453" s="209"/>
      <c r="L453" s="214"/>
      <c r="M453" s="215"/>
      <c r="N453" s="216"/>
      <c r="O453" s="216"/>
      <c r="P453" s="217">
        <f>SUM(P454:P532)</f>
        <v>0</v>
      </c>
      <c r="Q453" s="216"/>
      <c r="R453" s="217">
        <f>SUM(R454:R532)</f>
        <v>95.83635230000002</v>
      </c>
      <c r="S453" s="216"/>
      <c r="T453" s="218">
        <f>SUM(T454:T532)</f>
        <v>1.8</v>
      </c>
      <c r="AR453" s="219" t="s">
        <v>84</v>
      </c>
      <c r="AT453" s="220" t="s">
        <v>75</v>
      </c>
      <c r="AU453" s="220" t="s">
        <v>84</v>
      </c>
      <c r="AY453" s="219" t="s">
        <v>273</v>
      </c>
      <c r="BK453" s="221">
        <f>SUM(BK454:BK532)</f>
        <v>0</v>
      </c>
    </row>
    <row r="454" spans="2:65" s="1" customFormat="1" ht="25.5" customHeight="1">
      <c r="B454" s="47"/>
      <c r="C454" s="224" t="s">
        <v>709</v>
      </c>
      <c r="D454" s="224" t="s">
        <v>275</v>
      </c>
      <c r="E454" s="225" t="s">
        <v>2409</v>
      </c>
      <c r="F454" s="226" t="s">
        <v>2410</v>
      </c>
      <c r="G454" s="227" t="s">
        <v>342</v>
      </c>
      <c r="H454" s="228">
        <v>51.5</v>
      </c>
      <c r="I454" s="229"/>
      <c r="J454" s="230">
        <f>ROUND(I454*H454,2)</f>
        <v>0</v>
      </c>
      <c r="K454" s="226" t="s">
        <v>279</v>
      </c>
      <c r="L454" s="73"/>
      <c r="M454" s="231" t="s">
        <v>21</v>
      </c>
      <c r="N454" s="232" t="s">
        <v>47</v>
      </c>
      <c r="O454" s="48"/>
      <c r="P454" s="233">
        <f>O454*H454</f>
        <v>0</v>
      </c>
      <c r="Q454" s="233">
        <v>1E-05</v>
      </c>
      <c r="R454" s="233">
        <f>Q454*H454</f>
        <v>0.000515</v>
      </c>
      <c r="S454" s="233">
        <v>0</v>
      </c>
      <c r="T454" s="234">
        <f>S454*H454</f>
        <v>0</v>
      </c>
      <c r="AR454" s="24" t="s">
        <v>280</v>
      </c>
      <c r="AT454" s="24" t="s">
        <v>275</v>
      </c>
      <c r="AU454" s="24" t="s">
        <v>86</v>
      </c>
      <c r="AY454" s="24" t="s">
        <v>273</v>
      </c>
      <c r="BE454" s="235">
        <f>IF(N454="základní",J454,0)</f>
        <v>0</v>
      </c>
      <c r="BF454" s="235">
        <f>IF(N454="snížená",J454,0)</f>
        <v>0</v>
      </c>
      <c r="BG454" s="235">
        <f>IF(N454="zákl. přenesená",J454,0)</f>
        <v>0</v>
      </c>
      <c r="BH454" s="235">
        <f>IF(N454="sníž. přenesená",J454,0)</f>
        <v>0</v>
      </c>
      <c r="BI454" s="235">
        <f>IF(N454="nulová",J454,0)</f>
        <v>0</v>
      </c>
      <c r="BJ454" s="24" t="s">
        <v>84</v>
      </c>
      <c r="BK454" s="235">
        <f>ROUND(I454*H454,2)</f>
        <v>0</v>
      </c>
      <c r="BL454" s="24" t="s">
        <v>280</v>
      </c>
      <c r="BM454" s="24" t="s">
        <v>2411</v>
      </c>
    </row>
    <row r="455" spans="2:47" s="1" customFormat="1" ht="13.5">
      <c r="B455" s="47"/>
      <c r="C455" s="75"/>
      <c r="D455" s="236" t="s">
        <v>282</v>
      </c>
      <c r="E455" s="75"/>
      <c r="F455" s="237" t="s">
        <v>2412</v>
      </c>
      <c r="G455" s="75"/>
      <c r="H455" s="75"/>
      <c r="I455" s="194"/>
      <c r="J455" s="75"/>
      <c r="K455" s="75"/>
      <c r="L455" s="73"/>
      <c r="M455" s="238"/>
      <c r="N455" s="48"/>
      <c r="O455" s="48"/>
      <c r="P455" s="48"/>
      <c r="Q455" s="48"/>
      <c r="R455" s="48"/>
      <c r="S455" s="48"/>
      <c r="T455" s="96"/>
      <c r="AT455" s="24" t="s">
        <v>282</v>
      </c>
      <c r="AU455" s="24" t="s">
        <v>86</v>
      </c>
    </row>
    <row r="456" spans="2:51" s="11" customFormat="1" ht="13.5">
      <c r="B456" s="239"/>
      <c r="C456" s="240"/>
      <c r="D456" s="236" t="s">
        <v>304</v>
      </c>
      <c r="E456" s="241" t="s">
        <v>21</v>
      </c>
      <c r="F456" s="242" t="s">
        <v>2413</v>
      </c>
      <c r="G456" s="240"/>
      <c r="H456" s="243">
        <v>4</v>
      </c>
      <c r="I456" s="244"/>
      <c r="J456" s="240"/>
      <c r="K456" s="240"/>
      <c r="L456" s="245"/>
      <c r="M456" s="246"/>
      <c r="N456" s="247"/>
      <c r="O456" s="247"/>
      <c r="P456" s="247"/>
      <c r="Q456" s="247"/>
      <c r="R456" s="247"/>
      <c r="S456" s="247"/>
      <c r="T456" s="248"/>
      <c r="AT456" s="249" t="s">
        <v>304</v>
      </c>
      <c r="AU456" s="249" t="s">
        <v>86</v>
      </c>
      <c r="AV456" s="11" t="s">
        <v>86</v>
      </c>
      <c r="AW456" s="11" t="s">
        <v>40</v>
      </c>
      <c r="AX456" s="11" t="s">
        <v>76</v>
      </c>
      <c r="AY456" s="249" t="s">
        <v>273</v>
      </c>
    </row>
    <row r="457" spans="2:51" s="11" customFormat="1" ht="13.5">
      <c r="B457" s="239"/>
      <c r="C457" s="240"/>
      <c r="D457" s="236" t="s">
        <v>304</v>
      </c>
      <c r="E457" s="241" t="s">
        <v>21</v>
      </c>
      <c r="F457" s="242" t="s">
        <v>2414</v>
      </c>
      <c r="G457" s="240"/>
      <c r="H457" s="243">
        <v>38.5</v>
      </c>
      <c r="I457" s="244"/>
      <c r="J457" s="240"/>
      <c r="K457" s="240"/>
      <c r="L457" s="245"/>
      <c r="M457" s="246"/>
      <c r="N457" s="247"/>
      <c r="O457" s="247"/>
      <c r="P457" s="247"/>
      <c r="Q457" s="247"/>
      <c r="R457" s="247"/>
      <c r="S457" s="247"/>
      <c r="T457" s="248"/>
      <c r="AT457" s="249" t="s">
        <v>304</v>
      </c>
      <c r="AU457" s="249" t="s">
        <v>86</v>
      </c>
      <c r="AV457" s="11" t="s">
        <v>86</v>
      </c>
      <c r="AW457" s="11" t="s">
        <v>40</v>
      </c>
      <c r="AX457" s="11" t="s">
        <v>76</v>
      </c>
      <c r="AY457" s="249" t="s">
        <v>273</v>
      </c>
    </row>
    <row r="458" spans="2:51" s="11" customFormat="1" ht="13.5">
      <c r="B458" s="239"/>
      <c r="C458" s="240"/>
      <c r="D458" s="236" t="s">
        <v>304</v>
      </c>
      <c r="E458" s="241" t="s">
        <v>21</v>
      </c>
      <c r="F458" s="242" t="s">
        <v>2319</v>
      </c>
      <c r="G458" s="240"/>
      <c r="H458" s="243">
        <v>9</v>
      </c>
      <c r="I458" s="244"/>
      <c r="J458" s="240"/>
      <c r="K458" s="240"/>
      <c r="L458" s="245"/>
      <c r="M458" s="246"/>
      <c r="N458" s="247"/>
      <c r="O458" s="247"/>
      <c r="P458" s="247"/>
      <c r="Q458" s="247"/>
      <c r="R458" s="247"/>
      <c r="S458" s="247"/>
      <c r="T458" s="248"/>
      <c r="AT458" s="249" t="s">
        <v>304</v>
      </c>
      <c r="AU458" s="249" t="s">
        <v>86</v>
      </c>
      <c r="AV458" s="11" t="s">
        <v>86</v>
      </c>
      <c r="AW458" s="11" t="s">
        <v>40</v>
      </c>
      <c r="AX458" s="11" t="s">
        <v>76</v>
      </c>
      <c r="AY458" s="249" t="s">
        <v>273</v>
      </c>
    </row>
    <row r="459" spans="2:51" s="12" customFormat="1" ht="13.5">
      <c r="B459" s="250"/>
      <c r="C459" s="251"/>
      <c r="D459" s="236" t="s">
        <v>304</v>
      </c>
      <c r="E459" s="252" t="s">
        <v>21</v>
      </c>
      <c r="F459" s="253" t="s">
        <v>338</v>
      </c>
      <c r="G459" s="251"/>
      <c r="H459" s="254">
        <v>51.5</v>
      </c>
      <c r="I459" s="255"/>
      <c r="J459" s="251"/>
      <c r="K459" s="251"/>
      <c r="L459" s="256"/>
      <c r="M459" s="257"/>
      <c r="N459" s="258"/>
      <c r="O459" s="258"/>
      <c r="P459" s="258"/>
      <c r="Q459" s="258"/>
      <c r="R459" s="258"/>
      <c r="S459" s="258"/>
      <c r="T459" s="259"/>
      <c r="AT459" s="260" t="s">
        <v>304</v>
      </c>
      <c r="AU459" s="260" t="s">
        <v>86</v>
      </c>
      <c r="AV459" s="12" t="s">
        <v>280</v>
      </c>
      <c r="AW459" s="12" t="s">
        <v>40</v>
      </c>
      <c r="AX459" s="12" t="s">
        <v>84</v>
      </c>
      <c r="AY459" s="260" t="s">
        <v>273</v>
      </c>
    </row>
    <row r="460" spans="2:65" s="1" customFormat="1" ht="16.5" customHeight="1">
      <c r="B460" s="47"/>
      <c r="C460" s="261" t="s">
        <v>713</v>
      </c>
      <c r="D460" s="261" t="s">
        <v>347</v>
      </c>
      <c r="E460" s="262" t="s">
        <v>2415</v>
      </c>
      <c r="F460" s="263" t="s">
        <v>2416</v>
      </c>
      <c r="G460" s="264" t="s">
        <v>278</v>
      </c>
      <c r="H460" s="265">
        <v>10.455</v>
      </c>
      <c r="I460" s="266"/>
      <c r="J460" s="267">
        <f>ROUND(I460*H460,2)</f>
        <v>0</v>
      </c>
      <c r="K460" s="263" t="s">
        <v>279</v>
      </c>
      <c r="L460" s="268"/>
      <c r="M460" s="269" t="s">
        <v>21</v>
      </c>
      <c r="N460" s="270" t="s">
        <v>47</v>
      </c>
      <c r="O460" s="48"/>
      <c r="P460" s="233">
        <f>O460*H460</f>
        <v>0</v>
      </c>
      <c r="Q460" s="233">
        <v>0.01582</v>
      </c>
      <c r="R460" s="233">
        <f>Q460*H460</f>
        <v>0.16539810000000002</v>
      </c>
      <c r="S460" s="233">
        <v>0</v>
      </c>
      <c r="T460" s="234">
        <f>S460*H460</f>
        <v>0</v>
      </c>
      <c r="AR460" s="24" t="s">
        <v>318</v>
      </c>
      <c r="AT460" s="24" t="s">
        <v>347</v>
      </c>
      <c r="AU460" s="24" t="s">
        <v>86</v>
      </c>
      <c r="AY460" s="24" t="s">
        <v>273</v>
      </c>
      <c r="BE460" s="235">
        <f>IF(N460="základní",J460,0)</f>
        <v>0</v>
      </c>
      <c r="BF460" s="235">
        <f>IF(N460="snížená",J460,0)</f>
        <v>0</v>
      </c>
      <c r="BG460" s="235">
        <f>IF(N460="zákl. přenesená",J460,0)</f>
        <v>0</v>
      </c>
      <c r="BH460" s="235">
        <f>IF(N460="sníž. přenesená",J460,0)</f>
        <v>0</v>
      </c>
      <c r="BI460" s="235">
        <f>IF(N460="nulová",J460,0)</f>
        <v>0</v>
      </c>
      <c r="BJ460" s="24" t="s">
        <v>84</v>
      </c>
      <c r="BK460" s="235">
        <f>ROUND(I460*H460,2)</f>
        <v>0</v>
      </c>
      <c r="BL460" s="24" t="s">
        <v>280</v>
      </c>
      <c r="BM460" s="24" t="s">
        <v>2417</v>
      </c>
    </row>
    <row r="461" spans="2:47" s="1" customFormat="1" ht="13.5">
      <c r="B461" s="47"/>
      <c r="C461" s="75"/>
      <c r="D461" s="236" t="s">
        <v>352</v>
      </c>
      <c r="E461" s="75"/>
      <c r="F461" s="237" t="s">
        <v>2418</v>
      </c>
      <c r="G461" s="75"/>
      <c r="H461" s="75"/>
      <c r="I461" s="194"/>
      <c r="J461" s="75"/>
      <c r="K461" s="75"/>
      <c r="L461" s="73"/>
      <c r="M461" s="238"/>
      <c r="N461" s="48"/>
      <c r="O461" s="48"/>
      <c r="P461" s="48"/>
      <c r="Q461" s="48"/>
      <c r="R461" s="48"/>
      <c r="S461" s="48"/>
      <c r="T461" s="96"/>
      <c r="AT461" s="24" t="s">
        <v>352</v>
      </c>
      <c r="AU461" s="24" t="s">
        <v>86</v>
      </c>
    </row>
    <row r="462" spans="2:51" s="11" customFormat="1" ht="13.5">
      <c r="B462" s="239"/>
      <c r="C462" s="240"/>
      <c r="D462" s="236" t="s">
        <v>304</v>
      </c>
      <c r="E462" s="241" t="s">
        <v>21</v>
      </c>
      <c r="F462" s="242" t="s">
        <v>2419</v>
      </c>
      <c r="G462" s="240"/>
      <c r="H462" s="243">
        <v>10.455</v>
      </c>
      <c r="I462" s="244"/>
      <c r="J462" s="240"/>
      <c r="K462" s="240"/>
      <c r="L462" s="245"/>
      <c r="M462" s="246"/>
      <c r="N462" s="247"/>
      <c r="O462" s="247"/>
      <c r="P462" s="247"/>
      <c r="Q462" s="247"/>
      <c r="R462" s="247"/>
      <c r="S462" s="247"/>
      <c r="T462" s="248"/>
      <c r="AT462" s="249" t="s">
        <v>304</v>
      </c>
      <c r="AU462" s="249" t="s">
        <v>86</v>
      </c>
      <c r="AV462" s="11" t="s">
        <v>86</v>
      </c>
      <c r="AW462" s="11" t="s">
        <v>40</v>
      </c>
      <c r="AX462" s="11" t="s">
        <v>84</v>
      </c>
      <c r="AY462" s="249" t="s">
        <v>273</v>
      </c>
    </row>
    <row r="463" spans="2:65" s="1" customFormat="1" ht="25.5" customHeight="1">
      <c r="B463" s="47"/>
      <c r="C463" s="224" t="s">
        <v>717</v>
      </c>
      <c r="D463" s="224" t="s">
        <v>275</v>
      </c>
      <c r="E463" s="225" t="s">
        <v>2420</v>
      </c>
      <c r="F463" s="226" t="s">
        <v>2421</v>
      </c>
      <c r="G463" s="227" t="s">
        <v>342</v>
      </c>
      <c r="H463" s="228">
        <v>80</v>
      </c>
      <c r="I463" s="229"/>
      <c r="J463" s="230">
        <f>ROUND(I463*H463,2)</f>
        <v>0</v>
      </c>
      <c r="K463" s="226" t="s">
        <v>21</v>
      </c>
      <c r="L463" s="73"/>
      <c r="M463" s="231" t="s">
        <v>21</v>
      </c>
      <c r="N463" s="232" t="s">
        <v>47</v>
      </c>
      <c r="O463" s="48"/>
      <c r="P463" s="233">
        <f>O463*H463</f>
        <v>0</v>
      </c>
      <c r="Q463" s="233">
        <v>2E-05</v>
      </c>
      <c r="R463" s="233">
        <f>Q463*H463</f>
        <v>0.0016</v>
      </c>
      <c r="S463" s="233">
        <v>0</v>
      </c>
      <c r="T463" s="234">
        <f>S463*H463</f>
        <v>0</v>
      </c>
      <c r="AR463" s="24" t="s">
        <v>280</v>
      </c>
      <c r="AT463" s="24" t="s">
        <v>275</v>
      </c>
      <c r="AU463" s="24" t="s">
        <v>86</v>
      </c>
      <c r="AY463" s="24" t="s">
        <v>273</v>
      </c>
      <c r="BE463" s="235">
        <f>IF(N463="základní",J463,0)</f>
        <v>0</v>
      </c>
      <c r="BF463" s="235">
        <f>IF(N463="snížená",J463,0)</f>
        <v>0</v>
      </c>
      <c r="BG463" s="235">
        <f>IF(N463="zákl. přenesená",J463,0)</f>
        <v>0</v>
      </c>
      <c r="BH463" s="235">
        <f>IF(N463="sníž. přenesená",J463,0)</f>
        <v>0</v>
      </c>
      <c r="BI463" s="235">
        <f>IF(N463="nulová",J463,0)</f>
        <v>0</v>
      </c>
      <c r="BJ463" s="24" t="s">
        <v>84</v>
      </c>
      <c r="BK463" s="235">
        <f>ROUND(I463*H463,2)</f>
        <v>0</v>
      </c>
      <c r="BL463" s="24" t="s">
        <v>280</v>
      </c>
      <c r="BM463" s="24" t="s">
        <v>2422</v>
      </c>
    </row>
    <row r="464" spans="2:51" s="11" customFormat="1" ht="13.5">
      <c r="B464" s="239"/>
      <c r="C464" s="240"/>
      <c r="D464" s="236" t="s">
        <v>304</v>
      </c>
      <c r="E464" s="241" t="s">
        <v>21</v>
      </c>
      <c r="F464" s="242" t="s">
        <v>2320</v>
      </c>
      <c r="G464" s="240"/>
      <c r="H464" s="243">
        <v>35</v>
      </c>
      <c r="I464" s="244"/>
      <c r="J464" s="240"/>
      <c r="K464" s="240"/>
      <c r="L464" s="245"/>
      <c r="M464" s="246"/>
      <c r="N464" s="247"/>
      <c r="O464" s="247"/>
      <c r="P464" s="247"/>
      <c r="Q464" s="247"/>
      <c r="R464" s="247"/>
      <c r="S464" s="247"/>
      <c r="T464" s="248"/>
      <c r="AT464" s="249" t="s">
        <v>304</v>
      </c>
      <c r="AU464" s="249" t="s">
        <v>86</v>
      </c>
      <c r="AV464" s="11" t="s">
        <v>86</v>
      </c>
      <c r="AW464" s="11" t="s">
        <v>40</v>
      </c>
      <c r="AX464" s="11" t="s">
        <v>76</v>
      </c>
      <c r="AY464" s="249" t="s">
        <v>273</v>
      </c>
    </row>
    <row r="465" spans="2:51" s="11" customFormat="1" ht="13.5">
      <c r="B465" s="239"/>
      <c r="C465" s="240"/>
      <c r="D465" s="236" t="s">
        <v>304</v>
      </c>
      <c r="E465" s="241" t="s">
        <v>21</v>
      </c>
      <c r="F465" s="242" t="s">
        <v>2423</v>
      </c>
      <c r="G465" s="240"/>
      <c r="H465" s="243">
        <v>25.5</v>
      </c>
      <c r="I465" s="244"/>
      <c r="J465" s="240"/>
      <c r="K465" s="240"/>
      <c r="L465" s="245"/>
      <c r="M465" s="246"/>
      <c r="N465" s="247"/>
      <c r="O465" s="247"/>
      <c r="P465" s="247"/>
      <c r="Q465" s="247"/>
      <c r="R465" s="247"/>
      <c r="S465" s="247"/>
      <c r="T465" s="248"/>
      <c r="AT465" s="249" t="s">
        <v>304</v>
      </c>
      <c r="AU465" s="249" t="s">
        <v>86</v>
      </c>
      <c r="AV465" s="11" t="s">
        <v>86</v>
      </c>
      <c r="AW465" s="11" t="s">
        <v>40</v>
      </c>
      <c r="AX465" s="11" t="s">
        <v>76</v>
      </c>
      <c r="AY465" s="249" t="s">
        <v>273</v>
      </c>
    </row>
    <row r="466" spans="2:51" s="11" customFormat="1" ht="13.5">
      <c r="B466" s="239"/>
      <c r="C466" s="240"/>
      <c r="D466" s="236" t="s">
        <v>304</v>
      </c>
      <c r="E466" s="241" t="s">
        <v>21</v>
      </c>
      <c r="F466" s="242" t="s">
        <v>2424</v>
      </c>
      <c r="G466" s="240"/>
      <c r="H466" s="243">
        <v>19.5</v>
      </c>
      <c r="I466" s="244"/>
      <c r="J466" s="240"/>
      <c r="K466" s="240"/>
      <c r="L466" s="245"/>
      <c r="M466" s="246"/>
      <c r="N466" s="247"/>
      <c r="O466" s="247"/>
      <c r="P466" s="247"/>
      <c r="Q466" s="247"/>
      <c r="R466" s="247"/>
      <c r="S466" s="247"/>
      <c r="T466" s="248"/>
      <c r="AT466" s="249" t="s">
        <v>304</v>
      </c>
      <c r="AU466" s="249" t="s">
        <v>86</v>
      </c>
      <c r="AV466" s="11" t="s">
        <v>86</v>
      </c>
      <c r="AW466" s="11" t="s">
        <v>40</v>
      </c>
      <c r="AX466" s="11" t="s">
        <v>76</v>
      </c>
      <c r="AY466" s="249" t="s">
        <v>273</v>
      </c>
    </row>
    <row r="467" spans="2:51" s="12" customFormat="1" ht="13.5">
      <c r="B467" s="250"/>
      <c r="C467" s="251"/>
      <c r="D467" s="236" t="s">
        <v>304</v>
      </c>
      <c r="E467" s="252" t="s">
        <v>21</v>
      </c>
      <c r="F467" s="253" t="s">
        <v>338</v>
      </c>
      <c r="G467" s="251"/>
      <c r="H467" s="254">
        <v>80</v>
      </c>
      <c r="I467" s="255"/>
      <c r="J467" s="251"/>
      <c r="K467" s="251"/>
      <c r="L467" s="256"/>
      <c r="M467" s="257"/>
      <c r="N467" s="258"/>
      <c r="O467" s="258"/>
      <c r="P467" s="258"/>
      <c r="Q467" s="258"/>
      <c r="R467" s="258"/>
      <c r="S467" s="258"/>
      <c r="T467" s="259"/>
      <c r="AT467" s="260" t="s">
        <v>304</v>
      </c>
      <c r="AU467" s="260" t="s">
        <v>86</v>
      </c>
      <c r="AV467" s="12" t="s">
        <v>280</v>
      </c>
      <c r="AW467" s="12" t="s">
        <v>40</v>
      </c>
      <c r="AX467" s="12" t="s">
        <v>84</v>
      </c>
      <c r="AY467" s="260" t="s">
        <v>273</v>
      </c>
    </row>
    <row r="468" spans="2:65" s="1" customFormat="1" ht="25.5" customHeight="1">
      <c r="B468" s="47"/>
      <c r="C468" s="261" t="s">
        <v>721</v>
      </c>
      <c r="D468" s="261" t="s">
        <v>347</v>
      </c>
      <c r="E468" s="262" t="s">
        <v>2425</v>
      </c>
      <c r="F468" s="263" t="s">
        <v>2426</v>
      </c>
      <c r="G468" s="264" t="s">
        <v>278</v>
      </c>
      <c r="H468" s="265">
        <v>13.533</v>
      </c>
      <c r="I468" s="266"/>
      <c r="J468" s="267">
        <f>ROUND(I468*H468,2)</f>
        <v>0</v>
      </c>
      <c r="K468" s="263" t="s">
        <v>21</v>
      </c>
      <c r="L468" s="268"/>
      <c r="M468" s="269" t="s">
        <v>21</v>
      </c>
      <c r="N468" s="270" t="s">
        <v>47</v>
      </c>
      <c r="O468" s="48"/>
      <c r="P468" s="233">
        <f>O468*H468</f>
        <v>0</v>
      </c>
      <c r="Q468" s="233">
        <v>0.05</v>
      </c>
      <c r="R468" s="233">
        <f>Q468*H468</f>
        <v>0.67665</v>
      </c>
      <c r="S468" s="233">
        <v>0</v>
      </c>
      <c r="T468" s="234">
        <f>S468*H468</f>
        <v>0</v>
      </c>
      <c r="AR468" s="24" t="s">
        <v>318</v>
      </c>
      <c r="AT468" s="24" t="s">
        <v>347</v>
      </c>
      <c r="AU468" s="24" t="s">
        <v>86</v>
      </c>
      <c r="AY468" s="24" t="s">
        <v>273</v>
      </c>
      <c r="BE468" s="235">
        <f>IF(N468="základní",J468,0)</f>
        <v>0</v>
      </c>
      <c r="BF468" s="235">
        <f>IF(N468="snížená",J468,0)</f>
        <v>0</v>
      </c>
      <c r="BG468" s="235">
        <f>IF(N468="zákl. přenesená",J468,0)</f>
        <v>0</v>
      </c>
      <c r="BH468" s="235">
        <f>IF(N468="sníž. přenesená",J468,0)</f>
        <v>0</v>
      </c>
      <c r="BI468" s="235">
        <f>IF(N468="nulová",J468,0)</f>
        <v>0</v>
      </c>
      <c r="BJ468" s="24" t="s">
        <v>84</v>
      </c>
      <c r="BK468" s="235">
        <f>ROUND(I468*H468,2)</f>
        <v>0</v>
      </c>
      <c r="BL468" s="24" t="s">
        <v>280</v>
      </c>
      <c r="BM468" s="24" t="s">
        <v>2427</v>
      </c>
    </row>
    <row r="469" spans="2:51" s="11" customFormat="1" ht="13.5">
      <c r="B469" s="239"/>
      <c r="C469" s="240"/>
      <c r="D469" s="236" t="s">
        <v>304</v>
      </c>
      <c r="E469" s="241" t="s">
        <v>21</v>
      </c>
      <c r="F469" s="242" t="s">
        <v>2428</v>
      </c>
      <c r="G469" s="240"/>
      <c r="H469" s="243">
        <v>13.533</v>
      </c>
      <c r="I469" s="244"/>
      <c r="J469" s="240"/>
      <c r="K469" s="240"/>
      <c r="L469" s="245"/>
      <c r="M469" s="246"/>
      <c r="N469" s="247"/>
      <c r="O469" s="247"/>
      <c r="P469" s="247"/>
      <c r="Q469" s="247"/>
      <c r="R469" s="247"/>
      <c r="S469" s="247"/>
      <c r="T469" s="248"/>
      <c r="AT469" s="249" t="s">
        <v>304</v>
      </c>
      <c r="AU469" s="249" t="s">
        <v>86</v>
      </c>
      <c r="AV469" s="11" t="s">
        <v>86</v>
      </c>
      <c r="AW469" s="11" t="s">
        <v>40</v>
      </c>
      <c r="AX469" s="11" t="s">
        <v>84</v>
      </c>
      <c r="AY469" s="249" t="s">
        <v>273</v>
      </c>
    </row>
    <row r="470" spans="2:65" s="1" customFormat="1" ht="25.5" customHeight="1">
      <c r="B470" s="47"/>
      <c r="C470" s="224" t="s">
        <v>725</v>
      </c>
      <c r="D470" s="224" t="s">
        <v>275</v>
      </c>
      <c r="E470" s="225" t="s">
        <v>2429</v>
      </c>
      <c r="F470" s="226" t="s">
        <v>2430</v>
      </c>
      <c r="G470" s="227" t="s">
        <v>342</v>
      </c>
      <c r="H470" s="228">
        <v>409.5</v>
      </c>
      <c r="I470" s="229"/>
      <c r="J470" s="230">
        <f>ROUND(I470*H470,2)</f>
        <v>0</v>
      </c>
      <c r="K470" s="226" t="s">
        <v>279</v>
      </c>
      <c r="L470" s="73"/>
      <c r="M470" s="231" t="s">
        <v>21</v>
      </c>
      <c r="N470" s="232" t="s">
        <v>47</v>
      </c>
      <c r="O470" s="48"/>
      <c r="P470" s="233">
        <f>O470*H470</f>
        <v>0</v>
      </c>
      <c r="Q470" s="233">
        <v>2E-05</v>
      </c>
      <c r="R470" s="233">
        <f>Q470*H470</f>
        <v>0.008190000000000001</v>
      </c>
      <c r="S470" s="233">
        <v>0</v>
      </c>
      <c r="T470" s="234">
        <f>S470*H470</f>
        <v>0</v>
      </c>
      <c r="AR470" s="24" t="s">
        <v>280</v>
      </c>
      <c r="AT470" s="24" t="s">
        <v>275</v>
      </c>
      <c r="AU470" s="24" t="s">
        <v>86</v>
      </c>
      <c r="AY470" s="24" t="s">
        <v>273</v>
      </c>
      <c r="BE470" s="235">
        <f>IF(N470="základní",J470,0)</f>
        <v>0</v>
      </c>
      <c r="BF470" s="235">
        <f>IF(N470="snížená",J470,0)</f>
        <v>0</v>
      </c>
      <c r="BG470" s="235">
        <f>IF(N470="zákl. přenesená",J470,0)</f>
        <v>0</v>
      </c>
      <c r="BH470" s="235">
        <f>IF(N470="sníž. přenesená",J470,0)</f>
        <v>0</v>
      </c>
      <c r="BI470" s="235">
        <f>IF(N470="nulová",J470,0)</f>
        <v>0</v>
      </c>
      <c r="BJ470" s="24" t="s">
        <v>84</v>
      </c>
      <c r="BK470" s="235">
        <f>ROUND(I470*H470,2)</f>
        <v>0</v>
      </c>
      <c r="BL470" s="24" t="s">
        <v>280</v>
      </c>
      <c r="BM470" s="24" t="s">
        <v>2431</v>
      </c>
    </row>
    <row r="471" spans="2:47" s="1" customFormat="1" ht="13.5">
      <c r="B471" s="47"/>
      <c r="C471" s="75"/>
      <c r="D471" s="236" t="s">
        <v>282</v>
      </c>
      <c r="E471" s="75"/>
      <c r="F471" s="237" t="s">
        <v>2412</v>
      </c>
      <c r="G471" s="75"/>
      <c r="H471" s="75"/>
      <c r="I471" s="194"/>
      <c r="J471" s="75"/>
      <c r="K471" s="75"/>
      <c r="L471" s="73"/>
      <c r="M471" s="238"/>
      <c r="N471" s="48"/>
      <c r="O471" s="48"/>
      <c r="P471" s="48"/>
      <c r="Q471" s="48"/>
      <c r="R471" s="48"/>
      <c r="S471" s="48"/>
      <c r="T471" s="96"/>
      <c r="AT471" s="24" t="s">
        <v>282</v>
      </c>
      <c r="AU471" s="24" t="s">
        <v>86</v>
      </c>
    </row>
    <row r="472" spans="2:51" s="11" customFormat="1" ht="13.5">
      <c r="B472" s="239"/>
      <c r="C472" s="240"/>
      <c r="D472" s="236" t="s">
        <v>304</v>
      </c>
      <c r="E472" s="241" t="s">
        <v>21</v>
      </c>
      <c r="F472" s="242" t="s">
        <v>2432</v>
      </c>
      <c r="G472" s="240"/>
      <c r="H472" s="243">
        <v>115.5</v>
      </c>
      <c r="I472" s="244"/>
      <c r="J472" s="240"/>
      <c r="K472" s="240"/>
      <c r="L472" s="245"/>
      <c r="M472" s="246"/>
      <c r="N472" s="247"/>
      <c r="O472" s="247"/>
      <c r="P472" s="247"/>
      <c r="Q472" s="247"/>
      <c r="R472" s="247"/>
      <c r="S472" s="247"/>
      <c r="T472" s="248"/>
      <c r="AT472" s="249" t="s">
        <v>304</v>
      </c>
      <c r="AU472" s="249" t="s">
        <v>86</v>
      </c>
      <c r="AV472" s="11" t="s">
        <v>86</v>
      </c>
      <c r="AW472" s="11" t="s">
        <v>40</v>
      </c>
      <c r="AX472" s="11" t="s">
        <v>76</v>
      </c>
      <c r="AY472" s="249" t="s">
        <v>273</v>
      </c>
    </row>
    <row r="473" spans="2:51" s="11" customFormat="1" ht="13.5">
      <c r="B473" s="239"/>
      <c r="C473" s="240"/>
      <c r="D473" s="236" t="s">
        <v>304</v>
      </c>
      <c r="E473" s="241" t="s">
        <v>21</v>
      </c>
      <c r="F473" s="242" t="s">
        <v>2322</v>
      </c>
      <c r="G473" s="240"/>
      <c r="H473" s="243">
        <v>67</v>
      </c>
      <c r="I473" s="244"/>
      <c r="J473" s="240"/>
      <c r="K473" s="240"/>
      <c r="L473" s="245"/>
      <c r="M473" s="246"/>
      <c r="N473" s="247"/>
      <c r="O473" s="247"/>
      <c r="P473" s="247"/>
      <c r="Q473" s="247"/>
      <c r="R473" s="247"/>
      <c r="S473" s="247"/>
      <c r="T473" s="248"/>
      <c r="AT473" s="249" t="s">
        <v>304</v>
      </c>
      <c r="AU473" s="249" t="s">
        <v>86</v>
      </c>
      <c r="AV473" s="11" t="s">
        <v>86</v>
      </c>
      <c r="AW473" s="11" t="s">
        <v>40</v>
      </c>
      <c r="AX473" s="11" t="s">
        <v>76</v>
      </c>
      <c r="AY473" s="249" t="s">
        <v>273</v>
      </c>
    </row>
    <row r="474" spans="2:51" s="11" customFormat="1" ht="13.5">
      <c r="B474" s="239"/>
      <c r="C474" s="240"/>
      <c r="D474" s="236" t="s">
        <v>304</v>
      </c>
      <c r="E474" s="241" t="s">
        <v>21</v>
      </c>
      <c r="F474" s="242" t="s">
        <v>2323</v>
      </c>
      <c r="G474" s="240"/>
      <c r="H474" s="243">
        <v>25</v>
      </c>
      <c r="I474" s="244"/>
      <c r="J474" s="240"/>
      <c r="K474" s="240"/>
      <c r="L474" s="245"/>
      <c r="M474" s="246"/>
      <c r="N474" s="247"/>
      <c r="O474" s="247"/>
      <c r="P474" s="247"/>
      <c r="Q474" s="247"/>
      <c r="R474" s="247"/>
      <c r="S474" s="247"/>
      <c r="T474" s="248"/>
      <c r="AT474" s="249" t="s">
        <v>304</v>
      </c>
      <c r="AU474" s="249" t="s">
        <v>86</v>
      </c>
      <c r="AV474" s="11" t="s">
        <v>86</v>
      </c>
      <c r="AW474" s="11" t="s">
        <v>40</v>
      </c>
      <c r="AX474" s="11" t="s">
        <v>76</v>
      </c>
      <c r="AY474" s="249" t="s">
        <v>273</v>
      </c>
    </row>
    <row r="475" spans="2:51" s="11" customFormat="1" ht="13.5">
      <c r="B475" s="239"/>
      <c r="C475" s="240"/>
      <c r="D475" s="236" t="s">
        <v>304</v>
      </c>
      <c r="E475" s="241" t="s">
        <v>21</v>
      </c>
      <c r="F475" s="242" t="s">
        <v>2433</v>
      </c>
      <c r="G475" s="240"/>
      <c r="H475" s="243">
        <v>130</v>
      </c>
      <c r="I475" s="244"/>
      <c r="J475" s="240"/>
      <c r="K475" s="240"/>
      <c r="L475" s="245"/>
      <c r="M475" s="246"/>
      <c r="N475" s="247"/>
      <c r="O475" s="247"/>
      <c r="P475" s="247"/>
      <c r="Q475" s="247"/>
      <c r="R475" s="247"/>
      <c r="S475" s="247"/>
      <c r="T475" s="248"/>
      <c r="AT475" s="249" t="s">
        <v>304</v>
      </c>
      <c r="AU475" s="249" t="s">
        <v>86</v>
      </c>
      <c r="AV475" s="11" t="s">
        <v>86</v>
      </c>
      <c r="AW475" s="11" t="s">
        <v>40</v>
      </c>
      <c r="AX475" s="11" t="s">
        <v>76</v>
      </c>
      <c r="AY475" s="249" t="s">
        <v>273</v>
      </c>
    </row>
    <row r="476" spans="2:51" s="11" customFormat="1" ht="13.5">
      <c r="B476" s="239"/>
      <c r="C476" s="240"/>
      <c r="D476" s="236" t="s">
        <v>304</v>
      </c>
      <c r="E476" s="241" t="s">
        <v>21</v>
      </c>
      <c r="F476" s="242" t="s">
        <v>2325</v>
      </c>
      <c r="G476" s="240"/>
      <c r="H476" s="243">
        <v>72</v>
      </c>
      <c r="I476" s="244"/>
      <c r="J476" s="240"/>
      <c r="K476" s="240"/>
      <c r="L476" s="245"/>
      <c r="M476" s="246"/>
      <c r="N476" s="247"/>
      <c r="O476" s="247"/>
      <c r="P476" s="247"/>
      <c r="Q476" s="247"/>
      <c r="R476" s="247"/>
      <c r="S476" s="247"/>
      <c r="T476" s="248"/>
      <c r="AT476" s="249" t="s">
        <v>304</v>
      </c>
      <c r="AU476" s="249" t="s">
        <v>86</v>
      </c>
      <c r="AV476" s="11" t="s">
        <v>86</v>
      </c>
      <c r="AW476" s="11" t="s">
        <v>40</v>
      </c>
      <c r="AX476" s="11" t="s">
        <v>76</v>
      </c>
      <c r="AY476" s="249" t="s">
        <v>273</v>
      </c>
    </row>
    <row r="477" spans="2:51" s="12" customFormat="1" ht="13.5">
      <c r="B477" s="250"/>
      <c r="C477" s="251"/>
      <c r="D477" s="236" t="s">
        <v>304</v>
      </c>
      <c r="E477" s="252" t="s">
        <v>21</v>
      </c>
      <c r="F477" s="253" t="s">
        <v>338</v>
      </c>
      <c r="G477" s="251"/>
      <c r="H477" s="254">
        <v>409.5</v>
      </c>
      <c r="I477" s="255"/>
      <c r="J477" s="251"/>
      <c r="K477" s="251"/>
      <c r="L477" s="256"/>
      <c r="M477" s="257"/>
      <c r="N477" s="258"/>
      <c r="O477" s="258"/>
      <c r="P477" s="258"/>
      <c r="Q477" s="258"/>
      <c r="R477" s="258"/>
      <c r="S477" s="258"/>
      <c r="T477" s="259"/>
      <c r="AT477" s="260" t="s">
        <v>304</v>
      </c>
      <c r="AU477" s="260" t="s">
        <v>86</v>
      </c>
      <c r="AV477" s="12" t="s">
        <v>280</v>
      </c>
      <c r="AW477" s="12" t="s">
        <v>40</v>
      </c>
      <c r="AX477" s="12" t="s">
        <v>84</v>
      </c>
      <c r="AY477" s="260" t="s">
        <v>273</v>
      </c>
    </row>
    <row r="478" spans="2:65" s="1" customFormat="1" ht="16.5" customHeight="1">
      <c r="B478" s="47"/>
      <c r="C478" s="261" t="s">
        <v>729</v>
      </c>
      <c r="D478" s="261" t="s">
        <v>347</v>
      </c>
      <c r="E478" s="262" t="s">
        <v>2434</v>
      </c>
      <c r="F478" s="263" t="s">
        <v>2435</v>
      </c>
      <c r="G478" s="264" t="s">
        <v>278</v>
      </c>
      <c r="H478" s="265">
        <v>83.129</v>
      </c>
      <c r="I478" s="266"/>
      <c r="J478" s="267">
        <f>ROUND(I478*H478,2)</f>
        <v>0</v>
      </c>
      <c r="K478" s="263" t="s">
        <v>279</v>
      </c>
      <c r="L478" s="268"/>
      <c r="M478" s="269" t="s">
        <v>21</v>
      </c>
      <c r="N478" s="270" t="s">
        <v>47</v>
      </c>
      <c r="O478" s="48"/>
      <c r="P478" s="233">
        <f>O478*H478</f>
        <v>0</v>
      </c>
      <c r="Q478" s="233">
        <v>0.0248</v>
      </c>
      <c r="R478" s="233">
        <f>Q478*H478</f>
        <v>2.0615992</v>
      </c>
      <c r="S478" s="233">
        <v>0</v>
      </c>
      <c r="T478" s="234">
        <f>S478*H478</f>
        <v>0</v>
      </c>
      <c r="AR478" s="24" t="s">
        <v>318</v>
      </c>
      <c r="AT478" s="24" t="s">
        <v>347</v>
      </c>
      <c r="AU478" s="24" t="s">
        <v>86</v>
      </c>
      <c r="AY478" s="24" t="s">
        <v>273</v>
      </c>
      <c r="BE478" s="235">
        <f>IF(N478="základní",J478,0)</f>
        <v>0</v>
      </c>
      <c r="BF478" s="235">
        <f>IF(N478="snížená",J478,0)</f>
        <v>0</v>
      </c>
      <c r="BG478" s="235">
        <f>IF(N478="zákl. přenesená",J478,0)</f>
        <v>0</v>
      </c>
      <c r="BH478" s="235">
        <f>IF(N478="sníž. přenesená",J478,0)</f>
        <v>0</v>
      </c>
      <c r="BI478" s="235">
        <f>IF(N478="nulová",J478,0)</f>
        <v>0</v>
      </c>
      <c r="BJ478" s="24" t="s">
        <v>84</v>
      </c>
      <c r="BK478" s="235">
        <f>ROUND(I478*H478,2)</f>
        <v>0</v>
      </c>
      <c r="BL478" s="24" t="s">
        <v>280</v>
      </c>
      <c r="BM478" s="24" t="s">
        <v>2436</v>
      </c>
    </row>
    <row r="479" spans="2:47" s="1" customFormat="1" ht="13.5">
      <c r="B479" s="47"/>
      <c r="C479" s="75"/>
      <c r="D479" s="236" t="s">
        <v>352</v>
      </c>
      <c r="E479" s="75"/>
      <c r="F479" s="237" t="s">
        <v>2437</v>
      </c>
      <c r="G479" s="75"/>
      <c r="H479" s="75"/>
      <c r="I479" s="194"/>
      <c r="J479" s="75"/>
      <c r="K479" s="75"/>
      <c r="L479" s="73"/>
      <c r="M479" s="238"/>
      <c r="N479" s="48"/>
      <c r="O479" s="48"/>
      <c r="P479" s="48"/>
      <c r="Q479" s="48"/>
      <c r="R479" s="48"/>
      <c r="S479" s="48"/>
      <c r="T479" s="96"/>
      <c r="AT479" s="24" t="s">
        <v>352</v>
      </c>
      <c r="AU479" s="24" t="s">
        <v>86</v>
      </c>
    </row>
    <row r="480" spans="2:51" s="11" customFormat="1" ht="13.5">
      <c r="B480" s="239"/>
      <c r="C480" s="240"/>
      <c r="D480" s="236" t="s">
        <v>304</v>
      </c>
      <c r="E480" s="241" t="s">
        <v>21</v>
      </c>
      <c r="F480" s="242" t="s">
        <v>2438</v>
      </c>
      <c r="G480" s="240"/>
      <c r="H480" s="243">
        <v>83.129</v>
      </c>
      <c r="I480" s="244"/>
      <c r="J480" s="240"/>
      <c r="K480" s="240"/>
      <c r="L480" s="245"/>
      <c r="M480" s="246"/>
      <c r="N480" s="247"/>
      <c r="O480" s="247"/>
      <c r="P480" s="247"/>
      <c r="Q480" s="247"/>
      <c r="R480" s="247"/>
      <c r="S480" s="247"/>
      <c r="T480" s="248"/>
      <c r="AT480" s="249" t="s">
        <v>304</v>
      </c>
      <c r="AU480" s="249" t="s">
        <v>86</v>
      </c>
      <c r="AV480" s="11" t="s">
        <v>86</v>
      </c>
      <c r="AW480" s="11" t="s">
        <v>40</v>
      </c>
      <c r="AX480" s="11" t="s">
        <v>84</v>
      </c>
      <c r="AY480" s="249" t="s">
        <v>273</v>
      </c>
    </row>
    <row r="481" spans="2:65" s="1" customFormat="1" ht="16.5" customHeight="1">
      <c r="B481" s="47"/>
      <c r="C481" s="224" t="s">
        <v>735</v>
      </c>
      <c r="D481" s="224" t="s">
        <v>275</v>
      </c>
      <c r="E481" s="225" t="s">
        <v>2439</v>
      </c>
      <c r="F481" s="226" t="s">
        <v>2440</v>
      </c>
      <c r="G481" s="227" t="s">
        <v>342</v>
      </c>
      <c r="H481" s="228">
        <v>541</v>
      </c>
      <c r="I481" s="229"/>
      <c r="J481" s="230">
        <f>ROUND(I481*H481,2)</f>
        <v>0</v>
      </c>
      <c r="K481" s="226" t="s">
        <v>21</v>
      </c>
      <c r="L481" s="73"/>
      <c r="M481" s="231" t="s">
        <v>21</v>
      </c>
      <c r="N481" s="232" t="s">
        <v>47</v>
      </c>
      <c r="O481" s="48"/>
      <c r="P481" s="233">
        <f>O481*H481</f>
        <v>0</v>
      </c>
      <c r="Q481" s="233">
        <v>0</v>
      </c>
      <c r="R481" s="233">
        <f>Q481*H481</f>
        <v>0</v>
      </c>
      <c r="S481" s="233">
        <v>0</v>
      </c>
      <c r="T481" s="234">
        <f>S481*H481</f>
        <v>0</v>
      </c>
      <c r="AR481" s="24" t="s">
        <v>280</v>
      </c>
      <c r="AT481" s="24" t="s">
        <v>275</v>
      </c>
      <c r="AU481" s="24" t="s">
        <v>86</v>
      </c>
      <c r="AY481" s="24" t="s">
        <v>273</v>
      </c>
      <c r="BE481" s="235">
        <f>IF(N481="základní",J481,0)</f>
        <v>0</v>
      </c>
      <c r="BF481" s="235">
        <f>IF(N481="snížená",J481,0)</f>
        <v>0</v>
      </c>
      <c r="BG481" s="235">
        <f>IF(N481="zákl. přenesená",J481,0)</f>
        <v>0</v>
      </c>
      <c r="BH481" s="235">
        <f>IF(N481="sníž. přenesená",J481,0)</f>
        <v>0</v>
      </c>
      <c r="BI481" s="235">
        <f>IF(N481="nulová",J481,0)</f>
        <v>0</v>
      </c>
      <c r="BJ481" s="24" t="s">
        <v>84</v>
      </c>
      <c r="BK481" s="235">
        <f>ROUND(I481*H481,2)</f>
        <v>0</v>
      </c>
      <c r="BL481" s="24" t="s">
        <v>280</v>
      </c>
      <c r="BM481" s="24" t="s">
        <v>2441</v>
      </c>
    </row>
    <row r="482" spans="2:51" s="11" customFormat="1" ht="13.5">
      <c r="B482" s="239"/>
      <c r="C482" s="240"/>
      <c r="D482" s="236" t="s">
        <v>304</v>
      </c>
      <c r="E482" s="241" t="s">
        <v>21</v>
      </c>
      <c r="F482" s="242" t="s">
        <v>2319</v>
      </c>
      <c r="G482" s="240"/>
      <c r="H482" s="243">
        <v>9</v>
      </c>
      <c r="I482" s="244"/>
      <c r="J482" s="240"/>
      <c r="K482" s="240"/>
      <c r="L482" s="245"/>
      <c r="M482" s="246"/>
      <c r="N482" s="247"/>
      <c r="O482" s="247"/>
      <c r="P482" s="247"/>
      <c r="Q482" s="247"/>
      <c r="R482" s="247"/>
      <c r="S482" s="247"/>
      <c r="T482" s="248"/>
      <c r="AT482" s="249" t="s">
        <v>304</v>
      </c>
      <c r="AU482" s="249" t="s">
        <v>86</v>
      </c>
      <c r="AV482" s="11" t="s">
        <v>86</v>
      </c>
      <c r="AW482" s="11" t="s">
        <v>40</v>
      </c>
      <c r="AX482" s="11" t="s">
        <v>76</v>
      </c>
      <c r="AY482" s="249" t="s">
        <v>273</v>
      </c>
    </row>
    <row r="483" spans="2:51" s="11" customFormat="1" ht="13.5">
      <c r="B483" s="239"/>
      <c r="C483" s="240"/>
      <c r="D483" s="236" t="s">
        <v>304</v>
      </c>
      <c r="E483" s="241" t="s">
        <v>21</v>
      </c>
      <c r="F483" s="242" t="s">
        <v>2320</v>
      </c>
      <c r="G483" s="240"/>
      <c r="H483" s="243">
        <v>35</v>
      </c>
      <c r="I483" s="244"/>
      <c r="J483" s="240"/>
      <c r="K483" s="240"/>
      <c r="L483" s="245"/>
      <c r="M483" s="246"/>
      <c r="N483" s="247"/>
      <c r="O483" s="247"/>
      <c r="P483" s="247"/>
      <c r="Q483" s="247"/>
      <c r="R483" s="247"/>
      <c r="S483" s="247"/>
      <c r="T483" s="248"/>
      <c r="AT483" s="249" t="s">
        <v>304</v>
      </c>
      <c r="AU483" s="249" t="s">
        <v>86</v>
      </c>
      <c r="AV483" s="11" t="s">
        <v>86</v>
      </c>
      <c r="AW483" s="11" t="s">
        <v>40</v>
      </c>
      <c r="AX483" s="11" t="s">
        <v>76</v>
      </c>
      <c r="AY483" s="249" t="s">
        <v>273</v>
      </c>
    </row>
    <row r="484" spans="2:51" s="11" customFormat="1" ht="13.5">
      <c r="B484" s="239"/>
      <c r="C484" s="240"/>
      <c r="D484" s="236" t="s">
        <v>304</v>
      </c>
      <c r="E484" s="241" t="s">
        <v>21</v>
      </c>
      <c r="F484" s="242" t="s">
        <v>2442</v>
      </c>
      <c r="G484" s="240"/>
      <c r="H484" s="243">
        <v>145</v>
      </c>
      <c r="I484" s="244"/>
      <c r="J484" s="240"/>
      <c r="K484" s="240"/>
      <c r="L484" s="245"/>
      <c r="M484" s="246"/>
      <c r="N484" s="247"/>
      <c r="O484" s="247"/>
      <c r="P484" s="247"/>
      <c r="Q484" s="247"/>
      <c r="R484" s="247"/>
      <c r="S484" s="247"/>
      <c r="T484" s="248"/>
      <c r="AT484" s="249" t="s">
        <v>304</v>
      </c>
      <c r="AU484" s="249" t="s">
        <v>86</v>
      </c>
      <c r="AV484" s="11" t="s">
        <v>86</v>
      </c>
      <c r="AW484" s="11" t="s">
        <v>40</v>
      </c>
      <c r="AX484" s="11" t="s">
        <v>76</v>
      </c>
      <c r="AY484" s="249" t="s">
        <v>273</v>
      </c>
    </row>
    <row r="485" spans="2:51" s="11" customFormat="1" ht="13.5">
      <c r="B485" s="239"/>
      <c r="C485" s="240"/>
      <c r="D485" s="236" t="s">
        <v>304</v>
      </c>
      <c r="E485" s="241" t="s">
        <v>21</v>
      </c>
      <c r="F485" s="242" t="s">
        <v>2322</v>
      </c>
      <c r="G485" s="240"/>
      <c r="H485" s="243">
        <v>67</v>
      </c>
      <c r="I485" s="244"/>
      <c r="J485" s="240"/>
      <c r="K485" s="240"/>
      <c r="L485" s="245"/>
      <c r="M485" s="246"/>
      <c r="N485" s="247"/>
      <c r="O485" s="247"/>
      <c r="P485" s="247"/>
      <c r="Q485" s="247"/>
      <c r="R485" s="247"/>
      <c r="S485" s="247"/>
      <c r="T485" s="248"/>
      <c r="AT485" s="249" t="s">
        <v>304</v>
      </c>
      <c r="AU485" s="249" t="s">
        <v>86</v>
      </c>
      <c r="AV485" s="11" t="s">
        <v>86</v>
      </c>
      <c r="AW485" s="11" t="s">
        <v>40</v>
      </c>
      <c r="AX485" s="11" t="s">
        <v>76</v>
      </c>
      <c r="AY485" s="249" t="s">
        <v>273</v>
      </c>
    </row>
    <row r="486" spans="2:51" s="11" customFormat="1" ht="13.5">
      <c r="B486" s="239"/>
      <c r="C486" s="240"/>
      <c r="D486" s="236" t="s">
        <v>304</v>
      </c>
      <c r="E486" s="241" t="s">
        <v>21</v>
      </c>
      <c r="F486" s="242" t="s">
        <v>2323</v>
      </c>
      <c r="G486" s="240"/>
      <c r="H486" s="243">
        <v>25</v>
      </c>
      <c r="I486" s="244"/>
      <c r="J486" s="240"/>
      <c r="K486" s="240"/>
      <c r="L486" s="245"/>
      <c r="M486" s="246"/>
      <c r="N486" s="247"/>
      <c r="O486" s="247"/>
      <c r="P486" s="247"/>
      <c r="Q486" s="247"/>
      <c r="R486" s="247"/>
      <c r="S486" s="247"/>
      <c r="T486" s="248"/>
      <c r="AT486" s="249" t="s">
        <v>304</v>
      </c>
      <c r="AU486" s="249" t="s">
        <v>86</v>
      </c>
      <c r="AV486" s="11" t="s">
        <v>86</v>
      </c>
      <c r="AW486" s="11" t="s">
        <v>40</v>
      </c>
      <c r="AX486" s="11" t="s">
        <v>76</v>
      </c>
      <c r="AY486" s="249" t="s">
        <v>273</v>
      </c>
    </row>
    <row r="487" spans="2:51" s="11" customFormat="1" ht="13.5">
      <c r="B487" s="239"/>
      <c r="C487" s="240"/>
      <c r="D487" s="236" t="s">
        <v>304</v>
      </c>
      <c r="E487" s="241" t="s">
        <v>21</v>
      </c>
      <c r="F487" s="242" t="s">
        <v>2443</v>
      </c>
      <c r="G487" s="240"/>
      <c r="H487" s="243">
        <v>188</v>
      </c>
      <c r="I487" s="244"/>
      <c r="J487" s="240"/>
      <c r="K487" s="240"/>
      <c r="L487" s="245"/>
      <c r="M487" s="246"/>
      <c r="N487" s="247"/>
      <c r="O487" s="247"/>
      <c r="P487" s="247"/>
      <c r="Q487" s="247"/>
      <c r="R487" s="247"/>
      <c r="S487" s="247"/>
      <c r="T487" s="248"/>
      <c r="AT487" s="249" t="s">
        <v>304</v>
      </c>
      <c r="AU487" s="249" t="s">
        <v>86</v>
      </c>
      <c r="AV487" s="11" t="s">
        <v>86</v>
      </c>
      <c r="AW487" s="11" t="s">
        <v>40</v>
      </c>
      <c r="AX487" s="11" t="s">
        <v>76</v>
      </c>
      <c r="AY487" s="249" t="s">
        <v>273</v>
      </c>
    </row>
    <row r="488" spans="2:51" s="11" customFormat="1" ht="13.5">
      <c r="B488" s="239"/>
      <c r="C488" s="240"/>
      <c r="D488" s="236" t="s">
        <v>304</v>
      </c>
      <c r="E488" s="241" t="s">
        <v>21</v>
      </c>
      <c r="F488" s="242" t="s">
        <v>2325</v>
      </c>
      <c r="G488" s="240"/>
      <c r="H488" s="243">
        <v>72</v>
      </c>
      <c r="I488" s="244"/>
      <c r="J488" s="240"/>
      <c r="K488" s="240"/>
      <c r="L488" s="245"/>
      <c r="M488" s="246"/>
      <c r="N488" s="247"/>
      <c r="O488" s="247"/>
      <c r="P488" s="247"/>
      <c r="Q488" s="247"/>
      <c r="R488" s="247"/>
      <c r="S488" s="247"/>
      <c r="T488" s="248"/>
      <c r="AT488" s="249" t="s">
        <v>304</v>
      </c>
      <c r="AU488" s="249" t="s">
        <v>86</v>
      </c>
      <c r="AV488" s="11" t="s">
        <v>86</v>
      </c>
      <c r="AW488" s="11" t="s">
        <v>40</v>
      </c>
      <c r="AX488" s="11" t="s">
        <v>76</v>
      </c>
      <c r="AY488" s="249" t="s">
        <v>273</v>
      </c>
    </row>
    <row r="489" spans="2:51" s="12" customFormat="1" ht="13.5">
      <c r="B489" s="250"/>
      <c r="C489" s="251"/>
      <c r="D489" s="236" t="s">
        <v>304</v>
      </c>
      <c r="E489" s="252" t="s">
        <v>21</v>
      </c>
      <c r="F489" s="253" t="s">
        <v>338</v>
      </c>
      <c r="G489" s="251"/>
      <c r="H489" s="254">
        <v>541</v>
      </c>
      <c r="I489" s="255"/>
      <c r="J489" s="251"/>
      <c r="K489" s="251"/>
      <c r="L489" s="256"/>
      <c r="M489" s="257"/>
      <c r="N489" s="258"/>
      <c r="O489" s="258"/>
      <c r="P489" s="258"/>
      <c r="Q489" s="258"/>
      <c r="R489" s="258"/>
      <c r="S489" s="258"/>
      <c r="T489" s="259"/>
      <c r="AT489" s="260" t="s">
        <v>304</v>
      </c>
      <c r="AU489" s="260" t="s">
        <v>86</v>
      </c>
      <c r="AV489" s="12" t="s">
        <v>280</v>
      </c>
      <c r="AW489" s="12" t="s">
        <v>40</v>
      </c>
      <c r="AX489" s="12" t="s">
        <v>84</v>
      </c>
      <c r="AY489" s="260" t="s">
        <v>273</v>
      </c>
    </row>
    <row r="490" spans="2:65" s="1" customFormat="1" ht="16.5" customHeight="1">
      <c r="B490" s="47"/>
      <c r="C490" s="224" t="s">
        <v>740</v>
      </c>
      <c r="D490" s="224" t="s">
        <v>275</v>
      </c>
      <c r="E490" s="225" t="s">
        <v>2444</v>
      </c>
      <c r="F490" s="226" t="s">
        <v>2445</v>
      </c>
      <c r="G490" s="227" t="s">
        <v>342</v>
      </c>
      <c r="H490" s="228">
        <v>51.5</v>
      </c>
      <c r="I490" s="229"/>
      <c r="J490" s="230">
        <f>ROUND(I490*H490,2)</f>
        <v>0</v>
      </c>
      <c r="K490" s="226" t="s">
        <v>279</v>
      </c>
      <c r="L490" s="73"/>
      <c r="M490" s="231" t="s">
        <v>21</v>
      </c>
      <c r="N490" s="232" t="s">
        <v>47</v>
      </c>
      <c r="O490" s="48"/>
      <c r="P490" s="233">
        <f>O490*H490</f>
        <v>0</v>
      </c>
      <c r="Q490" s="233">
        <v>0</v>
      </c>
      <c r="R490" s="233">
        <f>Q490*H490</f>
        <v>0</v>
      </c>
      <c r="S490" s="233">
        <v>0</v>
      </c>
      <c r="T490" s="234">
        <f>S490*H490</f>
        <v>0</v>
      </c>
      <c r="AR490" s="24" t="s">
        <v>280</v>
      </c>
      <c r="AT490" s="24" t="s">
        <v>275</v>
      </c>
      <c r="AU490" s="24" t="s">
        <v>86</v>
      </c>
      <c r="AY490" s="24" t="s">
        <v>273</v>
      </c>
      <c r="BE490" s="235">
        <f>IF(N490="základní",J490,0)</f>
        <v>0</v>
      </c>
      <c r="BF490" s="235">
        <f>IF(N490="snížená",J490,0)</f>
        <v>0</v>
      </c>
      <c r="BG490" s="235">
        <f>IF(N490="zákl. přenesená",J490,0)</f>
        <v>0</v>
      </c>
      <c r="BH490" s="235">
        <f>IF(N490="sníž. přenesená",J490,0)</f>
        <v>0</v>
      </c>
      <c r="BI490" s="235">
        <f>IF(N490="nulová",J490,0)</f>
        <v>0</v>
      </c>
      <c r="BJ490" s="24" t="s">
        <v>84</v>
      </c>
      <c r="BK490" s="235">
        <f>ROUND(I490*H490,2)</f>
        <v>0</v>
      </c>
      <c r="BL490" s="24" t="s">
        <v>280</v>
      </c>
      <c r="BM490" s="24" t="s">
        <v>2446</v>
      </c>
    </row>
    <row r="491" spans="2:47" s="1" customFormat="1" ht="13.5">
      <c r="B491" s="47"/>
      <c r="C491" s="75"/>
      <c r="D491" s="236" t="s">
        <v>282</v>
      </c>
      <c r="E491" s="75"/>
      <c r="F491" s="237" t="s">
        <v>2447</v>
      </c>
      <c r="G491" s="75"/>
      <c r="H491" s="75"/>
      <c r="I491" s="194"/>
      <c r="J491" s="75"/>
      <c r="K491" s="75"/>
      <c r="L491" s="73"/>
      <c r="M491" s="238"/>
      <c r="N491" s="48"/>
      <c r="O491" s="48"/>
      <c r="P491" s="48"/>
      <c r="Q491" s="48"/>
      <c r="R491" s="48"/>
      <c r="S491" s="48"/>
      <c r="T491" s="96"/>
      <c r="AT491" s="24" t="s">
        <v>282</v>
      </c>
      <c r="AU491" s="24" t="s">
        <v>86</v>
      </c>
    </row>
    <row r="492" spans="2:51" s="11" customFormat="1" ht="13.5">
      <c r="B492" s="239"/>
      <c r="C492" s="240"/>
      <c r="D492" s="236" t="s">
        <v>304</v>
      </c>
      <c r="E492" s="241" t="s">
        <v>21</v>
      </c>
      <c r="F492" s="242" t="s">
        <v>2413</v>
      </c>
      <c r="G492" s="240"/>
      <c r="H492" s="243">
        <v>4</v>
      </c>
      <c r="I492" s="244"/>
      <c r="J492" s="240"/>
      <c r="K492" s="240"/>
      <c r="L492" s="245"/>
      <c r="M492" s="246"/>
      <c r="N492" s="247"/>
      <c r="O492" s="247"/>
      <c r="P492" s="247"/>
      <c r="Q492" s="247"/>
      <c r="R492" s="247"/>
      <c r="S492" s="247"/>
      <c r="T492" s="248"/>
      <c r="AT492" s="249" t="s">
        <v>304</v>
      </c>
      <c r="AU492" s="249" t="s">
        <v>86</v>
      </c>
      <c r="AV492" s="11" t="s">
        <v>86</v>
      </c>
      <c r="AW492" s="11" t="s">
        <v>40</v>
      </c>
      <c r="AX492" s="11" t="s">
        <v>76</v>
      </c>
      <c r="AY492" s="249" t="s">
        <v>273</v>
      </c>
    </row>
    <row r="493" spans="2:51" s="11" customFormat="1" ht="13.5">
      <c r="B493" s="239"/>
      <c r="C493" s="240"/>
      <c r="D493" s="236" t="s">
        <v>304</v>
      </c>
      <c r="E493" s="241" t="s">
        <v>21</v>
      </c>
      <c r="F493" s="242" t="s">
        <v>2414</v>
      </c>
      <c r="G493" s="240"/>
      <c r="H493" s="243">
        <v>38.5</v>
      </c>
      <c r="I493" s="244"/>
      <c r="J493" s="240"/>
      <c r="K493" s="240"/>
      <c r="L493" s="245"/>
      <c r="M493" s="246"/>
      <c r="N493" s="247"/>
      <c r="O493" s="247"/>
      <c r="P493" s="247"/>
      <c r="Q493" s="247"/>
      <c r="R493" s="247"/>
      <c r="S493" s="247"/>
      <c r="T493" s="248"/>
      <c r="AT493" s="249" t="s">
        <v>304</v>
      </c>
      <c r="AU493" s="249" t="s">
        <v>86</v>
      </c>
      <c r="AV493" s="11" t="s">
        <v>86</v>
      </c>
      <c r="AW493" s="11" t="s">
        <v>40</v>
      </c>
      <c r="AX493" s="11" t="s">
        <v>76</v>
      </c>
      <c r="AY493" s="249" t="s">
        <v>273</v>
      </c>
    </row>
    <row r="494" spans="2:51" s="11" customFormat="1" ht="13.5">
      <c r="B494" s="239"/>
      <c r="C494" s="240"/>
      <c r="D494" s="236" t="s">
        <v>304</v>
      </c>
      <c r="E494" s="241" t="s">
        <v>21</v>
      </c>
      <c r="F494" s="242" t="s">
        <v>2319</v>
      </c>
      <c r="G494" s="240"/>
      <c r="H494" s="243">
        <v>9</v>
      </c>
      <c r="I494" s="244"/>
      <c r="J494" s="240"/>
      <c r="K494" s="240"/>
      <c r="L494" s="245"/>
      <c r="M494" s="246"/>
      <c r="N494" s="247"/>
      <c r="O494" s="247"/>
      <c r="P494" s="247"/>
      <c r="Q494" s="247"/>
      <c r="R494" s="247"/>
      <c r="S494" s="247"/>
      <c r="T494" s="248"/>
      <c r="AT494" s="249" t="s">
        <v>304</v>
      </c>
      <c r="AU494" s="249" t="s">
        <v>86</v>
      </c>
      <c r="AV494" s="11" t="s">
        <v>86</v>
      </c>
      <c r="AW494" s="11" t="s">
        <v>40</v>
      </c>
      <c r="AX494" s="11" t="s">
        <v>76</v>
      </c>
      <c r="AY494" s="249" t="s">
        <v>273</v>
      </c>
    </row>
    <row r="495" spans="2:51" s="12" customFormat="1" ht="13.5">
      <c r="B495" s="250"/>
      <c r="C495" s="251"/>
      <c r="D495" s="236" t="s">
        <v>304</v>
      </c>
      <c r="E495" s="252" t="s">
        <v>21</v>
      </c>
      <c r="F495" s="253" t="s">
        <v>338</v>
      </c>
      <c r="G495" s="251"/>
      <c r="H495" s="254">
        <v>51.5</v>
      </c>
      <c r="I495" s="255"/>
      <c r="J495" s="251"/>
      <c r="K495" s="251"/>
      <c r="L495" s="256"/>
      <c r="M495" s="257"/>
      <c r="N495" s="258"/>
      <c r="O495" s="258"/>
      <c r="P495" s="258"/>
      <c r="Q495" s="258"/>
      <c r="R495" s="258"/>
      <c r="S495" s="258"/>
      <c r="T495" s="259"/>
      <c r="AT495" s="260" t="s">
        <v>304</v>
      </c>
      <c r="AU495" s="260" t="s">
        <v>86</v>
      </c>
      <c r="AV495" s="12" t="s">
        <v>280</v>
      </c>
      <c r="AW495" s="12" t="s">
        <v>40</v>
      </c>
      <c r="AX495" s="12" t="s">
        <v>84</v>
      </c>
      <c r="AY495" s="260" t="s">
        <v>273</v>
      </c>
    </row>
    <row r="496" spans="2:65" s="1" customFormat="1" ht="16.5" customHeight="1">
      <c r="B496" s="47"/>
      <c r="C496" s="224" t="s">
        <v>744</v>
      </c>
      <c r="D496" s="224" t="s">
        <v>275</v>
      </c>
      <c r="E496" s="225" t="s">
        <v>2448</v>
      </c>
      <c r="F496" s="226" t="s">
        <v>2449</v>
      </c>
      <c r="G496" s="227" t="s">
        <v>342</v>
      </c>
      <c r="H496" s="228">
        <v>489.5</v>
      </c>
      <c r="I496" s="229"/>
      <c r="J496" s="230">
        <f>ROUND(I496*H496,2)</f>
        <v>0</v>
      </c>
      <c r="K496" s="226" t="s">
        <v>279</v>
      </c>
      <c r="L496" s="73"/>
      <c r="M496" s="231" t="s">
        <v>21</v>
      </c>
      <c r="N496" s="232" t="s">
        <v>47</v>
      </c>
      <c r="O496" s="48"/>
      <c r="P496" s="233">
        <f>O496*H496</f>
        <v>0</v>
      </c>
      <c r="Q496" s="233">
        <v>0</v>
      </c>
      <c r="R496" s="233">
        <f>Q496*H496</f>
        <v>0</v>
      </c>
      <c r="S496" s="233">
        <v>0</v>
      </c>
      <c r="T496" s="234">
        <f>S496*H496</f>
        <v>0</v>
      </c>
      <c r="AR496" s="24" t="s">
        <v>280</v>
      </c>
      <c r="AT496" s="24" t="s">
        <v>275</v>
      </c>
      <c r="AU496" s="24" t="s">
        <v>86</v>
      </c>
      <c r="AY496" s="24" t="s">
        <v>273</v>
      </c>
      <c r="BE496" s="235">
        <f>IF(N496="základní",J496,0)</f>
        <v>0</v>
      </c>
      <c r="BF496" s="235">
        <f>IF(N496="snížená",J496,0)</f>
        <v>0</v>
      </c>
      <c r="BG496" s="235">
        <f>IF(N496="zákl. přenesená",J496,0)</f>
        <v>0</v>
      </c>
      <c r="BH496" s="235">
        <f>IF(N496="sníž. přenesená",J496,0)</f>
        <v>0</v>
      </c>
      <c r="BI496" s="235">
        <f>IF(N496="nulová",J496,0)</f>
        <v>0</v>
      </c>
      <c r="BJ496" s="24" t="s">
        <v>84</v>
      </c>
      <c r="BK496" s="235">
        <f>ROUND(I496*H496,2)</f>
        <v>0</v>
      </c>
      <c r="BL496" s="24" t="s">
        <v>280</v>
      </c>
      <c r="BM496" s="24" t="s">
        <v>2450</v>
      </c>
    </row>
    <row r="497" spans="2:47" s="1" customFormat="1" ht="13.5">
      <c r="B497" s="47"/>
      <c r="C497" s="75"/>
      <c r="D497" s="236" t="s">
        <v>282</v>
      </c>
      <c r="E497" s="75"/>
      <c r="F497" s="237" t="s">
        <v>2447</v>
      </c>
      <c r="G497" s="75"/>
      <c r="H497" s="75"/>
      <c r="I497" s="194"/>
      <c r="J497" s="75"/>
      <c r="K497" s="75"/>
      <c r="L497" s="73"/>
      <c r="M497" s="238"/>
      <c r="N497" s="48"/>
      <c r="O497" s="48"/>
      <c r="P497" s="48"/>
      <c r="Q497" s="48"/>
      <c r="R497" s="48"/>
      <c r="S497" s="48"/>
      <c r="T497" s="96"/>
      <c r="AT497" s="24" t="s">
        <v>282</v>
      </c>
      <c r="AU497" s="24" t="s">
        <v>86</v>
      </c>
    </row>
    <row r="498" spans="2:51" s="11" customFormat="1" ht="13.5">
      <c r="B498" s="239"/>
      <c r="C498" s="240"/>
      <c r="D498" s="236" t="s">
        <v>304</v>
      </c>
      <c r="E498" s="241" t="s">
        <v>21</v>
      </c>
      <c r="F498" s="242" t="s">
        <v>2320</v>
      </c>
      <c r="G498" s="240"/>
      <c r="H498" s="243">
        <v>35</v>
      </c>
      <c r="I498" s="244"/>
      <c r="J498" s="240"/>
      <c r="K498" s="240"/>
      <c r="L498" s="245"/>
      <c r="M498" s="246"/>
      <c r="N498" s="247"/>
      <c r="O498" s="247"/>
      <c r="P498" s="247"/>
      <c r="Q498" s="247"/>
      <c r="R498" s="247"/>
      <c r="S498" s="247"/>
      <c r="T498" s="248"/>
      <c r="AT498" s="249" t="s">
        <v>304</v>
      </c>
      <c r="AU498" s="249" t="s">
        <v>86</v>
      </c>
      <c r="AV498" s="11" t="s">
        <v>86</v>
      </c>
      <c r="AW498" s="11" t="s">
        <v>40</v>
      </c>
      <c r="AX498" s="11" t="s">
        <v>76</v>
      </c>
      <c r="AY498" s="249" t="s">
        <v>273</v>
      </c>
    </row>
    <row r="499" spans="2:51" s="11" customFormat="1" ht="13.5">
      <c r="B499" s="239"/>
      <c r="C499" s="240"/>
      <c r="D499" s="236" t="s">
        <v>304</v>
      </c>
      <c r="E499" s="241" t="s">
        <v>21</v>
      </c>
      <c r="F499" s="242" t="s">
        <v>2451</v>
      </c>
      <c r="G499" s="240"/>
      <c r="H499" s="243">
        <v>141</v>
      </c>
      <c r="I499" s="244"/>
      <c r="J499" s="240"/>
      <c r="K499" s="240"/>
      <c r="L499" s="245"/>
      <c r="M499" s="246"/>
      <c r="N499" s="247"/>
      <c r="O499" s="247"/>
      <c r="P499" s="247"/>
      <c r="Q499" s="247"/>
      <c r="R499" s="247"/>
      <c r="S499" s="247"/>
      <c r="T499" s="248"/>
      <c r="AT499" s="249" t="s">
        <v>304</v>
      </c>
      <c r="AU499" s="249" t="s">
        <v>86</v>
      </c>
      <c r="AV499" s="11" t="s">
        <v>86</v>
      </c>
      <c r="AW499" s="11" t="s">
        <v>40</v>
      </c>
      <c r="AX499" s="11" t="s">
        <v>76</v>
      </c>
      <c r="AY499" s="249" t="s">
        <v>273</v>
      </c>
    </row>
    <row r="500" spans="2:51" s="11" customFormat="1" ht="13.5">
      <c r="B500" s="239"/>
      <c r="C500" s="240"/>
      <c r="D500" s="236" t="s">
        <v>304</v>
      </c>
      <c r="E500" s="241" t="s">
        <v>21</v>
      </c>
      <c r="F500" s="242" t="s">
        <v>2322</v>
      </c>
      <c r="G500" s="240"/>
      <c r="H500" s="243">
        <v>67</v>
      </c>
      <c r="I500" s="244"/>
      <c r="J500" s="240"/>
      <c r="K500" s="240"/>
      <c r="L500" s="245"/>
      <c r="M500" s="246"/>
      <c r="N500" s="247"/>
      <c r="O500" s="247"/>
      <c r="P500" s="247"/>
      <c r="Q500" s="247"/>
      <c r="R500" s="247"/>
      <c r="S500" s="247"/>
      <c r="T500" s="248"/>
      <c r="AT500" s="249" t="s">
        <v>304</v>
      </c>
      <c r="AU500" s="249" t="s">
        <v>86</v>
      </c>
      <c r="AV500" s="11" t="s">
        <v>86</v>
      </c>
      <c r="AW500" s="11" t="s">
        <v>40</v>
      </c>
      <c r="AX500" s="11" t="s">
        <v>76</v>
      </c>
      <c r="AY500" s="249" t="s">
        <v>273</v>
      </c>
    </row>
    <row r="501" spans="2:51" s="11" customFormat="1" ht="13.5">
      <c r="B501" s="239"/>
      <c r="C501" s="240"/>
      <c r="D501" s="236" t="s">
        <v>304</v>
      </c>
      <c r="E501" s="241" t="s">
        <v>21</v>
      </c>
      <c r="F501" s="242" t="s">
        <v>2323</v>
      </c>
      <c r="G501" s="240"/>
      <c r="H501" s="243">
        <v>25</v>
      </c>
      <c r="I501" s="244"/>
      <c r="J501" s="240"/>
      <c r="K501" s="240"/>
      <c r="L501" s="245"/>
      <c r="M501" s="246"/>
      <c r="N501" s="247"/>
      <c r="O501" s="247"/>
      <c r="P501" s="247"/>
      <c r="Q501" s="247"/>
      <c r="R501" s="247"/>
      <c r="S501" s="247"/>
      <c r="T501" s="248"/>
      <c r="AT501" s="249" t="s">
        <v>304</v>
      </c>
      <c r="AU501" s="249" t="s">
        <v>86</v>
      </c>
      <c r="AV501" s="11" t="s">
        <v>86</v>
      </c>
      <c r="AW501" s="11" t="s">
        <v>40</v>
      </c>
      <c r="AX501" s="11" t="s">
        <v>76</v>
      </c>
      <c r="AY501" s="249" t="s">
        <v>273</v>
      </c>
    </row>
    <row r="502" spans="2:51" s="11" customFormat="1" ht="13.5">
      <c r="B502" s="239"/>
      <c r="C502" s="240"/>
      <c r="D502" s="236" t="s">
        <v>304</v>
      </c>
      <c r="E502" s="241" t="s">
        <v>21</v>
      </c>
      <c r="F502" s="242" t="s">
        <v>2452</v>
      </c>
      <c r="G502" s="240"/>
      <c r="H502" s="243">
        <v>149.5</v>
      </c>
      <c r="I502" s="244"/>
      <c r="J502" s="240"/>
      <c r="K502" s="240"/>
      <c r="L502" s="245"/>
      <c r="M502" s="246"/>
      <c r="N502" s="247"/>
      <c r="O502" s="247"/>
      <c r="P502" s="247"/>
      <c r="Q502" s="247"/>
      <c r="R502" s="247"/>
      <c r="S502" s="247"/>
      <c r="T502" s="248"/>
      <c r="AT502" s="249" t="s">
        <v>304</v>
      </c>
      <c r="AU502" s="249" t="s">
        <v>86</v>
      </c>
      <c r="AV502" s="11" t="s">
        <v>86</v>
      </c>
      <c r="AW502" s="11" t="s">
        <v>40</v>
      </c>
      <c r="AX502" s="11" t="s">
        <v>76</v>
      </c>
      <c r="AY502" s="249" t="s">
        <v>273</v>
      </c>
    </row>
    <row r="503" spans="2:51" s="11" customFormat="1" ht="13.5">
      <c r="B503" s="239"/>
      <c r="C503" s="240"/>
      <c r="D503" s="236" t="s">
        <v>304</v>
      </c>
      <c r="E503" s="241" t="s">
        <v>21</v>
      </c>
      <c r="F503" s="242" t="s">
        <v>2325</v>
      </c>
      <c r="G503" s="240"/>
      <c r="H503" s="243">
        <v>72</v>
      </c>
      <c r="I503" s="244"/>
      <c r="J503" s="240"/>
      <c r="K503" s="240"/>
      <c r="L503" s="245"/>
      <c r="M503" s="246"/>
      <c r="N503" s="247"/>
      <c r="O503" s="247"/>
      <c r="P503" s="247"/>
      <c r="Q503" s="247"/>
      <c r="R503" s="247"/>
      <c r="S503" s="247"/>
      <c r="T503" s="248"/>
      <c r="AT503" s="249" t="s">
        <v>304</v>
      </c>
      <c r="AU503" s="249" t="s">
        <v>86</v>
      </c>
      <c r="AV503" s="11" t="s">
        <v>86</v>
      </c>
      <c r="AW503" s="11" t="s">
        <v>40</v>
      </c>
      <c r="AX503" s="11" t="s">
        <v>76</v>
      </c>
      <c r="AY503" s="249" t="s">
        <v>273</v>
      </c>
    </row>
    <row r="504" spans="2:51" s="12" customFormat="1" ht="13.5">
      <c r="B504" s="250"/>
      <c r="C504" s="251"/>
      <c r="D504" s="236" t="s">
        <v>304</v>
      </c>
      <c r="E504" s="252" t="s">
        <v>21</v>
      </c>
      <c r="F504" s="253" t="s">
        <v>338</v>
      </c>
      <c r="G504" s="251"/>
      <c r="H504" s="254">
        <v>489.5</v>
      </c>
      <c r="I504" s="255"/>
      <c r="J504" s="251"/>
      <c r="K504" s="251"/>
      <c r="L504" s="256"/>
      <c r="M504" s="257"/>
      <c r="N504" s="258"/>
      <c r="O504" s="258"/>
      <c r="P504" s="258"/>
      <c r="Q504" s="258"/>
      <c r="R504" s="258"/>
      <c r="S504" s="258"/>
      <c r="T504" s="259"/>
      <c r="AT504" s="260" t="s">
        <v>304</v>
      </c>
      <c r="AU504" s="260" t="s">
        <v>86</v>
      </c>
      <c r="AV504" s="12" t="s">
        <v>280</v>
      </c>
      <c r="AW504" s="12" t="s">
        <v>40</v>
      </c>
      <c r="AX504" s="12" t="s">
        <v>84</v>
      </c>
      <c r="AY504" s="260" t="s">
        <v>273</v>
      </c>
    </row>
    <row r="505" spans="2:65" s="1" customFormat="1" ht="16.5" customHeight="1">
      <c r="B505" s="47"/>
      <c r="C505" s="224" t="s">
        <v>750</v>
      </c>
      <c r="D505" s="224" t="s">
        <v>275</v>
      </c>
      <c r="E505" s="225" t="s">
        <v>2453</v>
      </c>
      <c r="F505" s="226" t="s">
        <v>2454</v>
      </c>
      <c r="G505" s="227" t="s">
        <v>278</v>
      </c>
      <c r="H505" s="228">
        <v>40</v>
      </c>
      <c r="I505" s="229"/>
      <c r="J505" s="230">
        <f>ROUND(I505*H505,2)</f>
        <v>0</v>
      </c>
      <c r="K505" s="226" t="s">
        <v>279</v>
      </c>
      <c r="L505" s="73"/>
      <c r="M505" s="231" t="s">
        <v>21</v>
      </c>
      <c r="N505" s="232" t="s">
        <v>47</v>
      </c>
      <c r="O505" s="48"/>
      <c r="P505" s="233">
        <f>O505*H505</f>
        <v>0</v>
      </c>
      <c r="Q505" s="233">
        <v>0.00918</v>
      </c>
      <c r="R505" s="233">
        <f>Q505*H505</f>
        <v>0.3672</v>
      </c>
      <c r="S505" s="233">
        <v>0</v>
      </c>
      <c r="T505" s="234">
        <f>S505*H505</f>
        <v>0</v>
      </c>
      <c r="AR505" s="24" t="s">
        <v>280</v>
      </c>
      <c r="AT505" s="24" t="s">
        <v>275</v>
      </c>
      <c r="AU505" s="24" t="s">
        <v>86</v>
      </c>
      <c r="AY505" s="24" t="s">
        <v>273</v>
      </c>
      <c r="BE505" s="235">
        <f>IF(N505="základní",J505,0)</f>
        <v>0</v>
      </c>
      <c r="BF505" s="235">
        <f>IF(N505="snížená",J505,0)</f>
        <v>0</v>
      </c>
      <c r="BG505" s="235">
        <f>IF(N505="zákl. přenesená",J505,0)</f>
        <v>0</v>
      </c>
      <c r="BH505" s="235">
        <f>IF(N505="sníž. přenesená",J505,0)</f>
        <v>0</v>
      </c>
      <c r="BI505" s="235">
        <f>IF(N505="nulová",J505,0)</f>
        <v>0</v>
      </c>
      <c r="BJ505" s="24" t="s">
        <v>84</v>
      </c>
      <c r="BK505" s="235">
        <f>ROUND(I505*H505,2)</f>
        <v>0</v>
      </c>
      <c r="BL505" s="24" t="s">
        <v>280</v>
      </c>
      <c r="BM505" s="24" t="s">
        <v>2455</v>
      </c>
    </row>
    <row r="506" spans="2:47" s="1" customFormat="1" ht="13.5">
      <c r="B506" s="47"/>
      <c r="C506" s="75"/>
      <c r="D506" s="236" t="s">
        <v>282</v>
      </c>
      <c r="E506" s="75"/>
      <c r="F506" s="237" t="s">
        <v>2456</v>
      </c>
      <c r="G506" s="75"/>
      <c r="H506" s="75"/>
      <c r="I506" s="194"/>
      <c r="J506" s="75"/>
      <c r="K506" s="75"/>
      <c r="L506" s="73"/>
      <c r="M506" s="238"/>
      <c r="N506" s="48"/>
      <c r="O506" s="48"/>
      <c r="P506" s="48"/>
      <c r="Q506" s="48"/>
      <c r="R506" s="48"/>
      <c r="S506" s="48"/>
      <c r="T506" s="96"/>
      <c r="AT506" s="24" t="s">
        <v>282</v>
      </c>
      <c r="AU506" s="24" t="s">
        <v>86</v>
      </c>
    </row>
    <row r="507" spans="2:65" s="1" customFormat="1" ht="16.5" customHeight="1">
      <c r="B507" s="47"/>
      <c r="C507" s="261" t="s">
        <v>754</v>
      </c>
      <c r="D507" s="261" t="s">
        <v>347</v>
      </c>
      <c r="E507" s="262" t="s">
        <v>2457</v>
      </c>
      <c r="F507" s="263" t="s">
        <v>2458</v>
      </c>
      <c r="G507" s="264" t="s">
        <v>278</v>
      </c>
      <c r="H507" s="265">
        <v>14</v>
      </c>
      <c r="I507" s="266"/>
      <c r="J507" s="267">
        <f>ROUND(I507*H507,2)</f>
        <v>0</v>
      </c>
      <c r="K507" s="263" t="s">
        <v>279</v>
      </c>
      <c r="L507" s="268"/>
      <c r="M507" s="269" t="s">
        <v>21</v>
      </c>
      <c r="N507" s="270" t="s">
        <v>47</v>
      </c>
      <c r="O507" s="48"/>
      <c r="P507" s="233">
        <f>O507*H507</f>
        <v>0</v>
      </c>
      <c r="Q507" s="233">
        <v>0.254</v>
      </c>
      <c r="R507" s="233">
        <f>Q507*H507</f>
        <v>3.556</v>
      </c>
      <c r="S507" s="233">
        <v>0</v>
      </c>
      <c r="T507" s="234">
        <f>S507*H507</f>
        <v>0</v>
      </c>
      <c r="AR507" s="24" t="s">
        <v>318</v>
      </c>
      <c r="AT507" s="24" t="s">
        <v>347</v>
      </c>
      <c r="AU507" s="24" t="s">
        <v>86</v>
      </c>
      <c r="AY507" s="24" t="s">
        <v>273</v>
      </c>
      <c r="BE507" s="235">
        <f>IF(N507="základní",J507,0)</f>
        <v>0</v>
      </c>
      <c r="BF507" s="235">
        <f>IF(N507="snížená",J507,0)</f>
        <v>0</v>
      </c>
      <c r="BG507" s="235">
        <f>IF(N507="zákl. přenesená",J507,0)</f>
        <v>0</v>
      </c>
      <c r="BH507" s="235">
        <f>IF(N507="sníž. přenesená",J507,0)</f>
        <v>0</v>
      </c>
      <c r="BI507" s="235">
        <f>IF(N507="nulová",J507,0)</f>
        <v>0</v>
      </c>
      <c r="BJ507" s="24" t="s">
        <v>84</v>
      </c>
      <c r="BK507" s="235">
        <f>ROUND(I507*H507,2)</f>
        <v>0</v>
      </c>
      <c r="BL507" s="24" t="s">
        <v>280</v>
      </c>
      <c r="BM507" s="24" t="s">
        <v>2459</v>
      </c>
    </row>
    <row r="508" spans="2:65" s="1" customFormat="1" ht="16.5" customHeight="1">
      <c r="B508" s="47"/>
      <c r="C508" s="261" t="s">
        <v>761</v>
      </c>
      <c r="D508" s="261" t="s">
        <v>347</v>
      </c>
      <c r="E508" s="262" t="s">
        <v>2460</v>
      </c>
      <c r="F508" s="263" t="s">
        <v>2461</v>
      </c>
      <c r="G508" s="264" t="s">
        <v>278</v>
      </c>
      <c r="H508" s="265">
        <v>11</v>
      </c>
      <c r="I508" s="266"/>
      <c r="J508" s="267">
        <f>ROUND(I508*H508,2)</f>
        <v>0</v>
      </c>
      <c r="K508" s="263" t="s">
        <v>279</v>
      </c>
      <c r="L508" s="268"/>
      <c r="M508" s="269" t="s">
        <v>21</v>
      </c>
      <c r="N508" s="270" t="s">
        <v>47</v>
      </c>
      <c r="O508" s="48"/>
      <c r="P508" s="233">
        <f>O508*H508</f>
        <v>0</v>
      </c>
      <c r="Q508" s="233">
        <v>0.506</v>
      </c>
      <c r="R508" s="233">
        <f>Q508*H508</f>
        <v>5.566</v>
      </c>
      <c r="S508" s="233">
        <v>0</v>
      </c>
      <c r="T508" s="234">
        <f>S508*H508</f>
        <v>0</v>
      </c>
      <c r="AR508" s="24" t="s">
        <v>318</v>
      </c>
      <c r="AT508" s="24" t="s">
        <v>347</v>
      </c>
      <c r="AU508" s="24" t="s">
        <v>86</v>
      </c>
      <c r="AY508" s="24" t="s">
        <v>273</v>
      </c>
      <c r="BE508" s="235">
        <f>IF(N508="základní",J508,0)</f>
        <v>0</v>
      </c>
      <c r="BF508" s="235">
        <f>IF(N508="snížená",J508,0)</f>
        <v>0</v>
      </c>
      <c r="BG508" s="235">
        <f>IF(N508="zákl. přenesená",J508,0)</f>
        <v>0</v>
      </c>
      <c r="BH508" s="235">
        <f>IF(N508="sníž. přenesená",J508,0)</f>
        <v>0</v>
      </c>
      <c r="BI508" s="235">
        <f>IF(N508="nulová",J508,0)</f>
        <v>0</v>
      </c>
      <c r="BJ508" s="24" t="s">
        <v>84</v>
      </c>
      <c r="BK508" s="235">
        <f>ROUND(I508*H508,2)</f>
        <v>0</v>
      </c>
      <c r="BL508" s="24" t="s">
        <v>280</v>
      </c>
      <c r="BM508" s="24" t="s">
        <v>2462</v>
      </c>
    </row>
    <row r="509" spans="2:65" s="1" customFormat="1" ht="16.5" customHeight="1">
      <c r="B509" s="47"/>
      <c r="C509" s="261" t="s">
        <v>766</v>
      </c>
      <c r="D509" s="261" t="s">
        <v>347</v>
      </c>
      <c r="E509" s="262" t="s">
        <v>2463</v>
      </c>
      <c r="F509" s="263" t="s">
        <v>2464</v>
      </c>
      <c r="G509" s="264" t="s">
        <v>278</v>
      </c>
      <c r="H509" s="265">
        <v>15</v>
      </c>
      <c r="I509" s="266"/>
      <c r="J509" s="267">
        <f>ROUND(I509*H509,2)</f>
        <v>0</v>
      </c>
      <c r="K509" s="263" t="s">
        <v>279</v>
      </c>
      <c r="L509" s="268"/>
      <c r="M509" s="269" t="s">
        <v>21</v>
      </c>
      <c r="N509" s="270" t="s">
        <v>47</v>
      </c>
      <c r="O509" s="48"/>
      <c r="P509" s="233">
        <f>O509*H509</f>
        <v>0</v>
      </c>
      <c r="Q509" s="233">
        <v>1.013</v>
      </c>
      <c r="R509" s="233">
        <f>Q509*H509</f>
        <v>15.194999999999999</v>
      </c>
      <c r="S509" s="233">
        <v>0</v>
      </c>
      <c r="T509" s="234">
        <f>S509*H509</f>
        <v>0</v>
      </c>
      <c r="AR509" s="24" t="s">
        <v>318</v>
      </c>
      <c r="AT509" s="24" t="s">
        <v>347</v>
      </c>
      <c r="AU509" s="24" t="s">
        <v>86</v>
      </c>
      <c r="AY509" s="24" t="s">
        <v>273</v>
      </c>
      <c r="BE509" s="235">
        <f>IF(N509="základní",J509,0)</f>
        <v>0</v>
      </c>
      <c r="BF509" s="235">
        <f>IF(N509="snížená",J509,0)</f>
        <v>0</v>
      </c>
      <c r="BG509" s="235">
        <f>IF(N509="zákl. přenesená",J509,0)</f>
        <v>0</v>
      </c>
      <c r="BH509" s="235">
        <f>IF(N509="sníž. přenesená",J509,0)</f>
        <v>0</v>
      </c>
      <c r="BI509" s="235">
        <f>IF(N509="nulová",J509,0)</f>
        <v>0</v>
      </c>
      <c r="BJ509" s="24" t="s">
        <v>84</v>
      </c>
      <c r="BK509" s="235">
        <f>ROUND(I509*H509,2)</f>
        <v>0</v>
      </c>
      <c r="BL509" s="24" t="s">
        <v>280</v>
      </c>
      <c r="BM509" s="24" t="s">
        <v>2465</v>
      </c>
    </row>
    <row r="510" spans="2:65" s="1" customFormat="1" ht="16.5" customHeight="1">
      <c r="B510" s="47"/>
      <c r="C510" s="224" t="s">
        <v>770</v>
      </c>
      <c r="D510" s="224" t="s">
        <v>275</v>
      </c>
      <c r="E510" s="225" t="s">
        <v>2466</v>
      </c>
      <c r="F510" s="226" t="s">
        <v>2467</v>
      </c>
      <c r="G510" s="227" t="s">
        <v>278</v>
      </c>
      <c r="H510" s="228">
        <v>24</v>
      </c>
      <c r="I510" s="229"/>
      <c r="J510" s="230">
        <f>ROUND(I510*H510,2)</f>
        <v>0</v>
      </c>
      <c r="K510" s="226" t="s">
        <v>279</v>
      </c>
      <c r="L510" s="73"/>
      <c r="M510" s="231" t="s">
        <v>21</v>
      </c>
      <c r="N510" s="232" t="s">
        <v>47</v>
      </c>
      <c r="O510" s="48"/>
      <c r="P510" s="233">
        <f>O510*H510</f>
        <v>0</v>
      </c>
      <c r="Q510" s="233">
        <v>0.01147</v>
      </c>
      <c r="R510" s="233">
        <f>Q510*H510</f>
        <v>0.27527999999999997</v>
      </c>
      <c r="S510" s="233">
        <v>0</v>
      </c>
      <c r="T510" s="234">
        <f>S510*H510</f>
        <v>0</v>
      </c>
      <c r="AR510" s="24" t="s">
        <v>280</v>
      </c>
      <c r="AT510" s="24" t="s">
        <v>275</v>
      </c>
      <c r="AU510" s="24" t="s">
        <v>86</v>
      </c>
      <c r="AY510" s="24" t="s">
        <v>273</v>
      </c>
      <c r="BE510" s="235">
        <f>IF(N510="základní",J510,0)</f>
        <v>0</v>
      </c>
      <c r="BF510" s="235">
        <f>IF(N510="snížená",J510,0)</f>
        <v>0</v>
      </c>
      <c r="BG510" s="235">
        <f>IF(N510="zákl. přenesená",J510,0)</f>
        <v>0</v>
      </c>
      <c r="BH510" s="235">
        <f>IF(N510="sníž. přenesená",J510,0)</f>
        <v>0</v>
      </c>
      <c r="BI510" s="235">
        <f>IF(N510="nulová",J510,0)</f>
        <v>0</v>
      </c>
      <c r="BJ510" s="24" t="s">
        <v>84</v>
      </c>
      <c r="BK510" s="235">
        <f>ROUND(I510*H510,2)</f>
        <v>0</v>
      </c>
      <c r="BL510" s="24" t="s">
        <v>280</v>
      </c>
      <c r="BM510" s="24" t="s">
        <v>2468</v>
      </c>
    </row>
    <row r="511" spans="2:47" s="1" customFormat="1" ht="13.5">
      <c r="B511" s="47"/>
      <c r="C511" s="75"/>
      <c r="D511" s="236" t="s">
        <v>282</v>
      </c>
      <c r="E511" s="75"/>
      <c r="F511" s="237" t="s">
        <v>2456</v>
      </c>
      <c r="G511" s="75"/>
      <c r="H511" s="75"/>
      <c r="I511" s="194"/>
      <c r="J511" s="75"/>
      <c r="K511" s="75"/>
      <c r="L511" s="73"/>
      <c r="M511" s="238"/>
      <c r="N511" s="48"/>
      <c r="O511" s="48"/>
      <c r="P511" s="48"/>
      <c r="Q511" s="48"/>
      <c r="R511" s="48"/>
      <c r="S511" s="48"/>
      <c r="T511" s="96"/>
      <c r="AT511" s="24" t="s">
        <v>282</v>
      </c>
      <c r="AU511" s="24" t="s">
        <v>86</v>
      </c>
    </row>
    <row r="512" spans="2:65" s="1" customFormat="1" ht="16.5" customHeight="1">
      <c r="B512" s="47"/>
      <c r="C512" s="261" t="s">
        <v>775</v>
      </c>
      <c r="D512" s="261" t="s">
        <v>347</v>
      </c>
      <c r="E512" s="262" t="s">
        <v>2469</v>
      </c>
      <c r="F512" s="263" t="s">
        <v>2470</v>
      </c>
      <c r="G512" s="264" t="s">
        <v>278</v>
      </c>
      <c r="H512" s="265">
        <v>24</v>
      </c>
      <c r="I512" s="266"/>
      <c r="J512" s="267">
        <f>ROUND(I512*H512,2)</f>
        <v>0</v>
      </c>
      <c r="K512" s="263" t="s">
        <v>279</v>
      </c>
      <c r="L512" s="268"/>
      <c r="M512" s="269" t="s">
        <v>21</v>
      </c>
      <c r="N512" s="270" t="s">
        <v>47</v>
      </c>
      <c r="O512" s="48"/>
      <c r="P512" s="233">
        <f>O512*H512</f>
        <v>0</v>
      </c>
      <c r="Q512" s="233">
        <v>0.585</v>
      </c>
      <c r="R512" s="233">
        <f>Q512*H512</f>
        <v>14.04</v>
      </c>
      <c r="S512" s="233">
        <v>0</v>
      </c>
      <c r="T512" s="234">
        <f>S512*H512</f>
        <v>0</v>
      </c>
      <c r="AR512" s="24" t="s">
        <v>318</v>
      </c>
      <c r="AT512" s="24" t="s">
        <v>347</v>
      </c>
      <c r="AU512" s="24" t="s">
        <v>86</v>
      </c>
      <c r="AY512" s="24" t="s">
        <v>273</v>
      </c>
      <c r="BE512" s="235">
        <f>IF(N512="základní",J512,0)</f>
        <v>0</v>
      </c>
      <c r="BF512" s="235">
        <f>IF(N512="snížená",J512,0)</f>
        <v>0</v>
      </c>
      <c r="BG512" s="235">
        <f>IF(N512="zákl. přenesená",J512,0)</f>
        <v>0</v>
      </c>
      <c r="BH512" s="235">
        <f>IF(N512="sníž. přenesená",J512,0)</f>
        <v>0</v>
      </c>
      <c r="BI512" s="235">
        <f>IF(N512="nulová",J512,0)</f>
        <v>0</v>
      </c>
      <c r="BJ512" s="24" t="s">
        <v>84</v>
      </c>
      <c r="BK512" s="235">
        <f>ROUND(I512*H512,2)</f>
        <v>0</v>
      </c>
      <c r="BL512" s="24" t="s">
        <v>280</v>
      </c>
      <c r="BM512" s="24" t="s">
        <v>2471</v>
      </c>
    </row>
    <row r="513" spans="2:65" s="1" customFormat="1" ht="16.5" customHeight="1">
      <c r="B513" s="47"/>
      <c r="C513" s="224" t="s">
        <v>780</v>
      </c>
      <c r="D513" s="224" t="s">
        <v>275</v>
      </c>
      <c r="E513" s="225" t="s">
        <v>2472</v>
      </c>
      <c r="F513" s="226" t="s">
        <v>2473</v>
      </c>
      <c r="G513" s="227" t="s">
        <v>278</v>
      </c>
      <c r="H513" s="228">
        <v>30</v>
      </c>
      <c r="I513" s="229"/>
      <c r="J513" s="230">
        <f>ROUND(I513*H513,2)</f>
        <v>0</v>
      </c>
      <c r="K513" s="226" t="s">
        <v>279</v>
      </c>
      <c r="L513" s="73"/>
      <c r="M513" s="231" t="s">
        <v>21</v>
      </c>
      <c r="N513" s="232" t="s">
        <v>47</v>
      </c>
      <c r="O513" s="48"/>
      <c r="P513" s="233">
        <f>O513*H513</f>
        <v>0</v>
      </c>
      <c r="Q513" s="233">
        <v>0.02753</v>
      </c>
      <c r="R513" s="233">
        <f>Q513*H513</f>
        <v>0.8259</v>
      </c>
      <c r="S513" s="233">
        <v>0</v>
      </c>
      <c r="T513" s="234">
        <f>S513*H513</f>
        <v>0</v>
      </c>
      <c r="AR513" s="24" t="s">
        <v>280</v>
      </c>
      <c r="AT513" s="24" t="s">
        <v>275</v>
      </c>
      <c r="AU513" s="24" t="s">
        <v>86</v>
      </c>
      <c r="AY513" s="24" t="s">
        <v>273</v>
      </c>
      <c r="BE513" s="235">
        <f>IF(N513="základní",J513,0)</f>
        <v>0</v>
      </c>
      <c r="BF513" s="235">
        <f>IF(N513="snížená",J513,0)</f>
        <v>0</v>
      </c>
      <c r="BG513" s="235">
        <f>IF(N513="zákl. přenesená",J513,0)</f>
        <v>0</v>
      </c>
      <c r="BH513" s="235">
        <f>IF(N513="sníž. přenesená",J513,0)</f>
        <v>0</v>
      </c>
      <c r="BI513" s="235">
        <f>IF(N513="nulová",J513,0)</f>
        <v>0</v>
      </c>
      <c r="BJ513" s="24" t="s">
        <v>84</v>
      </c>
      <c r="BK513" s="235">
        <f>ROUND(I513*H513,2)</f>
        <v>0</v>
      </c>
      <c r="BL513" s="24" t="s">
        <v>280</v>
      </c>
      <c r="BM513" s="24" t="s">
        <v>2474</v>
      </c>
    </row>
    <row r="514" spans="2:47" s="1" customFormat="1" ht="13.5">
      <c r="B514" s="47"/>
      <c r="C514" s="75"/>
      <c r="D514" s="236" t="s">
        <v>282</v>
      </c>
      <c r="E514" s="75"/>
      <c r="F514" s="237" t="s">
        <v>2456</v>
      </c>
      <c r="G514" s="75"/>
      <c r="H514" s="75"/>
      <c r="I514" s="194"/>
      <c r="J514" s="75"/>
      <c r="K514" s="75"/>
      <c r="L514" s="73"/>
      <c r="M514" s="238"/>
      <c r="N514" s="48"/>
      <c r="O514" s="48"/>
      <c r="P514" s="48"/>
      <c r="Q514" s="48"/>
      <c r="R514" s="48"/>
      <c r="S514" s="48"/>
      <c r="T514" s="96"/>
      <c r="AT514" s="24" t="s">
        <v>282</v>
      </c>
      <c r="AU514" s="24" t="s">
        <v>86</v>
      </c>
    </row>
    <row r="515" spans="2:65" s="1" customFormat="1" ht="16.5" customHeight="1">
      <c r="B515" s="47"/>
      <c r="C515" s="261" t="s">
        <v>785</v>
      </c>
      <c r="D515" s="261" t="s">
        <v>347</v>
      </c>
      <c r="E515" s="262" t="s">
        <v>2475</v>
      </c>
      <c r="F515" s="263" t="s">
        <v>2476</v>
      </c>
      <c r="G515" s="264" t="s">
        <v>278</v>
      </c>
      <c r="H515" s="265">
        <v>30</v>
      </c>
      <c r="I515" s="266"/>
      <c r="J515" s="267">
        <f>ROUND(I515*H515,2)</f>
        <v>0</v>
      </c>
      <c r="K515" s="263" t="s">
        <v>279</v>
      </c>
      <c r="L515" s="268"/>
      <c r="M515" s="269" t="s">
        <v>21</v>
      </c>
      <c r="N515" s="270" t="s">
        <v>47</v>
      </c>
      <c r="O515" s="48"/>
      <c r="P515" s="233">
        <f>O515*H515</f>
        <v>0</v>
      </c>
      <c r="Q515" s="233">
        <v>1.6</v>
      </c>
      <c r="R515" s="233">
        <f>Q515*H515</f>
        <v>48</v>
      </c>
      <c r="S515" s="233">
        <v>0</v>
      </c>
      <c r="T515" s="234">
        <f>S515*H515</f>
        <v>0</v>
      </c>
      <c r="AR515" s="24" t="s">
        <v>318</v>
      </c>
      <c r="AT515" s="24" t="s">
        <v>347</v>
      </c>
      <c r="AU515" s="24" t="s">
        <v>86</v>
      </c>
      <c r="AY515" s="24" t="s">
        <v>273</v>
      </c>
      <c r="BE515" s="235">
        <f>IF(N515="základní",J515,0)</f>
        <v>0</v>
      </c>
      <c r="BF515" s="235">
        <f>IF(N515="snížená",J515,0)</f>
        <v>0</v>
      </c>
      <c r="BG515" s="235">
        <f>IF(N515="zákl. přenesená",J515,0)</f>
        <v>0</v>
      </c>
      <c r="BH515" s="235">
        <f>IF(N515="sníž. přenesená",J515,0)</f>
        <v>0</v>
      </c>
      <c r="BI515" s="235">
        <f>IF(N515="nulová",J515,0)</f>
        <v>0</v>
      </c>
      <c r="BJ515" s="24" t="s">
        <v>84</v>
      </c>
      <c r="BK515" s="235">
        <f>ROUND(I515*H515,2)</f>
        <v>0</v>
      </c>
      <c r="BL515" s="24" t="s">
        <v>280</v>
      </c>
      <c r="BM515" s="24" t="s">
        <v>2477</v>
      </c>
    </row>
    <row r="516" spans="2:65" s="1" customFormat="1" ht="16.5" customHeight="1">
      <c r="B516" s="47"/>
      <c r="C516" s="261" t="s">
        <v>790</v>
      </c>
      <c r="D516" s="261" t="s">
        <v>347</v>
      </c>
      <c r="E516" s="262" t="s">
        <v>2478</v>
      </c>
      <c r="F516" s="263" t="s">
        <v>2479</v>
      </c>
      <c r="G516" s="264" t="s">
        <v>278</v>
      </c>
      <c r="H516" s="265">
        <v>70</v>
      </c>
      <c r="I516" s="266"/>
      <c r="J516" s="267">
        <f>ROUND(I516*H516,2)</f>
        <v>0</v>
      </c>
      <c r="K516" s="263" t="s">
        <v>279</v>
      </c>
      <c r="L516" s="268"/>
      <c r="M516" s="269" t="s">
        <v>21</v>
      </c>
      <c r="N516" s="270" t="s">
        <v>47</v>
      </c>
      <c r="O516" s="48"/>
      <c r="P516" s="233">
        <f>O516*H516</f>
        <v>0</v>
      </c>
      <c r="Q516" s="233">
        <v>0.002</v>
      </c>
      <c r="R516" s="233">
        <f>Q516*H516</f>
        <v>0.14</v>
      </c>
      <c r="S516" s="233">
        <v>0</v>
      </c>
      <c r="T516" s="234">
        <f>S516*H516</f>
        <v>0</v>
      </c>
      <c r="AR516" s="24" t="s">
        <v>318</v>
      </c>
      <c r="AT516" s="24" t="s">
        <v>347</v>
      </c>
      <c r="AU516" s="24" t="s">
        <v>86</v>
      </c>
      <c r="AY516" s="24" t="s">
        <v>273</v>
      </c>
      <c r="BE516" s="235">
        <f>IF(N516="základní",J516,0)</f>
        <v>0</v>
      </c>
      <c r="BF516" s="235">
        <f>IF(N516="snížená",J516,0)</f>
        <v>0</v>
      </c>
      <c r="BG516" s="235">
        <f>IF(N516="zákl. přenesená",J516,0)</f>
        <v>0</v>
      </c>
      <c r="BH516" s="235">
        <f>IF(N516="sníž. přenesená",J516,0)</f>
        <v>0</v>
      </c>
      <c r="BI516" s="235">
        <f>IF(N516="nulová",J516,0)</f>
        <v>0</v>
      </c>
      <c r="BJ516" s="24" t="s">
        <v>84</v>
      </c>
      <c r="BK516" s="235">
        <f>ROUND(I516*H516,2)</f>
        <v>0</v>
      </c>
      <c r="BL516" s="24" t="s">
        <v>280</v>
      </c>
      <c r="BM516" s="24" t="s">
        <v>2480</v>
      </c>
    </row>
    <row r="517" spans="2:65" s="1" customFormat="1" ht="16.5" customHeight="1">
      <c r="B517" s="47"/>
      <c r="C517" s="224" t="s">
        <v>796</v>
      </c>
      <c r="D517" s="224" t="s">
        <v>275</v>
      </c>
      <c r="E517" s="225" t="s">
        <v>2481</v>
      </c>
      <c r="F517" s="226" t="s">
        <v>2482</v>
      </c>
      <c r="G517" s="227" t="s">
        <v>278</v>
      </c>
      <c r="H517" s="228">
        <v>6</v>
      </c>
      <c r="I517" s="229"/>
      <c r="J517" s="230">
        <f>ROUND(I517*H517,2)</f>
        <v>0</v>
      </c>
      <c r="K517" s="226" t="s">
        <v>279</v>
      </c>
      <c r="L517" s="73"/>
      <c r="M517" s="231" t="s">
        <v>21</v>
      </c>
      <c r="N517" s="232" t="s">
        <v>47</v>
      </c>
      <c r="O517" s="48"/>
      <c r="P517" s="233">
        <f>O517*H517</f>
        <v>0</v>
      </c>
      <c r="Q517" s="233">
        <v>0.03826</v>
      </c>
      <c r="R517" s="233">
        <f>Q517*H517</f>
        <v>0.22956000000000001</v>
      </c>
      <c r="S517" s="233">
        <v>0</v>
      </c>
      <c r="T517" s="234">
        <f>S517*H517</f>
        <v>0</v>
      </c>
      <c r="AR517" s="24" t="s">
        <v>280</v>
      </c>
      <c r="AT517" s="24" t="s">
        <v>275</v>
      </c>
      <c r="AU517" s="24" t="s">
        <v>86</v>
      </c>
      <c r="AY517" s="24" t="s">
        <v>273</v>
      </c>
      <c r="BE517" s="235">
        <f>IF(N517="základní",J517,0)</f>
        <v>0</v>
      </c>
      <c r="BF517" s="235">
        <f>IF(N517="snížená",J517,0)</f>
        <v>0</v>
      </c>
      <c r="BG517" s="235">
        <f>IF(N517="zákl. přenesená",J517,0)</f>
        <v>0</v>
      </c>
      <c r="BH517" s="235">
        <f>IF(N517="sníž. přenesená",J517,0)</f>
        <v>0</v>
      </c>
      <c r="BI517" s="235">
        <f>IF(N517="nulová",J517,0)</f>
        <v>0</v>
      </c>
      <c r="BJ517" s="24" t="s">
        <v>84</v>
      </c>
      <c r="BK517" s="235">
        <f>ROUND(I517*H517,2)</f>
        <v>0</v>
      </c>
      <c r="BL517" s="24" t="s">
        <v>280</v>
      </c>
      <c r="BM517" s="24" t="s">
        <v>2483</v>
      </c>
    </row>
    <row r="518" spans="2:47" s="1" customFormat="1" ht="13.5">
      <c r="B518" s="47"/>
      <c r="C518" s="75"/>
      <c r="D518" s="236" t="s">
        <v>282</v>
      </c>
      <c r="E518" s="75"/>
      <c r="F518" s="237" t="s">
        <v>2456</v>
      </c>
      <c r="G518" s="75"/>
      <c r="H518" s="75"/>
      <c r="I518" s="194"/>
      <c r="J518" s="75"/>
      <c r="K518" s="75"/>
      <c r="L518" s="73"/>
      <c r="M518" s="238"/>
      <c r="N518" s="48"/>
      <c r="O518" s="48"/>
      <c r="P518" s="48"/>
      <c r="Q518" s="48"/>
      <c r="R518" s="48"/>
      <c r="S518" s="48"/>
      <c r="T518" s="96"/>
      <c r="AT518" s="24" t="s">
        <v>282</v>
      </c>
      <c r="AU518" s="24" t="s">
        <v>86</v>
      </c>
    </row>
    <row r="519" spans="2:65" s="1" customFormat="1" ht="16.5" customHeight="1">
      <c r="B519" s="47"/>
      <c r="C519" s="261" t="s">
        <v>801</v>
      </c>
      <c r="D519" s="261" t="s">
        <v>347</v>
      </c>
      <c r="E519" s="262" t="s">
        <v>2484</v>
      </c>
      <c r="F519" s="263" t="s">
        <v>2485</v>
      </c>
      <c r="G519" s="264" t="s">
        <v>278</v>
      </c>
      <c r="H519" s="265">
        <v>6</v>
      </c>
      <c r="I519" s="266"/>
      <c r="J519" s="267">
        <f>ROUND(I519*H519,2)</f>
        <v>0</v>
      </c>
      <c r="K519" s="263" t="s">
        <v>279</v>
      </c>
      <c r="L519" s="268"/>
      <c r="M519" s="269" t="s">
        <v>21</v>
      </c>
      <c r="N519" s="270" t="s">
        <v>47</v>
      </c>
      <c r="O519" s="48"/>
      <c r="P519" s="233">
        <f>O519*H519</f>
        <v>0</v>
      </c>
      <c r="Q519" s="233">
        <v>0.449</v>
      </c>
      <c r="R519" s="233">
        <f>Q519*H519</f>
        <v>2.694</v>
      </c>
      <c r="S519" s="233">
        <v>0</v>
      </c>
      <c r="T519" s="234">
        <f>S519*H519</f>
        <v>0</v>
      </c>
      <c r="AR519" s="24" t="s">
        <v>318</v>
      </c>
      <c r="AT519" s="24" t="s">
        <v>347</v>
      </c>
      <c r="AU519" s="24" t="s">
        <v>86</v>
      </c>
      <c r="AY519" s="24" t="s">
        <v>273</v>
      </c>
      <c r="BE519" s="235">
        <f>IF(N519="základní",J519,0)</f>
        <v>0</v>
      </c>
      <c r="BF519" s="235">
        <f>IF(N519="snížená",J519,0)</f>
        <v>0</v>
      </c>
      <c r="BG519" s="235">
        <f>IF(N519="zákl. přenesená",J519,0)</f>
        <v>0</v>
      </c>
      <c r="BH519" s="235">
        <f>IF(N519="sníž. přenesená",J519,0)</f>
        <v>0</v>
      </c>
      <c r="BI519" s="235">
        <f>IF(N519="nulová",J519,0)</f>
        <v>0</v>
      </c>
      <c r="BJ519" s="24" t="s">
        <v>84</v>
      </c>
      <c r="BK519" s="235">
        <f>ROUND(I519*H519,2)</f>
        <v>0</v>
      </c>
      <c r="BL519" s="24" t="s">
        <v>280</v>
      </c>
      <c r="BM519" s="24" t="s">
        <v>2486</v>
      </c>
    </row>
    <row r="520" spans="2:65" s="1" customFormat="1" ht="25.5" customHeight="1">
      <c r="B520" s="47"/>
      <c r="C520" s="224" t="s">
        <v>807</v>
      </c>
      <c r="D520" s="224" t="s">
        <v>275</v>
      </c>
      <c r="E520" s="225" t="s">
        <v>2487</v>
      </c>
      <c r="F520" s="226" t="s">
        <v>2488</v>
      </c>
      <c r="G520" s="227" t="s">
        <v>278</v>
      </c>
      <c r="H520" s="228">
        <v>33</v>
      </c>
      <c r="I520" s="229"/>
      <c r="J520" s="230">
        <f>ROUND(I520*H520,2)</f>
        <v>0</v>
      </c>
      <c r="K520" s="226" t="s">
        <v>279</v>
      </c>
      <c r="L520" s="73"/>
      <c r="M520" s="231" t="s">
        <v>21</v>
      </c>
      <c r="N520" s="232" t="s">
        <v>47</v>
      </c>
      <c r="O520" s="48"/>
      <c r="P520" s="233">
        <f>O520*H520</f>
        <v>0</v>
      </c>
      <c r="Q520" s="233">
        <v>0.00702</v>
      </c>
      <c r="R520" s="233">
        <f>Q520*H520</f>
        <v>0.23166</v>
      </c>
      <c r="S520" s="233">
        <v>0</v>
      </c>
      <c r="T520" s="234">
        <f>S520*H520</f>
        <v>0</v>
      </c>
      <c r="AR520" s="24" t="s">
        <v>280</v>
      </c>
      <c r="AT520" s="24" t="s">
        <v>275</v>
      </c>
      <c r="AU520" s="24" t="s">
        <v>86</v>
      </c>
      <c r="AY520" s="24" t="s">
        <v>273</v>
      </c>
      <c r="BE520" s="235">
        <f>IF(N520="základní",J520,0)</f>
        <v>0</v>
      </c>
      <c r="BF520" s="235">
        <f>IF(N520="snížená",J520,0)</f>
        <v>0</v>
      </c>
      <c r="BG520" s="235">
        <f>IF(N520="zákl. přenesená",J520,0)</f>
        <v>0</v>
      </c>
      <c r="BH520" s="235">
        <f>IF(N520="sníž. přenesená",J520,0)</f>
        <v>0</v>
      </c>
      <c r="BI520" s="235">
        <f>IF(N520="nulová",J520,0)</f>
        <v>0</v>
      </c>
      <c r="BJ520" s="24" t="s">
        <v>84</v>
      </c>
      <c r="BK520" s="235">
        <f>ROUND(I520*H520,2)</f>
        <v>0</v>
      </c>
      <c r="BL520" s="24" t="s">
        <v>280</v>
      </c>
      <c r="BM520" s="24" t="s">
        <v>2489</v>
      </c>
    </row>
    <row r="521" spans="2:47" s="1" customFormat="1" ht="13.5">
      <c r="B521" s="47"/>
      <c r="C521" s="75"/>
      <c r="D521" s="236" t="s">
        <v>282</v>
      </c>
      <c r="E521" s="75"/>
      <c r="F521" s="237" t="s">
        <v>2490</v>
      </c>
      <c r="G521" s="75"/>
      <c r="H521" s="75"/>
      <c r="I521" s="194"/>
      <c r="J521" s="75"/>
      <c r="K521" s="75"/>
      <c r="L521" s="73"/>
      <c r="M521" s="238"/>
      <c r="N521" s="48"/>
      <c r="O521" s="48"/>
      <c r="P521" s="48"/>
      <c r="Q521" s="48"/>
      <c r="R521" s="48"/>
      <c r="S521" s="48"/>
      <c r="T521" s="96"/>
      <c r="AT521" s="24" t="s">
        <v>282</v>
      </c>
      <c r="AU521" s="24" t="s">
        <v>86</v>
      </c>
    </row>
    <row r="522" spans="2:51" s="11" customFormat="1" ht="13.5">
      <c r="B522" s="239"/>
      <c r="C522" s="240"/>
      <c r="D522" s="236" t="s">
        <v>304</v>
      </c>
      <c r="E522" s="241" t="s">
        <v>21</v>
      </c>
      <c r="F522" s="242" t="s">
        <v>2491</v>
      </c>
      <c r="G522" s="240"/>
      <c r="H522" s="243">
        <v>30</v>
      </c>
      <c r="I522" s="244"/>
      <c r="J522" s="240"/>
      <c r="K522" s="240"/>
      <c r="L522" s="245"/>
      <c r="M522" s="246"/>
      <c r="N522" s="247"/>
      <c r="O522" s="247"/>
      <c r="P522" s="247"/>
      <c r="Q522" s="247"/>
      <c r="R522" s="247"/>
      <c r="S522" s="247"/>
      <c r="T522" s="248"/>
      <c r="AT522" s="249" t="s">
        <v>304</v>
      </c>
      <c r="AU522" s="249" t="s">
        <v>86</v>
      </c>
      <c r="AV522" s="11" t="s">
        <v>86</v>
      </c>
      <c r="AW522" s="11" t="s">
        <v>40</v>
      </c>
      <c r="AX522" s="11" t="s">
        <v>76</v>
      </c>
      <c r="AY522" s="249" t="s">
        <v>273</v>
      </c>
    </row>
    <row r="523" spans="2:51" s="11" customFormat="1" ht="13.5">
      <c r="B523" s="239"/>
      <c r="C523" s="240"/>
      <c r="D523" s="236" t="s">
        <v>304</v>
      </c>
      <c r="E523" s="241" t="s">
        <v>21</v>
      </c>
      <c r="F523" s="242" t="s">
        <v>2492</v>
      </c>
      <c r="G523" s="240"/>
      <c r="H523" s="243">
        <v>3</v>
      </c>
      <c r="I523" s="244"/>
      <c r="J523" s="240"/>
      <c r="K523" s="240"/>
      <c r="L523" s="245"/>
      <c r="M523" s="246"/>
      <c r="N523" s="247"/>
      <c r="O523" s="247"/>
      <c r="P523" s="247"/>
      <c r="Q523" s="247"/>
      <c r="R523" s="247"/>
      <c r="S523" s="247"/>
      <c r="T523" s="248"/>
      <c r="AT523" s="249" t="s">
        <v>304</v>
      </c>
      <c r="AU523" s="249" t="s">
        <v>86</v>
      </c>
      <c r="AV523" s="11" t="s">
        <v>86</v>
      </c>
      <c r="AW523" s="11" t="s">
        <v>40</v>
      </c>
      <c r="AX523" s="11" t="s">
        <v>76</v>
      </c>
      <c r="AY523" s="249" t="s">
        <v>273</v>
      </c>
    </row>
    <row r="524" spans="2:51" s="12" customFormat="1" ht="13.5">
      <c r="B524" s="250"/>
      <c r="C524" s="251"/>
      <c r="D524" s="236" t="s">
        <v>304</v>
      </c>
      <c r="E524" s="252" t="s">
        <v>21</v>
      </c>
      <c r="F524" s="253" t="s">
        <v>338</v>
      </c>
      <c r="G524" s="251"/>
      <c r="H524" s="254">
        <v>33</v>
      </c>
      <c r="I524" s="255"/>
      <c r="J524" s="251"/>
      <c r="K524" s="251"/>
      <c r="L524" s="256"/>
      <c r="M524" s="257"/>
      <c r="N524" s="258"/>
      <c r="O524" s="258"/>
      <c r="P524" s="258"/>
      <c r="Q524" s="258"/>
      <c r="R524" s="258"/>
      <c r="S524" s="258"/>
      <c r="T524" s="259"/>
      <c r="AT524" s="260" t="s">
        <v>304</v>
      </c>
      <c r="AU524" s="260" t="s">
        <v>86</v>
      </c>
      <c r="AV524" s="12" t="s">
        <v>280</v>
      </c>
      <c r="AW524" s="12" t="s">
        <v>40</v>
      </c>
      <c r="AX524" s="12" t="s">
        <v>84</v>
      </c>
      <c r="AY524" s="260" t="s">
        <v>273</v>
      </c>
    </row>
    <row r="525" spans="2:65" s="1" customFormat="1" ht="25.5" customHeight="1">
      <c r="B525" s="47"/>
      <c r="C525" s="261" t="s">
        <v>812</v>
      </c>
      <c r="D525" s="261" t="s">
        <v>347</v>
      </c>
      <c r="E525" s="262" t="s">
        <v>2493</v>
      </c>
      <c r="F525" s="263" t="s">
        <v>2494</v>
      </c>
      <c r="G525" s="264" t="s">
        <v>278</v>
      </c>
      <c r="H525" s="265">
        <v>33</v>
      </c>
      <c r="I525" s="266"/>
      <c r="J525" s="267">
        <f>ROUND(I525*H525,2)</f>
        <v>0</v>
      </c>
      <c r="K525" s="263" t="s">
        <v>279</v>
      </c>
      <c r="L525" s="268"/>
      <c r="M525" s="269" t="s">
        <v>21</v>
      </c>
      <c r="N525" s="270" t="s">
        <v>47</v>
      </c>
      <c r="O525" s="48"/>
      <c r="P525" s="233">
        <f>O525*H525</f>
        <v>0</v>
      </c>
      <c r="Q525" s="233">
        <v>0.0546</v>
      </c>
      <c r="R525" s="233">
        <f>Q525*H525</f>
        <v>1.8018</v>
      </c>
      <c r="S525" s="233">
        <v>0</v>
      </c>
      <c r="T525" s="234">
        <f>S525*H525</f>
        <v>0</v>
      </c>
      <c r="AR525" s="24" t="s">
        <v>318</v>
      </c>
      <c r="AT525" s="24" t="s">
        <v>347</v>
      </c>
      <c r="AU525" s="24" t="s">
        <v>86</v>
      </c>
      <c r="AY525" s="24" t="s">
        <v>273</v>
      </c>
      <c r="BE525" s="235">
        <f>IF(N525="základní",J525,0)</f>
        <v>0</v>
      </c>
      <c r="BF525" s="235">
        <f>IF(N525="snížená",J525,0)</f>
        <v>0</v>
      </c>
      <c r="BG525" s="235">
        <f>IF(N525="zákl. přenesená",J525,0)</f>
        <v>0</v>
      </c>
      <c r="BH525" s="235">
        <f>IF(N525="sníž. přenesená",J525,0)</f>
        <v>0</v>
      </c>
      <c r="BI525" s="235">
        <f>IF(N525="nulová",J525,0)</f>
        <v>0</v>
      </c>
      <c r="BJ525" s="24" t="s">
        <v>84</v>
      </c>
      <c r="BK525" s="235">
        <f>ROUND(I525*H525,2)</f>
        <v>0</v>
      </c>
      <c r="BL525" s="24" t="s">
        <v>280</v>
      </c>
      <c r="BM525" s="24" t="s">
        <v>2495</v>
      </c>
    </row>
    <row r="526" spans="2:65" s="1" customFormat="1" ht="25.5" customHeight="1">
      <c r="B526" s="47"/>
      <c r="C526" s="224" t="s">
        <v>817</v>
      </c>
      <c r="D526" s="224" t="s">
        <v>275</v>
      </c>
      <c r="E526" s="225" t="s">
        <v>2496</v>
      </c>
      <c r="F526" s="226" t="s">
        <v>2497</v>
      </c>
      <c r="G526" s="227" t="s">
        <v>278</v>
      </c>
      <c r="H526" s="228">
        <v>9</v>
      </c>
      <c r="I526" s="229"/>
      <c r="J526" s="230">
        <f>ROUND(I526*H526,2)</f>
        <v>0</v>
      </c>
      <c r="K526" s="226" t="s">
        <v>279</v>
      </c>
      <c r="L526" s="73"/>
      <c r="M526" s="231" t="s">
        <v>21</v>
      </c>
      <c r="N526" s="232" t="s">
        <v>47</v>
      </c>
      <c r="O526" s="48"/>
      <c r="P526" s="233">
        <f>O526*H526</f>
        <v>0</v>
      </c>
      <c r="Q526" s="233">
        <v>0</v>
      </c>
      <c r="R526" s="233">
        <f>Q526*H526</f>
        <v>0</v>
      </c>
      <c r="S526" s="233">
        <v>0.2</v>
      </c>
      <c r="T526" s="234">
        <f>S526*H526</f>
        <v>1.8</v>
      </c>
      <c r="AR526" s="24" t="s">
        <v>280</v>
      </c>
      <c r="AT526" s="24" t="s">
        <v>275</v>
      </c>
      <c r="AU526" s="24" t="s">
        <v>86</v>
      </c>
      <c r="AY526" s="24" t="s">
        <v>273</v>
      </c>
      <c r="BE526" s="235">
        <f>IF(N526="základní",J526,0)</f>
        <v>0</v>
      </c>
      <c r="BF526" s="235">
        <f>IF(N526="snížená",J526,0)</f>
        <v>0</v>
      </c>
      <c r="BG526" s="235">
        <f>IF(N526="zákl. přenesená",J526,0)</f>
        <v>0</v>
      </c>
      <c r="BH526" s="235">
        <f>IF(N526="sníž. přenesená",J526,0)</f>
        <v>0</v>
      </c>
      <c r="BI526" s="235">
        <f>IF(N526="nulová",J526,0)</f>
        <v>0</v>
      </c>
      <c r="BJ526" s="24" t="s">
        <v>84</v>
      </c>
      <c r="BK526" s="235">
        <f>ROUND(I526*H526,2)</f>
        <v>0</v>
      </c>
      <c r="BL526" s="24" t="s">
        <v>280</v>
      </c>
      <c r="BM526" s="24" t="s">
        <v>2498</v>
      </c>
    </row>
    <row r="527" spans="2:51" s="11" customFormat="1" ht="13.5">
      <c r="B527" s="239"/>
      <c r="C527" s="240"/>
      <c r="D527" s="236" t="s">
        <v>304</v>
      </c>
      <c r="E527" s="241" t="s">
        <v>21</v>
      </c>
      <c r="F527" s="242" t="s">
        <v>2499</v>
      </c>
      <c r="G527" s="240"/>
      <c r="H527" s="243">
        <v>6</v>
      </c>
      <c r="I527" s="244"/>
      <c r="J527" s="240"/>
      <c r="K527" s="240"/>
      <c r="L527" s="245"/>
      <c r="M527" s="246"/>
      <c r="N527" s="247"/>
      <c r="O527" s="247"/>
      <c r="P527" s="247"/>
      <c r="Q527" s="247"/>
      <c r="R527" s="247"/>
      <c r="S527" s="247"/>
      <c r="T527" s="248"/>
      <c r="AT527" s="249" t="s">
        <v>304</v>
      </c>
      <c r="AU527" s="249" t="s">
        <v>86</v>
      </c>
      <c r="AV527" s="11" t="s">
        <v>86</v>
      </c>
      <c r="AW527" s="11" t="s">
        <v>40</v>
      </c>
      <c r="AX527" s="11" t="s">
        <v>76</v>
      </c>
      <c r="AY527" s="249" t="s">
        <v>273</v>
      </c>
    </row>
    <row r="528" spans="2:51" s="11" customFormat="1" ht="13.5">
      <c r="B528" s="239"/>
      <c r="C528" s="240"/>
      <c r="D528" s="236" t="s">
        <v>304</v>
      </c>
      <c r="E528" s="241" t="s">
        <v>21</v>
      </c>
      <c r="F528" s="242" t="s">
        <v>2492</v>
      </c>
      <c r="G528" s="240"/>
      <c r="H528" s="243">
        <v>3</v>
      </c>
      <c r="I528" s="244"/>
      <c r="J528" s="240"/>
      <c r="K528" s="240"/>
      <c r="L528" s="245"/>
      <c r="M528" s="246"/>
      <c r="N528" s="247"/>
      <c r="O528" s="247"/>
      <c r="P528" s="247"/>
      <c r="Q528" s="247"/>
      <c r="R528" s="247"/>
      <c r="S528" s="247"/>
      <c r="T528" s="248"/>
      <c r="AT528" s="249" t="s">
        <v>304</v>
      </c>
      <c r="AU528" s="249" t="s">
        <v>86</v>
      </c>
      <c r="AV528" s="11" t="s">
        <v>86</v>
      </c>
      <c r="AW528" s="11" t="s">
        <v>40</v>
      </c>
      <c r="AX528" s="11" t="s">
        <v>76</v>
      </c>
      <c r="AY528" s="249" t="s">
        <v>273</v>
      </c>
    </row>
    <row r="529" spans="2:51" s="12" customFormat="1" ht="13.5">
      <c r="B529" s="250"/>
      <c r="C529" s="251"/>
      <c r="D529" s="236" t="s">
        <v>304</v>
      </c>
      <c r="E529" s="252" t="s">
        <v>21</v>
      </c>
      <c r="F529" s="253" t="s">
        <v>338</v>
      </c>
      <c r="G529" s="251"/>
      <c r="H529" s="254">
        <v>9</v>
      </c>
      <c r="I529" s="255"/>
      <c r="J529" s="251"/>
      <c r="K529" s="251"/>
      <c r="L529" s="256"/>
      <c r="M529" s="257"/>
      <c r="N529" s="258"/>
      <c r="O529" s="258"/>
      <c r="P529" s="258"/>
      <c r="Q529" s="258"/>
      <c r="R529" s="258"/>
      <c r="S529" s="258"/>
      <c r="T529" s="259"/>
      <c r="AT529" s="260" t="s">
        <v>304</v>
      </c>
      <c r="AU529" s="260" t="s">
        <v>86</v>
      </c>
      <c r="AV529" s="12" t="s">
        <v>280</v>
      </c>
      <c r="AW529" s="12" t="s">
        <v>40</v>
      </c>
      <c r="AX529" s="12" t="s">
        <v>84</v>
      </c>
      <c r="AY529" s="260" t="s">
        <v>273</v>
      </c>
    </row>
    <row r="530" spans="2:65" s="1" customFormat="1" ht="25.5" customHeight="1">
      <c r="B530" s="47"/>
      <c r="C530" s="224" t="s">
        <v>825</v>
      </c>
      <c r="D530" s="224" t="s">
        <v>275</v>
      </c>
      <c r="E530" s="225" t="s">
        <v>2500</v>
      </c>
      <c r="F530" s="226" t="s">
        <v>2501</v>
      </c>
      <c r="G530" s="227" t="s">
        <v>278</v>
      </c>
      <c r="H530" s="228">
        <v>4</v>
      </c>
      <c r="I530" s="229"/>
      <c r="J530" s="230">
        <f>ROUND(I530*H530,2)</f>
        <v>0</v>
      </c>
      <c r="K530" s="226" t="s">
        <v>21</v>
      </c>
      <c r="L530" s="73"/>
      <c r="M530" s="231" t="s">
        <v>21</v>
      </c>
      <c r="N530" s="232" t="s">
        <v>47</v>
      </c>
      <c r="O530" s="48"/>
      <c r="P530" s="233">
        <f>O530*H530</f>
        <v>0</v>
      </c>
      <c r="Q530" s="233">
        <v>0</v>
      </c>
      <c r="R530" s="233">
        <f>Q530*H530</f>
        <v>0</v>
      </c>
      <c r="S530" s="233">
        <v>0</v>
      </c>
      <c r="T530" s="234">
        <f>S530*H530</f>
        <v>0</v>
      </c>
      <c r="AR530" s="24" t="s">
        <v>280</v>
      </c>
      <c r="AT530" s="24" t="s">
        <v>275</v>
      </c>
      <c r="AU530" s="24" t="s">
        <v>86</v>
      </c>
      <c r="AY530" s="24" t="s">
        <v>273</v>
      </c>
      <c r="BE530" s="235">
        <f>IF(N530="základní",J530,0)</f>
        <v>0</v>
      </c>
      <c r="BF530" s="235">
        <f>IF(N530="snížená",J530,0)</f>
        <v>0</v>
      </c>
      <c r="BG530" s="235">
        <f>IF(N530="zákl. přenesená",J530,0)</f>
        <v>0</v>
      </c>
      <c r="BH530" s="235">
        <f>IF(N530="sníž. přenesená",J530,0)</f>
        <v>0</v>
      </c>
      <c r="BI530" s="235">
        <f>IF(N530="nulová",J530,0)</f>
        <v>0</v>
      </c>
      <c r="BJ530" s="24" t="s">
        <v>84</v>
      </c>
      <c r="BK530" s="235">
        <f>ROUND(I530*H530,2)</f>
        <v>0</v>
      </c>
      <c r="BL530" s="24" t="s">
        <v>280</v>
      </c>
      <c r="BM530" s="24" t="s">
        <v>2502</v>
      </c>
    </row>
    <row r="531" spans="2:65" s="1" customFormat="1" ht="25.5" customHeight="1">
      <c r="B531" s="47"/>
      <c r="C531" s="224" t="s">
        <v>831</v>
      </c>
      <c r="D531" s="224" t="s">
        <v>275</v>
      </c>
      <c r="E531" s="225" t="s">
        <v>2503</v>
      </c>
      <c r="F531" s="226" t="s">
        <v>2504</v>
      </c>
      <c r="G531" s="227" t="s">
        <v>278</v>
      </c>
      <c r="H531" s="228">
        <v>10</v>
      </c>
      <c r="I531" s="229"/>
      <c r="J531" s="230">
        <f>ROUND(I531*H531,2)</f>
        <v>0</v>
      </c>
      <c r="K531" s="226" t="s">
        <v>21</v>
      </c>
      <c r="L531" s="73"/>
      <c r="M531" s="231" t="s">
        <v>21</v>
      </c>
      <c r="N531" s="232" t="s">
        <v>47</v>
      </c>
      <c r="O531" s="48"/>
      <c r="P531" s="233">
        <f>O531*H531</f>
        <v>0</v>
      </c>
      <c r="Q531" s="233">
        <v>0</v>
      </c>
      <c r="R531" s="233">
        <f>Q531*H531</f>
        <v>0</v>
      </c>
      <c r="S531" s="233">
        <v>0</v>
      </c>
      <c r="T531" s="234">
        <f>S531*H531</f>
        <v>0</v>
      </c>
      <c r="AR531" s="24" t="s">
        <v>280</v>
      </c>
      <c r="AT531" s="24" t="s">
        <v>275</v>
      </c>
      <c r="AU531" s="24" t="s">
        <v>86</v>
      </c>
      <c r="AY531" s="24" t="s">
        <v>273</v>
      </c>
      <c r="BE531" s="235">
        <f>IF(N531="základní",J531,0)</f>
        <v>0</v>
      </c>
      <c r="BF531" s="235">
        <f>IF(N531="snížená",J531,0)</f>
        <v>0</v>
      </c>
      <c r="BG531" s="235">
        <f>IF(N531="zákl. přenesená",J531,0)</f>
        <v>0</v>
      </c>
      <c r="BH531" s="235">
        <f>IF(N531="sníž. přenesená",J531,0)</f>
        <v>0</v>
      </c>
      <c r="BI531" s="235">
        <f>IF(N531="nulová",J531,0)</f>
        <v>0</v>
      </c>
      <c r="BJ531" s="24" t="s">
        <v>84</v>
      </c>
      <c r="BK531" s="235">
        <f>ROUND(I531*H531,2)</f>
        <v>0</v>
      </c>
      <c r="BL531" s="24" t="s">
        <v>280</v>
      </c>
      <c r="BM531" s="24" t="s">
        <v>2505</v>
      </c>
    </row>
    <row r="532" spans="2:65" s="1" customFormat="1" ht="16.5" customHeight="1">
      <c r="B532" s="47"/>
      <c r="C532" s="224" t="s">
        <v>837</v>
      </c>
      <c r="D532" s="224" t="s">
        <v>275</v>
      </c>
      <c r="E532" s="225" t="s">
        <v>2506</v>
      </c>
      <c r="F532" s="226" t="s">
        <v>2507</v>
      </c>
      <c r="G532" s="227" t="s">
        <v>278</v>
      </c>
      <c r="H532" s="228">
        <v>3</v>
      </c>
      <c r="I532" s="229"/>
      <c r="J532" s="230">
        <f>ROUND(I532*H532,2)</f>
        <v>0</v>
      </c>
      <c r="K532" s="226" t="s">
        <v>21</v>
      </c>
      <c r="L532" s="73"/>
      <c r="M532" s="231" t="s">
        <v>21</v>
      </c>
      <c r="N532" s="232" t="s">
        <v>47</v>
      </c>
      <c r="O532" s="48"/>
      <c r="P532" s="233">
        <f>O532*H532</f>
        <v>0</v>
      </c>
      <c r="Q532" s="233">
        <v>0</v>
      </c>
      <c r="R532" s="233">
        <f>Q532*H532</f>
        <v>0</v>
      </c>
      <c r="S532" s="233">
        <v>0</v>
      </c>
      <c r="T532" s="234">
        <f>S532*H532</f>
        <v>0</v>
      </c>
      <c r="AR532" s="24" t="s">
        <v>280</v>
      </c>
      <c r="AT532" s="24" t="s">
        <v>275</v>
      </c>
      <c r="AU532" s="24" t="s">
        <v>86</v>
      </c>
      <c r="AY532" s="24" t="s">
        <v>273</v>
      </c>
      <c r="BE532" s="235">
        <f>IF(N532="základní",J532,0)</f>
        <v>0</v>
      </c>
      <c r="BF532" s="235">
        <f>IF(N532="snížená",J532,0)</f>
        <v>0</v>
      </c>
      <c r="BG532" s="235">
        <f>IF(N532="zákl. přenesená",J532,0)</f>
        <v>0</v>
      </c>
      <c r="BH532" s="235">
        <f>IF(N532="sníž. přenesená",J532,0)</f>
        <v>0</v>
      </c>
      <c r="BI532" s="235">
        <f>IF(N532="nulová",J532,0)</f>
        <v>0</v>
      </c>
      <c r="BJ532" s="24" t="s">
        <v>84</v>
      </c>
      <c r="BK532" s="235">
        <f>ROUND(I532*H532,2)</f>
        <v>0</v>
      </c>
      <c r="BL532" s="24" t="s">
        <v>280</v>
      </c>
      <c r="BM532" s="24" t="s">
        <v>2508</v>
      </c>
    </row>
    <row r="533" spans="2:63" s="10" customFormat="1" ht="29.85" customHeight="1">
      <c r="B533" s="208"/>
      <c r="C533" s="209"/>
      <c r="D533" s="210" t="s">
        <v>75</v>
      </c>
      <c r="E533" s="222" t="s">
        <v>323</v>
      </c>
      <c r="F533" s="222" t="s">
        <v>2509</v>
      </c>
      <c r="G533" s="209"/>
      <c r="H533" s="209"/>
      <c r="I533" s="212"/>
      <c r="J533" s="223">
        <f>BK533</f>
        <v>0</v>
      </c>
      <c r="K533" s="209"/>
      <c r="L533" s="214"/>
      <c r="M533" s="215"/>
      <c r="N533" s="216"/>
      <c r="O533" s="216"/>
      <c r="P533" s="217">
        <f>SUM(P534:P555)</f>
        <v>0</v>
      </c>
      <c r="Q533" s="216"/>
      <c r="R533" s="217">
        <f>SUM(R534:R555)</f>
        <v>3.3698</v>
      </c>
      <c r="S533" s="216"/>
      <c r="T533" s="218">
        <f>SUM(T534:T555)</f>
        <v>6.04</v>
      </c>
      <c r="AR533" s="219" t="s">
        <v>84</v>
      </c>
      <c r="AT533" s="220" t="s">
        <v>75</v>
      </c>
      <c r="AU533" s="220" t="s">
        <v>84</v>
      </c>
      <c r="AY533" s="219" t="s">
        <v>273</v>
      </c>
      <c r="BK533" s="221">
        <f>SUM(BK534:BK555)</f>
        <v>0</v>
      </c>
    </row>
    <row r="534" spans="2:65" s="1" customFormat="1" ht="38.25" customHeight="1">
      <c r="B534" s="47"/>
      <c r="C534" s="224" t="s">
        <v>846</v>
      </c>
      <c r="D534" s="224" t="s">
        <v>275</v>
      </c>
      <c r="E534" s="225" t="s">
        <v>2510</v>
      </c>
      <c r="F534" s="226" t="s">
        <v>2511</v>
      </c>
      <c r="G534" s="227" t="s">
        <v>342</v>
      </c>
      <c r="H534" s="228">
        <v>20</v>
      </c>
      <c r="I534" s="229"/>
      <c r="J534" s="230">
        <f>ROUND(I534*H534,2)</f>
        <v>0</v>
      </c>
      <c r="K534" s="226" t="s">
        <v>279</v>
      </c>
      <c r="L534" s="73"/>
      <c r="M534" s="231" t="s">
        <v>21</v>
      </c>
      <c r="N534" s="232" t="s">
        <v>47</v>
      </c>
      <c r="O534" s="48"/>
      <c r="P534" s="233">
        <f>O534*H534</f>
        <v>0</v>
      </c>
      <c r="Q534" s="233">
        <v>0.16849</v>
      </c>
      <c r="R534" s="233">
        <f>Q534*H534</f>
        <v>3.3698</v>
      </c>
      <c r="S534" s="233">
        <v>0</v>
      </c>
      <c r="T534" s="234">
        <f>S534*H534</f>
        <v>0</v>
      </c>
      <c r="AR534" s="24" t="s">
        <v>280</v>
      </c>
      <c r="AT534" s="24" t="s">
        <v>275</v>
      </c>
      <c r="AU534" s="24" t="s">
        <v>86</v>
      </c>
      <c r="AY534" s="24" t="s">
        <v>273</v>
      </c>
      <c r="BE534" s="235">
        <f>IF(N534="základní",J534,0)</f>
        <v>0</v>
      </c>
      <c r="BF534" s="235">
        <f>IF(N534="snížená",J534,0)</f>
        <v>0</v>
      </c>
      <c r="BG534" s="235">
        <f>IF(N534="zákl. přenesená",J534,0)</f>
        <v>0</v>
      </c>
      <c r="BH534" s="235">
        <f>IF(N534="sníž. přenesená",J534,0)</f>
        <v>0</v>
      </c>
      <c r="BI534" s="235">
        <f>IF(N534="nulová",J534,0)</f>
        <v>0</v>
      </c>
      <c r="BJ534" s="24" t="s">
        <v>84</v>
      </c>
      <c r="BK534" s="235">
        <f>ROUND(I534*H534,2)</f>
        <v>0</v>
      </c>
      <c r="BL534" s="24" t="s">
        <v>280</v>
      </c>
      <c r="BM534" s="24" t="s">
        <v>2512</v>
      </c>
    </row>
    <row r="535" spans="2:47" s="1" customFormat="1" ht="13.5">
      <c r="B535" s="47"/>
      <c r="C535" s="75"/>
      <c r="D535" s="236" t="s">
        <v>282</v>
      </c>
      <c r="E535" s="75"/>
      <c r="F535" s="237" t="s">
        <v>1048</v>
      </c>
      <c r="G535" s="75"/>
      <c r="H535" s="75"/>
      <c r="I535" s="194"/>
      <c r="J535" s="75"/>
      <c r="K535" s="75"/>
      <c r="L535" s="73"/>
      <c r="M535" s="238"/>
      <c r="N535" s="48"/>
      <c r="O535" s="48"/>
      <c r="P535" s="48"/>
      <c r="Q535" s="48"/>
      <c r="R535" s="48"/>
      <c r="S535" s="48"/>
      <c r="T535" s="96"/>
      <c r="AT535" s="24" t="s">
        <v>282</v>
      </c>
      <c r="AU535" s="24" t="s">
        <v>86</v>
      </c>
    </row>
    <row r="536" spans="2:47" s="1" customFormat="1" ht="13.5">
      <c r="B536" s="47"/>
      <c r="C536" s="75"/>
      <c r="D536" s="236" t="s">
        <v>352</v>
      </c>
      <c r="E536" s="75"/>
      <c r="F536" s="237" t="s">
        <v>2513</v>
      </c>
      <c r="G536" s="75"/>
      <c r="H536" s="75"/>
      <c r="I536" s="194"/>
      <c r="J536" s="75"/>
      <c r="K536" s="75"/>
      <c r="L536" s="73"/>
      <c r="M536" s="238"/>
      <c r="N536" s="48"/>
      <c r="O536" s="48"/>
      <c r="P536" s="48"/>
      <c r="Q536" s="48"/>
      <c r="R536" s="48"/>
      <c r="S536" s="48"/>
      <c r="T536" s="96"/>
      <c r="AT536" s="24" t="s">
        <v>352</v>
      </c>
      <c r="AU536" s="24" t="s">
        <v>86</v>
      </c>
    </row>
    <row r="537" spans="2:65" s="1" customFormat="1" ht="25.5" customHeight="1">
      <c r="B537" s="47"/>
      <c r="C537" s="224" t="s">
        <v>851</v>
      </c>
      <c r="D537" s="224" t="s">
        <v>275</v>
      </c>
      <c r="E537" s="225" t="s">
        <v>2514</v>
      </c>
      <c r="F537" s="226" t="s">
        <v>2515</v>
      </c>
      <c r="G537" s="227" t="s">
        <v>342</v>
      </c>
      <c r="H537" s="228">
        <v>930.8</v>
      </c>
      <c r="I537" s="229"/>
      <c r="J537" s="230">
        <f>ROUND(I537*H537,2)</f>
        <v>0</v>
      </c>
      <c r="K537" s="226" t="s">
        <v>279</v>
      </c>
      <c r="L537" s="73"/>
      <c r="M537" s="231" t="s">
        <v>21</v>
      </c>
      <c r="N537" s="232" t="s">
        <v>47</v>
      </c>
      <c r="O537" s="48"/>
      <c r="P537" s="233">
        <f>O537*H537</f>
        <v>0</v>
      </c>
      <c r="Q537" s="233">
        <v>0</v>
      </c>
      <c r="R537" s="233">
        <f>Q537*H537</f>
        <v>0</v>
      </c>
      <c r="S537" s="233">
        <v>0</v>
      </c>
      <c r="T537" s="234">
        <f>S537*H537</f>
        <v>0</v>
      </c>
      <c r="AR537" s="24" t="s">
        <v>280</v>
      </c>
      <c r="AT537" s="24" t="s">
        <v>275</v>
      </c>
      <c r="AU537" s="24" t="s">
        <v>86</v>
      </c>
      <c r="AY537" s="24" t="s">
        <v>273</v>
      </c>
      <c r="BE537" s="235">
        <f>IF(N537="základní",J537,0)</f>
        <v>0</v>
      </c>
      <c r="BF537" s="235">
        <f>IF(N537="snížená",J537,0)</f>
        <v>0</v>
      </c>
      <c r="BG537" s="235">
        <f>IF(N537="zákl. přenesená",J537,0)</f>
        <v>0</v>
      </c>
      <c r="BH537" s="235">
        <f>IF(N537="sníž. přenesená",J537,0)</f>
        <v>0</v>
      </c>
      <c r="BI537" s="235">
        <f>IF(N537="nulová",J537,0)</f>
        <v>0</v>
      </c>
      <c r="BJ537" s="24" t="s">
        <v>84</v>
      </c>
      <c r="BK537" s="235">
        <f>ROUND(I537*H537,2)</f>
        <v>0</v>
      </c>
      <c r="BL537" s="24" t="s">
        <v>280</v>
      </c>
      <c r="BM537" s="24" t="s">
        <v>2516</v>
      </c>
    </row>
    <row r="538" spans="2:47" s="1" customFormat="1" ht="13.5">
      <c r="B538" s="47"/>
      <c r="C538" s="75"/>
      <c r="D538" s="236" t="s">
        <v>282</v>
      </c>
      <c r="E538" s="75"/>
      <c r="F538" s="237" t="s">
        <v>2517</v>
      </c>
      <c r="G538" s="75"/>
      <c r="H538" s="75"/>
      <c r="I538" s="194"/>
      <c r="J538" s="75"/>
      <c r="K538" s="75"/>
      <c r="L538" s="73"/>
      <c r="M538" s="238"/>
      <c r="N538" s="48"/>
      <c r="O538" s="48"/>
      <c r="P538" s="48"/>
      <c r="Q538" s="48"/>
      <c r="R538" s="48"/>
      <c r="S538" s="48"/>
      <c r="T538" s="96"/>
      <c r="AT538" s="24" t="s">
        <v>282</v>
      </c>
      <c r="AU538" s="24" t="s">
        <v>86</v>
      </c>
    </row>
    <row r="539" spans="2:65" s="1" customFormat="1" ht="16.5" customHeight="1">
      <c r="B539" s="47"/>
      <c r="C539" s="224" t="s">
        <v>856</v>
      </c>
      <c r="D539" s="224" t="s">
        <v>275</v>
      </c>
      <c r="E539" s="225" t="s">
        <v>2518</v>
      </c>
      <c r="F539" s="226" t="s">
        <v>2519</v>
      </c>
      <c r="G539" s="227" t="s">
        <v>342</v>
      </c>
      <c r="H539" s="228">
        <v>930.8</v>
      </c>
      <c r="I539" s="229"/>
      <c r="J539" s="230">
        <f>ROUND(I539*H539,2)</f>
        <v>0</v>
      </c>
      <c r="K539" s="226" t="s">
        <v>279</v>
      </c>
      <c r="L539" s="73"/>
      <c r="M539" s="231" t="s">
        <v>21</v>
      </c>
      <c r="N539" s="232" t="s">
        <v>47</v>
      </c>
      <c r="O539" s="48"/>
      <c r="P539" s="233">
        <f>O539*H539</f>
        <v>0</v>
      </c>
      <c r="Q539" s="233">
        <v>0</v>
      </c>
      <c r="R539" s="233">
        <f>Q539*H539</f>
        <v>0</v>
      </c>
      <c r="S539" s="233">
        <v>0</v>
      </c>
      <c r="T539" s="234">
        <f>S539*H539</f>
        <v>0</v>
      </c>
      <c r="AR539" s="24" t="s">
        <v>280</v>
      </c>
      <c r="AT539" s="24" t="s">
        <v>275</v>
      </c>
      <c r="AU539" s="24" t="s">
        <v>86</v>
      </c>
      <c r="AY539" s="24" t="s">
        <v>273</v>
      </c>
      <c r="BE539" s="235">
        <f>IF(N539="základní",J539,0)</f>
        <v>0</v>
      </c>
      <c r="BF539" s="235">
        <f>IF(N539="snížená",J539,0)</f>
        <v>0</v>
      </c>
      <c r="BG539" s="235">
        <f>IF(N539="zákl. přenesená",J539,0)</f>
        <v>0</v>
      </c>
      <c r="BH539" s="235">
        <f>IF(N539="sníž. přenesená",J539,0)</f>
        <v>0</v>
      </c>
      <c r="BI539" s="235">
        <f>IF(N539="nulová",J539,0)</f>
        <v>0</v>
      </c>
      <c r="BJ539" s="24" t="s">
        <v>84</v>
      </c>
      <c r="BK539" s="235">
        <f>ROUND(I539*H539,2)</f>
        <v>0</v>
      </c>
      <c r="BL539" s="24" t="s">
        <v>280</v>
      </c>
      <c r="BM539" s="24" t="s">
        <v>2520</v>
      </c>
    </row>
    <row r="540" spans="2:47" s="1" customFormat="1" ht="13.5">
      <c r="B540" s="47"/>
      <c r="C540" s="75"/>
      <c r="D540" s="236" t="s">
        <v>282</v>
      </c>
      <c r="E540" s="75"/>
      <c r="F540" s="237" t="s">
        <v>2521</v>
      </c>
      <c r="G540" s="75"/>
      <c r="H540" s="75"/>
      <c r="I540" s="194"/>
      <c r="J540" s="75"/>
      <c r="K540" s="75"/>
      <c r="L540" s="73"/>
      <c r="M540" s="238"/>
      <c r="N540" s="48"/>
      <c r="O540" s="48"/>
      <c r="P540" s="48"/>
      <c r="Q540" s="48"/>
      <c r="R540" s="48"/>
      <c r="S540" s="48"/>
      <c r="T540" s="96"/>
      <c r="AT540" s="24" t="s">
        <v>282</v>
      </c>
      <c r="AU540" s="24" t="s">
        <v>86</v>
      </c>
    </row>
    <row r="541" spans="2:51" s="11" customFormat="1" ht="13.5">
      <c r="B541" s="239"/>
      <c r="C541" s="240"/>
      <c r="D541" s="236" t="s">
        <v>304</v>
      </c>
      <c r="E541" s="241" t="s">
        <v>21</v>
      </c>
      <c r="F541" s="242" t="s">
        <v>2522</v>
      </c>
      <c r="G541" s="240"/>
      <c r="H541" s="243">
        <v>153</v>
      </c>
      <c r="I541" s="244"/>
      <c r="J541" s="240"/>
      <c r="K541" s="240"/>
      <c r="L541" s="245"/>
      <c r="M541" s="246"/>
      <c r="N541" s="247"/>
      <c r="O541" s="247"/>
      <c r="P541" s="247"/>
      <c r="Q541" s="247"/>
      <c r="R541" s="247"/>
      <c r="S541" s="247"/>
      <c r="T541" s="248"/>
      <c r="AT541" s="249" t="s">
        <v>304</v>
      </c>
      <c r="AU541" s="249" t="s">
        <v>86</v>
      </c>
      <c r="AV541" s="11" t="s">
        <v>86</v>
      </c>
      <c r="AW541" s="11" t="s">
        <v>40</v>
      </c>
      <c r="AX541" s="11" t="s">
        <v>76</v>
      </c>
      <c r="AY541" s="249" t="s">
        <v>273</v>
      </c>
    </row>
    <row r="542" spans="2:51" s="11" customFormat="1" ht="13.5">
      <c r="B542" s="239"/>
      <c r="C542" s="240"/>
      <c r="D542" s="236" t="s">
        <v>304</v>
      </c>
      <c r="E542" s="241" t="s">
        <v>21</v>
      </c>
      <c r="F542" s="242" t="s">
        <v>2523</v>
      </c>
      <c r="G542" s="240"/>
      <c r="H542" s="243">
        <v>319</v>
      </c>
      <c r="I542" s="244"/>
      <c r="J542" s="240"/>
      <c r="K542" s="240"/>
      <c r="L542" s="245"/>
      <c r="M542" s="246"/>
      <c r="N542" s="247"/>
      <c r="O542" s="247"/>
      <c r="P542" s="247"/>
      <c r="Q542" s="247"/>
      <c r="R542" s="247"/>
      <c r="S542" s="247"/>
      <c r="T542" s="248"/>
      <c r="AT542" s="249" t="s">
        <v>304</v>
      </c>
      <c r="AU542" s="249" t="s">
        <v>86</v>
      </c>
      <c r="AV542" s="11" t="s">
        <v>86</v>
      </c>
      <c r="AW542" s="11" t="s">
        <v>40</v>
      </c>
      <c r="AX542" s="11" t="s">
        <v>76</v>
      </c>
      <c r="AY542" s="249" t="s">
        <v>273</v>
      </c>
    </row>
    <row r="543" spans="2:51" s="14" customFormat="1" ht="13.5">
      <c r="B543" s="281"/>
      <c r="C543" s="282"/>
      <c r="D543" s="236" t="s">
        <v>304</v>
      </c>
      <c r="E543" s="283" t="s">
        <v>21</v>
      </c>
      <c r="F543" s="284" t="s">
        <v>2036</v>
      </c>
      <c r="G543" s="282"/>
      <c r="H543" s="285">
        <v>472</v>
      </c>
      <c r="I543" s="286"/>
      <c r="J543" s="282"/>
      <c r="K543" s="282"/>
      <c r="L543" s="287"/>
      <c r="M543" s="288"/>
      <c r="N543" s="289"/>
      <c r="O543" s="289"/>
      <c r="P543" s="289"/>
      <c r="Q543" s="289"/>
      <c r="R543" s="289"/>
      <c r="S543" s="289"/>
      <c r="T543" s="290"/>
      <c r="AT543" s="291" t="s">
        <v>304</v>
      </c>
      <c r="AU543" s="291" t="s">
        <v>86</v>
      </c>
      <c r="AV543" s="14" t="s">
        <v>288</v>
      </c>
      <c r="AW543" s="14" t="s">
        <v>40</v>
      </c>
      <c r="AX543" s="14" t="s">
        <v>76</v>
      </c>
      <c r="AY543" s="291" t="s">
        <v>273</v>
      </c>
    </row>
    <row r="544" spans="2:51" s="11" customFormat="1" ht="13.5">
      <c r="B544" s="239"/>
      <c r="C544" s="240"/>
      <c r="D544" s="236" t="s">
        <v>304</v>
      </c>
      <c r="E544" s="241" t="s">
        <v>21</v>
      </c>
      <c r="F544" s="242" t="s">
        <v>2524</v>
      </c>
      <c r="G544" s="240"/>
      <c r="H544" s="243">
        <v>148.4</v>
      </c>
      <c r="I544" s="244"/>
      <c r="J544" s="240"/>
      <c r="K544" s="240"/>
      <c r="L544" s="245"/>
      <c r="M544" s="246"/>
      <c r="N544" s="247"/>
      <c r="O544" s="247"/>
      <c r="P544" s="247"/>
      <c r="Q544" s="247"/>
      <c r="R544" s="247"/>
      <c r="S544" s="247"/>
      <c r="T544" s="248"/>
      <c r="AT544" s="249" t="s">
        <v>304</v>
      </c>
      <c r="AU544" s="249" t="s">
        <v>86</v>
      </c>
      <c r="AV544" s="11" t="s">
        <v>86</v>
      </c>
      <c r="AW544" s="11" t="s">
        <v>40</v>
      </c>
      <c r="AX544" s="11" t="s">
        <v>76</v>
      </c>
      <c r="AY544" s="249" t="s">
        <v>273</v>
      </c>
    </row>
    <row r="545" spans="2:51" s="11" customFormat="1" ht="13.5">
      <c r="B545" s="239"/>
      <c r="C545" s="240"/>
      <c r="D545" s="236" t="s">
        <v>304</v>
      </c>
      <c r="E545" s="241" t="s">
        <v>21</v>
      </c>
      <c r="F545" s="242" t="s">
        <v>2525</v>
      </c>
      <c r="G545" s="240"/>
      <c r="H545" s="243">
        <v>310.4</v>
      </c>
      <c r="I545" s="244"/>
      <c r="J545" s="240"/>
      <c r="K545" s="240"/>
      <c r="L545" s="245"/>
      <c r="M545" s="246"/>
      <c r="N545" s="247"/>
      <c r="O545" s="247"/>
      <c r="P545" s="247"/>
      <c r="Q545" s="247"/>
      <c r="R545" s="247"/>
      <c r="S545" s="247"/>
      <c r="T545" s="248"/>
      <c r="AT545" s="249" t="s">
        <v>304</v>
      </c>
      <c r="AU545" s="249" t="s">
        <v>86</v>
      </c>
      <c r="AV545" s="11" t="s">
        <v>86</v>
      </c>
      <c r="AW545" s="11" t="s">
        <v>40</v>
      </c>
      <c r="AX545" s="11" t="s">
        <v>76</v>
      </c>
      <c r="AY545" s="249" t="s">
        <v>273</v>
      </c>
    </row>
    <row r="546" spans="2:51" s="14" customFormat="1" ht="13.5">
      <c r="B546" s="281"/>
      <c r="C546" s="282"/>
      <c r="D546" s="236" t="s">
        <v>304</v>
      </c>
      <c r="E546" s="283" t="s">
        <v>21</v>
      </c>
      <c r="F546" s="284" t="s">
        <v>2024</v>
      </c>
      <c r="G546" s="282"/>
      <c r="H546" s="285">
        <v>458.8</v>
      </c>
      <c r="I546" s="286"/>
      <c r="J546" s="282"/>
      <c r="K546" s="282"/>
      <c r="L546" s="287"/>
      <c r="M546" s="288"/>
      <c r="N546" s="289"/>
      <c r="O546" s="289"/>
      <c r="P546" s="289"/>
      <c r="Q546" s="289"/>
      <c r="R546" s="289"/>
      <c r="S546" s="289"/>
      <c r="T546" s="290"/>
      <c r="AT546" s="291" t="s">
        <v>304</v>
      </c>
      <c r="AU546" s="291" t="s">
        <v>86</v>
      </c>
      <c r="AV546" s="14" t="s">
        <v>288</v>
      </c>
      <c r="AW546" s="14" t="s">
        <v>40</v>
      </c>
      <c r="AX546" s="14" t="s">
        <v>76</v>
      </c>
      <c r="AY546" s="291" t="s">
        <v>273</v>
      </c>
    </row>
    <row r="547" spans="2:51" s="12" customFormat="1" ht="13.5">
      <c r="B547" s="250"/>
      <c r="C547" s="251"/>
      <c r="D547" s="236" t="s">
        <v>304</v>
      </c>
      <c r="E547" s="252" t="s">
        <v>21</v>
      </c>
      <c r="F547" s="253" t="s">
        <v>338</v>
      </c>
      <c r="G547" s="251"/>
      <c r="H547" s="254">
        <v>930.8</v>
      </c>
      <c r="I547" s="255"/>
      <c r="J547" s="251"/>
      <c r="K547" s="251"/>
      <c r="L547" s="256"/>
      <c r="M547" s="257"/>
      <c r="N547" s="258"/>
      <c r="O547" s="258"/>
      <c r="P547" s="258"/>
      <c r="Q547" s="258"/>
      <c r="R547" s="258"/>
      <c r="S547" s="258"/>
      <c r="T547" s="259"/>
      <c r="AT547" s="260" t="s">
        <v>304</v>
      </c>
      <c r="AU547" s="260" t="s">
        <v>86</v>
      </c>
      <c r="AV547" s="12" t="s">
        <v>280</v>
      </c>
      <c r="AW547" s="12" t="s">
        <v>40</v>
      </c>
      <c r="AX547" s="12" t="s">
        <v>84</v>
      </c>
      <c r="AY547" s="260" t="s">
        <v>273</v>
      </c>
    </row>
    <row r="548" spans="2:65" s="1" customFormat="1" ht="25.5" customHeight="1">
      <c r="B548" s="47"/>
      <c r="C548" s="224" t="s">
        <v>860</v>
      </c>
      <c r="D548" s="224" t="s">
        <v>275</v>
      </c>
      <c r="E548" s="225" t="s">
        <v>2526</v>
      </c>
      <c r="F548" s="226" t="s">
        <v>2527</v>
      </c>
      <c r="G548" s="227" t="s">
        <v>1159</v>
      </c>
      <c r="H548" s="228">
        <v>1</v>
      </c>
      <c r="I548" s="229"/>
      <c r="J548" s="230">
        <f>ROUND(I548*H548,2)</f>
        <v>0</v>
      </c>
      <c r="K548" s="226" t="s">
        <v>21</v>
      </c>
      <c r="L548" s="73"/>
      <c r="M548" s="231" t="s">
        <v>21</v>
      </c>
      <c r="N548" s="232" t="s">
        <v>47</v>
      </c>
      <c r="O548" s="48"/>
      <c r="P548" s="233">
        <f>O548*H548</f>
        <v>0</v>
      </c>
      <c r="Q548" s="233">
        <v>0</v>
      </c>
      <c r="R548" s="233">
        <f>Q548*H548</f>
        <v>0</v>
      </c>
      <c r="S548" s="233">
        <v>6.04</v>
      </c>
      <c r="T548" s="234">
        <f>S548*H548</f>
        <v>6.04</v>
      </c>
      <c r="AR548" s="24" t="s">
        <v>280</v>
      </c>
      <c r="AT548" s="24" t="s">
        <v>275</v>
      </c>
      <c r="AU548" s="24" t="s">
        <v>86</v>
      </c>
      <c r="AY548" s="24" t="s">
        <v>273</v>
      </c>
      <c r="BE548" s="235">
        <f>IF(N548="základní",J548,0)</f>
        <v>0</v>
      </c>
      <c r="BF548" s="235">
        <f>IF(N548="snížená",J548,0)</f>
        <v>0</v>
      </c>
      <c r="BG548" s="235">
        <f>IF(N548="zákl. přenesená",J548,0)</f>
        <v>0</v>
      </c>
      <c r="BH548" s="235">
        <f>IF(N548="sníž. přenesená",J548,0)</f>
        <v>0</v>
      </c>
      <c r="BI548" s="235">
        <f>IF(N548="nulová",J548,0)</f>
        <v>0</v>
      </c>
      <c r="BJ548" s="24" t="s">
        <v>84</v>
      </c>
      <c r="BK548" s="235">
        <f>ROUND(I548*H548,2)</f>
        <v>0</v>
      </c>
      <c r="BL548" s="24" t="s">
        <v>280</v>
      </c>
      <c r="BM548" s="24" t="s">
        <v>2528</v>
      </c>
    </row>
    <row r="549" spans="2:65" s="1" customFormat="1" ht="25.5" customHeight="1">
      <c r="B549" s="47"/>
      <c r="C549" s="224" t="s">
        <v>866</v>
      </c>
      <c r="D549" s="224" t="s">
        <v>275</v>
      </c>
      <c r="E549" s="225" t="s">
        <v>2529</v>
      </c>
      <c r="F549" s="226" t="s">
        <v>2530</v>
      </c>
      <c r="G549" s="227" t="s">
        <v>314</v>
      </c>
      <c r="H549" s="228">
        <v>15.4</v>
      </c>
      <c r="I549" s="229"/>
      <c r="J549" s="230">
        <f>ROUND(I549*H549,2)</f>
        <v>0</v>
      </c>
      <c r="K549" s="226" t="s">
        <v>21</v>
      </c>
      <c r="L549" s="73"/>
      <c r="M549" s="231" t="s">
        <v>21</v>
      </c>
      <c r="N549" s="232" t="s">
        <v>47</v>
      </c>
      <c r="O549" s="48"/>
      <c r="P549" s="233">
        <f>O549*H549</f>
        <v>0</v>
      </c>
      <c r="Q549" s="233">
        <v>0</v>
      </c>
      <c r="R549" s="233">
        <f>Q549*H549</f>
        <v>0</v>
      </c>
      <c r="S549" s="233">
        <v>0</v>
      </c>
      <c r="T549" s="234">
        <f>S549*H549</f>
        <v>0</v>
      </c>
      <c r="AR549" s="24" t="s">
        <v>280</v>
      </c>
      <c r="AT549" s="24" t="s">
        <v>275</v>
      </c>
      <c r="AU549" s="24" t="s">
        <v>86</v>
      </c>
      <c r="AY549" s="24" t="s">
        <v>273</v>
      </c>
      <c r="BE549" s="235">
        <f>IF(N549="základní",J549,0)</f>
        <v>0</v>
      </c>
      <c r="BF549" s="235">
        <f>IF(N549="snížená",J549,0)</f>
        <v>0</v>
      </c>
      <c r="BG549" s="235">
        <f>IF(N549="zákl. přenesená",J549,0)</f>
        <v>0</v>
      </c>
      <c r="BH549" s="235">
        <f>IF(N549="sníž. přenesená",J549,0)</f>
        <v>0</v>
      </c>
      <c r="BI549" s="235">
        <f>IF(N549="nulová",J549,0)</f>
        <v>0</v>
      </c>
      <c r="BJ549" s="24" t="s">
        <v>84</v>
      </c>
      <c r="BK549" s="235">
        <f>ROUND(I549*H549,2)</f>
        <v>0</v>
      </c>
      <c r="BL549" s="24" t="s">
        <v>280</v>
      </c>
      <c r="BM549" s="24" t="s">
        <v>2531</v>
      </c>
    </row>
    <row r="550" spans="2:65" s="1" customFormat="1" ht="51" customHeight="1">
      <c r="B550" s="47"/>
      <c r="C550" s="224" t="s">
        <v>871</v>
      </c>
      <c r="D550" s="224" t="s">
        <v>275</v>
      </c>
      <c r="E550" s="225" t="s">
        <v>2532</v>
      </c>
      <c r="F550" s="226" t="s">
        <v>2533</v>
      </c>
      <c r="G550" s="227" t="s">
        <v>342</v>
      </c>
      <c r="H550" s="228">
        <v>20</v>
      </c>
      <c r="I550" s="229"/>
      <c r="J550" s="230">
        <f>ROUND(I550*H550,2)</f>
        <v>0</v>
      </c>
      <c r="K550" s="226" t="s">
        <v>279</v>
      </c>
      <c r="L550" s="73"/>
      <c r="M550" s="231" t="s">
        <v>21</v>
      </c>
      <c r="N550" s="232" t="s">
        <v>47</v>
      </c>
      <c r="O550" s="48"/>
      <c r="P550" s="233">
        <f>O550*H550</f>
        <v>0</v>
      </c>
      <c r="Q550" s="233">
        <v>0</v>
      </c>
      <c r="R550" s="233">
        <f>Q550*H550</f>
        <v>0</v>
      </c>
      <c r="S550" s="233">
        <v>0</v>
      </c>
      <c r="T550" s="234">
        <f>S550*H550</f>
        <v>0</v>
      </c>
      <c r="AR550" s="24" t="s">
        <v>280</v>
      </c>
      <c r="AT550" s="24" t="s">
        <v>275</v>
      </c>
      <c r="AU550" s="24" t="s">
        <v>86</v>
      </c>
      <c r="AY550" s="24" t="s">
        <v>273</v>
      </c>
      <c r="BE550" s="235">
        <f>IF(N550="základní",J550,0)</f>
        <v>0</v>
      </c>
      <c r="BF550" s="235">
        <f>IF(N550="snížená",J550,0)</f>
        <v>0</v>
      </c>
      <c r="BG550" s="235">
        <f>IF(N550="zákl. přenesená",J550,0)</f>
        <v>0</v>
      </c>
      <c r="BH550" s="235">
        <f>IF(N550="sníž. přenesená",J550,0)</f>
        <v>0</v>
      </c>
      <c r="BI550" s="235">
        <f>IF(N550="nulová",J550,0)</f>
        <v>0</v>
      </c>
      <c r="BJ550" s="24" t="s">
        <v>84</v>
      </c>
      <c r="BK550" s="235">
        <f>ROUND(I550*H550,2)</f>
        <v>0</v>
      </c>
      <c r="BL550" s="24" t="s">
        <v>280</v>
      </c>
      <c r="BM550" s="24" t="s">
        <v>2534</v>
      </c>
    </row>
    <row r="551" spans="2:47" s="1" customFormat="1" ht="13.5">
      <c r="B551" s="47"/>
      <c r="C551" s="75"/>
      <c r="D551" s="236" t="s">
        <v>282</v>
      </c>
      <c r="E551" s="75"/>
      <c r="F551" s="237" t="s">
        <v>2535</v>
      </c>
      <c r="G551" s="75"/>
      <c r="H551" s="75"/>
      <c r="I551" s="194"/>
      <c r="J551" s="75"/>
      <c r="K551" s="75"/>
      <c r="L551" s="73"/>
      <c r="M551" s="238"/>
      <c r="N551" s="48"/>
      <c r="O551" s="48"/>
      <c r="P551" s="48"/>
      <c r="Q551" s="48"/>
      <c r="R551" s="48"/>
      <c r="S551" s="48"/>
      <c r="T551" s="96"/>
      <c r="AT551" s="24" t="s">
        <v>282</v>
      </c>
      <c r="AU551" s="24" t="s">
        <v>86</v>
      </c>
    </row>
    <row r="552" spans="2:65" s="1" customFormat="1" ht="51" customHeight="1">
      <c r="B552" s="47"/>
      <c r="C552" s="224" t="s">
        <v>879</v>
      </c>
      <c r="D552" s="224" t="s">
        <v>275</v>
      </c>
      <c r="E552" s="225" t="s">
        <v>2536</v>
      </c>
      <c r="F552" s="226" t="s">
        <v>2537</v>
      </c>
      <c r="G552" s="227" t="s">
        <v>295</v>
      </c>
      <c r="H552" s="228">
        <v>17</v>
      </c>
      <c r="I552" s="229"/>
      <c r="J552" s="230">
        <f>ROUND(I552*H552,2)</f>
        <v>0</v>
      </c>
      <c r="K552" s="226" t="s">
        <v>279</v>
      </c>
      <c r="L552" s="73"/>
      <c r="M552" s="231" t="s">
        <v>21</v>
      </c>
      <c r="N552" s="232" t="s">
        <v>47</v>
      </c>
      <c r="O552" s="48"/>
      <c r="P552" s="233">
        <f>O552*H552</f>
        <v>0</v>
      </c>
      <c r="Q552" s="233">
        <v>0</v>
      </c>
      <c r="R552" s="233">
        <f>Q552*H552</f>
        <v>0</v>
      </c>
      <c r="S552" s="233">
        <v>0</v>
      </c>
      <c r="T552" s="234">
        <f>S552*H552</f>
        <v>0</v>
      </c>
      <c r="AR552" s="24" t="s">
        <v>280</v>
      </c>
      <c r="AT552" s="24" t="s">
        <v>275</v>
      </c>
      <c r="AU552" s="24" t="s">
        <v>86</v>
      </c>
      <c r="AY552" s="24" t="s">
        <v>273</v>
      </c>
      <c r="BE552" s="235">
        <f>IF(N552="základní",J552,0)</f>
        <v>0</v>
      </c>
      <c r="BF552" s="235">
        <f>IF(N552="snížená",J552,0)</f>
        <v>0</v>
      </c>
      <c r="BG552" s="235">
        <f>IF(N552="zákl. přenesená",J552,0)</f>
        <v>0</v>
      </c>
      <c r="BH552" s="235">
        <f>IF(N552="sníž. přenesená",J552,0)</f>
        <v>0</v>
      </c>
      <c r="BI552" s="235">
        <f>IF(N552="nulová",J552,0)</f>
        <v>0</v>
      </c>
      <c r="BJ552" s="24" t="s">
        <v>84</v>
      </c>
      <c r="BK552" s="235">
        <f>ROUND(I552*H552,2)</f>
        <v>0</v>
      </c>
      <c r="BL552" s="24" t="s">
        <v>280</v>
      </c>
      <c r="BM552" s="24" t="s">
        <v>2538</v>
      </c>
    </row>
    <row r="553" spans="2:47" s="1" customFormat="1" ht="13.5">
      <c r="B553" s="47"/>
      <c r="C553" s="75"/>
      <c r="D553" s="236" t="s">
        <v>282</v>
      </c>
      <c r="E553" s="75"/>
      <c r="F553" s="237" t="s">
        <v>2535</v>
      </c>
      <c r="G553" s="75"/>
      <c r="H553" s="75"/>
      <c r="I553" s="194"/>
      <c r="J553" s="75"/>
      <c r="K553" s="75"/>
      <c r="L553" s="73"/>
      <c r="M553" s="238"/>
      <c r="N553" s="48"/>
      <c r="O553" s="48"/>
      <c r="P553" s="48"/>
      <c r="Q553" s="48"/>
      <c r="R553" s="48"/>
      <c r="S553" s="48"/>
      <c r="T553" s="96"/>
      <c r="AT553" s="24" t="s">
        <v>282</v>
      </c>
      <c r="AU553" s="24" t="s">
        <v>86</v>
      </c>
    </row>
    <row r="554" spans="2:65" s="1" customFormat="1" ht="38.25" customHeight="1">
      <c r="B554" s="47"/>
      <c r="C554" s="224" t="s">
        <v>884</v>
      </c>
      <c r="D554" s="224" t="s">
        <v>275</v>
      </c>
      <c r="E554" s="225" t="s">
        <v>2539</v>
      </c>
      <c r="F554" s="226" t="s">
        <v>2540</v>
      </c>
      <c r="G554" s="227" t="s">
        <v>295</v>
      </c>
      <c r="H554" s="228">
        <v>18.7</v>
      </c>
      <c r="I554" s="229"/>
      <c r="J554" s="230">
        <f>ROUND(I554*H554,2)</f>
        <v>0</v>
      </c>
      <c r="K554" s="226" t="s">
        <v>279</v>
      </c>
      <c r="L554" s="73"/>
      <c r="M554" s="231" t="s">
        <v>21</v>
      </c>
      <c r="N554" s="232" t="s">
        <v>47</v>
      </c>
      <c r="O554" s="48"/>
      <c r="P554" s="233">
        <f>O554*H554</f>
        <v>0</v>
      </c>
      <c r="Q554" s="233">
        <v>0</v>
      </c>
      <c r="R554" s="233">
        <f>Q554*H554</f>
        <v>0</v>
      </c>
      <c r="S554" s="233">
        <v>0</v>
      </c>
      <c r="T554" s="234">
        <f>S554*H554</f>
        <v>0</v>
      </c>
      <c r="AR554" s="24" t="s">
        <v>280</v>
      </c>
      <c r="AT554" s="24" t="s">
        <v>275</v>
      </c>
      <c r="AU554" s="24" t="s">
        <v>86</v>
      </c>
      <c r="AY554" s="24" t="s">
        <v>273</v>
      </c>
      <c r="BE554" s="235">
        <f>IF(N554="základní",J554,0)</f>
        <v>0</v>
      </c>
      <c r="BF554" s="235">
        <f>IF(N554="snížená",J554,0)</f>
        <v>0</v>
      </c>
      <c r="BG554" s="235">
        <f>IF(N554="zákl. přenesená",J554,0)</f>
        <v>0</v>
      </c>
      <c r="BH554" s="235">
        <f>IF(N554="sníž. přenesená",J554,0)</f>
        <v>0</v>
      </c>
      <c r="BI554" s="235">
        <f>IF(N554="nulová",J554,0)</f>
        <v>0</v>
      </c>
      <c r="BJ554" s="24" t="s">
        <v>84</v>
      </c>
      <c r="BK554" s="235">
        <f>ROUND(I554*H554,2)</f>
        <v>0</v>
      </c>
      <c r="BL554" s="24" t="s">
        <v>280</v>
      </c>
      <c r="BM554" s="24" t="s">
        <v>2541</v>
      </c>
    </row>
    <row r="555" spans="2:47" s="1" customFormat="1" ht="13.5">
      <c r="B555" s="47"/>
      <c r="C555" s="75"/>
      <c r="D555" s="236" t="s">
        <v>282</v>
      </c>
      <c r="E555" s="75"/>
      <c r="F555" s="237" t="s">
        <v>2535</v>
      </c>
      <c r="G555" s="75"/>
      <c r="H555" s="75"/>
      <c r="I555" s="194"/>
      <c r="J555" s="75"/>
      <c r="K555" s="75"/>
      <c r="L555" s="73"/>
      <c r="M555" s="238"/>
      <c r="N555" s="48"/>
      <c r="O555" s="48"/>
      <c r="P555" s="48"/>
      <c r="Q555" s="48"/>
      <c r="R555" s="48"/>
      <c r="S555" s="48"/>
      <c r="T555" s="96"/>
      <c r="AT555" s="24" t="s">
        <v>282</v>
      </c>
      <c r="AU555" s="24" t="s">
        <v>86</v>
      </c>
    </row>
    <row r="556" spans="2:63" s="10" customFormat="1" ht="29.85" customHeight="1">
      <c r="B556" s="208"/>
      <c r="C556" s="209"/>
      <c r="D556" s="210" t="s">
        <v>75</v>
      </c>
      <c r="E556" s="222" t="s">
        <v>1317</v>
      </c>
      <c r="F556" s="222" t="s">
        <v>1318</v>
      </c>
      <c r="G556" s="209"/>
      <c r="H556" s="209"/>
      <c r="I556" s="212"/>
      <c r="J556" s="223">
        <f>BK556</f>
        <v>0</v>
      </c>
      <c r="K556" s="209"/>
      <c r="L556" s="214"/>
      <c r="M556" s="215"/>
      <c r="N556" s="216"/>
      <c r="O556" s="216"/>
      <c r="P556" s="217">
        <f>SUM(P557:P573)</f>
        <v>0</v>
      </c>
      <c r="Q556" s="216"/>
      <c r="R556" s="217">
        <f>SUM(R557:R573)</f>
        <v>0</v>
      </c>
      <c r="S556" s="216"/>
      <c r="T556" s="218">
        <f>SUM(T557:T573)</f>
        <v>0</v>
      </c>
      <c r="AR556" s="219" t="s">
        <v>84</v>
      </c>
      <c r="AT556" s="220" t="s">
        <v>75</v>
      </c>
      <c r="AU556" s="220" t="s">
        <v>84</v>
      </c>
      <c r="AY556" s="219" t="s">
        <v>273</v>
      </c>
      <c r="BK556" s="221">
        <f>SUM(BK557:BK573)</f>
        <v>0</v>
      </c>
    </row>
    <row r="557" spans="2:65" s="1" customFormat="1" ht="25.5" customHeight="1">
      <c r="B557" s="47"/>
      <c r="C557" s="224" t="s">
        <v>889</v>
      </c>
      <c r="D557" s="224" t="s">
        <v>275</v>
      </c>
      <c r="E557" s="225" t="s">
        <v>2542</v>
      </c>
      <c r="F557" s="226" t="s">
        <v>2543</v>
      </c>
      <c r="G557" s="227" t="s">
        <v>350</v>
      </c>
      <c r="H557" s="228">
        <v>304.334</v>
      </c>
      <c r="I557" s="229"/>
      <c r="J557" s="230">
        <f>ROUND(I557*H557,2)</f>
        <v>0</v>
      </c>
      <c r="K557" s="226" t="s">
        <v>279</v>
      </c>
      <c r="L557" s="73"/>
      <c r="M557" s="231" t="s">
        <v>21</v>
      </c>
      <c r="N557" s="232" t="s">
        <v>47</v>
      </c>
      <c r="O557" s="48"/>
      <c r="P557" s="233">
        <f>O557*H557</f>
        <v>0</v>
      </c>
      <c r="Q557" s="233">
        <v>0</v>
      </c>
      <c r="R557" s="233">
        <f>Q557*H557</f>
        <v>0</v>
      </c>
      <c r="S557" s="233">
        <v>0</v>
      </c>
      <c r="T557" s="234">
        <f>S557*H557</f>
        <v>0</v>
      </c>
      <c r="AR557" s="24" t="s">
        <v>280</v>
      </c>
      <c r="AT557" s="24" t="s">
        <v>275</v>
      </c>
      <c r="AU557" s="24" t="s">
        <v>86</v>
      </c>
      <c r="AY557" s="24" t="s">
        <v>273</v>
      </c>
      <c r="BE557" s="235">
        <f>IF(N557="základní",J557,0)</f>
        <v>0</v>
      </c>
      <c r="BF557" s="235">
        <f>IF(N557="snížená",J557,0)</f>
        <v>0</v>
      </c>
      <c r="BG557" s="235">
        <f>IF(N557="zákl. přenesená",J557,0)</f>
        <v>0</v>
      </c>
      <c r="BH557" s="235">
        <f>IF(N557="sníž. přenesená",J557,0)</f>
        <v>0</v>
      </c>
      <c r="BI557" s="235">
        <f>IF(N557="nulová",J557,0)</f>
        <v>0</v>
      </c>
      <c r="BJ557" s="24" t="s">
        <v>84</v>
      </c>
      <c r="BK557" s="235">
        <f>ROUND(I557*H557,2)</f>
        <v>0</v>
      </c>
      <c r="BL557" s="24" t="s">
        <v>280</v>
      </c>
      <c r="BM557" s="24" t="s">
        <v>2544</v>
      </c>
    </row>
    <row r="558" spans="2:47" s="1" customFormat="1" ht="13.5">
      <c r="B558" s="47"/>
      <c r="C558" s="75"/>
      <c r="D558" s="236" t="s">
        <v>282</v>
      </c>
      <c r="E558" s="75"/>
      <c r="F558" s="237" t="s">
        <v>2545</v>
      </c>
      <c r="G558" s="75"/>
      <c r="H558" s="75"/>
      <c r="I558" s="194"/>
      <c r="J558" s="75"/>
      <c r="K558" s="75"/>
      <c r="L558" s="73"/>
      <c r="M558" s="238"/>
      <c r="N558" s="48"/>
      <c r="O558" s="48"/>
      <c r="P558" s="48"/>
      <c r="Q558" s="48"/>
      <c r="R558" s="48"/>
      <c r="S558" s="48"/>
      <c r="T558" s="96"/>
      <c r="AT558" s="24" t="s">
        <v>282</v>
      </c>
      <c r="AU558" s="24" t="s">
        <v>86</v>
      </c>
    </row>
    <row r="559" spans="2:65" s="1" customFormat="1" ht="38.25" customHeight="1">
      <c r="B559" s="47"/>
      <c r="C559" s="224" t="s">
        <v>895</v>
      </c>
      <c r="D559" s="224" t="s">
        <v>275</v>
      </c>
      <c r="E559" s="225" t="s">
        <v>2546</v>
      </c>
      <c r="F559" s="226" t="s">
        <v>2547</v>
      </c>
      <c r="G559" s="227" t="s">
        <v>350</v>
      </c>
      <c r="H559" s="228">
        <v>1154.948</v>
      </c>
      <c r="I559" s="229"/>
      <c r="J559" s="230">
        <f>ROUND(I559*H559,2)</f>
        <v>0</v>
      </c>
      <c r="K559" s="226" t="s">
        <v>279</v>
      </c>
      <c r="L559" s="73"/>
      <c r="M559" s="231" t="s">
        <v>21</v>
      </c>
      <c r="N559" s="232" t="s">
        <v>47</v>
      </c>
      <c r="O559" s="48"/>
      <c r="P559" s="233">
        <f>O559*H559</f>
        <v>0</v>
      </c>
      <c r="Q559" s="233">
        <v>0</v>
      </c>
      <c r="R559" s="233">
        <f>Q559*H559</f>
        <v>0</v>
      </c>
      <c r="S559" s="233">
        <v>0</v>
      </c>
      <c r="T559" s="234">
        <f>S559*H559</f>
        <v>0</v>
      </c>
      <c r="AR559" s="24" t="s">
        <v>280</v>
      </c>
      <c r="AT559" s="24" t="s">
        <v>275</v>
      </c>
      <c r="AU559" s="24" t="s">
        <v>86</v>
      </c>
      <c r="AY559" s="24" t="s">
        <v>273</v>
      </c>
      <c r="BE559" s="235">
        <f>IF(N559="základní",J559,0)</f>
        <v>0</v>
      </c>
      <c r="BF559" s="235">
        <f>IF(N559="snížená",J559,0)</f>
        <v>0</v>
      </c>
      <c r="BG559" s="235">
        <f>IF(N559="zákl. přenesená",J559,0)</f>
        <v>0</v>
      </c>
      <c r="BH559" s="235">
        <f>IF(N559="sníž. přenesená",J559,0)</f>
        <v>0</v>
      </c>
      <c r="BI559" s="235">
        <f>IF(N559="nulová",J559,0)</f>
        <v>0</v>
      </c>
      <c r="BJ559" s="24" t="s">
        <v>84</v>
      </c>
      <c r="BK559" s="235">
        <f>ROUND(I559*H559,2)</f>
        <v>0</v>
      </c>
      <c r="BL559" s="24" t="s">
        <v>280</v>
      </c>
      <c r="BM559" s="24" t="s">
        <v>2548</v>
      </c>
    </row>
    <row r="560" spans="2:47" s="1" customFormat="1" ht="13.5">
      <c r="B560" s="47"/>
      <c r="C560" s="75"/>
      <c r="D560" s="236" t="s">
        <v>282</v>
      </c>
      <c r="E560" s="75"/>
      <c r="F560" s="237" t="s">
        <v>2545</v>
      </c>
      <c r="G560" s="75"/>
      <c r="H560" s="75"/>
      <c r="I560" s="194"/>
      <c r="J560" s="75"/>
      <c r="K560" s="75"/>
      <c r="L560" s="73"/>
      <c r="M560" s="238"/>
      <c r="N560" s="48"/>
      <c r="O560" s="48"/>
      <c r="P560" s="48"/>
      <c r="Q560" s="48"/>
      <c r="R560" s="48"/>
      <c r="S560" s="48"/>
      <c r="T560" s="96"/>
      <c r="AT560" s="24" t="s">
        <v>282</v>
      </c>
      <c r="AU560" s="24" t="s">
        <v>86</v>
      </c>
    </row>
    <row r="561" spans="2:47" s="1" customFormat="1" ht="13.5">
      <c r="B561" s="47"/>
      <c r="C561" s="75"/>
      <c r="D561" s="236" t="s">
        <v>352</v>
      </c>
      <c r="E561" s="75"/>
      <c r="F561" s="237" t="s">
        <v>2549</v>
      </c>
      <c r="G561" s="75"/>
      <c r="H561" s="75"/>
      <c r="I561" s="194"/>
      <c r="J561" s="75"/>
      <c r="K561" s="75"/>
      <c r="L561" s="73"/>
      <c r="M561" s="238"/>
      <c r="N561" s="48"/>
      <c r="O561" s="48"/>
      <c r="P561" s="48"/>
      <c r="Q561" s="48"/>
      <c r="R561" s="48"/>
      <c r="S561" s="48"/>
      <c r="T561" s="96"/>
      <c r="AT561" s="24" t="s">
        <v>352</v>
      </c>
      <c r="AU561" s="24" t="s">
        <v>86</v>
      </c>
    </row>
    <row r="562" spans="2:51" s="11" customFormat="1" ht="13.5">
      <c r="B562" s="239"/>
      <c r="C562" s="240"/>
      <c r="D562" s="236" t="s">
        <v>304</v>
      </c>
      <c r="E562" s="241" t="s">
        <v>21</v>
      </c>
      <c r="F562" s="242" t="s">
        <v>2550</v>
      </c>
      <c r="G562" s="240"/>
      <c r="H562" s="243">
        <v>1154.948</v>
      </c>
      <c r="I562" s="244"/>
      <c r="J562" s="240"/>
      <c r="K562" s="240"/>
      <c r="L562" s="245"/>
      <c r="M562" s="246"/>
      <c r="N562" s="247"/>
      <c r="O562" s="247"/>
      <c r="P562" s="247"/>
      <c r="Q562" s="247"/>
      <c r="R562" s="247"/>
      <c r="S562" s="247"/>
      <c r="T562" s="248"/>
      <c r="AT562" s="249" t="s">
        <v>304</v>
      </c>
      <c r="AU562" s="249" t="s">
        <v>86</v>
      </c>
      <c r="AV562" s="11" t="s">
        <v>86</v>
      </c>
      <c r="AW562" s="11" t="s">
        <v>40</v>
      </c>
      <c r="AX562" s="11" t="s">
        <v>84</v>
      </c>
      <c r="AY562" s="249" t="s">
        <v>273</v>
      </c>
    </row>
    <row r="563" spans="2:65" s="1" customFormat="1" ht="16.5" customHeight="1">
      <c r="B563" s="47"/>
      <c r="C563" s="224" t="s">
        <v>900</v>
      </c>
      <c r="D563" s="224" t="s">
        <v>275</v>
      </c>
      <c r="E563" s="225" t="s">
        <v>2551</v>
      </c>
      <c r="F563" s="226" t="s">
        <v>2552</v>
      </c>
      <c r="G563" s="227" t="s">
        <v>350</v>
      </c>
      <c r="H563" s="228">
        <v>99.77</v>
      </c>
      <c r="I563" s="229"/>
      <c r="J563" s="230">
        <f>ROUND(I563*H563,2)</f>
        <v>0</v>
      </c>
      <c r="K563" s="226" t="s">
        <v>279</v>
      </c>
      <c r="L563" s="73"/>
      <c r="M563" s="231" t="s">
        <v>21</v>
      </c>
      <c r="N563" s="232" t="s">
        <v>47</v>
      </c>
      <c r="O563" s="48"/>
      <c r="P563" s="233">
        <f>O563*H563</f>
        <v>0</v>
      </c>
      <c r="Q563" s="233">
        <v>0</v>
      </c>
      <c r="R563" s="233">
        <f>Q563*H563</f>
        <v>0</v>
      </c>
      <c r="S563" s="233">
        <v>0</v>
      </c>
      <c r="T563" s="234">
        <f>S563*H563</f>
        <v>0</v>
      </c>
      <c r="AR563" s="24" t="s">
        <v>280</v>
      </c>
      <c r="AT563" s="24" t="s">
        <v>275</v>
      </c>
      <c r="AU563" s="24" t="s">
        <v>86</v>
      </c>
      <c r="AY563" s="24" t="s">
        <v>273</v>
      </c>
      <c r="BE563" s="235">
        <f>IF(N563="základní",J563,0)</f>
        <v>0</v>
      </c>
      <c r="BF563" s="235">
        <f>IF(N563="snížená",J563,0)</f>
        <v>0</v>
      </c>
      <c r="BG563" s="235">
        <f>IF(N563="zákl. přenesená",J563,0)</f>
        <v>0</v>
      </c>
      <c r="BH563" s="235">
        <f>IF(N563="sníž. přenesená",J563,0)</f>
        <v>0</v>
      </c>
      <c r="BI563" s="235">
        <f>IF(N563="nulová",J563,0)</f>
        <v>0</v>
      </c>
      <c r="BJ563" s="24" t="s">
        <v>84</v>
      </c>
      <c r="BK563" s="235">
        <f>ROUND(I563*H563,2)</f>
        <v>0</v>
      </c>
      <c r="BL563" s="24" t="s">
        <v>280</v>
      </c>
      <c r="BM563" s="24" t="s">
        <v>2553</v>
      </c>
    </row>
    <row r="564" spans="2:47" s="1" customFormat="1" ht="13.5">
      <c r="B564" s="47"/>
      <c r="C564" s="75"/>
      <c r="D564" s="236" t="s">
        <v>282</v>
      </c>
      <c r="E564" s="75"/>
      <c r="F564" s="237" t="s">
        <v>2554</v>
      </c>
      <c r="G564" s="75"/>
      <c r="H564" s="75"/>
      <c r="I564" s="194"/>
      <c r="J564" s="75"/>
      <c r="K564" s="75"/>
      <c r="L564" s="73"/>
      <c r="M564" s="238"/>
      <c r="N564" s="48"/>
      <c r="O564" s="48"/>
      <c r="P564" s="48"/>
      <c r="Q564" s="48"/>
      <c r="R564" s="48"/>
      <c r="S564" s="48"/>
      <c r="T564" s="96"/>
      <c r="AT564" s="24" t="s">
        <v>282</v>
      </c>
      <c r="AU564" s="24" t="s">
        <v>86</v>
      </c>
    </row>
    <row r="565" spans="2:51" s="11" customFormat="1" ht="13.5">
      <c r="B565" s="239"/>
      <c r="C565" s="240"/>
      <c r="D565" s="236" t="s">
        <v>304</v>
      </c>
      <c r="E565" s="241" t="s">
        <v>21</v>
      </c>
      <c r="F565" s="242" t="s">
        <v>2555</v>
      </c>
      <c r="G565" s="240"/>
      <c r="H565" s="243">
        <v>93.73</v>
      </c>
      <c r="I565" s="244"/>
      <c r="J565" s="240"/>
      <c r="K565" s="240"/>
      <c r="L565" s="245"/>
      <c r="M565" s="246"/>
      <c r="N565" s="247"/>
      <c r="O565" s="247"/>
      <c r="P565" s="247"/>
      <c r="Q565" s="247"/>
      <c r="R565" s="247"/>
      <c r="S565" s="247"/>
      <c r="T565" s="248"/>
      <c r="AT565" s="249" t="s">
        <v>304</v>
      </c>
      <c r="AU565" s="249" t="s">
        <v>86</v>
      </c>
      <c r="AV565" s="11" t="s">
        <v>86</v>
      </c>
      <c r="AW565" s="11" t="s">
        <v>40</v>
      </c>
      <c r="AX565" s="11" t="s">
        <v>76</v>
      </c>
      <c r="AY565" s="249" t="s">
        <v>273</v>
      </c>
    </row>
    <row r="566" spans="2:51" s="11" customFormat="1" ht="13.5">
      <c r="B566" s="239"/>
      <c r="C566" s="240"/>
      <c r="D566" s="236" t="s">
        <v>304</v>
      </c>
      <c r="E566" s="241" t="s">
        <v>21</v>
      </c>
      <c r="F566" s="242" t="s">
        <v>2556</v>
      </c>
      <c r="G566" s="240"/>
      <c r="H566" s="243">
        <v>6.04</v>
      </c>
      <c r="I566" s="244"/>
      <c r="J566" s="240"/>
      <c r="K566" s="240"/>
      <c r="L566" s="245"/>
      <c r="M566" s="246"/>
      <c r="N566" s="247"/>
      <c r="O566" s="247"/>
      <c r="P566" s="247"/>
      <c r="Q566" s="247"/>
      <c r="R566" s="247"/>
      <c r="S566" s="247"/>
      <c r="T566" s="248"/>
      <c r="AT566" s="249" t="s">
        <v>304</v>
      </c>
      <c r="AU566" s="249" t="s">
        <v>86</v>
      </c>
      <c r="AV566" s="11" t="s">
        <v>86</v>
      </c>
      <c r="AW566" s="11" t="s">
        <v>40</v>
      </c>
      <c r="AX566" s="11" t="s">
        <v>76</v>
      </c>
      <c r="AY566" s="249" t="s">
        <v>273</v>
      </c>
    </row>
    <row r="567" spans="2:51" s="12" customFormat="1" ht="13.5">
      <c r="B567" s="250"/>
      <c r="C567" s="251"/>
      <c r="D567" s="236" t="s">
        <v>304</v>
      </c>
      <c r="E567" s="252" t="s">
        <v>21</v>
      </c>
      <c r="F567" s="253" t="s">
        <v>338</v>
      </c>
      <c r="G567" s="251"/>
      <c r="H567" s="254">
        <v>99.77</v>
      </c>
      <c r="I567" s="255"/>
      <c r="J567" s="251"/>
      <c r="K567" s="251"/>
      <c r="L567" s="256"/>
      <c r="M567" s="257"/>
      <c r="N567" s="258"/>
      <c r="O567" s="258"/>
      <c r="P567" s="258"/>
      <c r="Q567" s="258"/>
      <c r="R567" s="258"/>
      <c r="S567" s="258"/>
      <c r="T567" s="259"/>
      <c r="AT567" s="260" t="s">
        <v>304</v>
      </c>
      <c r="AU567" s="260" t="s">
        <v>86</v>
      </c>
      <c r="AV567" s="12" t="s">
        <v>280</v>
      </c>
      <c r="AW567" s="12" t="s">
        <v>40</v>
      </c>
      <c r="AX567" s="12" t="s">
        <v>84</v>
      </c>
      <c r="AY567" s="260" t="s">
        <v>273</v>
      </c>
    </row>
    <row r="568" spans="2:65" s="1" customFormat="1" ht="25.5" customHeight="1">
      <c r="B568" s="47"/>
      <c r="C568" s="224" t="s">
        <v>905</v>
      </c>
      <c r="D568" s="224" t="s">
        <v>275</v>
      </c>
      <c r="E568" s="225" t="s">
        <v>2557</v>
      </c>
      <c r="F568" s="226" t="s">
        <v>2558</v>
      </c>
      <c r="G568" s="227" t="s">
        <v>350</v>
      </c>
      <c r="H568" s="228">
        <v>97.907</v>
      </c>
      <c r="I568" s="229"/>
      <c r="J568" s="230">
        <f>ROUND(I568*H568,2)</f>
        <v>0</v>
      </c>
      <c r="K568" s="226" t="s">
        <v>279</v>
      </c>
      <c r="L568" s="73"/>
      <c r="M568" s="231" t="s">
        <v>21</v>
      </c>
      <c r="N568" s="232" t="s">
        <v>47</v>
      </c>
      <c r="O568" s="48"/>
      <c r="P568" s="233">
        <f>O568*H568</f>
        <v>0</v>
      </c>
      <c r="Q568" s="233">
        <v>0</v>
      </c>
      <c r="R568" s="233">
        <f>Q568*H568</f>
        <v>0</v>
      </c>
      <c r="S568" s="233">
        <v>0</v>
      </c>
      <c r="T568" s="234">
        <f>S568*H568</f>
        <v>0</v>
      </c>
      <c r="AR568" s="24" t="s">
        <v>280</v>
      </c>
      <c r="AT568" s="24" t="s">
        <v>275</v>
      </c>
      <c r="AU568" s="24" t="s">
        <v>86</v>
      </c>
      <c r="AY568" s="24" t="s">
        <v>273</v>
      </c>
      <c r="BE568" s="235">
        <f>IF(N568="základní",J568,0)</f>
        <v>0</v>
      </c>
      <c r="BF568" s="235">
        <f>IF(N568="snížená",J568,0)</f>
        <v>0</v>
      </c>
      <c r="BG568" s="235">
        <f>IF(N568="zákl. přenesená",J568,0)</f>
        <v>0</v>
      </c>
      <c r="BH568" s="235">
        <f>IF(N568="sníž. přenesená",J568,0)</f>
        <v>0</v>
      </c>
      <c r="BI568" s="235">
        <f>IF(N568="nulová",J568,0)</f>
        <v>0</v>
      </c>
      <c r="BJ568" s="24" t="s">
        <v>84</v>
      </c>
      <c r="BK568" s="235">
        <f>ROUND(I568*H568,2)</f>
        <v>0</v>
      </c>
      <c r="BL568" s="24" t="s">
        <v>280</v>
      </c>
      <c r="BM568" s="24" t="s">
        <v>2559</v>
      </c>
    </row>
    <row r="569" spans="2:47" s="1" customFormat="1" ht="13.5">
      <c r="B569" s="47"/>
      <c r="C569" s="75"/>
      <c r="D569" s="236" t="s">
        <v>282</v>
      </c>
      <c r="E569" s="75"/>
      <c r="F569" s="237" t="s">
        <v>2554</v>
      </c>
      <c r="G569" s="75"/>
      <c r="H569" s="75"/>
      <c r="I569" s="194"/>
      <c r="J569" s="75"/>
      <c r="K569" s="75"/>
      <c r="L569" s="73"/>
      <c r="M569" s="238"/>
      <c r="N569" s="48"/>
      <c r="O569" s="48"/>
      <c r="P569" s="48"/>
      <c r="Q569" s="48"/>
      <c r="R569" s="48"/>
      <c r="S569" s="48"/>
      <c r="T569" s="96"/>
      <c r="AT569" s="24" t="s">
        <v>282</v>
      </c>
      <c r="AU569" s="24" t="s">
        <v>86</v>
      </c>
    </row>
    <row r="570" spans="2:51" s="11" customFormat="1" ht="13.5">
      <c r="B570" s="239"/>
      <c r="C570" s="240"/>
      <c r="D570" s="236" t="s">
        <v>304</v>
      </c>
      <c r="E570" s="241" t="s">
        <v>21</v>
      </c>
      <c r="F570" s="242" t="s">
        <v>2560</v>
      </c>
      <c r="G570" s="240"/>
      <c r="H570" s="243">
        <v>97.907</v>
      </c>
      <c r="I570" s="244"/>
      <c r="J570" s="240"/>
      <c r="K570" s="240"/>
      <c r="L570" s="245"/>
      <c r="M570" s="246"/>
      <c r="N570" s="247"/>
      <c r="O570" s="247"/>
      <c r="P570" s="247"/>
      <c r="Q570" s="247"/>
      <c r="R570" s="247"/>
      <c r="S570" s="247"/>
      <c r="T570" s="248"/>
      <c r="AT570" s="249" t="s">
        <v>304</v>
      </c>
      <c r="AU570" s="249" t="s">
        <v>86</v>
      </c>
      <c r="AV570" s="11" t="s">
        <v>86</v>
      </c>
      <c r="AW570" s="11" t="s">
        <v>40</v>
      </c>
      <c r="AX570" s="11" t="s">
        <v>84</v>
      </c>
      <c r="AY570" s="249" t="s">
        <v>273</v>
      </c>
    </row>
    <row r="571" spans="2:65" s="1" customFormat="1" ht="16.5" customHeight="1">
      <c r="B571" s="47"/>
      <c r="C571" s="224" t="s">
        <v>910</v>
      </c>
      <c r="D571" s="224" t="s">
        <v>275</v>
      </c>
      <c r="E571" s="225" t="s">
        <v>2561</v>
      </c>
      <c r="F571" s="226" t="s">
        <v>2562</v>
      </c>
      <c r="G571" s="227" t="s">
        <v>350</v>
      </c>
      <c r="H571" s="228">
        <v>91.06</v>
      </c>
      <c r="I571" s="229"/>
      <c r="J571" s="230">
        <f>ROUND(I571*H571,2)</f>
        <v>0</v>
      </c>
      <c r="K571" s="226" t="s">
        <v>279</v>
      </c>
      <c r="L571" s="73"/>
      <c r="M571" s="231" t="s">
        <v>21</v>
      </c>
      <c r="N571" s="232" t="s">
        <v>47</v>
      </c>
      <c r="O571" s="48"/>
      <c r="P571" s="233">
        <f>O571*H571</f>
        <v>0</v>
      </c>
      <c r="Q571" s="233">
        <v>0</v>
      </c>
      <c r="R571" s="233">
        <f>Q571*H571</f>
        <v>0</v>
      </c>
      <c r="S571" s="233">
        <v>0</v>
      </c>
      <c r="T571" s="234">
        <f>S571*H571</f>
        <v>0</v>
      </c>
      <c r="AR571" s="24" t="s">
        <v>280</v>
      </c>
      <c r="AT571" s="24" t="s">
        <v>275</v>
      </c>
      <c r="AU571" s="24" t="s">
        <v>86</v>
      </c>
      <c r="AY571" s="24" t="s">
        <v>273</v>
      </c>
      <c r="BE571" s="235">
        <f>IF(N571="základní",J571,0)</f>
        <v>0</v>
      </c>
      <c r="BF571" s="235">
        <f>IF(N571="snížená",J571,0)</f>
        <v>0</v>
      </c>
      <c r="BG571" s="235">
        <f>IF(N571="zákl. přenesená",J571,0)</f>
        <v>0</v>
      </c>
      <c r="BH571" s="235">
        <f>IF(N571="sníž. přenesená",J571,0)</f>
        <v>0</v>
      </c>
      <c r="BI571" s="235">
        <f>IF(N571="nulová",J571,0)</f>
        <v>0</v>
      </c>
      <c r="BJ571" s="24" t="s">
        <v>84</v>
      </c>
      <c r="BK571" s="235">
        <f>ROUND(I571*H571,2)</f>
        <v>0</v>
      </c>
      <c r="BL571" s="24" t="s">
        <v>280</v>
      </c>
      <c r="BM571" s="24" t="s">
        <v>2563</v>
      </c>
    </row>
    <row r="572" spans="2:47" s="1" customFormat="1" ht="13.5">
      <c r="B572" s="47"/>
      <c r="C572" s="75"/>
      <c r="D572" s="236" t="s">
        <v>282</v>
      </c>
      <c r="E572" s="75"/>
      <c r="F572" s="237" t="s">
        <v>2554</v>
      </c>
      <c r="G572" s="75"/>
      <c r="H572" s="75"/>
      <c r="I572" s="194"/>
      <c r="J572" s="75"/>
      <c r="K572" s="75"/>
      <c r="L572" s="73"/>
      <c r="M572" s="238"/>
      <c r="N572" s="48"/>
      <c r="O572" s="48"/>
      <c r="P572" s="48"/>
      <c r="Q572" s="48"/>
      <c r="R572" s="48"/>
      <c r="S572" s="48"/>
      <c r="T572" s="96"/>
      <c r="AT572" s="24" t="s">
        <v>282</v>
      </c>
      <c r="AU572" s="24" t="s">
        <v>86</v>
      </c>
    </row>
    <row r="573" spans="2:51" s="11" customFormat="1" ht="13.5">
      <c r="B573" s="239"/>
      <c r="C573" s="240"/>
      <c r="D573" s="236" t="s">
        <v>304</v>
      </c>
      <c r="E573" s="241" t="s">
        <v>21</v>
      </c>
      <c r="F573" s="242" t="s">
        <v>2564</v>
      </c>
      <c r="G573" s="240"/>
      <c r="H573" s="243">
        <v>91.06</v>
      </c>
      <c r="I573" s="244"/>
      <c r="J573" s="240"/>
      <c r="K573" s="240"/>
      <c r="L573" s="245"/>
      <c r="M573" s="246"/>
      <c r="N573" s="247"/>
      <c r="O573" s="247"/>
      <c r="P573" s="247"/>
      <c r="Q573" s="247"/>
      <c r="R573" s="247"/>
      <c r="S573" s="247"/>
      <c r="T573" s="248"/>
      <c r="AT573" s="249" t="s">
        <v>304</v>
      </c>
      <c r="AU573" s="249" t="s">
        <v>86</v>
      </c>
      <c r="AV573" s="11" t="s">
        <v>86</v>
      </c>
      <c r="AW573" s="11" t="s">
        <v>40</v>
      </c>
      <c r="AX573" s="11" t="s">
        <v>84</v>
      </c>
      <c r="AY573" s="249" t="s">
        <v>273</v>
      </c>
    </row>
    <row r="574" spans="2:63" s="10" customFormat="1" ht="29.85" customHeight="1">
      <c r="B574" s="208"/>
      <c r="C574" s="209"/>
      <c r="D574" s="210" t="s">
        <v>75</v>
      </c>
      <c r="E574" s="222" t="s">
        <v>1339</v>
      </c>
      <c r="F574" s="222" t="s">
        <v>1340</v>
      </c>
      <c r="G574" s="209"/>
      <c r="H574" s="209"/>
      <c r="I574" s="212"/>
      <c r="J574" s="223">
        <f>BK574</f>
        <v>0</v>
      </c>
      <c r="K574" s="209"/>
      <c r="L574" s="214"/>
      <c r="M574" s="215"/>
      <c r="N574" s="216"/>
      <c r="O574" s="216"/>
      <c r="P574" s="217">
        <f>SUM(P575:P576)</f>
        <v>0</v>
      </c>
      <c r="Q574" s="216"/>
      <c r="R574" s="217">
        <f>SUM(R575:R576)</f>
        <v>0</v>
      </c>
      <c r="S574" s="216"/>
      <c r="T574" s="218">
        <f>SUM(T575:T576)</f>
        <v>0</v>
      </c>
      <c r="AR574" s="219" t="s">
        <v>84</v>
      </c>
      <c r="AT574" s="220" t="s">
        <v>75</v>
      </c>
      <c r="AU574" s="220" t="s">
        <v>84</v>
      </c>
      <c r="AY574" s="219" t="s">
        <v>273</v>
      </c>
      <c r="BK574" s="221">
        <f>SUM(BK575:BK576)</f>
        <v>0</v>
      </c>
    </row>
    <row r="575" spans="2:65" s="1" customFormat="1" ht="38.25" customHeight="1">
      <c r="B575" s="47"/>
      <c r="C575" s="224" t="s">
        <v>916</v>
      </c>
      <c r="D575" s="224" t="s">
        <v>275</v>
      </c>
      <c r="E575" s="225" t="s">
        <v>2565</v>
      </c>
      <c r="F575" s="226" t="s">
        <v>2566</v>
      </c>
      <c r="G575" s="227" t="s">
        <v>350</v>
      </c>
      <c r="H575" s="228">
        <v>371.686</v>
      </c>
      <c r="I575" s="229"/>
      <c r="J575" s="230">
        <f>ROUND(I575*H575,2)</f>
        <v>0</v>
      </c>
      <c r="K575" s="226" t="s">
        <v>279</v>
      </c>
      <c r="L575" s="73"/>
      <c r="M575" s="231" t="s">
        <v>21</v>
      </c>
      <c r="N575" s="232" t="s">
        <v>47</v>
      </c>
      <c r="O575" s="48"/>
      <c r="P575" s="233">
        <f>O575*H575</f>
        <v>0</v>
      </c>
      <c r="Q575" s="233">
        <v>0</v>
      </c>
      <c r="R575" s="233">
        <f>Q575*H575</f>
        <v>0</v>
      </c>
      <c r="S575" s="233">
        <v>0</v>
      </c>
      <c r="T575" s="234">
        <f>S575*H575</f>
        <v>0</v>
      </c>
      <c r="AR575" s="24" t="s">
        <v>280</v>
      </c>
      <c r="AT575" s="24" t="s">
        <v>275</v>
      </c>
      <c r="AU575" s="24" t="s">
        <v>86</v>
      </c>
      <c r="AY575" s="24" t="s">
        <v>273</v>
      </c>
      <c r="BE575" s="235">
        <f>IF(N575="základní",J575,0)</f>
        <v>0</v>
      </c>
      <c r="BF575" s="235">
        <f>IF(N575="snížená",J575,0)</f>
        <v>0</v>
      </c>
      <c r="BG575" s="235">
        <f>IF(N575="zákl. přenesená",J575,0)</f>
        <v>0</v>
      </c>
      <c r="BH575" s="235">
        <f>IF(N575="sníž. přenesená",J575,0)</f>
        <v>0</v>
      </c>
      <c r="BI575" s="235">
        <f>IF(N575="nulová",J575,0)</f>
        <v>0</v>
      </c>
      <c r="BJ575" s="24" t="s">
        <v>84</v>
      </c>
      <c r="BK575" s="235">
        <f>ROUND(I575*H575,2)</f>
        <v>0</v>
      </c>
      <c r="BL575" s="24" t="s">
        <v>280</v>
      </c>
      <c r="BM575" s="24" t="s">
        <v>2567</v>
      </c>
    </row>
    <row r="576" spans="2:47" s="1" customFormat="1" ht="13.5">
      <c r="B576" s="47"/>
      <c r="C576" s="75"/>
      <c r="D576" s="236" t="s">
        <v>282</v>
      </c>
      <c r="E576" s="75"/>
      <c r="F576" s="237" t="s">
        <v>2568</v>
      </c>
      <c r="G576" s="75"/>
      <c r="H576" s="75"/>
      <c r="I576" s="194"/>
      <c r="J576" s="75"/>
      <c r="K576" s="75"/>
      <c r="L576" s="73"/>
      <c r="M576" s="295"/>
      <c r="N576" s="296"/>
      <c r="O576" s="296"/>
      <c r="P576" s="296"/>
      <c r="Q576" s="296"/>
      <c r="R576" s="296"/>
      <c r="S576" s="296"/>
      <c r="T576" s="297"/>
      <c r="AT576" s="24" t="s">
        <v>282</v>
      </c>
      <c r="AU576" s="24" t="s">
        <v>86</v>
      </c>
    </row>
    <row r="577" spans="2:12" s="1" customFormat="1" ht="6.95" customHeight="1">
      <c r="B577" s="68"/>
      <c r="C577" s="69"/>
      <c r="D577" s="69"/>
      <c r="E577" s="69"/>
      <c r="F577" s="69"/>
      <c r="G577" s="69"/>
      <c r="H577" s="69"/>
      <c r="I577" s="169"/>
      <c r="J577" s="69"/>
      <c r="K577" s="69"/>
      <c r="L577" s="73"/>
    </row>
  </sheetData>
  <sheetProtection password="CC35" sheet="1" objects="1" scenarios="1" formatColumns="0" formatRows="0" autoFilter="0"/>
  <autoFilter ref="C84:K576"/>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70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113</v>
      </c>
      <c r="G1" s="140" t="s">
        <v>114</v>
      </c>
      <c r="H1" s="140"/>
      <c r="I1" s="141"/>
      <c r="J1" s="140" t="s">
        <v>115</v>
      </c>
      <c r="K1" s="139" t="s">
        <v>116</v>
      </c>
      <c r="L1" s="140" t="s">
        <v>117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92</v>
      </c>
    </row>
    <row r="3" spans="2:46" ht="6.95" customHeight="1">
      <c r="B3" s="25"/>
      <c r="C3" s="26"/>
      <c r="D3" s="26"/>
      <c r="E3" s="26"/>
      <c r="F3" s="26"/>
      <c r="G3" s="26"/>
      <c r="H3" s="26"/>
      <c r="I3" s="143"/>
      <c r="J3" s="26"/>
      <c r="K3" s="27"/>
      <c r="AT3" s="24" t="s">
        <v>86</v>
      </c>
    </row>
    <row r="4" spans="2:46" ht="36.95" customHeight="1">
      <c r="B4" s="28"/>
      <c r="C4" s="29"/>
      <c r="D4" s="30" t="s">
        <v>122</v>
      </c>
      <c r="E4" s="29"/>
      <c r="F4" s="29"/>
      <c r="G4" s="29"/>
      <c r="H4" s="29"/>
      <c r="I4" s="144"/>
      <c r="J4" s="29"/>
      <c r="K4" s="31"/>
      <c r="M4" s="32" t="s">
        <v>12</v>
      </c>
      <c r="AT4" s="24" t="s">
        <v>6</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Albertinum, odborný léčebný ústav Žamberk, Rekonstrukce a modernizace ČOV</v>
      </c>
      <c r="F7" s="40"/>
      <c r="G7" s="40"/>
      <c r="H7" s="40"/>
      <c r="I7" s="144"/>
      <c r="J7" s="29"/>
      <c r="K7" s="31"/>
    </row>
    <row r="8" spans="2:11" s="1" customFormat="1" ht="13.5">
      <c r="B8" s="47"/>
      <c r="C8" s="48"/>
      <c r="D8" s="40" t="s">
        <v>131</v>
      </c>
      <c r="E8" s="48"/>
      <c r="F8" s="48"/>
      <c r="G8" s="48"/>
      <c r="H8" s="48"/>
      <c r="I8" s="146"/>
      <c r="J8" s="48"/>
      <c r="K8" s="52"/>
    </row>
    <row r="9" spans="2:11" s="1" customFormat="1" ht="36.95" customHeight="1">
      <c r="B9" s="47"/>
      <c r="C9" s="48"/>
      <c r="D9" s="48"/>
      <c r="E9" s="147" t="s">
        <v>2569</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21</v>
      </c>
      <c r="K11" s="52"/>
    </row>
    <row r="12" spans="2:11" s="1" customFormat="1" ht="14.4" customHeight="1">
      <c r="B12" s="47"/>
      <c r="C12" s="48"/>
      <c r="D12" s="40" t="s">
        <v>24</v>
      </c>
      <c r="E12" s="48"/>
      <c r="F12" s="35" t="s">
        <v>25</v>
      </c>
      <c r="G12" s="48"/>
      <c r="H12" s="48"/>
      <c r="I12" s="148" t="s">
        <v>26</v>
      </c>
      <c r="J12" s="149" t="str">
        <f>'Rekapitulace stavby'!AN8</f>
        <v>17. 5. 2017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21</v>
      </c>
      <c r="K14" s="52"/>
    </row>
    <row r="15" spans="2:11" s="1" customFormat="1" ht="18" customHeight="1">
      <c r="B15" s="47"/>
      <c r="C15" s="48"/>
      <c r="D15" s="48"/>
      <c r="E15" s="35" t="s">
        <v>34</v>
      </c>
      <c r="F15" s="48"/>
      <c r="G15" s="48"/>
      <c r="H15" s="48"/>
      <c r="I15" s="148" t="s">
        <v>35</v>
      </c>
      <c r="J15" s="35" t="s">
        <v>21</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36</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35</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38</v>
      </c>
      <c r="E20" s="48"/>
      <c r="F20" s="48"/>
      <c r="G20" s="48"/>
      <c r="H20" s="48"/>
      <c r="I20" s="148" t="s">
        <v>33</v>
      </c>
      <c r="J20" s="35" t="s">
        <v>21</v>
      </c>
      <c r="K20" s="52"/>
    </row>
    <row r="21" spans="2:11" s="1" customFormat="1" ht="18" customHeight="1">
      <c r="B21" s="47"/>
      <c r="C21" s="48"/>
      <c r="D21" s="48"/>
      <c r="E21" s="35" t="s">
        <v>39</v>
      </c>
      <c r="F21" s="48"/>
      <c r="G21" s="48"/>
      <c r="H21" s="48"/>
      <c r="I21" s="148" t="s">
        <v>35</v>
      </c>
      <c r="J21" s="35"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41</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5"/>
      <c r="J26" s="107"/>
      <c r="K26" s="156"/>
    </row>
    <row r="27" spans="2:11" s="1" customFormat="1" ht="25.4" customHeight="1">
      <c r="B27" s="47"/>
      <c r="C27" s="48"/>
      <c r="D27" s="157" t="s">
        <v>42</v>
      </c>
      <c r="E27" s="48"/>
      <c r="F27" s="48"/>
      <c r="G27" s="48"/>
      <c r="H27" s="48"/>
      <c r="I27" s="146"/>
      <c r="J27" s="158">
        <f>ROUND(J86,2)</f>
        <v>0</v>
      </c>
      <c r="K27" s="52"/>
    </row>
    <row r="28" spans="2:11" s="1" customFormat="1" ht="6.95" customHeight="1">
      <c r="B28" s="47"/>
      <c r="C28" s="48"/>
      <c r="D28" s="107"/>
      <c r="E28" s="107"/>
      <c r="F28" s="107"/>
      <c r="G28" s="107"/>
      <c r="H28" s="107"/>
      <c r="I28" s="155"/>
      <c r="J28" s="107"/>
      <c r="K28" s="156"/>
    </row>
    <row r="29" spans="2:11" s="1" customFormat="1" ht="14.4" customHeight="1">
      <c r="B29" s="47"/>
      <c r="C29" s="48"/>
      <c r="D29" s="48"/>
      <c r="E29" s="48"/>
      <c r="F29" s="53" t="s">
        <v>44</v>
      </c>
      <c r="G29" s="48"/>
      <c r="H29" s="48"/>
      <c r="I29" s="159" t="s">
        <v>43</v>
      </c>
      <c r="J29" s="53" t="s">
        <v>45</v>
      </c>
      <c r="K29" s="52"/>
    </row>
    <row r="30" spans="2:11" s="1" customFormat="1" ht="14.4" customHeight="1">
      <c r="B30" s="47"/>
      <c r="C30" s="48"/>
      <c r="D30" s="56" t="s">
        <v>46</v>
      </c>
      <c r="E30" s="56" t="s">
        <v>47</v>
      </c>
      <c r="F30" s="160">
        <f>ROUND(SUM(BE86:BE700),2)</f>
        <v>0</v>
      </c>
      <c r="G30" s="48"/>
      <c r="H30" s="48"/>
      <c r="I30" s="161">
        <v>0.21</v>
      </c>
      <c r="J30" s="160">
        <f>ROUND(ROUND((SUM(BE86:BE700)),2)*I30,2)</f>
        <v>0</v>
      </c>
      <c r="K30" s="52"/>
    </row>
    <row r="31" spans="2:11" s="1" customFormat="1" ht="14.4" customHeight="1">
      <c r="B31" s="47"/>
      <c r="C31" s="48"/>
      <c r="D31" s="48"/>
      <c r="E31" s="56" t="s">
        <v>48</v>
      </c>
      <c r="F31" s="160">
        <f>ROUND(SUM(BF86:BF700),2)</f>
        <v>0</v>
      </c>
      <c r="G31" s="48"/>
      <c r="H31" s="48"/>
      <c r="I31" s="161">
        <v>0.15</v>
      </c>
      <c r="J31" s="160">
        <f>ROUND(ROUND((SUM(BF86:BF700)),2)*I31,2)</f>
        <v>0</v>
      </c>
      <c r="K31" s="52"/>
    </row>
    <row r="32" spans="2:11" s="1" customFormat="1" ht="14.4" customHeight="1" hidden="1">
      <c r="B32" s="47"/>
      <c r="C32" s="48"/>
      <c r="D32" s="48"/>
      <c r="E32" s="56" t="s">
        <v>49</v>
      </c>
      <c r="F32" s="160">
        <f>ROUND(SUM(BG86:BG700),2)</f>
        <v>0</v>
      </c>
      <c r="G32" s="48"/>
      <c r="H32" s="48"/>
      <c r="I32" s="161">
        <v>0.21</v>
      </c>
      <c r="J32" s="160">
        <v>0</v>
      </c>
      <c r="K32" s="52"/>
    </row>
    <row r="33" spans="2:11" s="1" customFormat="1" ht="14.4" customHeight="1" hidden="1">
      <c r="B33" s="47"/>
      <c r="C33" s="48"/>
      <c r="D33" s="48"/>
      <c r="E33" s="56" t="s">
        <v>50</v>
      </c>
      <c r="F33" s="160">
        <f>ROUND(SUM(BH86:BH700),2)</f>
        <v>0</v>
      </c>
      <c r="G33" s="48"/>
      <c r="H33" s="48"/>
      <c r="I33" s="161">
        <v>0.15</v>
      </c>
      <c r="J33" s="160">
        <v>0</v>
      </c>
      <c r="K33" s="52"/>
    </row>
    <row r="34" spans="2:11" s="1" customFormat="1" ht="14.4" customHeight="1" hidden="1">
      <c r="B34" s="47"/>
      <c r="C34" s="48"/>
      <c r="D34" s="48"/>
      <c r="E34" s="56" t="s">
        <v>51</v>
      </c>
      <c r="F34" s="160">
        <f>ROUND(SUM(BI86:BI700),2)</f>
        <v>0</v>
      </c>
      <c r="G34" s="48"/>
      <c r="H34" s="48"/>
      <c r="I34" s="161">
        <v>0</v>
      </c>
      <c r="J34" s="160">
        <v>0</v>
      </c>
      <c r="K34" s="52"/>
    </row>
    <row r="35" spans="2:11" s="1" customFormat="1" ht="6.95" customHeight="1">
      <c r="B35" s="47"/>
      <c r="C35" s="48"/>
      <c r="D35" s="48"/>
      <c r="E35" s="48"/>
      <c r="F35" s="48"/>
      <c r="G35" s="48"/>
      <c r="H35" s="48"/>
      <c r="I35" s="146"/>
      <c r="J35" s="48"/>
      <c r="K35" s="52"/>
    </row>
    <row r="36" spans="2:11" s="1" customFormat="1" ht="25.4" customHeight="1">
      <c r="B36" s="47"/>
      <c r="C36" s="162"/>
      <c r="D36" s="163" t="s">
        <v>52</v>
      </c>
      <c r="E36" s="99"/>
      <c r="F36" s="99"/>
      <c r="G36" s="164" t="s">
        <v>53</v>
      </c>
      <c r="H36" s="165" t="s">
        <v>54</v>
      </c>
      <c r="I36" s="166"/>
      <c r="J36" s="167">
        <f>SUM(J27:J34)</f>
        <v>0</v>
      </c>
      <c r="K36" s="168"/>
    </row>
    <row r="37" spans="2:11" s="1" customFormat="1" ht="14.4" customHeight="1">
      <c r="B37" s="68"/>
      <c r="C37" s="69"/>
      <c r="D37" s="69"/>
      <c r="E37" s="69"/>
      <c r="F37" s="69"/>
      <c r="G37" s="69"/>
      <c r="H37" s="69"/>
      <c r="I37" s="169"/>
      <c r="J37" s="69"/>
      <c r="K37" s="70"/>
    </row>
    <row r="41" spans="2:11" s="1" customFormat="1" ht="6.95" customHeight="1">
      <c r="B41" s="170"/>
      <c r="C41" s="171"/>
      <c r="D41" s="171"/>
      <c r="E41" s="171"/>
      <c r="F41" s="171"/>
      <c r="G41" s="171"/>
      <c r="H41" s="171"/>
      <c r="I41" s="172"/>
      <c r="J41" s="171"/>
      <c r="K41" s="173"/>
    </row>
    <row r="42" spans="2:11" s="1" customFormat="1" ht="36.95" customHeight="1">
      <c r="B42" s="47"/>
      <c r="C42" s="30" t="s">
        <v>199</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Albertinum, odborný léčebný ústav Žamberk, Rekonstrukce a modernizace ČOV</v>
      </c>
      <c r="F45" s="40"/>
      <c r="G45" s="40"/>
      <c r="H45" s="40"/>
      <c r="I45" s="146"/>
      <c r="J45" s="48"/>
      <c r="K45" s="52"/>
    </row>
    <row r="46" spans="2:11" s="1" customFormat="1" ht="14.4" customHeight="1">
      <c r="B46" s="47"/>
      <c r="C46" s="40" t="s">
        <v>131</v>
      </c>
      <c r="D46" s="48"/>
      <c r="E46" s="48"/>
      <c r="F46" s="48"/>
      <c r="G46" s="48"/>
      <c r="H46" s="48"/>
      <c r="I46" s="146"/>
      <c r="J46" s="48"/>
      <c r="K46" s="52"/>
    </row>
    <row r="47" spans="2:11" s="1" customFormat="1" ht="17.25" customHeight="1">
      <c r="B47" s="47"/>
      <c r="C47" s="48"/>
      <c r="D47" s="48"/>
      <c r="E47" s="147" t="str">
        <f>E9</f>
        <v>IO-03 - IO 03 - Gravitační kanalizace srážková</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k.ú. Žamberk</v>
      </c>
      <c r="G49" s="48"/>
      <c r="H49" s="48"/>
      <c r="I49" s="148" t="s">
        <v>26</v>
      </c>
      <c r="J49" s="149" t="str">
        <f>IF(J12="","",J12)</f>
        <v>17. 5. 2017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Pardubický kraj, Komenského nám.125, Pardubice</v>
      </c>
      <c r="G51" s="48"/>
      <c r="H51" s="48"/>
      <c r="I51" s="148" t="s">
        <v>38</v>
      </c>
      <c r="J51" s="45" t="str">
        <f>E21</f>
        <v>IKKO Hradec Králové, s.r.o., Bří. Štefanů 238, HK</v>
      </c>
      <c r="K51" s="52"/>
    </row>
    <row r="52" spans="2:11" s="1" customFormat="1" ht="14.4" customHeight="1">
      <c r="B52" s="47"/>
      <c r="C52" s="40" t="s">
        <v>36</v>
      </c>
      <c r="D52" s="48"/>
      <c r="E52" s="48"/>
      <c r="F52" s="35" t="str">
        <f>IF(E18="","",E18)</f>
        <v/>
      </c>
      <c r="G52" s="48"/>
      <c r="H52" s="48"/>
      <c r="I52" s="146"/>
      <c r="J52" s="174"/>
      <c r="K52" s="52"/>
    </row>
    <row r="53" spans="2:11" s="1" customFormat="1" ht="10.3" customHeight="1">
      <c r="B53" s="47"/>
      <c r="C53" s="48"/>
      <c r="D53" s="48"/>
      <c r="E53" s="48"/>
      <c r="F53" s="48"/>
      <c r="G53" s="48"/>
      <c r="H53" s="48"/>
      <c r="I53" s="146"/>
      <c r="J53" s="48"/>
      <c r="K53" s="52"/>
    </row>
    <row r="54" spans="2:11" s="1" customFormat="1" ht="29.25" customHeight="1">
      <c r="B54" s="47"/>
      <c r="C54" s="175" t="s">
        <v>224</v>
      </c>
      <c r="D54" s="162"/>
      <c r="E54" s="162"/>
      <c r="F54" s="162"/>
      <c r="G54" s="162"/>
      <c r="H54" s="162"/>
      <c r="I54" s="176"/>
      <c r="J54" s="177" t="s">
        <v>225</v>
      </c>
      <c r="K54" s="178"/>
    </row>
    <row r="55" spans="2:11" s="1" customFormat="1" ht="10.3" customHeight="1">
      <c r="B55" s="47"/>
      <c r="C55" s="48"/>
      <c r="D55" s="48"/>
      <c r="E55" s="48"/>
      <c r="F55" s="48"/>
      <c r="G55" s="48"/>
      <c r="H55" s="48"/>
      <c r="I55" s="146"/>
      <c r="J55" s="48"/>
      <c r="K55" s="52"/>
    </row>
    <row r="56" spans="2:47" s="1" customFormat="1" ht="29.25" customHeight="1">
      <c r="B56" s="47"/>
      <c r="C56" s="179" t="s">
        <v>228</v>
      </c>
      <c r="D56" s="48"/>
      <c r="E56" s="48"/>
      <c r="F56" s="48"/>
      <c r="G56" s="48"/>
      <c r="H56" s="48"/>
      <c r="I56" s="146"/>
      <c r="J56" s="158">
        <f>J86</f>
        <v>0</v>
      </c>
      <c r="K56" s="52"/>
      <c r="AU56" s="24" t="s">
        <v>229</v>
      </c>
    </row>
    <row r="57" spans="2:11" s="7" customFormat="1" ht="24.95" customHeight="1">
      <c r="B57" s="180"/>
      <c r="C57" s="181"/>
      <c r="D57" s="182" t="s">
        <v>230</v>
      </c>
      <c r="E57" s="183"/>
      <c r="F57" s="183"/>
      <c r="G57" s="183"/>
      <c r="H57" s="183"/>
      <c r="I57" s="184"/>
      <c r="J57" s="185">
        <f>J87</f>
        <v>0</v>
      </c>
      <c r="K57" s="186"/>
    </row>
    <row r="58" spans="2:11" s="8" customFormat="1" ht="19.9" customHeight="1">
      <c r="B58" s="187"/>
      <c r="C58" s="188"/>
      <c r="D58" s="189" t="s">
        <v>231</v>
      </c>
      <c r="E58" s="190"/>
      <c r="F58" s="190"/>
      <c r="G58" s="190"/>
      <c r="H58" s="190"/>
      <c r="I58" s="191"/>
      <c r="J58" s="192">
        <f>J88</f>
        <v>0</v>
      </c>
      <c r="K58" s="193"/>
    </row>
    <row r="59" spans="2:11" s="8" customFormat="1" ht="19.9" customHeight="1">
      <c r="B59" s="187"/>
      <c r="C59" s="188"/>
      <c r="D59" s="189" t="s">
        <v>232</v>
      </c>
      <c r="E59" s="190"/>
      <c r="F59" s="190"/>
      <c r="G59" s="190"/>
      <c r="H59" s="190"/>
      <c r="I59" s="191"/>
      <c r="J59" s="192">
        <f>J381</f>
        <v>0</v>
      </c>
      <c r="K59" s="193"/>
    </row>
    <row r="60" spans="2:11" s="8" customFormat="1" ht="19.9" customHeight="1">
      <c r="B60" s="187"/>
      <c r="C60" s="188"/>
      <c r="D60" s="189" t="s">
        <v>233</v>
      </c>
      <c r="E60" s="190"/>
      <c r="F60" s="190"/>
      <c r="G60" s="190"/>
      <c r="H60" s="190"/>
      <c r="I60" s="191"/>
      <c r="J60" s="192">
        <f>J390</f>
        <v>0</v>
      </c>
      <c r="K60" s="193"/>
    </row>
    <row r="61" spans="2:11" s="8" customFormat="1" ht="19.9" customHeight="1">
      <c r="B61" s="187"/>
      <c r="C61" s="188"/>
      <c r="D61" s="189" t="s">
        <v>234</v>
      </c>
      <c r="E61" s="190"/>
      <c r="F61" s="190"/>
      <c r="G61" s="190"/>
      <c r="H61" s="190"/>
      <c r="I61" s="191"/>
      <c r="J61" s="192">
        <f>J401</f>
        <v>0</v>
      </c>
      <c r="K61" s="193"/>
    </row>
    <row r="62" spans="2:11" s="8" customFormat="1" ht="19.9" customHeight="1">
      <c r="B62" s="187"/>
      <c r="C62" s="188"/>
      <c r="D62" s="189" t="s">
        <v>1988</v>
      </c>
      <c r="E62" s="190"/>
      <c r="F62" s="190"/>
      <c r="G62" s="190"/>
      <c r="H62" s="190"/>
      <c r="I62" s="191"/>
      <c r="J62" s="192">
        <f>J448</f>
        <v>0</v>
      </c>
      <c r="K62" s="193"/>
    </row>
    <row r="63" spans="2:11" s="8" customFormat="1" ht="19.9" customHeight="1">
      <c r="B63" s="187"/>
      <c r="C63" s="188"/>
      <c r="D63" s="189" t="s">
        <v>1989</v>
      </c>
      <c r="E63" s="190"/>
      <c r="F63" s="190"/>
      <c r="G63" s="190"/>
      <c r="H63" s="190"/>
      <c r="I63" s="191"/>
      <c r="J63" s="192">
        <f>J498</f>
        <v>0</v>
      </c>
      <c r="K63" s="193"/>
    </row>
    <row r="64" spans="2:11" s="8" customFormat="1" ht="19.9" customHeight="1">
      <c r="B64" s="187"/>
      <c r="C64" s="188"/>
      <c r="D64" s="189" t="s">
        <v>1990</v>
      </c>
      <c r="E64" s="190"/>
      <c r="F64" s="190"/>
      <c r="G64" s="190"/>
      <c r="H64" s="190"/>
      <c r="I64" s="191"/>
      <c r="J64" s="192">
        <f>J648</f>
        <v>0</v>
      </c>
      <c r="K64" s="193"/>
    </row>
    <row r="65" spans="2:11" s="8" customFormat="1" ht="19.9" customHeight="1">
      <c r="B65" s="187"/>
      <c r="C65" s="188"/>
      <c r="D65" s="189" t="s">
        <v>238</v>
      </c>
      <c r="E65" s="190"/>
      <c r="F65" s="190"/>
      <c r="G65" s="190"/>
      <c r="H65" s="190"/>
      <c r="I65" s="191"/>
      <c r="J65" s="192">
        <f>J680</f>
        <v>0</v>
      </c>
      <c r="K65" s="193"/>
    </row>
    <row r="66" spans="2:11" s="8" customFormat="1" ht="19.9" customHeight="1">
      <c r="B66" s="187"/>
      <c r="C66" s="188"/>
      <c r="D66" s="189" t="s">
        <v>239</v>
      </c>
      <c r="E66" s="190"/>
      <c r="F66" s="190"/>
      <c r="G66" s="190"/>
      <c r="H66" s="190"/>
      <c r="I66" s="191"/>
      <c r="J66" s="192">
        <f>J698</f>
        <v>0</v>
      </c>
      <c r="K66" s="193"/>
    </row>
    <row r="67" spans="2:11" s="1" customFormat="1" ht="21.8" customHeight="1">
      <c r="B67" s="47"/>
      <c r="C67" s="48"/>
      <c r="D67" s="48"/>
      <c r="E67" s="48"/>
      <c r="F67" s="48"/>
      <c r="G67" s="48"/>
      <c r="H67" s="48"/>
      <c r="I67" s="146"/>
      <c r="J67" s="48"/>
      <c r="K67" s="52"/>
    </row>
    <row r="68" spans="2:11" s="1" customFormat="1" ht="6.95" customHeight="1">
      <c r="B68" s="68"/>
      <c r="C68" s="69"/>
      <c r="D68" s="69"/>
      <c r="E68" s="69"/>
      <c r="F68" s="69"/>
      <c r="G68" s="69"/>
      <c r="H68" s="69"/>
      <c r="I68" s="169"/>
      <c r="J68" s="69"/>
      <c r="K68" s="70"/>
    </row>
    <row r="72" spans="2:12" s="1" customFormat="1" ht="6.95" customHeight="1">
      <c r="B72" s="71"/>
      <c r="C72" s="72"/>
      <c r="D72" s="72"/>
      <c r="E72" s="72"/>
      <c r="F72" s="72"/>
      <c r="G72" s="72"/>
      <c r="H72" s="72"/>
      <c r="I72" s="172"/>
      <c r="J72" s="72"/>
      <c r="K72" s="72"/>
      <c r="L72" s="73"/>
    </row>
    <row r="73" spans="2:12" s="1" customFormat="1" ht="36.95" customHeight="1">
      <c r="B73" s="47"/>
      <c r="C73" s="74" t="s">
        <v>257</v>
      </c>
      <c r="D73" s="75"/>
      <c r="E73" s="75"/>
      <c r="F73" s="75"/>
      <c r="G73" s="75"/>
      <c r="H73" s="75"/>
      <c r="I73" s="194"/>
      <c r="J73" s="75"/>
      <c r="K73" s="75"/>
      <c r="L73" s="73"/>
    </row>
    <row r="74" spans="2:12" s="1" customFormat="1" ht="6.95" customHeight="1">
      <c r="B74" s="47"/>
      <c r="C74" s="75"/>
      <c r="D74" s="75"/>
      <c r="E74" s="75"/>
      <c r="F74" s="75"/>
      <c r="G74" s="75"/>
      <c r="H74" s="75"/>
      <c r="I74" s="194"/>
      <c r="J74" s="75"/>
      <c r="K74" s="75"/>
      <c r="L74" s="73"/>
    </row>
    <row r="75" spans="2:12" s="1" customFormat="1" ht="14.4" customHeight="1">
      <c r="B75" s="47"/>
      <c r="C75" s="77" t="s">
        <v>18</v>
      </c>
      <c r="D75" s="75"/>
      <c r="E75" s="75"/>
      <c r="F75" s="75"/>
      <c r="G75" s="75"/>
      <c r="H75" s="75"/>
      <c r="I75" s="194"/>
      <c r="J75" s="75"/>
      <c r="K75" s="75"/>
      <c r="L75" s="73"/>
    </row>
    <row r="76" spans="2:12" s="1" customFormat="1" ht="16.5" customHeight="1">
      <c r="B76" s="47"/>
      <c r="C76" s="75"/>
      <c r="D76" s="75"/>
      <c r="E76" s="195" t="str">
        <f>E7</f>
        <v>Albertinum, odborný léčebný ústav Žamberk, Rekonstrukce a modernizace ČOV</v>
      </c>
      <c r="F76" s="77"/>
      <c r="G76" s="77"/>
      <c r="H76" s="77"/>
      <c r="I76" s="194"/>
      <c r="J76" s="75"/>
      <c r="K76" s="75"/>
      <c r="L76" s="73"/>
    </row>
    <row r="77" spans="2:12" s="1" customFormat="1" ht="14.4" customHeight="1">
      <c r="B77" s="47"/>
      <c r="C77" s="77" t="s">
        <v>131</v>
      </c>
      <c r="D77" s="75"/>
      <c r="E77" s="75"/>
      <c r="F77" s="75"/>
      <c r="G77" s="75"/>
      <c r="H77" s="75"/>
      <c r="I77" s="194"/>
      <c r="J77" s="75"/>
      <c r="K77" s="75"/>
      <c r="L77" s="73"/>
    </row>
    <row r="78" spans="2:12" s="1" customFormat="1" ht="17.25" customHeight="1">
      <c r="B78" s="47"/>
      <c r="C78" s="75"/>
      <c r="D78" s="75"/>
      <c r="E78" s="83" t="str">
        <f>E9</f>
        <v>IO-03 - IO 03 - Gravitační kanalizace srážková</v>
      </c>
      <c r="F78" s="75"/>
      <c r="G78" s="75"/>
      <c r="H78" s="75"/>
      <c r="I78" s="194"/>
      <c r="J78" s="75"/>
      <c r="K78" s="75"/>
      <c r="L78" s="73"/>
    </row>
    <row r="79" spans="2:12" s="1" customFormat="1" ht="6.95" customHeight="1">
      <c r="B79" s="47"/>
      <c r="C79" s="75"/>
      <c r="D79" s="75"/>
      <c r="E79" s="75"/>
      <c r="F79" s="75"/>
      <c r="G79" s="75"/>
      <c r="H79" s="75"/>
      <c r="I79" s="194"/>
      <c r="J79" s="75"/>
      <c r="K79" s="75"/>
      <c r="L79" s="73"/>
    </row>
    <row r="80" spans="2:12" s="1" customFormat="1" ht="18" customHeight="1">
      <c r="B80" s="47"/>
      <c r="C80" s="77" t="s">
        <v>24</v>
      </c>
      <c r="D80" s="75"/>
      <c r="E80" s="75"/>
      <c r="F80" s="196" t="str">
        <f>F12</f>
        <v>k.ú. Žamberk</v>
      </c>
      <c r="G80" s="75"/>
      <c r="H80" s="75"/>
      <c r="I80" s="197" t="s">
        <v>26</v>
      </c>
      <c r="J80" s="86" t="str">
        <f>IF(J12="","",J12)</f>
        <v>17. 5. 2017</v>
      </c>
      <c r="K80" s="75"/>
      <c r="L80" s="73"/>
    </row>
    <row r="81" spans="2:12" s="1" customFormat="1" ht="6.95" customHeight="1">
      <c r="B81" s="47"/>
      <c r="C81" s="75"/>
      <c r="D81" s="75"/>
      <c r="E81" s="75"/>
      <c r="F81" s="75"/>
      <c r="G81" s="75"/>
      <c r="H81" s="75"/>
      <c r="I81" s="194"/>
      <c r="J81" s="75"/>
      <c r="K81" s="75"/>
      <c r="L81" s="73"/>
    </row>
    <row r="82" spans="2:12" s="1" customFormat="1" ht="13.5">
      <c r="B82" s="47"/>
      <c r="C82" s="77" t="s">
        <v>32</v>
      </c>
      <c r="D82" s="75"/>
      <c r="E82" s="75"/>
      <c r="F82" s="196" t="str">
        <f>E15</f>
        <v>Pardubický kraj, Komenského nám.125, Pardubice</v>
      </c>
      <c r="G82" s="75"/>
      <c r="H82" s="75"/>
      <c r="I82" s="197" t="s">
        <v>38</v>
      </c>
      <c r="J82" s="196" t="str">
        <f>E21</f>
        <v>IKKO Hradec Králové, s.r.o., Bří. Štefanů 238, HK</v>
      </c>
      <c r="K82" s="75"/>
      <c r="L82" s="73"/>
    </row>
    <row r="83" spans="2:12" s="1" customFormat="1" ht="14.4" customHeight="1">
      <c r="B83" s="47"/>
      <c r="C83" s="77" t="s">
        <v>36</v>
      </c>
      <c r="D83" s="75"/>
      <c r="E83" s="75"/>
      <c r="F83" s="196" t="str">
        <f>IF(E18="","",E18)</f>
        <v/>
      </c>
      <c r="G83" s="75"/>
      <c r="H83" s="75"/>
      <c r="I83" s="194"/>
      <c r="J83" s="75"/>
      <c r="K83" s="75"/>
      <c r="L83" s="73"/>
    </row>
    <row r="84" spans="2:12" s="1" customFormat="1" ht="10.3" customHeight="1">
      <c r="B84" s="47"/>
      <c r="C84" s="75"/>
      <c r="D84" s="75"/>
      <c r="E84" s="75"/>
      <c r="F84" s="75"/>
      <c r="G84" s="75"/>
      <c r="H84" s="75"/>
      <c r="I84" s="194"/>
      <c r="J84" s="75"/>
      <c r="K84" s="75"/>
      <c r="L84" s="73"/>
    </row>
    <row r="85" spans="2:20" s="9" customFormat="1" ht="29.25" customHeight="1">
      <c r="B85" s="198"/>
      <c r="C85" s="199" t="s">
        <v>258</v>
      </c>
      <c r="D85" s="200" t="s">
        <v>61</v>
      </c>
      <c r="E85" s="200" t="s">
        <v>57</v>
      </c>
      <c r="F85" s="200" t="s">
        <v>259</v>
      </c>
      <c r="G85" s="200" t="s">
        <v>260</v>
      </c>
      <c r="H85" s="200" t="s">
        <v>261</v>
      </c>
      <c r="I85" s="201" t="s">
        <v>262</v>
      </c>
      <c r="J85" s="200" t="s">
        <v>225</v>
      </c>
      <c r="K85" s="202" t="s">
        <v>263</v>
      </c>
      <c r="L85" s="203"/>
      <c r="M85" s="103" t="s">
        <v>264</v>
      </c>
      <c r="N85" s="104" t="s">
        <v>46</v>
      </c>
      <c r="O85" s="104" t="s">
        <v>265</v>
      </c>
      <c r="P85" s="104" t="s">
        <v>266</v>
      </c>
      <c r="Q85" s="104" t="s">
        <v>267</v>
      </c>
      <c r="R85" s="104" t="s">
        <v>268</v>
      </c>
      <c r="S85" s="104" t="s">
        <v>269</v>
      </c>
      <c r="T85" s="105" t="s">
        <v>270</v>
      </c>
    </row>
    <row r="86" spans="2:63" s="1" customFormat="1" ht="29.25" customHeight="1">
      <c r="B86" s="47"/>
      <c r="C86" s="109" t="s">
        <v>228</v>
      </c>
      <c r="D86" s="75"/>
      <c r="E86" s="75"/>
      <c r="F86" s="75"/>
      <c r="G86" s="75"/>
      <c r="H86" s="75"/>
      <c r="I86" s="194"/>
      <c r="J86" s="204">
        <f>BK86</f>
        <v>0</v>
      </c>
      <c r="K86" s="75"/>
      <c r="L86" s="73"/>
      <c r="M86" s="106"/>
      <c r="N86" s="107"/>
      <c r="O86" s="107"/>
      <c r="P86" s="205">
        <f>P87</f>
        <v>0</v>
      </c>
      <c r="Q86" s="107"/>
      <c r="R86" s="205">
        <f>R87</f>
        <v>1122.0489077000002</v>
      </c>
      <c r="S86" s="107"/>
      <c r="T86" s="206">
        <f>T87</f>
        <v>333.98810000000003</v>
      </c>
      <c r="AT86" s="24" t="s">
        <v>75</v>
      </c>
      <c r="AU86" s="24" t="s">
        <v>229</v>
      </c>
      <c r="BK86" s="207">
        <f>BK87</f>
        <v>0</v>
      </c>
    </row>
    <row r="87" spans="2:63" s="10" customFormat="1" ht="37.4" customHeight="1">
      <c r="B87" s="208"/>
      <c r="C87" s="209"/>
      <c r="D87" s="210" t="s">
        <v>75</v>
      </c>
      <c r="E87" s="211" t="s">
        <v>271</v>
      </c>
      <c r="F87" s="211" t="s">
        <v>272</v>
      </c>
      <c r="G87" s="209"/>
      <c r="H87" s="209"/>
      <c r="I87" s="212"/>
      <c r="J87" s="213">
        <f>BK87</f>
        <v>0</v>
      </c>
      <c r="K87" s="209"/>
      <c r="L87" s="214"/>
      <c r="M87" s="215"/>
      <c r="N87" s="216"/>
      <c r="O87" s="216"/>
      <c r="P87" s="217">
        <f>P88+P381+P390+P401+P448+P498+P648+P680+P698</f>
        <v>0</v>
      </c>
      <c r="Q87" s="216"/>
      <c r="R87" s="217">
        <f>R88+R381+R390+R401+R448+R498+R648+R680+R698</f>
        <v>1122.0489077000002</v>
      </c>
      <c r="S87" s="216"/>
      <c r="T87" s="218">
        <f>T88+T381+T390+T401+T448+T498+T648+T680+T698</f>
        <v>333.98810000000003</v>
      </c>
      <c r="AR87" s="219" t="s">
        <v>84</v>
      </c>
      <c r="AT87" s="220" t="s">
        <v>75</v>
      </c>
      <c r="AU87" s="220" t="s">
        <v>76</v>
      </c>
      <c r="AY87" s="219" t="s">
        <v>273</v>
      </c>
      <c r="BK87" s="221">
        <f>BK88+BK381+BK390+BK401+BK448+BK498+BK648+BK680+BK698</f>
        <v>0</v>
      </c>
    </row>
    <row r="88" spans="2:63" s="10" customFormat="1" ht="19.9" customHeight="1">
      <c r="B88" s="208"/>
      <c r="C88" s="209"/>
      <c r="D88" s="210" t="s">
        <v>75</v>
      </c>
      <c r="E88" s="222" t="s">
        <v>84</v>
      </c>
      <c r="F88" s="222" t="s">
        <v>274</v>
      </c>
      <c r="G88" s="209"/>
      <c r="H88" s="209"/>
      <c r="I88" s="212"/>
      <c r="J88" s="223">
        <f>BK88</f>
        <v>0</v>
      </c>
      <c r="K88" s="209"/>
      <c r="L88" s="214"/>
      <c r="M88" s="215"/>
      <c r="N88" s="216"/>
      <c r="O88" s="216"/>
      <c r="P88" s="217">
        <f>SUM(P89:P380)</f>
        <v>0</v>
      </c>
      <c r="Q88" s="216"/>
      <c r="R88" s="217">
        <f>SUM(R89:R380)</f>
        <v>720.7778500000001</v>
      </c>
      <c r="S88" s="216"/>
      <c r="T88" s="218">
        <f>SUM(T89:T380)</f>
        <v>319.53810000000004</v>
      </c>
      <c r="AR88" s="219" t="s">
        <v>84</v>
      </c>
      <c r="AT88" s="220" t="s">
        <v>75</v>
      </c>
      <c r="AU88" s="220" t="s">
        <v>84</v>
      </c>
      <c r="AY88" s="219" t="s">
        <v>273</v>
      </c>
      <c r="BK88" s="221">
        <f>SUM(BK89:BK380)</f>
        <v>0</v>
      </c>
    </row>
    <row r="89" spans="2:65" s="1" customFormat="1" ht="25.5" customHeight="1">
      <c r="B89" s="47"/>
      <c r="C89" s="224" t="s">
        <v>84</v>
      </c>
      <c r="D89" s="224" t="s">
        <v>275</v>
      </c>
      <c r="E89" s="225" t="s">
        <v>1991</v>
      </c>
      <c r="F89" s="226" t="s">
        <v>1992</v>
      </c>
      <c r="G89" s="227" t="s">
        <v>295</v>
      </c>
      <c r="H89" s="228">
        <v>137.5</v>
      </c>
      <c r="I89" s="229"/>
      <c r="J89" s="230">
        <f>ROUND(I89*H89,2)</f>
        <v>0</v>
      </c>
      <c r="K89" s="226" t="s">
        <v>279</v>
      </c>
      <c r="L89" s="73"/>
      <c r="M89" s="231" t="s">
        <v>21</v>
      </c>
      <c r="N89" s="232" t="s">
        <v>47</v>
      </c>
      <c r="O89" s="48"/>
      <c r="P89" s="233">
        <f>O89*H89</f>
        <v>0</v>
      </c>
      <c r="Q89" s="233">
        <v>0</v>
      </c>
      <c r="R89" s="233">
        <f>Q89*H89</f>
        <v>0</v>
      </c>
      <c r="S89" s="233">
        <v>0</v>
      </c>
      <c r="T89" s="234">
        <f>S89*H89</f>
        <v>0</v>
      </c>
      <c r="AR89" s="24" t="s">
        <v>280</v>
      </c>
      <c r="AT89" s="24" t="s">
        <v>275</v>
      </c>
      <c r="AU89" s="24" t="s">
        <v>86</v>
      </c>
      <c r="AY89" s="24" t="s">
        <v>273</v>
      </c>
      <c r="BE89" s="235">
        <f>IF(N89="základní",J89,0)</f>
        <v>0</v>
      </c>
      <c r="BF89" s="235">
        <f>IF(N89="snížená",J89,0)</f>
        <v>0</v>
      </c>
      <c r="BG89" s="235">
        <f>IF(N89="zákl. přenesená",J89,0)</f>
        <v>0</v>
      </c>
      <c r="BH89" s="235">
        <f>IF(N89="sníž. přenesená",J89,0)</f>
        <v>0</v>
      </c>
      <c r="BI89" s="235">
        <f>IF(N89="nulová",J89,0)</f>
        <v>0</v>
      </c>
      <c r="BJ89" s="24" t="s">
        <v>84</v>
      </c>
      <c r="BK89" s="235">
        <f>ROUND(I89*H89,2)</f>
        <v>0</v>
      </c>
      <c r="BL89" s="24" t="s">
        <v>280</v>
      </c>
      <c r="BM89" s="24" t="s">
        <v>2570</v>
      </c>
    </row>
    <row r="90" spans="2:47" s="1" customFormat="1" ht="13.5">
      <c r="B90" s="47"/>
      <c r="C90" s="75"/>
      <c r="D90" s="236" t="s">
        <v>282</v>
      </c>
      <c r="E90" s="75"/>
      <c r="F90" s="237" t="s">
        <v>1994</v>
      </c>
      <c r="G90" s="75"/>
      <c r="H90" s="75"/>
      <c r="I90" s="194"/>
      <c r="J90" s="75"/>
      <c r="K90" s="75"/>
      <c r="L90" s="73"/>
      <c r="M90" s="238"/>
      <c r="N90" s="48"/>
      <c r="O90" s="48"/>
      <c r="P90" s="48"/>
      <c r="Q90" s="48"/>
      <c r="R90" s="48"/>
      <c r="S90" s="48"/>
      <c r="T90" s="96"/>
      <c r="AT90" s="24" t="s">
        <v>282</v>
      </c>
      <c r="AU90" s="24" t="s">
        <v>86</v>
      </c>
    </row>
    <row r="91" spans="2:51" s="11" customFormat="1" ht="13.5">
      <c r="B91" s="239"/>
      <c r="C91" s="240"/>
      <c r="D91" s="236" t="s">
        <v>304</v>
      </c>
      <c r="E91" s="241" t="s">
        <v>21</v>
      </c>
      <c r="F91" s="242" t="s">
        <v>2571</v>
      </c>
      <c r="G91" s="240"/>
      <c r="H91" s="243">
        <v>137.5</v>
      </c>
      <c r="I91" s="244"/>
      <c r="J91" s="240"/>
      <c r="K91" s="240"/>
      <c r="L91" s="245"/>
      <c r="M91" s="246"/>
      <c r="N91" s="247"/>
      <c r="O91" s="247"/>
      <c r="P91" s="247"/>
      <c r="Q91" s="247"/>
      <c r="R91" s="247"/>
      <c r="S91" s="247"/>
      <c r="T91" s="248"/>
      <c r="AT91" s="249" t="s">
        <v>304</v>
      </c>
      <c r="AU91" s="249" t="s">
        <v>86</v>
      </c>
      <c r="AV91" s="11" t="s">
        <v>86</v>
      </c>
      <c r="AW91" s="11" t="s">
        <v>40</v>
      </c>
      <c r="AX91" s="11" t="s">
        <v>84</v>
      </c>
      <c r="AY91" s="249" t="s">
        <v>273</v>
      </c>
    </row>
    <row r="92" spans="2:65" s="1" customFormat="1" ht="25.5" customHeight="1">
      <c r="B92" s="47"/>
      <c r="C92" s="224" t="s">
        <v>86</v>
      </c>
      <c r="D92" s="224" t="s">
        <v>275</v>
      </c>
      <c r="E92" s="225" t="s">
        <v>1996</v>
      </c>
      <c r="F92" s="226" t="s">
        <v>1997</v>
      </c>
      <c r="G92" s="227" t="s">
        <v>295</v>
      </c>
      <c r="H92" s="228">
        <v>137.5</v>
      </c>
      <c r="I92" s="229"/>
      <c r="J92" s="230">
        <f>ROUND(I92*H92,2)</f>
        <v>0</v>
      </c>
      <c r="K92" s="226" t="s">
        <v>279</v>
      </c>
      <c r="L92" s="73"/>
      <c r="M92" s="231" t="s">
        <v>21</v>
      </c>
      <c r="N92" s="232" t="s">
        <v>47</v>
      </c>
      <c r="O92" s="48"/>
      <c r="P92" s="233">
        <f>O92*H92</f>
        <v>0</v>
      </c>
      <c r="Q92" s="233">
        <v>0.00018</v>
      </c>
      <c r="R92" s="233">
        <f>Q92*H92</f>
        <v>0.02475</v>
      </c>
      <c r="S92" s="233">
        <v>0</v>
      </c>
      <c r="T92" s="234">
        <f>S92*H92</f>
        <v>0</v>
      </c>
      <c r="AR92" s="24" t="s">
        <v>280</v>
      </c>
      <c r="AT92" s="24" t="s">
        <v>275</v>
      </c>
      <c r="AU92" s="24" t="s">
        <v>86</v>
      </c>
      <c r="AY92" s="24" t="s">
        <v>273</v>
      </c>
      <c r="BE92" s="235">
        <f>IF(N92="základní",J92,0)</f>
        <v>0</v>
      </c>
      <c r="BF92" s="235">
        <f>IF(N92="snížená",J92,0)</f>
        <v>0</v>
      </c>
      <c r="BG92" s="235">
        <f>IF(N92="zákl. přenesená",J92,0)</f>
        <v>0</v>
      </c>
      <c r="BH92" s="235">
        <f>IF(N92="sníž. přenesená",J92,0)</f>
        <v>0</v>
      </c>
      <c r="BI92" s="235">
        <f>IF(N92="nulová",J92,0)</f>
        <v>0</v>
      </c>
      <c r="BJ92" s="24" t="s">
        <v>84</v>
      </c>
      <c r="BK92" s="235">
        <f>ROUND(I92*H92,2)</f>
        <v>0</v>
      </c>
      <c r="BL92" s="24" t="s">
        <v>280</v>
      </c>
      <c r="BM92" s="24" t="s">
        <v>2572</v>
      </c>
    </row>
    <row r="93" spans="2:47" s="1" customFormat="1" ht="13.5">
      <c r="B93" s="47"/>
      <c r="C93" s="75"/>
      <c r="D93" s="236" t="s">
        <v>282</v>
      </c>
      <c r="E93" s="75"/>
      <c r="F93" s="237" t="s">
        <v>1999</v>
      </c>
      <c r="G93" s="75"/>
      <c r="H93" s="75"/>
      <c r="I93" s="194"/>
      <c r="J93" s="75"/>
      <c r="K93" s="75"/>
      <c r="L93" s="73"/>
      <c r="M93" s="238"/>
      <c r="N93" s="48"/>
      <c r="O93" s="48"/>
      <c r="P93" s="48"/>
      <c r="Q93" s="48"/>
      <c r="R93" s="48"/>
      <c r="S93" s="48"/>
      <c r="T93" s="96"/>
      <c r="AT93" s="24" t="s">
        <v>282</v>
      </c>
      <c r="AU93" s="24" t="s">
        <v>86</v>
      </c>
    </row>
    <row r="94" spans="2:65" s="1" customFormat="1" ht="25.5" customHeight="1">
      <c r="B94" s="47"/>
      <c r="C94" s="224" t="s">
        <v>288</v>
      </c>
      <c r="D94" s="224" t="s">
        <v>275</v>
      </c>
      <c r="E94" s="225" t="s">
        <v>2000</v>
      </c>
      <c r="F94" s="226" t="s">
        <v>2001</v>
      </c>
      <c r="G94" s="227" t="s">
        <v>278</v>
      </c>
      <c r="H94" s="228">
        <v>2</v>
      </c>
      <c r="I94" s="229"/>
      <c r="J94" s="230">
        <f>ROUND(I94*H94,2)</f>
        <v>0</v>
      </c>
      <c r="K94" s="226" t="s">
        <v>279</v>
      </c>
      <c r="L94" s="73"/>
      <c r="M94" s="231" t="s">
        <v>21</v>
      </c>
      <c r="N94" s="232" t="s">
        <v>47</v>
      </c>
      <c r="O94" s="48"/>
      <c r="P94" s="233">
        <f>O94*H94</f>
        <v>0</v>
      </c>
      <c r="Q94" s="233">
        <v>0.00014</v>
      </c>
      <c r="R94" s="233">
        <f>Q94*H94</f>
        <v>0.00028</v>
      </c>
      <c r="S94" s="233">
        <v>0</v>
      </c>
      <c r="T94" s="234">
        <f>S94*H94</f>
        <v>0</v>
      </c>
      <c r="AR94" s="24" t="s">
        <v>280</v>
      </c>
      <c r="AT94" s="24" t="s">
        <v>275</v>
      </c>
      <c r="AU94" s="24" t="s">
        <v>86</v>
      </c>
      <c r="AY94" s="24" t="s">
        <v>273</v>
      </c>
      <c r="BE94" s="235">
        <f>IF(N94="základní",J94,0)</f>
        <v>0</v>
      </c>
      <c r="BF94" s="235">
        <f>IF(N94="snížená",J94,0)</f>
        <v>0</v>
      </c>
      <c r="BG94" s="235">
        <f>IF(N94="zákl. přenesená",J94,0)</f>
        <v>0</v>
      </c>
      <c r="BH94" s="235">
        <f>IF(N94="sníž. přenesená",J94,0)</f>
        <v>0</v>
      </c>
      <c r="BI94" s="235">
        <f>IF(N94="nulová",J94,0)</f>
        <v>0</v>
      </c>
      <c r="BJ94" s="24" t="s">
        <v>84</v>
      </c>
      <c r="BK94" s="235">
        <f>ROUND(I94*H94,2)</f>
        <v>0</v>
      </c>
      <c r="BL94" s="24" t="s">
        <v>280</v>
      </c>
      <c r="BM94" s="24" t="s">
        <v>2573</v>
      </c>
    </row>
    <row r="95" spans="2:65" s="1" customFormat="1" ht="25.5" customHeight="1">
      <c r="B95" s="47"/>
      <c r="C95" s="224" t="s">
        <v>280</v>
      </c>
      <c r="D95" s="224" t="s">
        <v>275</v>
      </c>
      <c r="E95" s="225" t="s">
        <v>2003</v>
      </c>
      <c r="F95" s="226" t="s">
        <v>2004</v>
      </c>
      <c r="G95" s="227" t="s">
        <v>278</v>
      </c>
      <c r="H95" s="228">
        <v>2</v>
      </c>
      <c r="I95" s="229"/>
      <c r="J95" s="230">
        <f>ROUND(I95*H95,2)</f>
        <v>0</v>
      </c>
      <c r="K95" s="226" t="s">
        <v>279</v>
      </c>
      <c r="L95" s="73"/>
      <c r="M95" s="231" t="s">
        <v>21</v>
      </c>
      <c r="N95" s="232" t="s">
        <v>47</v>
      </c>
      <c r="O95" s="48"/>
      <c r="P95" s="233">
        <f>O95*H95</f>
        <v>0</v>
      </c>
      <c r="Q95" s="233">
        <v>0</v>
      </c>
      <c r="R95" s="233">
        <f>Q95*H95</f>
        <v>0</v>
      </c>
      <c r="S95" s="233">
        <v>0</v>
      </c>
      <c r="T95" s="234">
        <f>S95*H95</f>
        <v>0</v>
      </c>
      <c r="AR95" s="24" t="s">
        <v>280</v>
      </c>
      <c r="AT95" s="24" t="s">
        <v>275</v>
      </c>
      <c r="AU95" s="24" t="s">
        <v>86</v>
      </c>
      <c r="AY95" s="24" t="s">
        <v>273</v>
      </c>
      <c r="BE95" s="235">
        <f>IF(N95="základní",J95,0)</f>
        <v>0</v>
      </c>
      <c r="BF95" s="235">
        <f>IF(N95="snížená",J95,0)</f>
        <v>0</v>
      </c>
      <c r="BG95" s="235">
        <f>IF(N95="zákl. přenesená",J95,0)</f>
        <v>0</v>
      </c>
      <c r="BH95" s="235">
        <f>IF(N95="sníž. přenesená",J95,0)</f>
        <v>0</v>
      </c>
      <c r="BI95" s="235">
        <f>IF(N95="nulová",J95,0)</f>
        <v>0</v>
      </c>
      <c r="BJ95" s="24" t="s">
        <v>84</v>
      </c>
      <c r="BK95" s="235">
        <f>ROUND(I95*H95,2)</f>
        <v>0</v>
      </c>
      <c r="BL95" s="24" t="s">
        <v>280</v>
      </c>
      <c r="BM95" s="24" t="s">
        <v>2574</v>
      </c>
    </row>
    <row r="96" spans="2:65" s="1" customFormat="1" ht="25.5" customHeight="1">
      <c r="B96" s="47"/>
      <c r="C96" s="224" t="s">
        <v>298</v>
      </c>
      <c r="D96" s="224" t="s">
        <v>275</v>
      </c>
      <c r="E96" s="225" t="s">
        <v>289</v>
      </c>
      <c r="F96" s="226" t="s">
        <v>290</v>
      </c>
      <c r="G96" s="227" t="s">
        <v>278</v>
      </c>
      <c r="H96" s="228">
        <v>2</v>
      </c>
      <c r="I96" s="229"/>
      <c r="J96" s="230">
        <f>ROUND(I96*H96,2)</f>
        <v>0</v>
      </c>
      <c r="K96" s="226" t="s">
        <v>279</v>
      </c>
      <c r="L96" s="73"/>
      <c r="M96" s="231" t="s">
        <v>21</v>
      </c>
      <c r="N96" s="232" t="s">
        <v>47</v>
      </c>
      <c r="O96" s="48"/>
      <c r="P96" s="233">
        <f>O96*H96</f>
        <v>0</v>
      </c>
      <c r="Q96" s="233">
        <v>5E-05</v>
      </c>
      <c r="R96" s="233">
        <f>Q96*H96</f>
        <v>0.0001</v>
      </c>
      <c r="S96" s="233">
        <v>0</v>
      </c>
      <c r="T96" s="234">
        <f>S96*H96</f>
        <v>0</v>
      </c>
      <c r="AR96" s="24" t="s">
        <v>280</v>
      </c>
      <c r="AT96" s="24" t="s">
        <v>275</v>
      </c>
      <c r="AU96" s="24" t="s">
        <v>86</v>
      </c>
      <c r="AY96" s="24" t="s">
        <v>273</v>
      </c>
      <c r="BE96" s="235">
        <f>IF(N96="základní",J96,0)</f>
        <v>0</v>
      </c>
      <c r="BF96" s="235">
        <f>IF(N96="snížená",J96,0)</f>
        <v>0</v>
      </c>
      <c r="BG96" s="235">
        <f>IF(N96="zákl. přenesená",J96,0)</f>
        <v>0</v>
      </c>
      <c r="BH96" s="235">
        <f>IF(N96="sníž. přenesená",J96,0)</f>
        <v>0</v>
      </c>
      <c r="BI96" s="235">
        <f>IF(N96="nulová",J96,0)</f>
        <v>0</v>
      </c>
      <c r="BJ96" s="24" t="s">
        <v>84</v>
      </c>
      <c r="BK96" s="235">
        <f>ROUND(I96*H96,2)</f>
        <v>0</v>
      </c>
      <c r="BL96" s="24" t="s">
        <v>280</v>
      </c>
      <c r="BM96" s="24" t="s">
        <v>2575</v>
      </c>
    </row>
    <row r="97" spans="2:65" s="1" customFormat="1" ht="51" customHeight="1">
      <c r="B97" s="47"/>
      <c r="C97" s="224" t="s">
        <v>192</v>
      </c>
      <c r="D97" s="224" t="s">
        <v>275</v>
      </c>
      <c r="E97" s="225" t="s">
        <v>2007</v>
      </c>
      <c r="F97" s="226" t="s">
        <v>2008</v>
      </c>
      <c r="G97" s="227" t="s">
        <v>295</v>
      </c>
      <c r="H97" s="228">
        <v>84.1</v>
      </c>
      <c r="I97" s="229"/>
      <c r="J97" s="230">
        <f>ROUND(I97*H97,2)</f>
        <v>0</v>
      </c>
      <c r="K97" s="226" t="s">
        <v>279</v>
      </c>
      <c r="L97" s="73"/>
      <c r="M97" s="231" t="s">
        <v>21</v>
      </c>
      <c r="N97" s="232" t="s">
        <v>47</v>
      </c>
      <c r="O97" s="48"/>
      <c r="P97" s="233">
        <f>O97*H97</f>
        <v>0</v>
      </c>
      <c r="Q97" s="233">
        <v>0</v>
      </c>
      <c r="R97" s="233">
        <f>Q97*H97</f>
        <v>0</v>
      </c>
      <c r="S97" s="233">
        <v>0.255</v>
      </c>
      <c r="T97" s="234">
        <f>S97*H97</f>
        <v>21.4455</v>
      </c>
      <c r="AR97" s="24" t="s">
        <v>280</v>
      </c>
      <c r="AT97" s="24" t="s">
        <v>275</v>
      </c>
      <c r="AU97" s="24" t="s">
        <v>86</v>
      </c>
      <c r="AY97" s="24" t="s">
        <v>273</v>
      </c>
      <c r="BE97" s="235">
        <f>IF(N97="základní",J97,0)</f>
        <v>0</v>
      </c>
      <c r="BF97" s="235">
        <f>IF(N97="snížená",J97,0)</f>
        <v>0</v>
      </c>
      <c r="BG97" s="235">
        <f>IF(N97="zákl. přenesená",J97,0)</f>
        <v>0</v>
      </c>
      <c r="BH97" s="235">
        <f>IF(N97="sníž. přenesená",J97,0)</f>
        <v>0</v>
      </c>
      <c r="BI97" s="235">
        <f>IF(N97="nulová",J97,0)</f>
        <v>0</v>
      </c>
      <c r="BJ97" s="24" t="s">
        <v>84</v>
      </c>
      <c r="BK97" s="235">
        <f>ROUND(I97*H97,2)</f>
        <v>0</v>
      </c>
      <c r="BL97" s="24" t="s">
        <v>280</v>
      </c>
      <c r="BM97" s="24" t="s">
        <v>2576</v>
      </c>
    </row>
    <row r="98" spans="2:47" s="1" customFormat="1" ht="13.5">
      <c r="B98" s="47"/>
      <c r="C98" s="75"/>
      <c r="D98" s="236" t="s">
        <v>282</v>
      </c>
      <c r="E98" s="75"/>
      <c r="F98" s="237" t="s">
        <v>297</v>
      </c>
      <c r="G98" s="75"/>
      <c r="H98" s="75"/>
      <c r="I98" s="194"/>
      <c r="J98" s="75"/>
      <c r="K98" s="75"/>
      <c r="L98" s="73"/>
      <c r="M98" s="238"/>
      <c r="N98" s="48"/>
      <c r="O98" s="48"/>
      <c r="P98" s="48"/>
      <c r="Q98" s="48"/>
      <c r="R98" s="48"/>
      <c r="S98" s="48"/>
      <c r="T98" s="96"/>
      <c r="AT98" s="24" t="s">
        <v>282</v>
      </c>
      <c r="AU98" s="24" t="s">
        <v>86</v>
      </c>
    </row>
    <row r="99" spans="2:47" s="1" customFormat="1" ht="13.5">
      <c r="B99" s="47"/>
      <c r="C99" s="75"/>
      <c r="D99" s="236" t="s">
        <v>352</v>
      </c>
      <c r="E99" s="75"/>
      <c r="F99" s="237" t="s">
        <v>2010</v>
      </c>
      <c r="G99" s="75"/>
      <c r="H99" s="75"/>
      <c r="I99" s="194"/>
      <c r="J99" s="75"/>
      <c r="K99" s="75"/>
      <c r="L99" s="73"/>
      <c r="M99" s="238"/>
      <c r="N99" s="48"/>
      <c r="O99" s="48"/>
      <c r="P99" s="48"/>
      <c r="Q99" s="48"/>
      <c r="R99" s="48"/>
      <c r="S99" s="48"/>
      <c r="T99" s="96"/>
      <c r="AT99" s="24" t="s">
        <v>352</v>
      </c>
      <c r="AU99" s="24" t="s">
        <v>86</v>
      </c>
    </row>
    <row r="100" spans="2:51" s="11" customFormat="1" ht="13.5">
      <c r="B100" s="239"/>
      <c r="C100" s="240"/>
      <c r="D100" s="236" t="s">
        <v>304</v>
      </c>
      <c r="E100" s="241" t="s">
        <v>21</v>
      </c>
      <c r="F100" s="242" t="s">
        <v>2577</v>
      </c>
      <c r="G100" s="240"/>
      <c r="H100" s="243">
        <v>84.1</v>
      </c>
      <c r="I100" s="244"/>
      <c r="J100" s="240"/>
      <c r="K100" s="240"/>
      <c r="L100" s="245"/>
      <c r="M100" s="246"/>
      <c r="N100" s="247"/>
      <c r="O100" s="247"/>
      <c r="P100" s="247"/>
      <c r="Q100" s="247"/>
      <c r="R100" s="247"/>
      <c r="S100" s="247"/>
      <c r="T100" s="248"/>
      <c r="AT100" s="249" t="s">
        <v>304</v>
      </c>
      <c r="AU100" s="249" t="s">
        <v>86</v>
      </c>
      <c r="AV100" s="11" t="s">
        <v>86</v>
      </c>
      <c r="AW100" s="11" t="s">
        <v>40</v>
      </c>
      <c r="AX100" s="11" t="s">
        <v>76</v>
      </c>
      <c r="AY100" s="249" t="s">
        <v>273</v>
      </c>
    </row>
    <row r="101" spans="2:51" s="12" customFormat="1" ht="13.5">
      <c r="B101" s="250"/>
      <c r="C101" s="251"/>
      <c r="D101" s="236" t="s">
        <v>304</v>
      </c>
      <c r="E101" s="252" t="s">
        <v>21</v>
      </c>
      <c r="F101" s="253" t="s">
        <v>338</v>
      </c>
      <c r="G101" s="251"/>
      <c r="H101" s="254">
        <v>84.1</v>
      </c>
      <c r="I101" s="255"/>
      <c r="J101" s="251"/>
      <c r="K101" s="251"/>
      <c r="L101" s="256"/>
      <c r="M101" s="257"/>
      <c r="N101" s="258"/>
      <c r="O101" s="258"/>
      <c r="P101" s="258"/>
      <c r="Q101" s="258"/>
      <c r="R101" s="258"/>
      <c r="S101" s="258"/>
      <c r="T101" s="259"/>
      <c r="AT101" s="260" t="s">
        <v>304</v>
      </c>
      <c r="AU101" s="260" t="s">
        <v>86</v>
      </c>
      <c r="AV101" s="12" t="s">
        <v>280</v>
      </c>
      <c r="AW101" s="12" t="s">
        <v>40</v>
      </c>
      <c r="AX101" s="12" t="s">
        <v>84</v>
      </c>
      <c r="AY101" s="260" t="s">
        <v>273</v>
      </c>
    </row>
    <row r="102" spans="2:65" s="1" customFormat="1" ht="51" customHeight="1">
      <c r="B102" s="47"/>
      <c r="C102" s="224" t="s">
        <v>311</v>
      </c>
      <c r="D102" s="224" t="s">
        <v>275</v>
      </c>
      <c r="E102" s="225" t="s">
        <v>2013</v>
      </c>
      <c r="F102" s="226" t="s">
        <v>2014</v>
      </c>
      <c r="G102" s="227" t="s">
        <v>295</v>
      </c>
      <c r="H102" s="228">
        <v>98.85</v>
      </c>
      <c r="I102" s="229"/>
      <c r="J102" s="230">
        <f>ROUND(I102*H102,2)</f>
        <v>0</v>
      </c>
      <c r="K102" s="226" t="s">
        <v>279</v>
      </c>
      <c r="L102" s="73"/>
      <c r="M102" s="231" t="s">
        <v>21</v>
      </c>
      <c r="N102" s="232" t="s">
        <v>47</v>
      </c>
      <c r="O102" s="48"/>
      <c r="P102" s="233">
        <f>O102*H102</f>
        <v>0</v>
      </c>
      <c r="Q102" s="233">
        <v>0</v>
      </c>
      <c r="R102" s="233">
        <f>Q102*H102</f>
        <v>0</v>
      </c>
      <c r="S102" s="233">
        <v>0.26</v>
      </c>
      <c r="T102" s="234">
        <f>S102*H102</f>
        <v>25.701</v>
      </c>
      <c r="AR102" s="24" t="s">
        <v>280</v>
      </c>
      <c r="AT102" s="24" t="s">
        <v>275</v>
      </c>
      <c r="AU102" s="24" t="s">
        <v>86</v>
      </c>
      <c r="AY102" s="24" t="s">
        <v>273</v>
      </c>
      <c r="BE102" s="235">
        <f>IF(N102="základní",J102,0)</f>
        <v>0</v>
      </c>
      <c r="BF102" s="235">
        <f>IF(N102="snížená",J102,0)</f>
        <v>0</v>
      </c>
      <c r="BG102" s="235">
        <f>IF(N102="zákl. přenesená",J102,0)</f>
        <v>0</v>
      </c>
      <c r="BH102" s="235">
        <f>IF(N102="sníž. přenesená",J102,0)</f>
        <v>0</v>
      </c>
      <c r="BI102" s="235">
        <f>IF(N102="nulová",J102,0)</f>
        <v>0</v>
      </c>
      <c r="BJ102" s="24" t="s">
        <v>84</v>
      </c>
      <c r="BK102" s="235">
        <f>ROUND(I102*H102,2)</f>
        <v>0</v>
      </c>
      <c r="BL102" s="24" t="s">
        <v>280</v>
      </c>
      <c r="BM102" s="24" t="s">
        <v>2578</v>
      </c>
    </row>
    <row r="103" spans="2:47" s="1" customFormat="1" ht="13.5">
      <c r="B103" s="47"/>
      <c r="C103" s="75"/>
      <c r="D103" s="236" t="s">
        <v>282</v>
      </c>
      <c r="E103" s="75"/>
      <c r="F103" s="237" t="s">
        <v>297</v>
      </c>
      <c r="G103" s="75"/>
      <c r="H103" s="75"/>
      <c r="I103" s="194"/>
      <c r="J103" s="75"/>
      <c r="K103" s="75"/>
      <c r="L103" s="73"/>
      <c r="M103" s="238"/>
      <c r="N103" s="48"/>
      <c r="O103" s="48"/>
      <c r="P103" s="48"/>
      <c r="Q103" s="48"/>
      <c r="R103" s="48"/>
      <c r="S103" s="48"/>
      <c r="T103" s="96"/>
      <c r="AT103" s="24" t="s">
        <v>282</v>
      </c>
      <c r="AU103" s="24" t="s">
        <v>86</v>
      </c>
    </row>
    <row r="104" spans="2:47" s="1" customFormat="1" ht="13.5">
      <c r="B104" s="47"/>
      <c r="C104" s="75"/>
      <c r="D104" s="236" t="s">
        <v>352</v>
      </c>
      <c r="E104" s="75"/>
      <c r="F104" s="237" t="s">
        <v>2010</v>
      </c>
      <c r="G104" s="75"/>
      <c r="H104" s="75"/>
      <c r="I104" s="194"/>
      <c r="J104" s="75"/>
      <c r="K104" s="75"/>
      <c r="L104" s="73"/>
      <c r="M104" s="238"/>
      <c r="N104" s="48"/>
      <c r="O104" s="48"/>
      <c r="P104" s="48"/>
      <c r="Q104" s="48"/>
      <c r="R104" s="48"/>
      <c r="S104" s="48"/>
      <c r="T104" s="96"/>
      <c r="AT104" s="24" t="s">
        <v>352</v>
      </c>
      <c r="AU104" s="24" t="s">
        <v>86</v>
      </c>
    </row>
    <row r="105" spans="2:51" s="11" customFormat="1" ht="13.5">
      <c r="B105" s="239"/>
      <c r="C105" s="240"/>
      <c r="D105" s="236" t="s">
        <v>304</v>
      </c>
      <c r="E105" s="241" t="s">
        <v>21</v>
      </c>
      <c r="F105" s="242" t="s">
        <v>2579</v>
      </c>
      <c r="G105" s="240"/>
      <c r="H105" s="243">
        <v>19.6</v>
      </c>
      <c r="I105" s="244"/>
      <c r="J105" s="240"/>
      <c r="K105" s="240"/>
      <c r="L105" s="245"/>
      <c r="M105" s="246"/>
      <c r="N105" s="247"/>
      <c r="O105" s="247"/>
      <c r="P105" s="247"/>
      <c r="Q105" s="247"/>
      <c r="R105" s="247"/>
      <c r="S105" s="247"/>
      <c r="T105" s="248"/>
      <c r="AT105" s="249" t="s">
        <v>304</v>
      </c>
      <c r="AU105" s="249" t="s">
        <v>86</v>
      </c>
      <c r="AV105" s="11" t="s">
        <v>86</v>
      </c>
      <c r="AW105" s="11" t="s">
        <v>40</v>
      </c>
      <c r="AX105" s="11" t="s">
        <v>76</v>
      </c>
      <c r="AY105" s="249" t="s">
        <v>273</v>
      </c>
    </row>
    <row r="106" spans="2:51" s="11" customFormat="1" ht="13.5">
      <c r="B106" s="239"/>
      <c r="C106" s="240"/>
      <c r="D106" s="236" t="s">
        <v>304</v>
      </c>
      <c r="E106" s="241" t="s">
        <v>21</v>
      </c>
      <c r="F106" s="242" t="s">
        <v>2580</v>
      </c>
      <c r="G106" s="240"/>
      <c r="H106" s="243">
        <v>48.65</v>
      </c>
      <c r="I106" s="244"/>
      <c r="J106" s="240"/>
      <c r="K106" s="240"/>
      <c r="L106" s="245"/>
      <c r="M106" s="246"/>
      <c r="N106" s="247"/>
      <c r="O106" s="247"/>
      <c r="P106" s="247"/>
      <c r="Q106" s="247"/>
      <c r="R106" s="247"/>
      <c r="S106" s="247"/>
      <c r="T106" s="248"/>
      <c r="AT106" s="249" t="s">
        <v>304</v>
      </c>
      <c r="AU106" s="249" t="s">
        <v>86</v>
      </c>
      <c r="AV106" s="11" t="s">
        <v>86</v>
      </c>
      <c r="AW106" s="11" t="s">
        <v>40</v>
      </c>
      <c r="AX106" s="11" t="s">
        <v>76</v>
      </c>
      <c r="AY106" s="249" t="s">
        <v>273</v>
      </c>
    </row>
    <row r="107" spans="2:51" s="11" customFormat="1" ht="13.5">
      <c r="B107" s="239"/>
      <c r="C107" s="240"/>
      <c r="D107" s="236" t="s">
        <v>304</v>
      </c>
      <c r="E107" s="241" t="s">
        <v>21</v>
      </c>
      <c r="F107" s="242" t="s">
        <v>2581</v>
      </c>
      <c r="G107" s="240"/>
      <c r="H107" s="243">
        <v>30.6</v>
      </c>
      <c r="I107" s="244"/>
      <c r="J107" s="240"/>
      <c r="K107" s="240"/>
      <c r="L107" s="245"/>
      <c r="M107" s="246"/>
      <c r="N107" s="247"/>
      <c r="O107" s="247"/>
      <c r="P107" s="247"/>
      <c r="Q107" s="247"/>
      <c r="R107" s="247"/>
      <c r="S107" s="247"/>
      <c r="T107" s="248"/>
      <c r="AT107" s="249" t="s">
        <v>304</v>
      </c>
      <c r="AU107" s="249" t="s">
        <v>86</v>
      </c>
      <c r="AV107" s="11" t="s">
        <v>86</v>
      </c>
      <c r="AW107" s="11" t="s">
        <v>40</v>
      </c>
      <c r="AX107" s="11" t="s">
        <v>76</v>
      </c>
      <c r="AY107" s="249" t="s">
        <v>273</v>
      </c>
    </row>
    <row r="108" spans="2:51" s="12" customFormat="1" ht="13.5">
      <c r="B108" s="250"/>
      <c r="C108" s="251"/>
      <c r="D108" s="236" t="s">
        <v>304</v>
      </c>
      <c r="E108" s="252" t="s">
        <v>21</v>
      </c>
      <c r="F108" s="253" t="s">
        <v>2017</v>
      </c>
      <c r="G108" s="251"/>
      <c r="H108" s="254">
        <v>98.85</v>
      </c>
      <c r="I108" s="255"/>
      <c r="J108" s="251"/>
      <c r="K108" s="251"/>
      <c r="L108" s="256"/>
      <c r="M108" s="257"/>
      <c r="N108" s="258"/>
      <c r="O108" s="258"/>
      <c r="P108" s="258"/>
      <c r="Q108" s="258"/>
      <c r="R108" s="258"/>
      <c r="S108" s="258"/>
      <c r="T108" s="259"/>
      <c r="AT108" s="260" t="s">
        <v>304</v>
      </c>
      <c r="AU108" s="260" t="s">
        <v>86</v>
      </c>
      <c r="AV108" s="12" t="s">
        <v>280</v>
      </c>
      <c r="AW108" s="12" t="s">
        <v>40</v>
      </c>
      <c r="AX108" s="12" t="s">
        <v>84</v>
      </c>
      <c r="AY108" s="260" t="s">
        <v>273</v>
      </c>
    </row>
    <row r="109" spans="2:65" s="1" customFormat="1" ht="38.25" customHeight="1">
      <c r="B109" s="47"/>
      <c r="C109" s="224" t="s">
        <v>318</v>
      </c>
      <c r="D109" s="224" t="s">
        <v>275</v>
      </c>
      <c r="E109" s="225" t="s">
        <v>2018</v>
      </c>
      <c r="F109" s="226" t="s">
        <v>2019</v>
      </c>
      <c r="G109" s="227" t="s">
        <v>295</v>
      </c>
      <c r="H109" s="228">
        <v>308.6</v>
      </c>
      <c r="I109" s="229"/>
      <c r="J109" s="230">
        <f>ROUND(I109*H109,2)</f>
        <v>0</v>
      </c>
      <c r="K109" s="226" t="s">
        <v>279</v>
      </c>
      <c r="L109" s="73"/>
      <c r="M109" s="231" t="s">
        <v>21</v>
      </c>
      <c r="N109" s="232" t="s">
        <v>47</v>
      </c>
      <c r="O109" s="48"/>
      <c r="P109" s="233">
        <f>O109*H109</f>
        <v>0</v>
      </c>
      <c r="Q109" s="233">
        <v>0</v>
      </c>
      <c r="R109" s="233">
        <f>Q109*H109</f>
        <v>0</v>
      </c>
      <c r="S109" s="233">
        <v>0.29</v>
      </c>
      <c r="T109" s="234">
        <f>S109*H109</f>
        <v>89.494</v>
      </c>
      <c r="AR109" s="24" t="s">
        <v>280</v>
      </c>
      <c r="AT109" s="24" t="s">
        <v>275</v>
      </c>
      <c r="AU109" s="24" t="s">
        <v>86</v>
      </c>
      <c r="AY109" s="24" t="s">
        <v>273</v>
      </c>
      <c r="BE109" s="235">
        <f>IF(N109="základní",J109,0)</f>
        <v>0</v>
      </c>
      <c r="BF109" s="235">
        <f>IF(N109="snížená",J109,0)</f>
        <v>0</v>
      </c>
      <c r="BG109" s="235">
        <f>IF(N109="zákl. přenesená",J109,0)</f>
        <v>0</v>
      </c>
      <c r="BH109" s="235">
        <f>IF(N109="sníž. přenesená",J109,0)</f>
        <v>0</v>
      </c>
      <c r="BI109" s="235">
        <f>IF(N109="nulová",J109,0)</f>
        <v>0</v>
      </c>
      <c r="BJ109" s="24" t="s">
        <v>84</v>
      </c>
      <c r="BK109" s="235">
        <f>ROUND(I109*H109,2)</f>
        <v>0</v>
      </c>
      <c r="BL109" s="24" t="s">
        <v>280</v>
      </c>
      <c r="BM109" s="24" t="s">
        <v>2582</v>
      </c>
    </row>
    <row r="110" spans="2:47" s="1" customFormat="1" ht="13.5">
      <c r="B110" s="47"/>
      <c r="C110" s="75"/>
      <c r="D110" s="236" t="s">
        <v>282</v>
      </c>
      <c r="E110" s="75"/>
      <c r="F110" s="237" t="s">
        <v>2021</v>
      </c>
      <c r="G110" s="75"/>
      <c r="H110" s="75"/>
      <c r="I110" s="194"/>
      <c r="J110" s="75"/>
      <c r="K110" s="75"/>
      <c r="L110" s="73"/>
      <c r="M110" s="238"/>
      <c r="N110" s="48"/>
      <c r="O110" s="48"/>
      <c r="P110" s="48"/>
      <c r="Q110" s="48"/>
      <c r="R110" s="48"/>
      <c r="S110" s="48"/>
      <c r="T110" s="96"/>
      <c r="AT110" s="24" t="s">
        <v>282</v>
      </c>
      <c r="AU110" s="24" t="s">
        <v>86</v>
      </c>
    </row>
    <row r="111" spans="2:51" s="11" customFormat="1" ht="13.5">
      <c r="B111" s="239"/>
      <c r="C111" s="240"/>
      <c r="D111" s="236" t="s">
        <v>304</v>
      </c>
      <c r="E111" s="241" t="s">
        <v>21</v>
      </c>
      <c r="F111" s="242" t="s">
        <v>2583</v>
      </c>
      <c r="G111" s="240"/>
      <c r="H111" s="243">
        <v>22</v>
      </c>
      <c r="I111" s="244"/>
      <c r="J111" s="240"/>
      <c r="K111" s="240"/>
      <c r="L111" s="245"/>
      <c r="M111" s="246"/>
      <c r="N111" s="247"/>
      <c r="O111" s="247"/>
      <c r="P111" s="247"/>
      <c r="Q111" s="247"/>
      <c r="R111" s="247"/>
      <c r="S111" s="247"/>
      <c r="T111" s="248"/>
      <c r="AT111" s="249" t="s">
        <v>304</v>
      </c>
      <c r="AU111" s="249" t="s">
        <v>86</v>
      </c>
      <c r="AV111" s="11" t="s">
        <v>86</v>
      </c>
      <c r="AW111" s="11" t="s">
        <v>40</v>
      </c>
      <c r="AX111" s="11" t="s">
        <v>76</v>
      </c>
      <c r="AY111" s="249" t="s">
        <v>273</v>
      </c>
    </row>
    <row r="112" spans="2:51" s="11" customFormat="1" ht="13.5">
      <c r="B112" s="239"/>
      <c r="C112" s="240"/>
      <c r="D112" s="236" t="s">
        <v>304</v>
      </c>
      <c r="E112" s="241" t="s">
        <v>21</v>
      </c>
      <c r="F112" s="242" t="s">
        <v>2584</v>
      </c>
      <c r="G112" s="240"/>
      <c r="H112" s="243">
        <v>48</v>
      </c>
      <c r="I112" s="244"/>
      <c r="J112" s="240"/>
      <c r="K112" s="240"/>
      <c r="L112" s="245"/>
      <c r="M112" s="246"/>
      <c r="N112" s="247"/>
      <c r="O112" s="247"/>
      <c r="P112" s="247"/>
      <c r="Q112" s="247"/>
      <c r="R112" s="247"/>
      <c r="S112" s="247"/>
      <c r="T112" s="248"/>
      <c r="AT112" s="249" t="s">
        <v>304</v>
      </c>
      <c r="AU112" s="249" t="s">
        <v>86</v>
      </c>
      <c r="AV112" s="11" t="s">
        <v>86</v>
      </c>
      <c r="AW112" s="11" t="s">
        <v>40</v>
      </c>
      <c r="AX112" s="11" t="s">
        <v>76</v>
      </c>
      <c r="AY112" s="249" t="s">
        <v>273</v>
      </c>
    </row>
    <row r="113" spans="2:51" s="11" customFormat="1" ht="13.5">
      <c r="B113" s="239"/>
      <c r="C113" s="240"/>
      <c r="D113" s="236" t="s">
        <v>304</v>
      </c>
      <c r="E113" s="241" t="s">
        <v>21</v>
      </c>
      <c r="F113" s="242" t="s">
        <v>2585</v>
      </c>
      <c r="G113" s="240"/>
      <c r="H113" s="243">
        <v>8</v>
      </c>
      <c r="I113" s="244"/>
      <c r="J113" s="240"/>
      <c r="K113" s="240"/>
      <c r="L113" s="245"/>
      <c r="M113" s="246"/>
      <c r="N113" s="247"/>
      <c r="O113" s="247"/>
      <c r="P113" s="247"/>
      <c r="Q113" s="247"/>
      <c r="R113" s="247"/>
      <c r="S113" s="247"/>
      <c r="T113" s="248"/>
      <c r="AT113" s="249" t="s">
        <v>304</v>
      </c>
      <c r="AU113" s="249" t="s">
        <v>86</v>
      </c>
      <c r="AV113" s="11" t="s">
        <v>86</v>
      </c>
      <c r="AW113" s="11" t="s">
        <v>40</v>
      </c>
      <c r="AX113" s="11" t="s">
        <v>76</v>
      </c>
      <c r="AY113" s="249" t="s">
        <v>273</v>
      </c>
    </row>
    <row r="114" spans="2:51" s="11" customFormat="1" ht="13.5">
      <c r="B114" s="239"/>
      <c r="C114" s="240"/>
      <c r="D114" s="236" t="s">
        <v>304</v>
      </c>
      <c r="E114" s="241" t="s">
        <v>21</v>
      </c>
      <c r="F114" s="242" t="s">
        <v>2586</v>
      </c>
      <c r="G114" s="240"/>
      <c r="H114" s="243">
        <v>162</v>
      </c>
      <c r="I114" s="244"/>
      <c r="J114" s="240"/>
      <c r="K114" s="240"/>
      <c r="L114" s="245"/>
      <c r="M114" s="246"/>
      <c r="N114" s="247"/>
      <c r="O114" s="247"/>
      <c r="P114" s="247"/>
      <c r="Q114" s="247"/>
      <c r="R114" s="247"/>
      <c r="S114" s="247"/>
      <c r="T114" s="248"/>
      <c r="AT114" s="249" t="s">
        <v>304</v>
      </c>
      <c r="AU114" s="249" t="s">
        <v>86</v>
      </c>
      <c r="AV114" s="11" t="s">
        <v>86</v>
      </c>
      <c r="AW114" s="11" t="s">
        <v>40</v>
      </c>
      <c r="AX114" s="11" t="s">
        <v>76</v>
      </c>
      <c r="AY114" s="249" t="s">
        <v>273</v>
      </c>
    </row>
    <row r="115" spans="2:51" s="11" customFormat="1" ht="13.5">
      <c r="B115" s="239"/>
      <c r="C115" s="240"/>
      <c r="D115" s="236" t="s">
        <v>304</v>
      </c>
      <c r="E115" s="241" t="s">
        <v>21</v>
      </c>
      <c r="F115" s="242" t="s">
        <v>2587</v>
      </c>
      <c r="G115" s="240"/>
      <c r="H115" s="243">
        <v>26.4</v>
      </c>
      <c r="I115" s="244"/>
      <c r="J115" s="240"/>
      <c r="K115" s="240"/>
      <c r="L115" s="245"/>
      <c r="M115" s="246"/>
      <c r="N115" s="247"/>
      <c r="O115" s="247"/>
      <c r="P115" s="247"/>
      <c r="Q115" s="247"/>
      <c r="R115" s="247"/>
      <c r="S115" s="247"/>
      <c r="T115" s="248"/>
      <c r="AT115" s="249" t="s">
        <v>304</v>
      </c>
      <c r="AU115" s="249" t="s">
        <v>86</v>
      </c>
      <c r="AV115" s="11" t="s">
        <v>86</v>
      </c>
      <c r="AW115" s="11" t="s">
        <v>40</v>
      </c>
      <c r="AX115" s="11" t="s">
        <v>76</v>
      </c>
      <c r="AY115" s="249" t="s">
        <v>273</v>
      </c>
    </row>
    <row r="116" spans="2:51" s="14" customFormat="1" ht="13.5">
      <c r="B116" s="281"/>
      <c r="C116" s="282"/>
      <c r="D116" s="236" t="s">
        <v>304</v>
      </c>
      <c r="E116" s="283" t="s">
        <v>21</v>
      </c>
      <c r="F116" s="284" t="s">
        <v>2024</v>
      </c>
      <c r="G116" s="282"/>
      <c r="H116" s="285">
        <v>266.4</v>
      </c>
      <c r="I116" s="286"/>
      <c r="J116" s="282"/>
      <c r="K116" s="282"/>
      <c r="L116" s="287"/>
      <c r="M116" s="288"/>
      <c r="N116" s="289"/>
      <c r="O116" s="289"/>
      <c r="P116" s="289"/>
      <c r="Q116" s="289"/>
      <c r="R116" s="289"/>
      <c r="S116" s="289"/>
      <c r="T116" s="290"/>
      <c r="AT116" s="291" t="s">
        <v>304</v>
      </c>
      <c r="AU116" s="291" t="s">
        <v>86</v>
      </c>
      <c r="AV116" s="14" t="s">
        <v>288</v>
      </c>
      <c r="AW116" s="14" t="s">
        <v>40</v>
      </c>
      <c r="AX116" s="14" t="s">
        <v>76</v>
      </c>
      <c r="AY116" s="291" t="s">
        <v>273</v>
      </c>
    </row>
    <row r="117" spans="2:51" s="11" customFormat="1" ht="13.5">
      <c r="B117" s="239"/>
      <c r="C117" s="240"/>
      <c r="D117" s="236" t="s">
        <v>304</v>
      </c>
      <c r="E117" s="241" t="s">
        <v>21</v>
      </c>
      <c r="F117" s="242" t="s">
        <v>2588</v>
      </c>
      <c r="G117" s="240"/>
      <c r="H117" s="243">
        <v>4.8</v>
      </c>
      <c r="I117" s="244"/>
      <c r="J117" s="240"/>
      <c r="K117" s="240"/>
      <c r="L117" s="245"/>
      <c r="M117" s="246"/>
      <c r="N117" s="247"/>
      <c r="O117" s="247"/>
      <c r="P117" s="247"/>
      <c r="Q117" s="247"/>
      <c r="R117" s="247"/>
      <c r="S117" s="247"/>
      <c r="T117" s="248"/>
      <c r="AT117" s="249" t="s">
        <v>304</v>
      </c>
      <c r="AU117" s="249" t="s">
        <v>86</v>
      </c>
      <c r="AV117" s="11" t="s">
        <v>86</v>
      </c>
      <c r="AW117" s="11" t="s">
        <v>40</v>
      </c>
      <c r="AX117" s="11" t="s">
        <v>76</v>
      </c>
      <c r="AY117" s="249" t="s">
        <v>273</v>
      </c>
    </row>
    <row r="118" spans="2:51" s="14" customFormat="1" ht="13.5">
      <c r="B118" s="281"/>
      <c r="C118" s="282"/>
      <c r="D118" s="236" t="s">
        <v>304</v>
      </c>
      <c r="E118" s="283" t="s">
        <v>21</v>
      </c>
      <c r="F118" s="284" t="s">
        <v>2589</v>
      </c>
      <c r="G118" s="282"/>
      <c r="H118" s="285">
        <v>4.8</v>
      </c>
      <c r="I118" s="286"/>
      <c r="J118" s="282"/>
      <c r="K118" s="282"/>
      <c r="L118" s="287"/>
      <c r="M118" s="288"/>
      <c r="N118" s="289"/>
      <c r="O118" s="289"/>
      <c r="P118" s="289"/>
      <c r="Q118" s="289"/>
      <c r="R118" s="289"/>
      <c r="S118" s="289"/>
      <c r="T118" s="290"/>
      <c r="AT118" s="291" t="s">
        <v>304</v>
      </c>
      <c r="AU118" s="291" t="s">
        <v>86</v>
      </c>
      <c r="AV118" s="14" t="s">
        <v>288</v>
      </c>
      <c r="AW118" s="14" t="s">
        <v>40</v>
      </c>
      <c r="AX118" s="14" t="s">
        <v>76</v>
      </c>
      <c r="AY118" s="291" t="s">
        <v>273</v>
      </c>
    </row>
    <row r="119" spans="2:51" s="11" customFormat="1" ht="13.5">
      <c r="B119" s="239"/>
      <c r="C119" s="240"/>
      <c r="D119" s="236" t="s">
        <v>304</v>
      </c>
      <c r="E119" s="241" t="s">
        <v>21</v>
      </c>
      <c r="F119" s="242" t="s">
        <v>2590</v>
      </c>
      <c r="G119" s="240"/>
      <c r="H119" s="243">
        <v>23</v>
      </c>
      <c r="I119" s="244"/>
      <c r="J119" s="240"/>
      <c r="K119" s="240"/>
      <c r="L119" s="245"/>
      <c r="M119" s="246"/>
      <c r="N119" s="247"/>
      <c r="O119" s="247"/>
      <c r="P119" s="247"/>
      <c r="Q119" s="247"/>
      <c r="R119" s="247"/>
      <c r="S119" s="247"/>
      <c r="T119" s="248"/>
      <c r="AT119" s="249" t="s">
        <v>304</v>
      </c>
      <c r="AU119" s="249" t="s">
        <v>86</v>
      </c>
      <c r="AV119" s="11" t="s">
        <v>86</v>
      </c>
      <c r="AW119" s="11" t="s">
        <v>40</v>
      </c>
      <c r="AX119" s="11" t="s">
        <v>76</v>
      </c>
      <c r="AY119" s="249" t="s">
        <v>273</v>
      </c>
    </row>
    <row r="120" spans="2:51" s="11" customFormat="1" ht="13.5">
      <c r="B120" s="239"/>
      <c r="C120" s="240"/>
      <c r="D120" s="236" t="s">
        <v>304</v>
      </c>
      <c r="E120" s="241" t="s">
        <v>21</v>
      </c>
      <c r="F120" s="242" t="s">
        <v>2591</v>
      </c>
      <c r="G120" s="240"/>
      <c r="H120" s="243">
        <v>2.4</v>
      </c>
      <c r="I120" s="244"/>
      <c r="J120" s="240"/>
      <c r="K120" s="240"/>
      <c r="L120" s="245"/>
      <c r="M120" s="246"/>
      <c r="N120" s="247"/>
      <c r="O120" s="247"/>
      <c r="P120" s="247"/>
      <c r="Q120" s="247"/>
      <c r="R120" s="247"/>
      <c r="S120" s="247"/>
      <c r="T120" s="248"/>
      <c r="AT120" s="249" t="s">
        <v>304</v>
      </c>
      <c r="AU120" s="249" t="s">
        <v>86</v>
      </c>
      <c r="AV120" s="11" t="s">
        <v>86</v>
      </c>
      <c r="AW120" s="11" t="s">
        <v>40</v>
      </c>
      <c r="AX120" s="11" t="s">
        <v>76</v>
      </c>
      <c r="AY120" s="249" t="s">
        <v>273</v>
      </c>
    </row>
    <row r="121" spans="2:51" s="11" customFormat="1" ht="13.5">
      <c r="B121" s="239"/>
      <c r="C121" s="240"/>
      <c r="D121" s="236" t="s">
        <v>304</v>
      </c>
      <c r="E121" s="241" t="s">
        <v>21</v>
      </c>
      <c r="F121" s="242" t="s">
        <v>2592</v>
      </c>
      <c r="G121" s="240"/>
      <c r="H121" s="243">
        <v>10.2</v>
      </c>
      <c r="I121" s="244"/>
      <c r="J121" s="240"/>
      <c r="K121" s="240"/>
      <c r="L121" s="245"/>
      <c r="M121" s="246"/>
      <c r="N121" s="247"/>
      <c r="O121" s="247"/>
      <c r="P121" s="247"/>
      <c r="Q121" s="247"/>
      <c r="R121" s="247"/>
      <c r="S121" s="247"/>
      <c r="T121" s="248"/>
      <c r="AT121" s="249" t="s">
        <v>304</v>
      </c>
      <c r="AU121" s="249" t="s">
        <v>86</v>
      </c>
      <c r="AV121" s="11" t="s">
        <v>86</v>
      </c>
      <c r="AW121" s="11" t="s">
        <v>40</v>
      </c>
      <c r="AX121" s="11" t="s">
        <v>76</v>
      </c>
      <c r="AY121" s="249" t="s">
        <v>273</v>
      </c>
    </row>
    <row r="122" spans="2:51" s="11" customFormat="1" ht="13.5">
      <c r="B122" s="239"/>
      <c r="C122" s="240"/>
      <c r="D122" s="236" t="s">
        <v>304</v>
      </c>
      <c r="E122" s="241" t="s">
        <v>21</v>
      </c>
      <c r="F122" s="242" t="s">
        <v>2593</v>
      </c>
      <c r="G122" s="240"/>
      <c r="H122" s="243">
        <v>1.8</v>
      </c>
      <c r="I122" s="244"/>
      <c r="J122" s="240"/>
      <c r="K122" s="240"/>
      <c r="L122" s="245"/>
      <c r="M122" s="246"/>
      <c r="N122" s="247"/>
      <c r="O122" s="247"/>
      <c r="P122" s="247"/>
      <c r="Q122" s="247"/>
      <c r="R122" s="247"/>
      <c r="S122" s="247"/>
      <c r="T122" s="248"/>
      <c r="AT122" s="249" t="s">
        <v>304</v>
      </c>
      <c r="AU122" s="249" t="s">
        <v>86</v>
      </c>
      <c r="AV122" s="11" t="s">
        <v>86</v>
      </c>
      <c r="AW122" s="11" t="s">
        <v>40</v>
      </c>
      <c r="AX122" s="11" t="s">
        <v>76</v>
      </c>
      <c r="AY122" s="249" t="s">
        <v>273</v>
      </c>
    </row>
    <row r="123" spans="2:51" s="14" customFormat="1" ht="13.5">
      <c r="B123" s="281"/>
      <c r="C123" s="282"/>
      <c r="D123" s="236" t="s">
        <v>304</v>
      </c>
      <c r="E123" s="283" t="s">
        <v>21</v>
      </c>
      <c r="F123" s="284" t="s">
        <v>2026</v>
      </c>
      <c r="G123" s="282"/>
      <c r="H123" s="285">
        <v>37.4</v>
      </c>
      <c r="I123" s="286"/>
      <c r="J123" s="282"/>
      <c r="K123" s="282"/>
      <c r="L123" s="287"/>
      <c r="M123" s="288"/>
      <c r="N123" s="289"/>
      <c r="O123" s="289"/>
      <c r="P123" s="289"/>
      <c r="Q123" s="289"/>
      <c r="R123" s="289"/>
      <c r="S123" s="289"/>
      <c r="T123" s="290"/>
      <c r="AT123" s="291" t="s">
        <v>304</v>
      </c>
      <c r="AU123" s="291" t="s">
        <v>86</v>
      </c>
      <c r="AV123" s="14" t="s">
        <v>288</v>
      </c>
      <c r="AW123" s="14" t="s">
        <v>40</v>
      </c>
      <c r="AX123" s="14" t="s">
        <v>76</v>
      </c>
      <c r="AY123" s="291" t="s">
        <v>273</v>
      </c>
    </row>
    <row r="124" spans="2:51" s="12" customFormat="1" ht="13.5">
      <c r="B124" s="250"/>
      <c r="C124" s="251"/>
      <c r="D124" s="236" t="s">
        <v>304</v>
      </c>
      <c r="E124" s="252" t="s">
        <v>21</v>
      </c>
      <c r="F124" s="253" t="s">
        <v>338</v>
      </c>
      <c r="G124" s="251"/>
      <c r="H124" s="254">
        <v>308.6</v>
      </c>
      <c r="I124" s="255"/>
      <c r="J124" s="251"/>
      <c r="K124" s="251"/>
      <c r="L124" s="256"/>
      <c r="M124" s="257"/>
      <c r="N124" s="258"/>
      <c r="O124" s="258"/>
      <c r="P124" s="258"/>
      <c r="Q124" s="258"/>
      <c r="R124" s="258"/>
      <c r="S124" s="258"/>
      <c r="T124" s="259"/>
      <c r="AT124" s="260" t="s">
        <v>304</v>
      </c>
      <c r="AU124" s="260" t="s">
        <v>86</v>
      </c>
      <c r="AV124" s="12" t="s">
        <v>280</v>
      </c>
      <c r="AW124" s="12" t="s">
        <v>40</v>
      </c>
      <c r="AX124" s="12" t="s">
        <v>84</v>
      </c>
      <c r="AY124" s="260" t="s">
        <v>273</v>
      </c>
    </row>
    <row r="125" spans="2:65" s="1" customFormat="1" ht="38.25" customHeight="1">
      <c r="B125" s="47"/>
      <c r="C125" s="224" t="s">
        <v>323</v>
      </c>
      <c r="D125" s="224" t="s">
        <v>275</v>
      </c>
      <c r="E125" s="225" t="s">
        <v>2027</v>
      </c>
      <c r="F125" s="226" t="s">
        <v>2028</v>
      </c>
      <c r="G125" s="227" t="s">
        <v>295</v>
      </c>
      <c r="H125" s="228">
        <v>266.4</v>
      </c>
      <c r="I125" s="229"/>
      <c r="J125" s="230">
        <f>ROUND(I125*H125,2)</f>
        <v>0</v>
      </c>
      <c r="K125" s="226" t="s">
        <v>279</v>
      </c>
      <c r="L125" s="73"/>
      <c r="M125" s="231" t="s">
        <v>21</v>
      </c>
      <c r="N125" s="232" t="s">
        <v>47</v>
      </c>
      <c r="O125" s="48"/>
      <c r="P125" s="233">
        <f>O125*H125</f>
        <v>0</v>
      </c>
      <c r="Q125" s="233">
        <v>0</v>
      </c>
      <c r="R125" s="233">
        <f>Q125*H125</f>
        <v>0</v>
      </c>
      <c r="S125" s="233">
        <v>0.325</v>
      </c>
      <c r="T125" s="234">
        <f>S125*H125</f>
        <v>86.58</v>
      </c>
      <c r="AR125" s="24" t="s">
        <v>280</v>
      </c>
      <c r="AT125" s="24" t="s">
        <v>275</v>
      </c>
      <c r="AU125" s="24" t="s">
        <v>86</v>
      </c>
      <c r="AY125" s="24" t="s">
        <v>273</v>
      </c>
      <c r="BE125" s="235">
        <f>IF(N125="základní",J125,0)</f>
        <v>0</v>
      </c>
      <c r="BF125" s="235">
        <f>IF(N125="snížená",J125,0)</f>
        <v>0</v>
      </c>
      <c r="BG125" s="235">
        <f>IF(N125="zákl. přenesená",J125,0)</f>
        <v>0</v>
      </c>
      <c r="BH125" s="235">
        <f>IF(N125="sníž. přenesená",J125,0)</f>
        <v>0</v>
      </c>
      <c r="BI125" s="235">
        <f>IF(N125="nulová",J125,0)</f>
        <v>0</v>
      </c>
      <c r="BJ125" s="24" t="s">
        <v>84</v>
      </c>
      <c r="BK125" s="235">
        <f>ROUND(I125*H125,2)</f>
        <v>0</v>
      </c>
      <c r="BL125" s="24" t="s">
        <v>280</v>
      </c>
      <c r="BM125" s="24" t="s">
        <v>2594</v>
      </c>
    </row>
    <row r="126" spans="2:47" s="1" customFormat="1" ht="13.5">
      <c r="B126" s="47"/>
      <c r="C126" s="75"/>
      <c r="D126" s="236" t="s">
        <v>282</v>
      </c>
      <c r="E126" s="75"/>
      <c r="F126" s="237" t="s">
        <v>2021</v>
      </c>
      <c r="G126" s="75"/>
      <c r="H126" s="75"/>
      <c r="I126" s="194"/>
      <c r="J126" s="75"/>
      <c r="K126" s="75"/>
      <c r="L126" s="73"/>
      <c r="M126" s="238"/>
      <c r="N126" s="48"/>
      <c r="O126" s="48"/>
      <c r="P126" s="48"/>
      <c r="Q126" s="48"/>
      <c r="R126" s="48"/>
      <c r="S126" s="48"/>
      <c r="T126" s="96"/>
      <c r="AT126" s="24" t="s">
        <v>282</v>
      </c>
      <c r="AU126" s="24" t="s">
        <v>86</v>
      </c>
    </row>
    <row r="127" spans="2:51" s="11" customFormat="1" ht="13.5">
      <c r="B127" s="239"/>
      <c r="C127" s="240"/>
      <c r="D127" s="236" t="s">
        <v>304</v>
      </c>
      <c r="E127" s="241" t="s">
        <v>21</v>
      </c>
      <c r="F127" s="242" t="s">
        <v>2583</v>
      </c>
      <c r="G127" s="240"/>
      <c r="H127" s="243">
        <v>22</v>
      </c>
      <c r="I127" s="244"/>
      <c r="J127" s="240"/>
      <c r="K127" s="240"/>
      <c r="L127" s="245"/>
      <c r="M127" s="246"/>
      <c r="N127" s="247"/>
      <c r="O127" s="247"/>
      <c r="P127" s="247"/>
      <c r="Q127" s="247"/>
      <c r="R127" s="247"/>
      <c r="S127" s="247"/>
      <c r="T127" s="248"/>
      <c r="AT127" s="249" t="s">
        <v>304</v>
      </c>
      <c r="AU127" s="249" t="s">
        <v>86</v>
      </c>
      <c r="AV127" s="11" t="s">
        <v>86</v>
      </c>
      <c r="AW127" s="11" t="s">
        <v>40</v>
      </c>
      <c r="AX127" s="11" t="s">
        <v>76</v>
      </c>
      <c r="AY127" s="249" t="s">
        <v>273</v>
      </c>
    </row>
    <row r="128" spans="2:51" s="11" customFormat="1" ht="13.5">
      <c r="B128" s="239"/>
      <c r="C128" s="240"/>
      <c r="D128" s="236" t="s">
        <v>304</v>
      </c>
      <c r="E128" s="241" t="s">
        <v>21</v>
      </c>
      <c r="F128" s="242" t="s">
        <v>2584</v>
      </c>
      <c r="G128" s="240"/>
      <c r="H128" s="243">
        <v>48</v>
      </c>
      <c r="I128" s="244"/>
      <c r="J128" s="240"/>
      <c r="K128" s="240"/>
      <c r="L128" s="245"/>
      <c r="M128" s="246"/>
      <c r="N128" s="247"/>
      <c r="O128" s="247"/>
      <c r="P128" s="247"/>
      <c r="Q128" s="247"/>
      <c r="R128" s="247"/>
      <c r="S128" s="247"/>
      <c r="T128" s="248"/>
      <c r="AT128" s="249" t="s">
        <v>304</v>
      </c>
      <c r="AU128" s="249" t="s">
        <v>86</v>
      </c>
      <c r="AV128" s="11" t="s">
        <v>86</v>
      </c>
      <c r="AW128" s="11" t="s">
        <v>40</v>
      </c>
      <c r="AX128" s="11" t="s">
        <v>76</v>
      </c>
      <c r="AY128" s="249" t="s">
        <v>273</v>
      </c>
    </row>
    <row r="129" spans="2:51" s="11" customFormat="1" ht="13.5">
      <c r="B129" s="239"/>
      <c r="C129" s="240"/>
      <c r="D129" s="236" t="s">
        <v>304</v>
      </c>
      <c r="E129" s="241" t="s">
        <v>21</v>
      </c>
      <c r="F129" s="242" t="s">
        <v>2585</v>
      </c>
      <c r="G129" s="240"/>
      <c r="H129" s="243">
        <v>8</v>
      </c>
      <c r="I129" s="244"/>
      <c r="J129" s="240"/>
      <c r="K129" s="240"/>
      <c r="L129" s="245"/>
      <c r="M129" s="246"/>
      <c r="N129" s="247"/>
      <c r="O129" s="247"/>
      <c r="P129" s="247"/>
      <c r="Q129" s="247"/>
      <c r="R129" s="247"/>
      <c r="S129" s="247"/>
      <c r="T129" s="248"/>
      <c r="AT129" s="249" t="s">
        <v>304</v>
      </c>
      <c r="AU129" s="249" t="s">
        <v>86</v>
      </c>
      <c r="AV129" s="11" t="s">
        <v>86</v>
      </c>
      <c r="AW129" s="11" t="s">
        <v>40</v>
      </c>
      <c r="AX129" s="11" t="s">
        <v>76</v>
      </c>
      <c r="AY129" s="249" t="s">
        <v>273</v>
      </c>
    </row>
    <row r="130" spans="2:51" s="11" customFormat="1" ht="13.5">
      <c r="B130" s="239"/>
      <c r="C130" s="240"/>
      <c r="D130" s="236" t="s">
        <v>304</v>
      </c>
      <c r="E130" s="241" t="s">
        <v>21</v>
      </c>
      <c r="F130" s="242" t="s">
        <v>2586</v>
      </c>
      <c r="G130" s="240"/>
      <c r="H130" s="243">
        <v>162</v>
      </c>
      <c r="I130" s="244"/>
      <c r="J130" s="240"/>
      <c r="K130" s="240"/>
      <c r="L130" s="245"/>
      <c r="M130" s="246"/>
      <c r="N130" s="247"/>
      <c r="O130" s="247"/>
      <c r="P130" s="247"/>
      <c r="Q130" s="247"/>
      <c r="R130" s="247"/>
      <c r="S130" s="247"/>
      <c r="T130" s="248"/>
      <c r="AT130" s="249" t="s">
        <v>304</v>
      </c>
      <c r="AU130" s="249" t="s">
        <v>86</v>
      </c>
      <c r="AV130" s="11" t="s">
        <v>86</v>
      </c>
      <c r="AW130" s="11" t="s">
        <v>40</v>
      </c>
      <c r="AX130" s="11" t="s">
        <v>76</v>
      </c>
      <c r="AY130" s="249" t="s">
        <v>273</v>
      </c>
    </row>
    <row r="131" spans="2:51" s="11" customFormat="1" ht="13.5">
      <c r="B131" s="239"/>
      <c r="C131" s="240"/>
      <c r="D131" s="236" t="s">
        <v>304</v>
      </c>
      <c r="E131" s="241" t="s">
        <v>21</v>
      </c>
      <c r="F131" s="242" t="s">
        <v>2587</v>
      </c>
      <c r="G131" s="240"/>
      <c r="H131" s="243">
        <v>26.4</v>
      </c>
      <c r="I131" s="244"/>
      <c r="J131" s="240"/>
      <c r="K131" s="240"/>
      <c r="L131" s="245"/>
      <c r="M131" s="246"/>
      <c r="N131" s="247"/>
      <c r="O131" s="247"/>
      <c r="P131" s="247"/>
      <c r="Q131" s="247"/>
      <c r="R131" s="247"/>
      <c r="S131" s="247"/>
      <c r="T131" s="248"/>
      <c r="AT131" s="249" t="s">
        <v>304</v>
      </c>
      <c r="AU131" s="249" t="s">
        <v>86</v>
      </c>
      <c r="AV131" s="11" t="s">
        <v>86</v>
      </c>
      <c r="AW131" s="11" t="s">
        <v>40</v>
      </c>
      <c r="AX131" s="11" t="s">
        <v>76</v>
      </c>
      <c r="AY131" s="249" t="s">
        <v>273</v>
      </c>
    </row>
    <row r="132" spans="2:51" s="14" customFormat="1" ht="13.5">
      <c r="B132" s="281"/>
      <c r="C132" s="282"/>
      <c r="D132" s="236" t="s">
        <v>304</v>
      </c>
      <c r="E132" s="283" t="s">
        <v>21</v>
      </c>
      <c r="F132" s="284" t="s">
        <v>2024</v>
      </c>
      <c r="G132" s="282"/>
      <c r="H132" s="285">
        <v>266.4</v>
      </c>
      <c r="I132" s="286"/>
      <c r="J132" s="282"/>
      <c r="K132" s="282"/>
      <c r="L132" s="287"/>
      <c r="M132" s="288"/>
      <c r="N132" s="289"/>
      <c r="O132" s="289"/>
      <c r="P132" s="289"/>
      <c r="Q132" s="289"/>
      <c r="R132" s="289"/>
      <c r="S132" s="289"/>
      <c r="T132" s="290"/>
      <c r="AT132" s="291" t="s">
        <v>304</v>
      </c>
      <c r="AU132" s="291" t="s">
        <v>86</v>
      </c>
      <c r="AV132" s="14" t="s">
        <v>288</v>
      </c>
      <c r="AW132" s="14" t="s">
        <v>40</v>
      </c>
      <c r="AX132" s="14" t="s">
        <v>76</v>
      </c>
      <c r="AY132" s="291" t="s">
        <v>273</v>
      </c>
    </row>
    <row r="133" spans="2:51" s="12" customFormat="1" ht="13.5">
      <c r="B133" s="250"/>
      <c r="C133" s="251"/>
      <c r="D133" s="236" t="s">
        <v>304</v>
      </c>
      <c r="E133" s="252" t="s">
        <v>21</v>
      </c>
      <c r="F133" s="253" t="s">
        <v>338</v>
      </c>
      <c r="G133" s="251"/>
      <c r="H133" s="254">
        <v>266.4</v>
      </c>
      <c r="I133" s="255"/>
      <c r="J133" s="251"/>
      <c r="K133" s="251"/>
      <c r="L133" s="256"/>
      <c r="M133" s="257"/>
      <c r="N133" s="258"/>
      <c r="O133" s="258"/>
      <c r="P133" s="258"/>
      <c r="Q133" s="258"/>
      <c r="R133" s="258"/>
      <c r="S133" s="258"/>
      <c r="T133" s="259"/>
      <c r="AT133" s="260" t="s">
        <v>304</v>
      </c>
      <c r="AU133" s="260" t="s">
        <v>86</v>
      </c>
      <c r="AV133" s="12" t="s">
        <v>280</v>
      </c>
      <c r="AW133" s="12" t="s">
        <v>40</v>
      </c>
      <c r="AX133" s="12" t="s">
        <v>84</v>
      </c>
      <c r="AY133" s="260" t="s">
        <v>273</v>
      </c>
    </row>
    <row r="134" spans="2:65" s="1" customFormat="1" ht="38.25" customHeight="1">
      <c r="B134" s="47"/>
      <c r="C134" s="224" t="s">
        <v>329</v>
      </c>
      <c r="D134" s="224" t="s">
        <v>275</v>
      </c>
      <c r="E134" s="225" t="s">
        <v>2030</v>
      </c>
      <c r="F134" s="226" t="s">
        <v>2031</v>
      </c>
      <c r="G134" s="227" t="s">
        <v>295</v>
      </c>
      <c r="H134" s="228">
        <v>684.2</v>
      </c>
      <c r="I134" s="229"/>
      <c r="J134" s="230">
        <f>ROUND(I134*H134,2)</f>
        <v>0</v>
      </c>
      <c r="K134" s="226" t="s">
        <v>279</v>
      </c>
      <c r="L134" s="73"/>
      <c r="M134" s="231" t="s">
        <v>21</v>
      </c>
      <c r="N134" s="232" t="s">
        <v>47</v>
      </c>
      <c r="O134" s="48"/>
      <c r="P134" s="233">
        <f>O134*H134</f>
        <v>0</v>
      </c>
      <c r="Q134" s="233">
        <v>7E-05</v>
      </c>
      <c r="R134" s="233">
        <f>Q134*H134</f>
        <v>0.047894</v>
      </c>
      <c r="S134" s="233">
        <v>0.128</v>
      </c>
      <c r="T134" s="234">
        <f>S134*H134</f>
        <v>87.5776</v>
      </c>
      <c r="AR134" s="24" t="s">
        <v>280</v>
      </c>
      <c r="AT134" s="24" t="s">
        <v>275</v>
      </c>
      <c r="AU134" s="24" t="s">
        <v>86</v>
      </c>
      <c r="AY134" s="24" t="s">
        <v>273</v>
      </c>
      <c r="BE134" s="235">
        <f>IF(N134="základní",J134,0)</f>
        <v>0</v>
      </c>
      <c r="BF134" s="235">
        <f>IF(N134="snížená",J134,0)</f>
        <v>0</v>
      </c>
      <c r="BG134" s="235">
        <f>IF(N134="zákl. přenesená",J134,0)</f>
        <v>0</v>
      </c>
      <c r="BH134" s="235">
        <f>IF(N134="sníž. přenesená",J134,0)</f>
        <v>0</v>
      </c>
      <c r="BI134" s="235">
        <f>IF(N134="nulová",J134,0)</f>
        <v>0</v>
      </c>
      <c r="BJ134" s="24" t="s">
        <v>84</v>
      </c>
      <c r="BK134" s="235">
        <f>ROUND(I134*H134,2)</f>
        <v>0</v>
      </c>
      <c r="BL134" s="24" t="s">
        <v>280</v>
      </c>
      <c r="BM134" s="24" t="s">
        <v>2595</v>
      </c>
    </row>
    <row r="135" spans="2:47" s="1" customFormat="1" ht="13.5">
      <c r="B135" s="47"/>
      <c r="C135" s="75"/>
      <c r="D135" s="236" t="s">
        <v>282</v>
      </c>
      <c r="E135" s="75"/>
      <c r="F135" s="237" t="s">
        <v>2033</v>
      </c>
      <c r="G135" s="75"/>
      <c r="H135" s="75"/>
      <c r="I135" s="194"/>
      <c r="J135" s="75"/>
      <c r="K135" s="75"/>
      <c r="L135" s="73"/>
      <c r="M135" s="238"/>
      <c r="N135" s="48"/>
      <c r="O135" s="48"/>
      <c r="P135" s="48"/>
      <c r="Q135" s="48"/>
      <c r="R135" s="48"/>
      <c r="S135" s="48"/>
      <c r="T135" s="96"/>
      <c r="AT135" s="24" t="s">
        <v>282</v>
      </c>
      <c r="AU135" s="24" t="s">
        <v>86</v>
      </c>
    </row>
    <row r="136" spans="2:51" s="11" customFormat="1" ht="13.5">
      <c r="B136" s="239"/>
      <c r="C136" s="240"/>
      <c r="D136" s="236" t="s">
        <v>304</v>
      </c>
      <c r="E136" s="241" t="s">
        <v>21</v>
      </c>
      <c r="F136" s="242" t="s">
        <v>2596</v>
      </c>
      <c r="G136" s="240"/>
      <c r="H136" s="243">
        <v>31.5</v>
      </c>
      <c r="I136" s="244"/>
      <c r="J136" s="240"/>
      <c r="K136" s="240"/>
      <c r="L136" s="245"/>
      <c r="M136" s="246"/>
      <c r="N136" s="247"/>
      <c r="O136" s="247"/>
      <c r="P136" s="247"/>
      <c r="Q136" s="247"/>
      <c r="R136" s="247"/>
      <c r="S136" s="247"/>
      <c r="T136" s="248"/>
      <c r="AT136" s="249" t="s">
        <v>304</v>
      </c>
      <c r="AU136" s="249" t="s">
        <v>86</v>
      </c>
      <c r="AV136" s="11" t="s">
        <v>86</v>
      </c>
      <c r="AW136" s="11" t="s">
        <v>40</v>
      </c>
      <c r="AX136" s="11" t="s">
        <v>76</v>
      </c>
      <c r="AY136" s="249" t="s">
        <v>273</v>
      </c>
    </row>
    <row r="137" spans="2:51" s="11" customFormat="1" ht="13.5">
      <c r="B137" s="239"/>
      <c r="C137" s="240"/>
      <c r="D137" s="236" t="s">
        <v>304</v>
      </c>
      <c r="E137" s="241" t="s">
        <v>21</v>
      </c>
      <c r="F137" s="242" t="s">
        <v>2597</v>
      </c>
      <c r="G137" s="240"/>
      <c r="H137" s="243">
        <v>61.25</v>
      </c>
      <c r="I137" s="244"/>
      <c r="J137" s="240"/>
      <c r="K137" s="240"/>
      <c r="L137" s="245"/>
      <c r="M137" s="246"/>
      <c r="N137" s="247"/>
      <c r="O137" s="247"/>
      <c r="P137" s="247"/>
      <c r="Q137" s="247"/>
      <c r="R137" s="247"/>
      <c r="S137" s="247"/>
      <c r="T137" s="248"/>
      <c r="AT137" s="249" t="s">
        <v>304</v>
      </c>
      <c r="AU137" s="249" t="s">
        <v>86</v>
      </c>
      <c r="AV137" s="11" t="s">
        <v>86</v>
      </c>
      <c r="AW137" s="11" t="s">
        <v>40</v>
      </c>
      <c r="AX137" s="11" t="s">
        <v>76</v>
      </c>
      <c r="AY137" s="249" t="s">
        <v>273</v>
      </c>
    </row>
    <row r="138" spans="2:51" s="11" customFormat="1" ht="13.5">
      <c r="B138" s="239"/>
      <c r="C138" s="240"/>
      <c r="D138" s="236" t="s">
        <v>304</v>
      </c>
      <c r="E138" s="241" t="s">
        <v>21</v>
      </c>
      <c r="F138" s="242" t="s">
        <v>2598</v>
      </c>
      <c r="G138" s="240"/>
      <c r="H138" s="243">
        <v>10</v>
      </c>
      <c r="I138" s="244"/>
      <c r="J138" s="240"/>
      <c r="K138" s="240"/>
      <c r="L138" s="245"/>
      <c r="M138" s="246"/>
      <c r="N138" s="247"/>
      <c r="O138" s="247"/>
      <c r="P138" s="247"/>
      <c r="Q138" s="247"/>
      <c r="R138" s="247"/>
      <c r="S138" s="247"/>
      <c r="T138" s="248"/>
      <c r="AT138" s="249" t="s">
        <v>304</v>
      </c>
      <c r="AU138" s="249" t="s">
        <v>86</v>
      </c>
      <c r="AV138" s="11" t="s">
        <v>86</v>
      </c>
      <c r="AW138" s="11" t="s">
        <v>40</v>
      </c>
      <c r="AX138" s="11" t="s">
        <v>76</v>
      </c>
      <c r="AY138" s="249" t="s">
        <v>273</v>
      </c>
    </row>
    <row r="139" spans="2:51" s="11" customFormat="1" ht="13.5">
      <c r="B139" s="239"/>
      <c r="C139" s="240"/>
      <c r="D139" s="236" t="s">
        <v>304</v>
      </c>
      <c r="E139" s="241" t="s">
        <v>21</v>
      </c>
      <c r="F139" s="242" t="s">
        <v>2599</v>
      </c>
      <c r="G139" s="240"/>
      <c r="H139" s="243">
        <v>266.25</v>
      </c>
      <c r="I139" s="244"/>
      <c r="J139" s="240"/>
      <c r="K139" s="240"/>
      <c r="L139" s="245"/>
      <c r="M139" s="246"/>
      <c r="N139" s="247"/>
      <c r="O139" s="247"/>
      <c r="P139" s="247"/>
      <c r="Q139" s="247"/>
      <c r="R139" s="247"/>
      <c r="S139" s="247"/>
      <c r="T139" s="248"/>
      <c r="AT139" s="249" t="s">
        <v>304</v>
      </c>
      <c r="AU139" s="249" t="s">
        <v>86</v>
      </c>
      <c r="AV139" s="11" t="s">
        <v>86</v>
      </c>
      <c r="AW139" s="11" t="s">
        <v>40</v>
      </c>
      <c r="AX139" s="11" t="s">
        <v>76</v>
      </c>
      <c r="AY139" s="249" t="s">
        <v>273</v>
      </c>
    </row>
    <row r="140" spans="2:51" s="11" customFormat="1" ht="13.5">
      <c r="B140" s="239"/>
      <c r="C140" s="240"/>
      <c r="D140" s="236" t="s">
        <v>304</v>
      </c>
      <c r="E140" s="241" t="s">
        <v>21</v>
      </c>
      <c r="F140" s="242" t="s">
        <v>2600</v>
      </c>
      <c r="G140" s="240"/>
      <c r="H140" s="243">
        <v>44</v>
      </c>
      <c r="I140" s="244"/>
      <c r="J140" s="240"/>
      <c r="K140" s="240"/>
      <c r="L140" s="245"/>
      <c r="M140" s="246"/>
      <c r="N140" s="247"/>
      <c r="O140" s="247"/>
      <c r="P140" s="247"/>
      <c r="Q140" s="247"/>
      <c r="R140" s="247"/>
      <c r="S140" s="247"/>
      <c r="T140" s="248"/>
      <c r="AT140" s="249" t="s">
        <v>304</v>
      </c>
      <c r="AU140" s="249" t="s">
        <v>86</v>
      </c>
      <c r="AV140" s="11" t="s">
        <v>86</v>
      </c>
      <c r="AW140" s="11" t="s">
        <v>40</v>
      </c>
      <c r="AX140" s="11" t="s">
        <v>76</v>
      </c>
      <c r="AY140" s="249" t="s">
        <v>273</v>
      </c>
    </row>
    <row r="141" spans="2:51" s="14" customFormat="1" ht="13.5">
      <c r="B141" s="281"/>
      <c r="C141" s="282"/>
      <c r="D141" s="236" t="s">
        <v>304</v>
      </c>
      <c r="E141" s="283" t="s">
        <v>21</v>
      </c>
      <c r="F141" s="284" t="s">
        <v>2036</v>
      </c>
      <c r="G141" s="282"/>
      <c r="H141" s="285">
        <v>413</v>
      </c>
      <c r="I141" s="286"/>
      <c r="J141" s="282"/>
      <c r="K141" s="282"/>
      <c r="L141" s="287"/>
      <c r="M141" s="288"/>
      <c r="N141" s="289"/>
      <c r="O141" s="289"/>
      <c r="P141" s="289"/>
      <c r="Q141" s="289"/>
      <c r="R141" s="289"/>
      <c r="S141" s="289"/>
      <c r="T141" s="290"/>
      <c r="AT141" s="291" t="s">
        <v>304</v>
      </c>
      <c r="AU141" s="291" t="s">
        <v>86</v>
      </c>
      <c r="AV141" s="14" t="s">
        <v>288</v>
      </c>
      <c r="AW141" s="14" t="s">
        <v>40</v>
      </c>
      <c r="AX141" s="14" t="s">
        <v>76</v>
      </c>
      <c r="AY141" s="291" t="s">
        <v>273</v>
      </c>
    </row>
    <row r="142" spans="2:51" s="11" customFormat="1" ht="13.5">
      <c r="B142" s="239"/>
      <c r="C142" s="240"/>
      <c r="D142" s="236" t="s">
        <v>304</v>
      </c>
      <c r="E142" s="241" t="s">
        <v>21</v>
      </c>
      <c r="F142" s="242" t="s">
        <v>2583</v>
      </c>
      <c r="G142" s="240"/>
      <c r="H142" s="243">
        <v>22</v>
      </c>
      <c r="I142" s="244"/>
      <c r="J142" s="240"/>
      <c r="K142" s="240"/>
      <c r="L142" s="245"/>
      <c r="M142" s="246"/>
      <c r="N142" s="247"/>
      <c r="O142" s="247"/>
      <c r="P142" s="247"/>
      <c r="Q142" s="247"/>
      <c r="R142" s="247"/>
      <c r="S142" s="247"/>
      <c r="T142" s="248"/>
      <c r="AT142" s="249" t="s">
        <v>304</v>
      </c>
      <c r="AU142" s="249" t="s">
        <v>86</v>
      </c>
      <c r="AV142" s="11" t="s">
        <v>86</v>
      </c>
      <c r="AW142" s="11" t="s">
        <v>40</v>
      </c>
      <c r="AX142" s="11" t="s">
        <v>76</v>
      </c>
      <c r="AY142" s="249" t="s">
        <v>273</v>
      </c>
    </row>
    <row r="143" spans="2:51" s="11" customFormat="1" ht="13.5">
      <c r="B143" s="239"/>
      <c r="C143" s="240"/>
      <c r="D143" s="236" t="s">
        <v>304</v>
      </c>
      <c r="E143" s="241" t="s">
        <v>21</v>
      </c>
      <c r="F143" s="242" t="s">
        <v>2584</v>
      </c>
      <c r="G143" s="240"/>
      <c r="H143" s="243">
        <v>48</v>
      </c>
      <c r="I143" s="244"/>
      <c r="J143" s="240"/>
      <c r="K143" s="240"/>
      <c r="L143" s="245"/>
      <c r="M143" s="246"/>
      <c r="N143" s="247"/>
      <c r="O143" s="247"/>
      <c r="P143" s="247"/>
      <c r="Q143" s="247"/>
      <c r="R143" s="247"/>
      <c r="S143" s="247"/>
      <c r="T143" s="248"/>
      <c r="AT143" s="249" t="s">
        <v>304</v>
      </c>
      <c r="AU143" s="249" t="s">
        <v>86</v>
      </c>
      <c r="AV143" s="11" t="s">
        <v>86</v>
      </c>
      <c r="AW143" s="11" t="s">
        <v>40</v>
      </c>
      <c r="AX143" s="11" t="s">
        <v>76</v>
      </c>
      <c r="AY143" s="249" t="s">
        <v>273</v>
      </c>
    </row>
    <row r="144" spans="2:51" s="11" customFormat="1" ht="13.5">
      <c r="B144" s="239"/>
      <c r="C144" s="240"/>
      <c r="D144" s="236" t="s">
        <v>304</v>
      </c>
      <c r="E144" s="241" t="s">
        <v>21</v>
      </c>
      <c r="F144" s="242" t="s">
        <v>2585</v>
      </c>
      <c r="G144" s="240"/>
      <c r="H144" s="243">
        <v>8</v>
      </c>
      <c r="I144" s="244"/>
      <c r="J144" s="240"/>
      <c r="K144" s="240"/>
      <c r="L144" s="245"/>
      <c r="M144" s="246"/>
      <c r="N144" s="247"/>
      <c r="O144" s="247"/>
      <c r="P144" s="247"/>
      <c r="Q144" s="247"/>
      <c r="R144" s="247"/>
      <c r="S144" s="247"/>
      <c r="T144" s="248"/>
      <c r="AT144" s="249" t="s">
        <v>304</v>
      </c>
      <c r="AU144" s="249" t="s">
        <v>86</v>
      </c>
      <c r="AV144" s="11" t="s">
        <v>86</v>
      </c>
      <c r="AW144" s="11" t="s">
        <v>40</v>
      </c>
      <c r="AX144" s="11" t="s">
        <v>76</v>
      </c>
      <c r="AY144" s="249" t="s">
        <v>273</v>
      </c>
    </row>
    <row r="145" spans="2:51" s="11" customFormat="1" ht="13.5">
      <c r="B145" s="239"/>
      <c r="C145" s="240"/>
      <c r="D145" s="236" t="s">
        <v>304</v>
      </c>
      <c r="E145" s="241" t="s">
        <v>21</v>
      </c>
      <c r="F145" s="242" t="s">
        <v>2586</v>
      </c>
      <c r="G145" s="240"/>
      <c r="H145" s="243">
        <v>162</v>
      </c>
      <c r="I145" s="244"/>
      <c r="J145" s="240"/>
      <c r="K145" s="240"/>
      <c r="L145" s="245"/>
      <c r="M145" s="246"/>
      <c r="N145" s="247"/>
      <c r="O145" s="247"/>
      <c r="P145" s="247"/>
      <c r="Q145" s="247"/>
      <c r="R145" s="247"/>
      <c r="S145" s="247"/>
      <c r="T145" s="248"/>
      <c r="AT145" s="249" t="s">
        <v>304</v>
      </c>
      <c r="AU145" s="249" t="s">
        <v>86</v>
      </c>
      <c r="AV145" s="11" t="s">
        <v>86</v>
      </c>
      <c r="AW145" s="11" t="s">
        <v>40</v>
      </c>
      <c r="AX145" s="11" t="s">
        <v>76</v>
      </c>
      <c r="AY145" s="249" t="s">
        <v>273</v>
      </c>
    </row>
    <row r="146" spans="2:51" s="11" customFormat="1" ht="13.5">
      <c r="B146" s="239"/>
      <c r="C146" s="240"/>
      <c r="D146" s="236" t="s">
        <v>304</v>
      </c>
      <c r="E146" s="241" t="s">
        <v>21</v>
      </c>
      <c r="F146" s="242" t="s">
        <v>2587</v>
      </c>
      <c r="G146" s="240"/>
      <c r="H146" s="243">
        <v>26.4</v>
      </c>
      <c r="I146" s="244"/>
      <c r="J146" s="240"/>
      <c r="K146" s="240"/>
      <c r="L146" s="245"/>
      <c r="M146" s="246"/>
      <c r="N146" s="247"/>
      <c r="O146" s="247"/>
      <c r="P146" s="247"/>
      <c r="Q146" s="247"/>
      <c r="R146" s="247"/>
      <c r="S146" s="247"/>
      <c r="T146" s="248"/>
      <c r="AT146" s="249" t="s">
        <v>304</v>
      </c>
      <c r="AU146" s="249" t="s">
        <v>86</v>
      </c>
      <c r="AV146" s="11" t="s">
        <v>86</v>
      </c>
      <c r="AW146" s="11" t="s">
        <v>40</v>
      </c>
      <c r="AX146" s="11" t="s">
        <v>76</v>
      </c>
      <c r="AY146" s="249" t="s">
        <v>273</v>
      </c>
    </row>
    <row r="147" spans="2:51" s="14" customFormat="1" ht="13.5">
      <c r="B147" s="281"/>
      <c r="C147" s="282"/>
      <c r="D147" s="236" t="s">
        <v>304</v>
      </c>
      <c r="E147" s="283" t="s">
        <v>21</v>
      </c>
      <c r="F147" s="284" t="s">
        <v>2024</v>
      </c>
      <c r="G147" s="282"/>
      <c r="H147" s="285">
        <v>266.4</v>
      </c>
      <c r="I147" s="286"/>
      <c r="J147" s="282"/>
      <c r="K147" s="282"/>
      <c r="L147" s="287"/>
      <c r="M147" s="288"/>
      <c r="N147" s="289"/>
      <c r="O147" s="289"/>
      <c r="P147" s="289"/>
      <c r="Q147" s="289"/>
      <c r="R147" s="289"/>
      <c r="S147" s="289"/>
      <c r="T147" s="290"/>
      <c r="AT147" s="291" t="s">
        <v>304</v>
      </c>
      <c r="AU147" s="291" t="s">
        <v>86</v>
      </c>
      <c r="AV147" s="14" t="s">
        <v>288</v>
      </c>
      <c r="AW147" s="14" t="s">
        <v>40</v>
      </c>
      <c r="AX147" s="14" t="s">
        <v>76</v>
      </c>
      <c r="AY147" s="291" t="s">
        <v>273</v>
      </c>
    </row>
    <row r="148" spans="2:51" s="11" customFormat="1" ht="13.5">
      <c r="B148" s="239"/>
      <c r="C148" s="240"/>
      <c r="D148" s="236" t="s">
        <v>304</v>
      </c>
      <c r="E148" s="241" t="s">
        <v>21</v>
      </c>
      <c r="F148" s="242" t="s">
        <v>2588</v>
      </c>
      <c r="G148" s="240"/>
      <c r="H148" s="243">
        <v>4.8</v>
      </c>
      <c r="I148" s="244"/>
      <c r="J148" s="240"/>
      <c r="K148" s="240"/>
      <c r="L148" s="245"/>
      <c r="M148" s="246"/>
      <c r="N148" s="247"/>
      <c r="O148" s="247"/>
      <c r="P148" s="247"/>
      <c r="Q148" s="247"/>
      <c r="R148" s="247"/>
      <c r="S148" s="247"/>
      <c r="T148" s="248"/>
      <c r="AT148" s="249" t="s">
        <v>304</v>
      </c>
      <c r="AU148" s="249" t="s">
        <v>86</v>
      </c>
      <c r="AV148" s="11" t="s">
        <v>86</v>
      </c>
      <c r="AW148" s="11" t="s">
        <v>40</v>
      </c>
      <c r="AX148" s="11" t="s">
        <v>76</v>
      </c>
      <c r="AY148" s="249" t="s">
        <v>273</v>
      </c>
    </row>
    <row r="149" spans="2:51" s="14" customFormat="1" ht="13.5">
      <c r="B149" s="281"/>
      <c r="C149" s="282"/>
      <c r="D149" s="236" t="s">
        <v>304</v>
      </c>
      <c r="E149" s="283" t="s">
        <v>21</v>
      </c>
      <c r="F149" s="284" t="s">
        <v>2601</v>
      </c>
      <c r="G149" s="282"/>
      <c r="H149" s="285">
        <v>4.8</v>
      </c>
      <c r="I149" s="286"/>
      <c r="J149" s="282"/>
      <c r="K149" s="282"/>
      <c r="L149" s="287"/>
      <c r="M149" s="288"/>
      <c r="N149" s="289"/>
      <c r="O149" s="289"/>
      <c r="P149" s="289"/>
      <c r="Q149" s="289"/>
      <c r="R149" s="289"/>
      <c r="S149" s="289"/>
      <c r="T149" s="290"/>
      <c r="AT149" s="291" t="s">
        <v>304</v>
      </c>
      <c r="AU149" s="291" t="s">
        <v>86</v>
      </c>
      <c r="AV149" s="14" t="s">
        <v>288</v>
      </c>
      <c r="AW149" s="14" t="s">
        <v>40</v>
      </c>
      <c r="AX149" s="14" t="s">
        <v>76</v>
      </c>
      <c r="AY149" s="291" t="s">
        <v>273</v>
      </c>
    </row>
    <row r="150" spans="2:51" s="12" customFormat="1" ht="13.5">
      <c r="B150" s="250"/>
      <c r="C150" s="251"/>
      <c r="D150" s="236" t="s">
        <v>304</v>
      </c>
      <c r="E150" s="252" t="s">
        <v>21</v>
      </c>
      <c r="F150" s="253" t="s">
        <v>338</v>
      </c>
      <c r="G150" s="251"/>
      <c r="H150" s="254">
        <v>684.2</v>
      </c>
      <c r="I150" s="255"/>
      <c r="J150" s="251"/>
      <c r="K150" s="251"/>
      <c r="L150" s="256"/>
      <c r="M150" s="257"/>
      <c r="N150" s="258"/>
      <c r="O150" s="258"/>
      <c r="P150" s="258"/>
      <c r="Q150" s="258"/>
      <c r="R150" s="258"/>
      <c r="S150" s="258"/>
      <c r="T150" s="259"/>
      <c r="AT150" s="260" t="s">
        <v>304</v>
      </c>
      <c r="AU150" s="260" t="s">
        <v>86</v>
      </c>
      <c r="AV150" s="12" t="s">
        <v>280</v>
      </c>
      <c r="AW150" s="12" t="s">
        <v>40</v>
      </c>
      <c r="AX150" s="12" t="s">
        <v>84</v>
      </c>
      <c r="AY150" s="260" t="s">
        <v>273</v>
      </c>
    </row>
    <row r="151" spans="2:65" s="1" customFormat="1" ht="38.25" customHeight="1">
      <c r="B151" s="47"/>
      <c r="C151" s="224" t="s">
        <v>339</v>
      </c>
      <c r="D151" s="224" t="s">
        <v>275</v>
      </c>
      <c r="E151" s="225" t="s">
        <v>2037</v>
      </c>
      <c r="F151" s="226" t="s">
        <v>2038</v>
      </c>
      <c r="G151" s="227" t="s">
        <v>342</v>
      </c>
      <c r="H151" s="228">
        <v>38</v>
      </c>
      <c r="I151" s="229"/>
      <c r="J151" s="230">
        <f>ROUND(I151*H151,2)</f>
        <v>0</v>
      </c>
      <c r="K151" s="226" t="s">
        <v>279</v>
      </c>
      <c r="L151" s="73"/>
      <c r="M151" s="231" t="s">
        <v>21</v>
      </c>
      <c r="N151" s="232" t="s">
        <v>47</v>
      </c>
      <c r="O151" s="48"/>
      <c r="P151" s="233">
        <f>O151*H151</f>
        <v>0</v>
      </c>
      <c r="Q151" s="233">
        <v>0</v>
      </c>
      <c r="R151" s="233">
        <f>Q151*H151</f>
        <v>0</v>
      </c>
      <c r="S151" s="233">
        <v>0.23</v>
      </c>
      <c r="T151" s="234">
        <f>S151*H151</f>
        <v>8.74</v>
      </c>
      <c r="AR151" s="24" t="s">
        <v>280</v>
      </c>
      <c r="AT151" s="24" t="s">
        <v>275</v>
      </c>
      <c r="AU151" s="24" t="s">
        <v>86</v>
      </c>
      <c r="AY151" s="24" t="s">
        <v>273</v>
      </c>
      <c r="BE151" s="235">
        <f>IF(N151="základní",J151,0)</f>
        <v>0</v>
      </c>
      <c r="BF151" s="235">
        <f>IF(N151="snížená",J151,0)</f>
        <v>0</v>
      </c>
      <c r="BG151" s="235">
        <f>IF(N151="zákl. přenesená",J151,0)</f>
        <v>0</v>
      </c>
      <c r="BH151" s="235">
        <f>IF(N151="sníž. přenesená",J151,0)</f>
        <v>0</v>
      </c>
      <c r="BI151" s="235">
        <f>IF(N151="nulová",J151,0)</f>
        <v>0</v>
      </c>
      <c r="BJ151" s="24" t="s">
        <v>84</v>
      </c>
      <c r="BK151" s="235">
        <f>ROUND(I151*H151,2)</f>
        <v>0</v>
      </c>
      <c r="BL151" s="24" t="s">
        <v>280</v>
      </c>
      <c r="BM151" s="24" t="s">
        <v>2602</v>
      </c>
    </row>
    <row r="152" spans="2:47" s="1" customFormat="1" ht="13.5">
      <c r="B152" s="47"/>
      <c r="C152" s="75"/>
      <c r="D152" s="236" t="s">
        <v>282</v>
      </c>
      <c r="E152" s="75"/>
      <c r="F152" s="237" t="s">
        <v>2040</v>
      </c>
      <c r="G152" s="75"/>
      <c r="H152" s="75"/>
      <c r="I152" s="194"/>
      <c r="J152" s="75"/>
      <c r="K152" s="75"/>
      <c r="L152" s="73"/>
      <c r="M152" s="238"/>
      <c r="N152" s="48"/>
      <c r="O152" s="48"/>
      <c r="P152" s="48"/>
      <c r="Q152" s="48"/>
      <c r="R152" s="48"/>
      <c r="S152" s="48"/>
      <c r="T152" s="96"/>
      <c r="AT152" s="24" t="s">
        <v>282</v>
      </c>
      <c r="AU152" s="24" t="s">
        <v>86</v>
      </c>
    </row>
    <row r="153" spans="2:51" s="11" customFormat="1" ht="13.5">
      <c r="B153" s="239"/>
      <c r="C153" s="240"/>
      <c r="D153" s="236" t="s">
        <v>304</v>
      </c>
      <c r="E153" s="241" t="s">
        <v>21</v>
      </c>
      <c r="F153" s="242" t="s">
        <v>2603</v>
      </c>
      <c r="G153" s="240"/>
      <c r="H153" s="243">
        <v>24</v>
      </c>
      <c r="I153" s="244"/>
      <c r="J153" s="240"/>
      <c r="K153" s="240"/>
      <c r="L153" s="245"/>
      <c r="M153" s="246"/>
      <c r="N153" s="247"/>
      <c r="O153" s="247"/>
      <c r="P153" s="247"/>
      <c r="Q153" s="247"/>
      <c r="R153" s="247"/>
      <c r="S153" s="247"/>
      <c r="T153" s="248"/>
      <c r="AT153" s="249" t="s">
        <v>304</v>
      </c>
      <c r="AU153" s="249" t="s">
        <v>86</v>
      </c>
      <c r="AV153" s="11" t="s">
        <v>86</v>
      </c>
      <c r="AW153" s="11" t="s">
        <v>40</v>
      </c>
      <c r="AX153" s="11" t="s">
        <v>76</v>
      </c>
      <c r="AY153" s="249" t="s">
        <v>273</v>
      </c>
    </row>
    <row r="154" spans="2:51" s="11" customFormat="1" ht="13.5">
      <c r="B154" s="239"/>
      <c r="C154" s="240"/>
      <c r="D154" s="236" t="s">
        <v>304</v>
      </c>
      <c r="E154" s="241" t="s">
        <v>21</v>
      </c>
      <c r="F154" s="242" t="s">
        <v>2604</v>
      </c>
      <c r="G154" s="240"/>
      <c r="H154" s="243">
        <v>6</v>
      </c>
      <c r="I154" s="244"/>
      <c r="J154" s="240"/>
      <c r="K154" s="240"/>
      <c r="L154" s="245"/>
      <c r="M154" s="246"/>
      <c r="N154" s="247"/>
      <c r="O154" s="247"/>
      <c r="P154" s="247"/>
      <c r="Q154" s="247"/>
      <c r="R154" s="247"/>
      <c r="S154" s="247"/>
      <c r="T154" s="248"/>
      <c r="AT154" s="249" t="s">
        <v>304</v>
      </c>
      <c r="AU154" s="249" t="s">
        <v>86</v>
      </c>
      <c r="AV154" s="11" t="s">
        <v>86</v>
      </c>
      <c r="AW154" s="11" t="s">
        <v>40</v>
      </c>
      <c r="AX154" s="11" t="s">
        <v>76</v>
      </c>
      <c r="AY154" s="249" t="s">
        <v>273</v>
      </c>
    </row>
    <row r="155" spans="2:51" s="11" customFormat="1" ht="13.5">
      <c r="B155" s="239"/>
      <c r="C155" s="240"/>
      <c r="D155" s="236" t="s">
        <v>304</v>
      </c>
      <c r="E155" s="241" t="s">
        <v>21</v>
      </c>
      <c r="F155" s="242" t="s">
        <v>2605</v>
      </c>
      <c r="G155" s="240"/>
      <c r="H155" s="243">
        <v>8</v>
      </c>
      <c r="I155" s="244"/>
      <c r="J155" s="240"/>
      <c r="K155" s="240"/>
      <c r="L155" s="245"/>
      <c r="M155" s="246"/>
      <c r="N155" s="247"/>
      <c r="O155" s="247"/>
      <c r="P155" s="247"/>
      <c r="Q155" s="247"/>
      <c r="R155" s="247"/>
      <c r="S155" s="247"/>
      <c r="T155" s="248"/>
      <c r="AT155" s="249" t="s">
        <v>304</v>
      </c>
      <c r="AU155" s="249" t="s">
        <v>86</v>
      </c>
      <c r="AV155" s="11" t="s">
        <v>86</v>
      </c>
      <c r="AW155" s="11" t="s">
        <v>40</v>
      </c>
      <c r="AX155" s="11" t="s">
        <v>76</v>
      </c>
      <c r="AY155" s="249" t="s">
        <v>273</v>
      </c>
    </row>
    <row r="156" spans="2:51" s="12" customFormat="1" ht="13.5">
      <c r="B156" s="250"/>
      <c r="C156" s="251"/>
      <c r="D156" s="236" t="s">
        <v>304</v>
      </c>
      <c r="E156" s="252" t="s">
        <v>21</v>
      </c>
      <c r="F156" s="253" t="s">
        <v>338</v>
      </c>
      <c r="G156" s="251"/>
      <c r="H156" s="254">
        <v>38</v>
      </c>
      <c r="I156" s="255"/>
      <c r="J156" s="251"/>
      <c r="K156" s="251"/>
      <c r="L156" s="256"/>
      <c r="M156" s="257"/>
      <c r="N156" s="258"/>
      <c r="O156" s="258"/>
      <c r="P156" s="258"/>
      <c r="Q156" s="258"/>
      <c r="R156" s="258"/>
      <c r="S156" s="258"/>
      <c r="T156" s="259"/>
      <c r="AT156" s="260" t="s">
        <v>304</v>
      </c>
      <c r="AU156" s="260" t="s">
        <v>86</v>
      </c>
      <c r="AV156" s="12" t="s">
        <v>280</v>
      </c>
      <c r="AW156" s="12" t="s">
        <v>40</v>
      </c>
      <c r="AX156" s="12" t="s">
        <v>84</v>
      </c>
      <c r="AY156" s="260" t="s">
        <v>273</v>
      </c>
    </row>
    <row r="157" spans="2:65" s="1" customFormat="1" ht="63.75" customHeight="1">
      <c r="B157" s="47"/>
      <c r="C157" s="224" t="s">
        <v>346</v>
      </c>
      <c r="D157" s="224" t="s">
        <v>275</v>
      </c>
      <c r="E157" s="225" t="s">
        <v>2044</v>
      </c>
      <c r="F157" s="226" t="s">
        <v>2045</v>
      </c>
      <c r="G157" s="227" t="s">
        <v>342</v>
      </c>
      <c r="H157" s="228">
        <v>18</v>
      </c>
      <c r="I157" s="229"/>
      <c r="J157" s="230">
        <f>ROUND(I157*H157,2)</f>
        <v>0</v>
      </c>
      <c r="K157" s="226" t="s">
        <v>279</v>
      </c>
      <c r="L157" s="73"/>
      <c r="M157" s="231" t="s">
        <v>21</v>
      </c>
      <c r="N157" s="232" t="s">
        <v>47</v>
      </c>
      <c r="O157" s="48"/>
      <c r="P157" s="233">
        <f>O157*H157</f>
        <v>0</v>
      </c>
      <c r="Q157" s="233">
        <v>0.00868</v>
      </c>
      <c r="R157" s="233">
        <f>Q157*H157</f>
        <v>0.15624</v>
      </c>
      <c r="S157" s="233">
        <v>0</v>
      </c>
      <c r="T157" s="234">
        <f>S157*H157</f>
        <v>0</v>
      </c>
      <c r="AR157" s="24" t="s">
        <v>280</v>
      </c>
      <c r="AT157" s="24" t="s">
        <v>275</v>
      </c>
      <c r="AU157" s="24" t="s">
        <v>86</v>
      </c>
      <c r="AY157" s="24" t="s">
        <v>273</v>
      </c>
      <c r="BE157" s="235">
        <f>IF(N157="základní",J157,0)</f>
        <v>0</v>
      </c>
      <c r="BF157" s="235">
        <f>IF(N157="snížená",J157,0)</f>
        <v>0</v>
      </c>
      <c r="BG157" s="235">
        <f>IF(N157="zákl. přenesená",J157,0)</f>
        <v>0</v>
      </c>
      <c r="BH157" s="235">
        <f>IF(N157="sníž. přenesená",J157,0)</f>
        <v>0</v>
      </c>
      <c r="BI157" s="235">
        <f>IF(N157="nulová",J157,0)</f>
        <v>0</v>
      </c>
      <c r="BJ157" s="24" t="s">
        <v>84</v>
      </c>
      <c r="BK157" s="235">
        <f>ROUND(I157*H157,2)</f>
        <v>0</v>
      </c>
      <c r="BL157" s="24" t="s">
        <v>280</v>
      </c>
      <c r="BM157" s="24" t="s">
        <v>2606</v>
      </c>
    </row>
    <row r="158" spans="2:47" s="1" customFormat="1" ht="13.5">
      <c r="B158" s="47"/>
      <c r="C158" s="75"/>
      <c r="D158" s="236" t="s">
        <v>282</v>
      </c>
      <c r="E158" s="75"/>
      <c r="F158" s="237" t="s">
        <v>2047</v>
      </c>
      <c r="G158" s="75"/>
      <c r="H158" s="75"/>
      <c r="I158" s="194"/>
      <c r="J158" s="75"/>
      <c r="K158" s="75"/>
      <c r="L158" s="73"/>
      <c r="M158" s="238"/>
      <c r="N158" s="48"/>
      <c r="O158" s="48"/>
      <c r="P158" s="48"/>
      <c r="Q158" s="48"/>
      <c r="R158" s="48"/>
      <c r="S158" s="48"/>
      <c r="T158" s="96"/>
      <c r="AT158" s="24" t="s">
        <v>282</v>
      </c>
      <c r="AU158" s="24" t="s">
        <v>86</v>
      </c>
    </row>
    <row r="159" spans="2:51" s="11" customFormat="1" ht="13.5">
      <c r="B159" s="239"/>
      <c r="C159" s="240"/>
      <c r="D159" s="236" t="s">
        <v>304</v>
      </c>
      <c r="E159" s="241" t="s">
        <v>21</v>
      </c>
      <c r="F159" s="242" t="s">
        <v>2607</v>
      </c>
      <c r="G159" s="240"/>
      <c r="H159" s="243">
        <v>18</v>
      </c>
      <c r="I159" s="244"/>
      <c r="J159" s="240"/>
      <c r="K159" s="240"/>
      <c r="L159" s="245"/>
      <c r="M159" s="246"/>
      <c r="N159" s="247"/>
      <c r="O159" s="247"/>
      <c r="P159" s="247"/>
      <c r="Q159" s="247"/>
      <c r="R159" s="247"/>
      <c r="S159" s="247"/>
      <c r="T159" s="248"/>
      <c r="AT159" s="249" t="s">
        <v>304</v>
      </c>
      <c r="AU159" s="249" t="s">
        <v>86</v>
      </c>
      <c r="AV159" s="11" t="s">
        <v>86</v>
      </c>
      <c r="AW159" s="11" t="s">
        <v>40</v>
      </c>
      <c r="AX159" s="11" t="s">
        <v>84</v>
      </c>
      <c r="AY159" s="249" t="s">
        <v>273</v>
      </c>
    </row>
    <row r="160" spans="2:65" s="1" customFormat="1" ht="63.75" customHeight="1">
      <c r="B160" s="47"/>
      <c r="C160" s="224" t="s">
        <v>355</v>
      </c>
      <c r="D160" s="224" t="s">
        <v>275</v>
      </c>
      <c r="E160" s="225" t="s">
        <v>2049</v>
      </c>
      <c r="F160" s="226" t="s">
        <v>2050</v>
      </c>
      <c r="G160" s="227" t="s">
        <v>342</v>
      </c>
      <c r="H160" s="228">
        <v>7.2</v>
      </c>
      <c r="I160" s="229"/>
      <c r="J160" s="230">
        <f>ROUND(I160*H160,2)</f>
        <v>0</v>
      </c>
      <c r="K160" s="226" t="s">
        <v>279</v>
      </c>
      <c r="L160" s="73"/>
      <c r="M160" s="231" t="s">
        <v>21</v>
      </c>
      <c r="N160" s="232" t="s">
        <v>47</v>
      </c>
      <c r="O160" s="48"/>
      <c r="P160" s="233">
        <f>O160*H160</f>
        <v>0</v>
      </c>
      <c r="Q160" s="233">
        <v>0.01269</v>
      </c>
      <c r="R160" s="233">
        <f>Q160*H160</f>
        <v>0.091368</v>
      </c>
      <c r="S160" s="233">
        <v>0</v>
      </c>
      <c r="T160" s="234">
        <f>S160*H160</f>
        <v>0</v>
      </c>
      <c r="AR160" s="24" t="s">
        <v>280</v>
      </c>
      <c r="AT160" s="24" t="s">
        <v>275</v>
      </c>
      <c r="AU160" s="24" t="s">
        <v>86</v>
      </c>
      <c r="AY160" s="24" t="s">
        <v>273</v>
      </c>
      <c r="BE160" s="235">
        <f>IF(N160="základní",J160,0)</f>
        <v>0</v>
      </c>
      <c r="BF160" s="235">
        <f>IF(N160="snížená",J160,0)</f>
        <v>0</v>
      </c>
      <c r="BG160" s="235">
        <f>IF(N160="zákl. přenesená",J160,0)</f>
        <v>0</v>
      </c>
      <c r="BH160" s="235">
        <f>IF(N160="sníž. přenesená",J160,0)</f>
        <v>0</v>
      </c>
      <c r="BI160" s="235">
        <f>IF(N160="nulová",J160,0)</f>
        <v>0</v>
      </c>
      <c r="BJ160" s="24" t="s">
        <v>84</v>
      </c>
      <c r="BK160" s="235">
        <f>ROUND(I160*H160,2)</f>
        <v>0</v>
      </c>
      <c r="BL160" s="24" t="s">
        <v>280</v>
      </c>
      <c r="BM160" s="24" t="s">
        <v>2608</v>
      </c>
    </row>
    <row r="161" spans="2:47" s="1" customFormat="1" ht="13.5">
      <c r="B161" s="47"/>
      <c r="C161" s="75"/>
      <c r="D161" s="236" t="s">
        <v>282</v>
      </c>
      <c r="E161" s="75"/>
      <c r="F161" s="237" t="s">
        <v>2047</v>
      </c>
      <c r="G161" s="75"/>
      <c r="H161" s="75"/>
      <c r="I161" s="194"/>
      <c r="J161" s="75"/>
      <c r="K161" s="75"/>
      <c r="L161" s="73"/>
      <c r="M161" s="238"/>
      <c r="N161" s="48"/>
      <c r="O161" s="48"/>
      <c r="P161" s="48"/>
      <c r="Q161" s="48"/>
      <c r="R161" s="48"/>
      <c r="S161" s="48"/>
      <c r="T161" s="96"/>
      <c r="AT161" s="24" t="s">
        <v>282</v>
      </c>
      <c r="AU161" s="24" t="s">
        <v>86</v>
      </c>
    </row>
    <row r="162" spans="2:51" s="11" customFormat="1" ht="13.5">
      <c r="B162" s="239"/>
      <c r="C162" s="240"/>
      <c r="D162" s="236" t="s">
        <v>304</v>
      </c>
      <c r="E162" s="241" t="s">
        <v>21</v>
      </c>
      <c r="F162" s="242" t="s">
        <v>2609</v>
      </c>
      <c r="G162" s="240"/>
      <c r="H162" s="243">
        <v>7.2</v>
      </c>
      <c r="I162" s="244"/>
      <c r="J162" s="240"/>
      <c r="K162" s="240"/>
      <c r="L162" s="245"/>
      <c r="M162" s="246"/>
      <c r="N162" s="247"/>
      <c r="O162" s="247"/>
      <c r="P162" s="247"/>
      <c r="Q162" s="247"/>
      <c r="R162" s="247"/>
      <c r="S162" s="247"/>
      <c r="T162" s="248"/>
      <c r="AT162" s="249" t="s">
        <v>304</v>
      </c>
      <c r="AU162" s="249" t="s">
        <v>86</v>
      </c>
      <c r="AV162" s="11" t="s">
        <v>86</v>
      </c>
      <c r="AW162" s="11" t="s">
        <v>40</v>
      </c>
      <c r="AX162" s="11" t="s">
        <v>84</v>
      </c>
      <c r="AY162" s="249" t="s">
        <v>273</v>
      </c>
    </row>
    <row r="163" spans="2:65" s="1" customFormat="1" ht="63.75" customHeight="1">
      <c r="B163" s="47"/>
      <c r="C163" s="224" t="s">
        <v>360</v>
      </c>
      <c r="D163" s="224" t="s">
        <v>275</v>
      </c>
      <c r="E163" s="225" t="s">
        <v>2053</v>
      </c>
      <c r="F163" s="226" t="s">
        <v>2054</v>
      </c>
      <c r="G163" s="227" t="s">
        <v>342</v>
      </c>
      <c r="H163" s="228">
        <v>37.2</v>
      </c>
      <c r="I163" s="229"/>
      <c r="J163" s="230">
        <f>ROUND(I163*H163,2)</f>
        <v>0</v>
      </c>
      <c r="K163" s="226" t="s">
        <v>279</v>
      </c>
      <c r="L163" s="73"/>
      <c r="M163" s="231" t="s">
        <v>21</v>
      </c>
      <c r="N163" s="232" t="s">
        <v>47</v>
      </c>
      <c r="O163" s="48"/>
      <c r="P163" s="233">
        <f>O163*H163</f>
        <v>0</v>
      </c>
      <c r="Q163" s="233">
        <v>0.0369</v>
      </c>
      <c r="R163" s="233">
        <f>Q163*H163</f>
        <v>1.3726800000000001</v>
      </c>
      <c r="S163" s="233">
        <v>0</v>
      </c>
      <c r="T163" s="234">
        <f>S163*H163</f>
        <v>0</v>
      </c>
      <c r="AR163" s="24" t="s">
        <v>280</v>
      </c>
      <c r="AT163" s="24" t="s">
        <v>275</v>
      </c>
      <c r="AU163" s="24" t="s">
        <v>86</v>
      </c>
      <c r="AY163" s="24" t="s">
        <v>273</v>
      </c>
      <c r="BE163" s="235">
        <f>IF(N163="základní",J163,0)</f>
        <v>0</v>
      </c>
      <c r="BF163" s="235">
        <f>IF(N163="snížená",J163,0)</f>
        <v>0</v>
      </c>
      <c r="BG163" s="235">
        <f>IF(N163="zákl. přenesená",J163,0)</f>
        <v>0</v>
      </c>
      <c r="BH163" s="235">
        <f>IF(N163="sníž. přenesená",J163,0)</f>
        <v>0</v>
      </c>
      <c r="BI163" s="235">
        <f>IF(N163="nulová",J163,0)</f>
        <v>0</v>
      </c>
      <c r="BJ163" s="24" t="s">
        <v>84</v>
      </c>
      <c r="BK163" s="235">
        <f>ROUND(I163*H163,2)</f>
        <v>0</v>
      </c>
      <c r="BL163" s="24" t="s">
        <v>280</v>
      </c>
      <c r="BM163" s="24" t="s">
        <v>2610</v>
      </c>
    </row>
    <row r="164" spans="2:47" s="1" customFormat="1" ht="13.5">
      <c r="B164" s="47"/>
      <c r="C164" s="75"/>
      <c r="D164" s="236" t="s">
        <v>282</v>
      </c>
      <c r="E164" s="75"/>
      <c r="F164" s="237" t="s">
        <v>2047</v>
      </c>
      <c r="G164" s="75"/>
      <c r="H164" s="75"/>
      <c r="I164" s="194"/>
      <c r="J164" s="75"/>
      <c r="K164" s="75"/>
      <c r="L164" s="73"/>
      <c r="M164" s="238"/>
      <c r="N164" s="48"/>
      <c r="O164" s="48"/>
      <c r="P164" s="48"/>
      <c r="Q164" s="48"/>
      <c r="R164" s="48"/>
      <c r="S164" s="48"/>
      <c r="T164" s="96"/>
      <c r="AT164" s="24" t="s">
        <v>282</v>
      </c>
      <c r="AU164" s="24" t="s">
        <v>86</v>
      </c>
    </row>
    <row r="165" spans="2:51" s="11" customFormat="1" ht="13.5">
      <c r="B165" s="239"/>
      <c r="C165" s="240"/>
      <c r="D165" s="236" t="s">
        <v>304</v>
      </c>
      <c r="E165" s="241" t="s">
        <v>21</v>
      </c>
      <c r="F165" s="242" t="s">
        <v>2611</v>
      </c>
      <c r="G165" s="240"/>
      <c r="H165" s="243">
        <v>37.2</v>
      </c>
      <c r="I165" s="244"/>
      <c r="J165" s="240"/>
      <c r="K165" s="240"/>
      <c r="L165" s="245"/>
      <c r="M165" s="246"/>
      <c r="N165" s="247"/>
      <c r="O165" s="247"/>
      <c r="P165" s="247"/>
      <c r="Q165" s="247"/>
      <c r="R165" s="247"/>
      <c r="S165" s="247"/>
      <c r="T165" s="248"/>
      <c r="AT165" s="249" t="s">
        <v>304</v>
      </c>
      <c r="AU165" s="249" t="s">
        <v>86</v>
      </c>
      <c r="AV165" s="11" t="s">
        <v>86</v>
      </c>
      <c r="AW165" s="11" t="s">
        <v>40</v>
      </c>
      <c r="AX165" s="11" t="s">
        <v>84</v>
      </c>
      <c r="AY165" s="249" t="s">
        <v>273</v>
      </c>
    </row>
    <row r="166" spans="2:65" s="1" customFormat="1" ht="25.5" customHeight="1">
      <c r="B166" s="47"/>
      <c r="C166" s="224" t="s">
        <v>10</v>
      </c>
      <c r="D166" s="224" t="s">
        <v>275</v>
      </c>
      <c r="E166" s="225" t="s">
        <v>2057</v>
      </c>
      <c r="F166" s="226" t="s">
        <v>2058</v>
      </c>
      <c r="G166" s="227" t="s">
        <v>314</v>
      </c>
      <c r="H166" s="228">
        <v>539.037</v>
      </c>
      <c r="I166" s="229"/>
      <c r="J166" s="230">
        <f>ROUND(I166*H166,2)</f>
        <v>0</v>
      </c>
      <c r="K166" s="226" t="s">
        <v>279</v>
      </c>
      <c r="L166" s="73"/>
      <c r="M166" s="231" t="s">
        <v>21</v>
      </c>
      <c r="N166" s="232" t="s">
        <v>47</v>
      </c>
      <c r="O166" s="48"/>
      <c r="P166" s="233">
        <f>O166*H166</f>
        <v>0</v>
      </c>
      <c r="Q166" s="233">
        <v>0</v>
      </c>
      <c r="R166" s="233">
        <f>Q166*H166</f>
        <v>0</v>
      </c>
      <c r="S166" s="233">
        <v>0</v>
      </c>
      <c r="T166" s="234">
        <f>S166*H166</f>
        <v>0</v>
      </c>
      <c r="AR166" s="24" t="s">
        <v>280</v>
      </c>
      <c r="AT166" s="24" t="s">
        <v>275</v>
      </c>
      <c r="AU166" s="24" t="s">
        <v>86</v>
      </c>
      <c r="AY166" s="24" t="s">
        <v>273</v>
      </c>
      <c r="BE166" s="235">
        <f>IF(N166="základní",J166,0)</f>
        <v>0</v>
      </c>
      <c r="BF166" s="235">
        <f>IF(N166="snížená",J166,0)</f>
        <v>0</v>
      </c>
      <c r="BG166" s="235">
        <f>IF(N166="zákl. přenesená",J166,0)</f>
        <v>0</v>
      </c>
      <c r="BH166" s="235">
        <f>IF(N166="sníž. přenesená",J166,0)</f>
        <v>0</v>
      </c>
      <c r="BI166" s="235">
        <f>IF(N166="nulová",J166,0)</f>
        <v>0</v>
      </c>
      <c r="BJ166" s="24" t="s">
        <v>84</v>
      </c>
      <c r="BK166" s="235">
        <f>ROUND(I166*H166,2)</f>
        <v>0</v>
      </c>
      <c r="BL166" s="24" t="s">
        <v>280</v>
      </c>
      <c r="BM166" s="24" t="s">
        <v>2612</v>
      </c>
    </row>
    <row r="167" spans="2:47" s="1" customFormat="1" ht="13.5">
      <c r="B167" s="47"/>
      <c r="C167" s="75"/>
      <c r="D167" s="236" t="s">
        <v>282</v>
      </c>
      <c r="E167" s="75"/>
      <c r="F167" s="237" t="s">
        <v>2060</v>
      </c>
      <c r="G167" s="75"/>
      <c r="H167" s="75"/>
      <c r="I167" s="194"/>
      <c r="J167" s="75"/>
      <c r="K167" s="75"/>
      <c r="L167" s="73"/>
      <c r="M167" s="238"/>
      <c r="N167" s="48"/>
      <c r="O167" s="48"/>
      <c r="P167" s="48"/>
      <c r="Q167" s="48"/>
      <c r="R167" s="48"/>
      <c r="S167" s="48"/>
      <c r="T167" s="96"/>
      <c r="AT167" s="24" t="s">
        <v>282</v>
      </c>
      <c r="AU167" s="24" t="s">
        <v>86</v>
      </c>
    </row>
    <row r="168" spans="2:51" s="11" customFormat="1" ht="13.5">
      <c r="B168" s="239"/>
      <c r="C168" s="240"/>
      <c r="D168" s="236" t="s">
        <v>304</v>
      </c>
      <c r="E168" s="241" t="s">
        <v>21</v>
      </c>
      <c r="F168" s="242" t="s">
        <v>2613</v>
      </c>
      <c r="G168" s="240"/>
      <c r="H168" s="243">
        <v>539.037</v>
      </c>
      <c r="I168" s="244"/>
      <c r="J168" s="240"/>
      <c r="K168" s="240"/>
      <c r="L168" s="245"/>
      <c r="M168" s="246"/>
      <c r="N168" s="247"/>
      <c r="O168" s="247"/>
      <c r="P168" s="247"/>
      <c r="Q168" s="247"/>
      <c r="R168" s="247"/>
      <c r="S168" s="247"/>
      <c r="T168" s="248"/>
      <c r="AT168" s="249" t="s">
        <v>304</v>
      </c>
      <c r="AU168" s="249" t="s">
        <v>86</v>
      </c>
      <c r="AV168" s="11" t="s">
        <v>86</v>
      </c>
      <c r="AW168" s="11" t="s">
        <v>40</v>
      </c>
      <c r="AX168" s="11" t="s">
        <v>84</v>
      </c>
      <c r="AY168" s="249" t="s">
        <v>273</v>
      </c>
    </row>
    <row r="169" spans="2:65" s="1" customFormat="1" ht="25.5" customHeight="1">
      <c r="B169" s="47"/>
      <c r="C169" s="224" t="s">
        <v>369</v>
      </c>
      <c r="D169" s="224" t="s">
        <v>275</v>
      </c>
      <c r="E169" s="225" t="s">
        <v>2614</v>
      </c>
      <c r="F169" s="226" t="s">
        <v>2615</v>
      </c>
      <c r="G169" s="227" t="s">
        <v>314</v>
      </c>
      <c r="H169" s="228">
        <v>1193.7</v>
      </c>
      <c r="I169" s="229"/>
      <c r="J169" s="230">
        <f>ROUND(I169*H169,2)</f>
        <v>0</v>
      </c>
      <c r="K169" s="226" t="s">
        <v>279</v>
      </c>
      <c r="L169" s="73"/>
      <c r="M169" s="231" t="s">
        <v>21</v>
      </c>
      <c r="N169" s="232" t="s">
        <v>47</v>
      </c>
      <c r="O169" s="48"/>
      <c r="P169" s="233">
        <f>O169*H169</f>
        <v>0</v>
      </c>
      <c r="Q169" s="233">
        <v>0</v>
      </c>
      <c r="R169" s="233">
        <f>Q169*H169</f>
        <v>0</v>
      </c>
      <c r="S169" s="233">
        <v>0</v>
      </c>
      <c r="T169" s="234">
        <f>S169*H169</f>
        <v>0</v>
      </c>
      <c r="AR169" s="24" t="s">
        <v>280</v>
      </c>
      <c r="AT169" s="24" t="s">
        <v>275</v>
      </c>
      <c r="AU169" s="24" t="s">
        <v>86</v>
      </c>
      <c r="AY169" s="24" t="s">
        <v>273</v>
      </c>
      <c r="BE169" s="235">
        <f>IF(N169="základní",J169,0)</f>
        <v>0</v>
      </c>
      <c r="BF169" s="235">
        <f>IF(N169="snížená",J169,0)</f>
        <v>0</v>
      </c>
      <c r="BG169" s="235">
        <f>IF(N169="zákl. přenesená",J169,0)</f>
        <v>0</v>
      </c>
      <c r="BH169" s="235">
        <f>IF(N169="sníž. přenesená",J169,0)</f>
        <v>0</v>
      </c>
      <c r="BI169" s="235">
        <f>IF(N169="nulová",J169,0)</f>
        <v>0</v>
      </c>
      <c r="BJ169" s="24" t="s">
        <v>84</v>
      </c>
      <c r="BK169" s="235">
        <f>ROUND(I169*H169,2)</f>
        <v>0</v>
      </c>
      <c r="BL169" s="24" t="s">
        <v>280</v>
      </c>
      <c r="BM169" s="24" t="s">
        <v>2616</v>
      </c>
    </row>
    <row r="170" spans="2:47" s="1" customFormat="1" ht="13.5">
      <c r="B170" s="47"/>
      <c r="C170" s="75"/>
      <c r="D170" s="236" t="s">
        <v>282</v>
      </c>
      <c r="E170" s="75"/>
      <c r="F170" s="237" t="s">
        <v>322</v>
      </c>
      <c r="G170" s="75"/>
      <c r="H170" s="75"/>
      <c r="I170" s="194"/>
      <c r="J170" s="75"/>
      <c r="K170" s="75"/>
      <c r="L170" s="73"/>
      <c r="M170" s="238"/>
      <c r="N170" s="48"/>
      <c r="O170" s="48"/>
      <c r="P170" s="48"/>
      <c r="Q170" s="48"/>
      <c r="R170" s="48"/>
      <c r="S170" s="48"/>
      <c r="T170" s="96"/>
      <c r="AT170" s="24" t="s">
        <v>282</v>
      </c>
      <c r="AU170" s="24" t="s">
        <v>86</v>
      </c>
    </row>
    <row r="171" spans="2:51" s="13" customFormat="1" ht="13.5">
      <c r="B171" s="271"/>
      <c r="C171" s="272"/>
      <c r="D171" s="236" t="s">
        <v>304</v>
      </c>
      <c r="E171" s="273" t="s">
        <v>21</v>
      </c>
      <c r="F171" s="274" t="s">
        <v>2066</v>
      </c>
      <c r="G171" s="272"/>
      <c r="H171" s="273" t="s">
        <v>21</v>
      </c>
      <c r="I171" s="275"/>
      <c r="J171" s="272"/>
      <c r="K171" s="272"/>
      <c r="L171" s="276"/>
      <c r="M171" s="277"/>
      <c r="N171" s="278"/>
      <c r="O171" s="278"/>
      <c r="P171" s="278"/>
      <c r="Q171" s="278"/>
      <c r="R171" s="278"/>
      <c r="S171" s="278"/>
      <c r="T171" s="279"/>
      <c r="AT171" s="280" t="s">
        <v>304</v>
      </c>
      <c r="AU171" s="280" t="s">
        <v>86</v>
      </c>
      <c r="AV171" s="13" t="s">
        <v>84</v>
      </c>
      <c r="AW171" s="13" t="s">
        <v>40</v>
      </c>
      <c r="AX171" s="13" t="s">
        <v>76</v>
      </c>
      <c r="AY171" s="280" t="s">
        <v>273</v>
      </c>
    </row>
    <row r="172" spans="2:51" s="11" customFormat="1" ht="13.5">
      <c r="B172" s="239"/>
      <c r="C172" s="240"/>
      <c r="D172" s="236" t="s">
        <v>304</v>
      </c>
      <c r="E172" s="241" t="s">
        <v>21</v>
      </c>
      <c r="F172" s="242" t="s">
        <v>2617</v>
      </c>
      <c r="G172" s="240"/>
      <c r="H172" s="243">
        <v>136.71</v>
      </c>
      <c r="I172" s="244"/>
      <c r="J172" s="240"/>
      <c r="K172" s="240"/>
      <c r="L172" s="245"/>
      <c r="M172" s="246"/>
      <c r="N172" s="247"/>
      <c r="O172" s="247"/>
      <c r="P172" s="247"/>
      <c r="Q172" s="247"/>
      <c r="R172" s="247"/>
      <c r="S172" s="247"/>
      <c r="T172" s="248"/>
      <c r="AT172" s="249" t="s">
        <v>304</v>
      </c>
      <c r="AU172" s="249" t="s">
        <v>86</v>
      </c>
      <c r="AV172" s="11" t="s">
        <v>86</v>
      </c>
      <c r="AW172" s="11" t="s">
        <v>40</v>
      </c>
      <c r="AX172" s="11" t="s">
        <v>76</v>
      </c>
      <c r="AY172" s="249" t="s">
        <v>273</v>
      </c>
    </row>
    <row r="173" spans="2:51" s="14" customFormat="1" ht="13.5">
      <c r="B173" s="281"/>
      <c r="C173" s="282"/>
      <c r="D173" s="236" t="s">
        <v>304</v>
      </c>
      <c r="E173" s="283" t="s">
        <v>21</v>
      </c>
      <c r="F173" s="284" t="s">
        <v>2074</v>
      </c>
      <c r="G173" s="282"/>
      <c r="H173" s="285">
        <v>136.71</v>
      </c>
      <c r="I173" s="286"/>
      <c r="J173" s="282"/>
      <c r="K173" s="282"/>
      <c r="L173" s="287"/>
      <c r="M173" s="288"/>
      <c r="N173" s="289"/>
      <c r="O173" s="289"/>
      <c r="P173" s="289"/>
      <c r="Q173" s="289"/>
      <c r="R173" s="289"/>
      <c r="S173" s="289"/>
      <c r="T173" s="290"/>
      <c r="AT173" s="291" t="s">
        <v>304</v>
      </c>
      <c r="AU173" s="291" t="s">
        <v>86</v>
      </c>
      <c r="AV173" s="14" t="s">
        <v>288</v>
      </c>
      <c r="AW173" s="14" t="s">
        <v>40</v>
      </c>
      <c r="AX173" s="14" t="s">
        <v>76</v>
      </c>
      <c r="AY173" s="291" t="s">
        <v>273</v>
      </c>
    </row>
    <row r="174" spans="2:51" s="11" customFormat="1" ht="13.5">
      <c r="B174" s="239"/>
      <c r="C174" s="240"/>
      <c r="D174" s="236" t="s">
        <v>304</v>
      </c>
      <c r="E174" s="241" t="s">
        <v>21</v>
      </c>
      <c r="F174" s="242" t="s">
        <v>2618</v>
      </c>
      <c r="G174" s="240"/>
      <c r="H174" s="243">
        <v>676.8</v>
      </c>
      <c r="I174" s="244"/>
      <c r="J174" s="240"/>
      <c r="K174" s="240"/>
      <c r="L174" s="245"/>
      <c r="M174" s="246"/>
      <c r="N174" s="247"/>
      <c r="O174" s="247"/>
      <c r="P174" s="247"/>
      <c r="Q174" s="247"/>
      <c r="R174" s="247"/>
      <c r="S174" s="247"/>
      <c r="T174" s="248"/>
      <c r="AT174" s="249" t="s">
        <v>304</v>
      </c>
      <c r="AU174" s="249" t="s">
        <v>86</v>
      </c>
      <c r="AV174" s="11" t="s">
        <v>86</v>
      </c>
      <c r="AW174" s="11" t="s">
        <v>40</v>
      </c>
      <c r="AX174" s="11" t="s">
        <v>76</v>
      </c>
      <c r="AY174" s="249" t="s">
        <v>273</v>
      </c>
    </row>
    <row r="175" spans="2:51" s="11" customFormat="1" ht="13.5">
      <c r="B175" s="239"/>
      <c r="C175" s="240"/>
      <c r="D175" s="236" t="s">
        <v>304</v>
      </c>
      <c r="E175" s="241" t="s">
        <v>21</v>
      </c>
      <c r="F175" s="242" t="s">
        <v>2619</v>
      </c>
      <c r="G175" s="240"/>
      <c r="H175" s="243">
        <v>380.19</v>
      </c>
      <c r="I175" s="244"/>
      <c r="J175" s="240"/>
      <c r="K175" s="240"/>
      <c r="L175" s="245"/>
      <c r="M175" s="246"/>
      <c r="N175" s="247"/>
      <c r="O175" s="247"/>
      <c r="P175" s="247"/>
      <c r="Q175" s="247"/>
      <c r="R175" s="247"/>
      <c r="S175" s="247"/>
      <c r="T175" s="248"/>
      <c r="AT175" s="249" t="s">
        <v>304</v>
      </c>
      <c r="AU175" s="249" t="s">
        <v>86</v>
      </c>
      <c r="AV175" s="11" t="s">
        <v>86</v>
      </c>
      <c r="AW175" s="11" t="s">
        <v>40</v>
      </c>
      <c r="AX175" s="11" t="s">
        <v>76</v>
      </c>
      <c r="AY175" s="249" t="s">
        <v>273</v>
      </c>
    </row>
    <row r="176" spans="2:51" s="14" customFormat="1" ht="13.5">
      <c r="B176" s="281"/>
      <c r="C176" s="282"/>
      <c r="D176" s="236" t="s">
        <v>304</v>
      </c>
      <c r="E176" s="283" t="s">
        <v>21</v>
      </c>
      <c r="F176" s="284" t="s">
        <v>2079</v>
      </c>
      <c r="G176" s="282"/>
      <c r="H176" s="285">
        <v>1056.99</v>
      </c>
      <c r="I176" s="286"/>
      <c r="J176" s="282"/>
      <c r="K176" s="282"/>
      <c r="L176" s="287"/>
      <c r="M176" s="288"/>
      <c r="N176" s="289"/>
      <c r="O176" s="289"/>
      <c r="P176" s="289"/>
      <c r="Q176" s="289"/>
      <c r="R176" s="289"/>
      <c r="S176" s="289"/>
      <c r="T176" s="290"/>
      <c r="AT176" s="291" t="s">
        <v>304</v>
      </c>
      <c r="AU176" s="291" t="s">
        <v>86</v>
      </c>
      <c r="AV176" s="14" t="s">
        <v>288</v>
      </c>
      <c r="AW176" s="14" t="s">
        <v>40</v>
      </c>
      <c r="AX176" s="14" t="s">
        <v>76</v>
      </c>
      <c r="AY176" s="291" t="s">
        <v>273</v>
      </c>
    </row>
    <row r="177" spans="2:51" s="12" customFormat="1" ht="13.5">
      <c r="B177" s="250"/>
      <c r="C177" s="251"/>
      <c r="D177" s="236" t="s">
        <v>304</v>
      </c>
      <c r="E177" s="252" t="s">
        <v>21</v>
      </c>
      <c r="F177" s="253" t="s">
        <v>338</v>
      </c>
      <c r="G177" s="251"/>
      <c r="H177" s="254">
        <v>1193.7</v>
      </c>
      <c r="I177" s="255"/>
      <c r="J177" s="251"/>
      <c r="K177" s="251"/>
      <c r="L177" s="256"/>
      <c r="M177" s="257"/>
      <c r="N177" s="258"/>
      <c r="O177" s="258"/>
      <c r="P177" s="258"/>
      <c r="Q177" s="258"/>
      <c r="R177" s="258"/>
      <c r="S177" s="258"/>
      <c r="T177" s="259"/>
      <c r="AT177" s="260" t="s">
        <v>304</v>
      </c>
      <c r="AU177" s="260" t="s">
        <v>86</v>
      </c>
      <c r="AV177" s="12" t="s">
        <v>280</v>
      </c>
      <c r="AW177" s="12" t="s">
        <v>40</v>
      </c>
      <c r="AX177" s="12" t="s">
        <v>84</v>
      </c>
      <c r="AY177" s="260" t="s">
        <v>273</v>
      </c>
    </row>
    <row r="178" spans="2:65" s="1" customFormat="1" ht="25.5" customHeight="1">
      <c r="B178" s="47"/>
      <c r="C178" s="224" t="s">
        <v>373</v>
      </c>
      <c r="D178" s="224" t="s">
        <v>275</v>
      </c>
      <c r="E178" s="225" t="s">
        <v>2620</v>
      </c>
      <c r="F178" s="226" t="s">
        <v>2621</v>
      </c>
      <c r="G178" s="227" t="s">
        <v>314</v>
      </c>
      <c r="H178" s="228">
        <v>596.85</v>
      </c>
      <c r="I178" s="229"/>
      <c r="J178" s="230">
        <f>ROUND(I178*H178,2)</f>
        <v>0</v>
      </c>
      <c r="K178" s="226" t="s">
        <v>279</v>
      </c>
      <c r="L178" s="73"/>
      <c r="M178" s="231" t="s">
        <v>21</v>
      </c>
      <c r="N178" s="232" t="s">
        <v>47</v>
      </c>
      <c r="O178" s="48"/>
      <c r="P178" s="233">
        <f>O178*H178</f>
        <v>0</v>
      </c>
      <c r="Q178" s="233">
        <v>0</v>
      </c>
      <c r="R178" s="233">
        <f>Q178*H178</f>
        <v>0</v>
      </c>
      <c r="S178" s="233">
        <v>0</v>
      </c>
      <c r="T178" s="234">
        <f>S178*H178</f>
        <v>0</v>
      </c>
      <c r="AR178" s="24" t="s">
        <v>280</v>
      </c>
      <c r="AT178" s="24" t="s">
        <v>275</v>
      </c>
      <c r="AU178" s="24" t="s">
        <v>86</v>
      </c>
      <c r="AY178" s="24" t="s">
        <v>273</v>
      </c>
      <c r="BE178" s="235">
        <f>IF(N178="základní",J178,0)</f>
        <v>0</v>
      </c>
      <c r="BF178" s="235">
        <f>IF(N178="snížená",J178,0)</f>
        <v>0</v>
      </c>
      <c r="BG178" s="235">
        <f>IF(N178="zákl. přenesená",J178,0)</f>
        <v>0</v>
      </c>
      <c r="BH178" s="235">
        <f>IF(N178="sníž. přenesená",J178,0)</f>
        <v>0</v>
      </c>
      <c r="BI178" s="235">
        <f>IF(N178="nulová",J178,0)</f>
        <v>0</v>
      </c>
      <c r="BJ178" s="24" t="s">
        <v>84</v>
      </c>
      <c r="BK178" s="235">
        <f>ROUND(I178*H178,2)</f>
        <v>0</v>
      </c>
      <c r="BL178" s="24" t="s">
        <v>280</v>
      </c>
      <c r="BM178" s="24" t="s">
        <v>2622</v>
      </c>
    </row>
    <row r="179" spans="2:47" s="1" customFormat="1" ht="13.5">
      <c r="B179" s="47"/>
      <c r="C179" s="75"/>
      <c r="D179" s="236" t="s">
        <v>282</v>
      </c>
      <c r="E179" s="75"/>
      <c r="F179" s="237" t="s">
        <v>322</v>
      </c>
      <c r="G179" s="75"/>
      <c r="H179" s="75"/>
      <c r="I179" s="194"/>
      <c r="J179" s="75"/>
      <c r="K179" s="75"/>
      <c r="L179" s="73"/>
      <c r="M179" s="238"/>
      <c r="N179" s="48"/>
      <c r="O179" s="48"/>
      <c r="P179" s="48"/>
      <c r="Q179" s="48"/>
      <c r="R179" s="48"/>
      <c r="S179" s="48"/>
      <c r="T179" s="96"/>
      <c r="AT179" s="24" t="s">
        <v>282</v>
      </c>
      <c r="AU179" s="24" t="s">
        <v>86</v>
      </c>
    </row>
    <row r="180" spans="2:51" s="11" customFormat="1" ht="13.5">
      <c r="B180" s="239"/>
      <c r="C180" s="240"/>
      <c r="D180" s="236" t="s">
        <v>304</v>
      </c>
      <c r="E180" s="241" t="s">
        <v>21</v>
      </c>
      <c r="F180" s="242" t="s">
        <v>2623</v>
      </c>
      <c r="G180" s="240"/>
      <c r="H180" s="243">
        <v>596.85</v>
      </c>
      <c r="I180" s="244"/>
      <c r="J180" s="240"/>
      <c r="K180" s="240"/>
      <c r="L180" s="245"/>
      <c r="M180" s="246"/>
      <c r="N180" s="247"/>
      <c r="O180" s="247"/>
      <c r="P180" s="247"/>
      <c r="Q180" s="247"/>
      <c r="R180" s="247"/>
      <c r="S180" s="247"/>
      <c r="T180" s="248"/>
      <c r="AT180" s="249" t="s">
        <v>304</v>
      </c>
      <c r="AU180" s="249" t="s">
        <v>86</v>
      </c>
      <c r="AV180" s="11" t="s">
        <v>86</v>
      </c>
      <c r="AW180" s="11" t="s">
        <v>40</v>
      </c>
      <c r="AX180" s="11" t="s">
        <v>84</v>
      </c>
      <c r="AY180" s="249" t="s">
        <v>273</v>
      </c>
    </row>
    <row r="181" spans="2:65" s="1" customFormat="1" ht="25.5" customHeight="1">
      <c r="B181" s="47"/>
      <c r="C181" s="224" t="s">
        <v>378</v>
      </c>
      <c r="D181" s="224" t="s">
        <v>275</v>
      </c>
      <c r="E181" s="225" t="s">
        <v>2062</v>
      </c>
      <c r="F181" s="226" t="s">
        <v>2063</v>
      </c>
      <c r="G181" s="227" t="s">
        <v>314</v>
      </c>
      <c r="H181" s="228">
        <v>248.16</v>
      </c>
      <c r="I181" s="229"/>
      <c r="J181" s="230">
        <f>ROUND(I181*H181,2)</f>
        <v>0</v>
      </c>
      <c r="K181" s="226" t="s">
        <v>279</v>
      </c>
      <c r="L181" s="73"/>
      <c r="M181" s="231" t="s">
        <v>21</v>
      </c>
      <c r="N181" s="232" t="s">
        <v>47</v>
      </c>
      <c r="O181" s="48"/>
      <c r="P181" s="233">
        <f>O181*H181</f>
        <v>0</v>
      </c>
      <c r="Q181" s="233">
        <v>0</v>
      </c>
      <c r="R181" s="233">
        <f>Q181*H181</f>
        <v>0</v>
      </c>
      <c r="S181" s="233">
        <v>0</v>
      </c>
      <c r="T181" s="234">
        <f>S181*H181</f>
        <v>0</v>
      </c>
      <c r="AR181" s="24" t="s">
        <v>280</v>
      </c>
      <c r="AT181" s="24" t="s">
        <v>275</v>
      </c>
      <c r="AU181" s="24" t="s">
        <v>86</v>
      </c>
      <c r="AY181" s="24" t="s">
        <v>273</v>
      </c>
      <c r="BE181" s="235">
        <f>IF(N181="základní",J181,0)</f>
        <v>0</v>
      </c>
      <c r="BF181" s="235">
        <f>IF(N181="snížená",J181,0)</f>
        <v>0</v>
      </c>
      <c r="BG181" s="235">
        <f>IF(N181="zákl. přenesená",J181,0)</f>
        <v>0</v>
      </c>
      <c r="BH181" s="235">
        <f>IF(N181="sníž. přenesená",J181,0)</f>
        <v>0</v>
      </c>
      <c r="BI181" s="235">
        <f>IF(N181="nulová",J181,0)</f>
        <v>0</v>
      </c>
      <c r="BJ181" s="24" t="s">
        <v>84</v>
      </c>
      <c r="BK181" s="235">
        <f>ROUND(I181*H181,2)</f>
        <v>0</v>
      </c>
      <c r="BL181" s="24" t="s">
        <v>280</v>
      </c>
      <c r="BM181" s="24" t="s">
        <v>2624</v>
      </c>
    </row>
    <row r="182" spans="2:47" s="1" customFormat="1" ht="13.5">
      <c r="B182" s="47"/>
      <c r="C182" s="75"/>
      <c r="D182" s="236" t="s">
        <v>282</v>
      </c>
      <c r="E182" s="75"/>
      <c r="F182" s="237" t="s">
        <v>2065</v>
      </c>
      <c r="G182" s="75"/>
      <c r="H182" s="75"/>
      <c r="I182" s="194"/>
      <c r="J182" s="75"/>
      <c r="K182" s="75"/>
      <c r="L182" s="73"/>
      <c r="M182" s="238"/>
      <c r="N182" s="48"/>
      <c r="O182" s="48"/>
      <c r="P182" s="48"/>
      <c r="Q182" s="48"/>
      <c r="R182" s="48"/>
      <c r="S182" s="48"/>
      <c r="T182" s="96"/>
      <c r="AT182" s="24" t="s">
        <v>282</v>
      </c>
      <c r="AU182" s="24" t="s">
        <v>86</v>
      </c>
    </row>
    <row r="183" spans="2:51" s="13" customFormat="1" ht="13.5">
      <c r="B183" s="271"/>
      <c r="C183" s="272"/>
      <c r="D183" s="236" t="s">
        <v>304</v>
      </c>
      <c r="E183" s="273" t="s">
        <v>21</v>
      </c>
      <c r="F183" s="274" t="s">
        <v>2066</v>
      </c>
      <c r="G183" s="272"/>
      <c r="H183" s="273" t="s">
        <v>21</v>
      </c>
      <c r="I183" s="275"/>
      <c r="J183" s="272"/>
      <c r="K183" s="272"/>
      <c r="L183" s="276"/>
      <c r="M183" s="277"/>
      <c r="N183" s="278"/>
      <c r="O183" s="278"/>
      <c r="P183" s="278"/>
      <c r="Q183" s="278"/>
      <c r="R183" s="278"/>
      <c r="S183" s="278"/>
      <c r="T183" s="279"/>
      <c r="AT183" s="280" t="s">
        <v>304</v>
      </c>
      <c r="AU183" s="280" t="s">
        <v>86</v>
      </c>
      <c r="AV183" s="13" t="s">
        <v>84</v>
      </c>
      <c r="AW183" s="13" t="s">
        <v>40</v>
      </c>
      <c r="AX183" s="13" t="s">
        <v>76</v>
      </c>
      <c r="AY183" s="280" t="s">
        <v>273</v>
      </c>
    </row>
    <row r="184" spans="2:51" s="11" customFormat="1" ht="13.5">
      <c r="B184" s="239"/>
      <c r="C184" s="240"/>
      <c r="D184" s="236" t="s">
        <v>304</v>
      </c>
      <c r="E184" s="241" t="s">
        <v>21</v>
      </c>
      <c r="F184" s="242" t="s">
        <v>2625</v>
      </c>
      <c r="G184" s="240"/>
      <c r="H184" s="243">
        <v>69.76</v>
      </c>
      <c r="I184" s="244"/>
      <c r="J184" s="240"/>
      <c r="K184" s="240"/>
      <c r="L184" s="245"/>
      <c r="M184" s="246"/>
      <c r="N184" s="247"/>
      <c r="O184" s="247"/>
      <c r="P184" s="247"/>
      <c r="Q184" s="247"/>
      <c r="R184" s="247"/>
      <c r="S184" s="247"/>
      <c r="T184" s="248"/>
      <c r="AT184" s="249" t="s">
        <v>304</v>
      </c>
      <c r="AU184" s="249" t="s">
        <v>86</v>
      </c>
      <c r="AV184" s="11" t="s">
        <v>86</v>
      </c>
      <c r="AW184" s="11" t="s">
        <v>40</v>
      </c>
      <c r="AX184" s="11" t="s">
        <v>76</v>
      </c>
      <c r="AY184" s="249" t="s">
        <v>273</v>
      </c>
    </row>
    <row r="185" spans="2:51" s="11" customFormat="1" ht="13.5">
      <c r="B185" s="239"/>
      <c r="C185" s="240"/>
      <c r="D185" s="236" t="s">
        <v>304</v>
      </c>
      <c r="E185" s="241" t="s">
        <v>21</v>
      </c>
      <c r="F185" s="242" t="s">
        <v>2626</v>
      </c>
      <c r="G185" s="240"/>
      <c r="H185" s="243">
        <v>20.48</v>
      </c>
      <c r="I185" s="244"/>
      <c r="J185" s="240"/>
      <c r="K185" s="240"/>
      <c r="L185" s="245"/>
      <c r="M185" s="246"/>
      <c r="N185" s="247"/>
      <c r="O185" s="247"/>
      <c r="P185" s="247"/>
      <c r="Q185" s="247"/>
      <c r="R185" s="247"/>
      <c r="S185" s="247"/>
      <c r="T185" s="248"/>
      <c r="AT185" s="249" t="s">
        <v>304</v>
      </c>
      <c r="AU185" s="249" t="s">
        <v>86</v>
      </c>
      <c r="AV185" s="11" t="s">
        <v>86</v>
      </c>
      <c r="AW185" s="11" t="s">
        <v>40</v>
      </c>
      <c r="AX185" s="11" t="s">
        <v>76</v>
      </c>
      <c r="AY185" s="249" t="s">
        <v>273</v>
      </c>
    </row>
    <row r="186" spans="2:51" s="11" customFormat="1" ht="13.5">
      <c r="B186" s="239"/>
      <c r="C186" s="240"/>
      <c r="D186" s="236" t="s">
        <v>304</v>
      </c>
      <c r="E186" s="241" t="s">
        <v>21</v>
      </c>
      <c r="F186" s="242" t="s">
        <v>2627</v>
      </c>
      <c r="G186" s="240"/>
      <c r="H186" s="243">
        <v>103.36</v>
      </c>
      <c r="I186" s="244"/>
      <c r="J186" s="240"/>
      <c r="K186" s="240"/>
      <c r="L186" s="245"/>
      <c r="M186" s="246"/>
      <c r="N186" s="247"/>
      <c r="O186" s="247"/>
      <c r="P186" s="247"/>
      <c r="Q186" s="247"/>
      <c r="R186" s="247"/>
      <c r="S186" s="247"/>
      <c r="T186" s="248"/>
      <c r="AT186" s="249" t="s">
        <v>304</v>
      </c>
      <c r="AU186" s="249" t="s">
        <v>86</v>
      </c>
      <c r="AV186" s="11" t="s">
        <v>86</v>
      </c>
      <c r="AW186" s="11" t="s">
        <v>40</v>
      </c>
      <c r="AX186" s="11" t="s">
        <v>76</v>
      </c>
      <c r="AY186" s="249" t="s">
        <v>273</v>
      </c>
    </row>
    <row r="187" spans="2:51" s="11" customFormat="1" ht="13.5">
      <c r="B187" s="239"/>
      <c r="C187" s="240"/>
      <c r="D187" s="236" t="s">
        <v>304</v>
      </c>
      <c r="E187" s="241" t="s">
        <v>21</v>
      </c>
      <c r="F187" s="242" t="s">
        <v>2628</v>
      </c>
      <c r="G187" s="240"/>
      <c r="H187" s="243">
        <v>15.04</v>
      </c>
      <c r="I187" s="244"/>
      <c r="J187" s="240"/>
      <c r="K187" s="240"/>
      <c r="L187" s="245"/>
      <c r="M187" s="246"/>
      <c r="N187" s="247"/>
      <c r="O187" s="247"/>
      <c r="P187" s="247"/>
      <c r="Q187" s="247"/>
      <c r="R187" s="247"/>
      <c r="S187" s="247"/>
      <c r="T187" s="248"/>
      <c r="AT187" s="249" t="s">
        <v>304</v>
      </c>
      <c r="AU187" s="249" t="s">
        <v>86</v>
      </c>
      <c r="AV187" s="11" t="s">
        <v>86</v>
      </c>
      <c r="AW187" s="11" t="s">
        <v>40</v>
      </c>
      <c r="AX187" s="11" t="s">
        <v>76</v>
      </c>
      <c r="AY187" s="249" t="s">
        <v>273</v>
      </c>
    </row>
    <row r="188" spans="2:51" s="11" customFormat="1" ht="13.5">
      <c r="B188" s="239"/>
      <c r="C188" s="240"/>
      <c r="D188" s="236" t="s">
        <v>304</v>
      </c>
      <c r="E188" s="241" t="s">
        <v>21</v>
      </c>
      <c r="F188" s="242" t="s">
        <v>2629</v>
      </c>
      <c r="G188" s="240"/>
      <c r="H188" s="243">
        <v>29.92</v>
      </c>
      <c r="I188" s="244"/>
      <c r="J188" s="240"/>
      <c r="K188" s="240"/>
      <c r="L188" s="245"/>
      <c r="M188" s="246"/>
      <c r="N188" s="247"/>
      <c r="O188" s="247"/>
      <c r="P188" s="247"/>
      <c r="Q188" s="247"/>
      <c r="R188" s="247"/>
      <c r="S188" s="247"/>
      <c r="T188" s="248"/>
      <c r="AT188" s="249" t="s">
        <v>304</v>
      </c>
      <c r="AU188" s="249" t="s">
        <v>86</v>
      </c>
      <c r="AV188" s="11" t="s">
        <v>86</v>
      </c>
      <c r="AW188" s="11" t="s">
        <v>40</v>
      </c>
      <c r="AX188" s="11" t="s">
        <v>76</v>
      </c>
      <c r="AY188" s="249" t="s">
        <v>273</v>
      </c>
    </row>
    <row r="189" spans="2:51" s="14" customFormat="1" ht="13.5">
      <c r="B189" s="281"/>
      <c r="C189" s="282"/>
      <c r="D189" s="236" t="s">
        <v>304</v>
      </c>
      <c r="E189" s="283" t="s">
        <v>21</v>
      </c>
      <c r="F189" s="284" t="s">
        <v>2074</v>
      </c>
      <c r="G189" s="282"/>
      <c r="H189" s="285">
        <v>238.56</v>
      </c>
      <c r="I189" s="286"/>
      <c r="J189" s="282"/>
      <c r="K189" s="282"/>
      <c r="L189" s="287"/>
      <c r="M189" s="288"/>
      <c r="N189" s="289"/>
      <c r="O189" s="289"/>
      <c r="P189" s="289"/>
      <c r="Q189" s="289"/>
      <c r="R189" s="289"/>
      <c r="S189" s="289"/>
      <c r="T189" s="290"/>
      <c r="AT189" s="291" t="s">
        <v>304</v>
      </c>
      <c r="AU189" s="291" t="s">
        <v>86</v>
      </c>
      <c r="AV189" s="14" t="s">
        <v>288</v>
      </c>
      <c r="AW189" s="14" t="s">
        <v>40</v>
      </c>
      <c r="AX189" s="14" t="s">
        <v>76</v>
      </c>
      <c r="AY189" s="291" t="s">
        <v>273</v>
      </c>
    </row>
    <row r="190" spans="2:51" s="11" customFormat="1" ht="13.5">
      <c r="B190" s="239"/>
      <c r="C190" s="240"/>
      <c r="D190" s="236" t="s">
        <v>304</v>
      </c>
      <c r="E190" s="241" t="s">
        <v>21</v>
      </c>
      <c r="F190" s="242" t="s">
        <v>2630</v>
      </c>
      <c r="G190" s="240"/>
      <c r="H190" s="243">
        <v>9.6</v>
      </c>
      <c r="I190" s="244"/>
      <c r="J190" s="240"/>
      <c r="K190" s="240"/>
      <c r="L190" s="245"/>
      <c r="M190" s="246"/>
      <c r="N190" s="247"/>
      <c r="O190" s="247"/>
      <c r="P190" s="247"/>
      <c r="Q190" s="247"/>
      <c r="R190" s="247"/>
      <c r="S190" s="247"/>
      <c r="T190" s="248"/>
      <c r="AT190" s="249" t="s">
        <v>304</v>
      </c>
      <c r="AU190" s="249" t="s">
        <v>86</v>
      </c>
      <c r="AV190" s="11" t="s">
        <v>86</v>
      </c>
      <c r="AW190" s="11" t="s">
        <v>40</v>
      </c>
      <c r="AX190" s="11" t="s">
        <v>76</v>
      </c>
      <c r="AY190" s="249" t="s">
        <v>273</v>
      </c>
    </row>
    <row r="191" spans="2:51" s="14" customFormat="1" ht="13.5">
      <c r="B191" s="281"/>
      <c r="C191" s="282"/>
      <c r="D191" s="236" t="s">
        <v>304</v>
      </c>
      <c r="E191" s="283" t="s">
        <v>21</v>
      </c>
      <c r="F191" s="284" t="s">
        <v>2079</v>
      </c>
      <c r="G191" s="282"/>
      <c r="H191" s="285">
        <v>9.6</v>
      </c>
      <c r="I191" s="286"/>
      <c r="J191" s="282"/>
      <c r="K191" s="282"/>
      <c r="L191" s="287"/>
      <c r="M191" s="288"/>
      <c r="N191" s="289"/>
      <c r="O191" s="289"/>
      <c r="P191" s="289"/>
      <c r="Q191" s="289"/>
      <c r="R191" s="289"/>
      <c r="S191" s="289"/>
      <c r="T191" s="290"/>
      <c r="AT191" s="291" t="s">
        <v>304</v>
      </c>
      <c r="AU191" s="291" t="s">
        <v>86</v>
      </c>
      <c r="AV191" s="14" t="s">
        <v>288</v>
      </c>
      <c r="AW191" s="14" t="s">
        <v>40</v>
      </c>
      <c r="AX191" s="14" t="s">
        <v>76</v>
      </c>
      <c r="AY191" s="291" t="s">
        <v>273</v>
      </c>
    </row>
    <row r="192" spans="2:51" s="12" customFormat="1" ht="13.5">
      <c r="B192" s="250"/>
      <c r="C192" s="251"/>
      <c r="D192" s="236" t="s">
        <v>304</v>
      </c>
      <c r="E192" s="252" t="s">
        <v>21</v>
      </c>
      <c r="F192" s="253" t="s">
        <v>338</v>
      </c>
      <c r="G192" s="251"/>
      <c r="H192" s="254">
        <v>248.16</v>
      </c>
      <c r="I192" s="255"/>
      <c r="J192" s="251"/>
      <c r="K192" s="251"/>
      <c r="L192" s="256"/>
      <c r="M192" s="257"/>
      <c r="N192" s="258"/>
      <c r="O192" s="258"/>
      <c r="P192" s="258"/>
      <c r="Q192" s="258"/>
      <c r="R192" s="258"/>
      <c r="S192" s="258"/>
      <c r="T192" s="259"/>
      <c r="AT192" s="260" t="s">
        <v>304</v>
      </c>
      <c r="AU192" s="260" t="s">
        <v>86</v>
      </c>
      <c r="AV192" s="12" t="s">
        <v>280</v>
      </c>
      <c r="AW192" s="12" t="s">
        <v>40</v>
      </c>
      <c r="AX192" s="12" t="s">
        <v>84</v>
      </c>
      <c r="AY192" s="260" t="s">
        <v>273</v>
      </c>
    </row>
    <row r="193" spans="2:65" s="1" customFormat="1" ht="25.5" customHeight="1">
      <c r="B193" s="47"/>
      <c r="C193" s="224" t="s">
        <v>382</v>
      </c>
      <c r="D193" s="224" t="s">
        <v>275</v>
      </c>
      <c r="E193" s="225" t="s">
        <v>2082</v>
      </c>
      <c r="F193" s="226" t="s">
        <v>2083</v>
      </c>
      <c r="G193" s="227" t="s">
        <v>314</v>
      </c>
      <c r="H193" s="228">
        <v>124.08</v>
      </c>
      <c r="I193" s="229"/>
      <c r="J193" s="230">
        <f>ROUND(I193*H193,2)</f>
        <v>0</v>
      </c>
      <c r="K193" s="226" t="s">
        <v>279</v>
      </c>
      <c r="L193" s="73"/>
      <c r="M193" s="231" t="s">
        <v>21</v>
      </c>
      <c r="N193" s="232" t="s">
        <v>47</v>
      </c>
      <c r="O193" s="48"/>
      <c r="P193" s="233">
        <f>O193*H193</f>
        <v>0</v>
      </c>
      <c r="Q193" s="233">
        <v>0</v>
      </c>
      <c r="R193" s="233">
        <f>Q193*H193</f>
        <v>0</v>
      </c>
      <c r="S193" s="233">
        <v>0</v>
      </c>
      <c r="T193" s="234">
        <f>S193*H193</f>
        <v>0</v>
      </c>
      <c r="AR193" s="24" t="s">
        <v>280</v>
      </c>
      <c r="AT193" s="24" t="s">
        <v>275</v>
      </c>
      <c r="AU193" s="24" t="s">
        <v>86</v>
      </c>
      <c r="AY193" s="24" t="s">
        <v>273</v>
      </c>
      <c r="BE193" s="235">
        <f>IF(N193="základní",J193,0)</f>
        <v>0</v>
      </c>
      <c r="BF193" s="235">
        <f>IF(N193="snížená",J193,0)</f>
        <v>0</v>
      </c>
      <c r="BG193" s="235">
        <f>IF(N193="zákl. přenesená",J193,0)</f>
        <v>0</v>
      </c>
      <c r="BH193" s="235">
        <f>IF(N193="sníž. přenesená",J193,0)</f>
        <v>0</v>
      </c>
      <c r="BI193" s="235">
        <f>IF(N193="nulová",J193,0)</f>
        <v>0</v>
      </c>
      <c r="BJ193" s="24" t="s">
        <v>84</v>
      </c>
      <c r="BK193" s="235">
        <f>ROUND(I193*H193,2)</f>
        <v>0</v>
      </c>
      <c r="BL193" s="24" t="s">
        <v>280</v>
      </c>
      <c r="BM193" s="24" t="s">
        <v>2631</v>
      </c>
    </row>
    <row r="194" spans="2:47" s="1" customFormat="1" ht="13.5">
      <c r="B194" s="47"/>
      <c r="C194" s="75"/>
      <c r="D194" s="236" t="s">
        <v>282</v>
      </c>
      <c r="E194" s="75"/>
      <c r="F194" s="237" t="s">
        <v>2065</v>
      </c>
      <c r="G194" s="75"/>
      <c r="H194" s="75"/>
      <c r="I194" s="194"/>
      <c r="J194" s="75"/>
      <c r="K194" s="75"/>
      <c r="L194" s="73"/>
      <c r="M194" s="238"/>
      <c r="N194" s="48"/>
      <c r="O194" s="48"/>
      <c r="P194" s="48"/>
      <c r="Q194" s="48"/>
      <c r="R194" s="48"/>
      <c r="S194" s="48"/>
      <c r="T194" s="96"/>
      <c r="AT194" s="24" t="s">
        <v>282</v>
      </c>
      <c r="AU194" s="24" t="s">
        <v>86</v>
      </c>
    </row>
    <row r="195" spans="2:51" s="11" customFormat="1" ht="13.5">
      <c r="B195" s="239"/>
      <c r="C195" s="240"/>
      <c r="D195" s="236" t="s">
        <v>304</v>
      </c>
      <c r="E195" s="241" t="s">
        <v>21</v>
      </c>
      <c r="F195" s="242" t="s">
        <v>2632</v>
      </c>
      <c r="G195" s="240"/>
      <c r="H195" s="243">
        <v>124.08</v>
      </c>
      <c r="I195" s="244"/>
      <c r="J195" s="240"/>
      <c r="K195" s="240"/>
      <c r="L195" s="245"/>
      <c r="M195" s="246"/>
      <c r="N195" s="247"/>
      <c r="O195" s="247"/>
      <c r="P195" s="247"/>
      <c r="Q195" s="247"/>
      <c r="R195" s="247"/>
      <c r="S195" s="247"/>
      <c r="T195" s="248"/>
      <c r="AT195" s="249" t="s">
        <v>304</v>
      </c>
      <c r="AU195" s="249" t="s">
        <v>86</v>
      </c>
      <c r="AV195" s="11" t="s">
        <v>86</v>
      </c>
      <c r="AW195" s="11" t="s">
        <v>40</v>
      </c>
      <c r="AX195" s="11" t="s">
        <v>84</v>
      </c>
      <c r="AY195" s="249" t="s">
        <v>273</v>
      </c>
    </row>
    <row r="196" spans="2:65" s="1" customFormat="1" ht="25.5" customHeight="1">
      <c r="B196" s="47"/>
      <c r="C196" s="224" t="s">
        <v>387</v>
      </c>
      <c r="D196" s="224" t="s">
        <v>275</v>
      </c>
      <c r="E196" s="225" t="s">
        <v>2633</v>
      </c>
      <c r="F196" s="226" t="s">
        <v>2634</v>
      </c>
      <c r="G196" s="227" t="s">
        <v>314</v>
      </c>
      <c r="H196" s="228">
        <v>298.426</v>
      </c>
      <c r="I196" s="229"/>
      <c r="J196" s="230">
        <f>ROUND(I196*H196,2)</f>
        <v>0</v>
      </c>
      <c r="K196" s="226" t="s">
        <v>279</v>
      </c>
      <c r="L196" s="73"/>
      <c r="M196" s="231" t="s">
        <v>21</v>
      </c>
      <c r="N196" s="232" t="s">
        <v>47</v>
      </c>
      <c r="O196" s="48"/>
      <c r="P196" s="233">
        <f>O196*H196</f>
        <v>0</v>
      </c>
      <c r="Q196" s="233">
        <v>0</v>
      </c>
      <c r="R196" s="233">
        <f>Q196*H196</f>
        <v>0</v>
      </c>
      <c r="S196" s="233">
        <v>0</v>
      </c>
      <c r="T196" s="234">
        <f>S196*H196</f>
        <v>0</v>
      </c>
      <c r="AR196" s="24" t="s">
        <v>280</v>
      </c>
      <c r="AT196" s="24" t="s">
        <v>275</v>
      </c>
      <c r="AU196" s="24" t="s">
        <v>86</v>
      </c>
      <c r="AY196" s="24" t="s">
        <v>273</v>
      </c>
      <c r="BE196" s="235">
        <f>IF(N196="základní",J196,0)</f>
        <v>0</v>
      </c>
      <c r="BF196" s="235">
        <f>IF(N196="snížená",J196,0)</f>
        <v>0</v>
      </c>
      <c r="BG196" s="235">
        <f>IF(N196="zákl. přenesená",J196,0)</f>
        <v>0</v>
      </c>
      <c r="BH196" s="235">
        <f>IF(N196="sníž. přenesená",J196,0)</f>
        <v>0</v>
      </c>
      <c r="BI196" s="235">
        <f>IF(N196="nulová",J196,0)</f>
        <v>0</v>
      </c>
      <c r="BJ196" s="24" t="s">
        <v>84</v>
      </c>
      <c r="BK196" s="235">
        <f>ROUND(I196*H196,2)</f>
        <v>0</v>
      </c>
      <c r="BL196" s="24" t="s">
        <v>280</v>
      </c>
      <c r="BM196" s="24" t="s">
        <v>2635</v>
      </c>
    </row>
    <row r="197" spans="2:47" s="1" customFormat="1" ht="13.5">
      <c r="B197" s="47"/>
      <c r="C197" s="75"/>
      <c r="D197" s="236" t="s">
        <v>282</v>
      </c>
      <c r="E197" s="75"/>
      <c r="F197" s="237" t="s">
        <v>322</v>
      </c>
      <c r="G197" s="75"/>
      <c r="H197" s="75"/>
      <c r="I197" s="194"/>
      <c r="J197" s="75"/>
      <c r="K197" s="75"/>
      <c r="L197" s="73"/>
      <c r="M197" s="238"/>
      <c r="N197" s="48"/>
      <c r="O197" s="48"/>
      <c r="P197" s="48"/>
      <c r="Q197" s="48"/>
      <c r="R197" s="48"/>
      <c r="S197" s="48"/>
      <c r="T197" s="96"/>
      <c r="AT197" s="24" t="s">
        <v>282</v>
      </c>
      <c r="AU197" s="24" t="s">
        <v>86</v>
      </c>
    </row>
    <row r="198" spans="2:51" s="13" customFormat="1" ht="13.5">
      <c r="B198" s="271"/>
      <c r="C198" s="272"/>
      <c r="D198" s="236" t="s">
        <v>304</v>
      </c>
      <c r="E198" s="273" t="s">
        <v>21</v>
      </c>
      <c r="F198" s="274" t="s">
        <v>2089</v>
      </c>
      <c r="G198" s="272"/>
      <c r="H198" s="273" t="s">
        <v>21</v>
      </c>
      <c r="I198" s="275"/>
      <c r="J198" s="272"/>
      <c r="K198" s="272"/>
      <c r="L198" s="276"/>
      <c r="M198" s="277"/>
      <c r="N198" s="278"/>
      <c r="O198" s="278"/>
      <c r="P198" s="278"/>
      <c r="Q198" s="278"/>
      <c r="R198" s="278"/>
      <c r="S198" s="278"/>
      <c r="T198" s="279"/>
      <c r="AT198" s="280" t="s">
        <v>304</v>
      </c>
      <c r="AU198" s="280" t="s">
        <v>86</v>
      </c>
      <c r="AV198" s="13" t="s">
        <v>84</v>
      </c>
      <c r="AW198" s="13" t="s">
        <v>40</v>
      </c>
      <c r="AX198" s="13" t="s">
        <v>76</v>
      </c>
      <c r="AY198" s="280" t="s">
        <v>273</v>
      </c>
    </row>
    <row r="199" spans="2:51" s="11" customFormat="1" ht="13.5">
      <c r="B199" s="239"/>
      <c r="C199" s="240"/>
      <c r="D199" s="236" t="s">
        <v>304</v>
      </c>
      <c r="E199" s="241" t="s">
        <v>21</v>
      </c>
      <c r="F199" s="242" t="s">
        <v>2636</v>
      </c>
      <c r="G199" s="240"/>
      <c r="H199" s="243">
        <v>34.178</v>
      </c>
      <c r="I199" s="244"/>
      <c r="J199" s="240"/>
      <c r="K199" s="240"/>
      <c r="L199" s="245"/>
      <c r="M199" s="246"/>
      <c r="N199" s="247"/>
      <c r="O199" s="247"/>
      <c r="P199" s="247"/>
      <c r="Q199" s="247"/>
      <c r="R199" s="247"/>
      <c r="S199" s="247"/>
      <c r="T199" s="248"/>
      <c r="AT199" s="249" t="s">
        <v>304</v>
      </c>
      <c r="AU199" s="249" t="s">
        <v>86</v>
      </c>
      <c r="AV199" s="11" t="s">
        <v>86</v>
      </c>
      <c r="AW199" s="11" t="s">
        <v>40</v>
      </c>
      <c r="AX199" s="11" t="s">
        <v>76</v>
      </c>
      <c r="AY199" s="249" t="s">
        <v>273</v>
      </c>
    </row>
    <row r="200" spans="2:51" s="14" customFormat="1" ht="13.5">
      <c r="B200" s="281"/>
      <c r="C200" s="282"/>
      <c r="D200" s="236" t="s">
        <v>304</v>
      </c>
      <c r="E200" s="283" t="s">
        <v>21</v>
      </c>
      <c r="F200" s="284" t="s">
        <v>2074</v>
      </c>
      <c r="G200" s="282"/>
      <c r="H200" s="285">
        <v>34.178</v>
      </c>
      <c r="I200" s="286"/>
      <c r="J200" s="282"/>
      <c r="K200" s="282"/>
      <c r="L200" s="287"/>
      <c r="M200" s="288"/>
      <c r="N200" s="289"/>
      <c r="O200" s="289"/>
      <c r="P200" s="289"/>
      <c r="Q200" s="289"/>
      <c r="R200" s="289"/>
      <c r="S200" s="289"/>
      <c r="T200" s="290"/>
      <c r="AT200" s="291" t="s">
        <v>304</v>
      </c>
      <c r="AU200" s="291" t="s">
        <v>86</v>
      </c>
      <c r="AV200" s="14" t="s">
        <v>288</v>
      </c>
      <c r="AW200" s="14" t="s">
        <v>40</v>
      </c>
      <c r="AX200" s="14" t="s">
        <v>76</v>
      </c>
      <c r="AY200" s="291" t="s">
        <v>273</v>
      </c>
    </row>
    <row r="201" spans="2:51" s="11" customFormat="1" ht="13.5">
      <c r="B201" s="239"/>
      <c r="C201" s="240"/>
      <c r="D201" s="236" t="s">
        <v>304</v>
      </c>
      <c r="E201" s="241" t="s">
        <v>21</v>
      </c>
      <c r="F201" s="242" t="s">
        <v>2637</v>
      </c>
      <c r="G201" s="240"/>
      <c r="H201" s="243">
        <v>169.2</v>
      </c>
      <c r="I201" s="244"/>
      <c r="J201" s="240"/>
      <c r="K201" s="240"/>
      <c r="L201" s="245"/>
      <c r="M201" s="246"/>
      <c r="N201" s="247"/>
      <c r="O201" s="247"/>
      <c r="P201" s="247"/>
      <c r="Q201" s="247"/>
      <c r="R201" s="247"/>
      <c r="S201" s="247"/>
      <c r="T201" s="248"/>
      <c r="AT201" s="249" t="s">
        <v>304</v>
      </c>
      <c r="AU201" s="249" t="s">
        <v>86</v>
      </c>
      <c r="AV201" s="11" t="s">
        <v>86</v>
      </c>
      <c r="AW201" s="11" t="s">
        <v>40</v>
      </c>
      <c r="AX201" s="11" t="s">
        <v>76</v>
      </c>
      <c r="AY201" s="249" t="s">
        <v>273</v>
      </c>
    </row>
    <row r="202" spans="2:51" s="11" customFormat="1" ht="13.5">
      <c r="B202" s="239"/>
      <c r="C202" s="240"/>
      <c r="D202" s="236" t="s">
        <v>304</v>
      </c>
      <c r="E202" s="241" t="s">
        <v>21</v>
      </c>
      <c r="F202" s="242" t="s">
        <v>2638</v>
      </c>
      <c r="G202" s="240"/>
      <c r="H202" s="243">
        <v>95.048</v>
      </c>
      <c r="I202" s="244"/>
      <c r="J202" s="240"/>
      <c r="K202" s="240"/>
      <c r="L202" s="245"/>
      <c r="M202" s="246"/>
      <c r="N202" s="247"/>
      <c r="O202" s="247"/>
      <c r="P202" s="247"/>
      <c r="Q202" s="247"/>
      <c r="R202" s="247"/>
      <c r="S202" s="247"/>
      <c r="T202" s="248"/>
      <c r="AT202" s="249" t="s">
        <v>304</v>
      </c>
      <c r="AU202" s="249" t="s">
        <v>86</v>
      </c>
      <c r="AV202" s="11" t="s">
        <v>86</v>
      </c>
      <c r="AW202" s="11" t="s">
        <v>40</v>
      </c>
      <c r="AX202" s="11" t="s">
        <v>76</v>
      </c>
      <c r="AY202" s="249" t="s">
        <v>273</v>
      </c>
    </row>
    <row r="203" spans="2:51" s="14" customFormat="1" ht="13.5">
      <c r="B203" s="281"/>
      <c r="C203" s="282"/>
      <c r="D203" s="236" t="s">
        <v>304</v>
      </c>
      <c r="E203" s="283" t="s">
        <v>21</v>
      </c>
      <c r="F203" s="284" t="s">
        <v>2079</v>
      </c>
      <c r="G203" s="282"/>
      <c r="H203" s="285">
        <v>264.248</v>
      </c>
      <c r="I203" s="286"/>
      <c r="J203" s="282"/>
      <c r="K203" s="282"/>
      <c r="L203" s="287"/>
      <c r="M203" s="288"/>
      <c r="N203" s="289"/>
      <c r="O203" s="289"/>
      <c r="P203" s="289"/>
      <c r="Q203" s="289"/>
      <c r="R203" s="289"/>
      <c r="S203" s="289"/>
      <c r="T203" s="290"/>
      <c r="AT203" s="291" t="s">
        <v>304</v>
      </c>
      <c r="AU203" s="291" t="s">
        <v>86</v>
      </c>
      <c r="AV203" s="14" t="s">
        <v>288</v>
      </c>
      <c r="AW203" s="14" t="s">
        <v>40</v>
      </c>
      <c r="AX203" s="14" t="s">
        <v>76</v>
      </c>
      <c r="AY203" s="291" t="s">
        <v>273</v>
      </c>
    </row>
    <row r="204" spans="2:51" s="12" customFormat="1" ht="13.5">
      <c r="B204" s="250"/>
      <c r="C204" s="251"/>
      <c r="D204" s="236" t="s">
        <v>304</v>
      </c>
      <c r="E204" s="252" t="s">
        <v>21</v>
      </c>
      <c r="F204" s="253" t="s">
        <v>338</v>
      </c>
      <c r="G204" s="251"/>
      <c r="H204" s="254">
        <v>298.426</v>
      </c>
      <c r="I204" s="255"/>
      <c r="J204" s="251"/>
      <c r="K204" s="251"/>
      <c r="L204" s="256"/>
      <c r="M204" s="257"/>
      <c r="N204" s="258"/>
      <c r="O204" s="258"/>
      <c r="P204" s="258"/>
      <c r="Q204" s="258"/>
      <c r="R204" s="258"/>
      <c r="S204" s="258"/>
      <c r="T204" s="259"/>
      <c r="AT204" s="260" t="s">
        <v>304</v>
      </c>
      <c r="AU204" s="260" t="s">
        <v>86</v>
      </c>
      <c r="AV204" s="12" t="s">
        <v>280</v>
      </c>
      <c r="AW204" s="12" t="s">
        <v>40</v>
      </c>
      <c r="AX204" s="12" t="s">
        <v>84</v>
      </c>
      <c r="AY204" s="260" t="s">
        <v>273</v>
      </c>
    </row>
    <row r="205" spans="2:65" s="1" customFormat="1" ht="25.5" customHeight="1">
      <c r="B205" s="47"/>
      <c r="C205" s="224" t="s">
        <v>9</v>
      </c>
      <c r="D205" s="224" t="s">
        <v>275</v>
      </c>
      <c r="E205" s="225" t="s">
        <v>2639</v>
      </c>
      <c r="F205" s="226" t="s">
        <v>2640</v>
      </c>
      <c r="G205" s="227" t="s">
        <v>314</v>
      </c>
      <c r="H205" s="228">
        <v>149.213</v>
      </c>
      <c r="I205" s="229"/>
      <c r="J205" s="230">
        <f>ROUND(I205*H205,2)</f>
        <v>0</v>
      </c>
      <c r="K205" s="226" t="s">
        <v>279</v>
      </c>
      <c r="L205" s="73"/>
      <c r="M205" s="231" t="s">
        <v>21</v>
      </c>
      <c r="N205" s="232" t="s">
        <v>47</v>
      </c>
      <c r="O205" s="48"/>
      <c r="P205" s="233">
        <f>O205*H205</f>
        <v>0</v>
      </c>
      <c r="Q205" s="233">
        <v>0</v>
      </c>
      <c r="R205" s="233">
        <f>Q205*H205</f>
        <v>0</v>
      </c>
      <c r="S205" s="233">
        <v>0</v>
      </c>
      <c r="T205" s="234">
        <f>S205*H205</f>
        <v>0</v>
      </c>
      <c r="AR205" s="24" t="s">
        <v>280</v>
      </c>
      <c r="AT205" s="24" t="s">
        <v>275</v>
      </c>
      <c r="AU205" s="24" t="s">
        <v>86</v>
      </c>
      <c r="AY205" s="24" t="s">
        <v>273</v>
      </c>
      <c r="BE205" s="235">
        <f>IF(N205="základní",J205,0)</f>
        <v>0</v>
      </c>
      <c r="BF205" s="235">
        <f>IF(N205="snížená",J205,0)</f>
        <v>0</v>
      </c>
      <c r="BG205" s="235">
        <f>IF(N205="zákl. přenesená",J205,0)</f>
        <v>0</v>
      </c>
      <c r="BH205" s="235">
        <f>IF(N205="sníž. přenesená",J205,0)</f>
        <v>0</v>
      </c>
      <c r="BI205" s="235">
        <f>IF(N205="nulová",J205,0)</f>
        <v>0</v>
      </c>
      <c r="BJ205" s="24" t="s">
        <v>84</v>
      </c>
      <c r="BK205" s="235">
        <f>ROUND(I205*H205,2)</f>
        <v>0</v>
      </c>
      <c r="BL205" s="24" t="s">
        <v>280</v>
      </c>
      <c r="BM205" s="24" t="s">
        <v>2641</v>
      </c>
    </row>
    <row r="206" spans="2:47" s="1" customFormat="1" ht="13.5">
      <c r="B206" s="47"/>
      <c r="C206" s="75"/>
      <c r="D206" s="236" t="s">
        <v>282</v>
      </c>
      <c r="E206" s="75"/>
      <c r="F206" s="237" t="s">
        <v>322</v>
      </c>
      <c r="G206" s="75"/>
      <c r="H206" s="75"/>
      <c r="I206" s="194"/>
      <c r="J206" s="75"/>
      <c r="K206" s="75"/>
      <c r="L206" s="73"/>
      <c r="M206" s="238"/>
      <c r="N206" s="48"/>
      <c r="O206" s="48"/>
      <c r="P206" s="48"/>
      <c r="Q206" s="48"/>
      <c r="R206" s="48"/>
      <c r="S206" s="48"/>
      <c r="T206" s="96"/>
      <c r="AT206" s="24" t="s">
        <v>282</v>
      </c>
      <c r="AU206" s="24" t="s">
        <v>86</v>
      </c>
    </row>
    <row r="207" spans="2:51" s="11" customFormat="1" ht="13.5">
      <c r="B207" s="239"/>
      <c r="C207" s="240"/>
      <c r="D207" s="236" t="s">
        <v>304</v>
      </c>
      <c r="E207" s="241" t="s">
        <v>21</v>
      </c>
      <c r="F207" s="242" t="s">
        <v>2642</v>
      </c>
      <c r="G207" s="240"/>
      <c r="H207" s="243">
        <v>149.213</v>
      </c>
      <c r="I207" s="244"/>
      <c r="J207" s="240"/>
      <c r="K207" s="240"/>
      <c r="L207" s="245"/>
      <c r="M207" s="246"/>
      <c r="N207" s="247"/>
      <c r="O207" s="247"/>
      <c r="P207" s="247"/>
      <c r="Q207" s="247"/>
      <c r="R207" s="247"/>
      <c r="S207" s="247"/>
      <c r="T207" s="248"/>
      <c r="AT207" s="249" t="s">
        <v>304</v>
      </c>
      <c r="AU207" s="249" t="s">
        <v>86</v>
      </c>
      <c r="AV207" s="11" t="s">
        <v>86</v>
      </c>
      <c r="AW207" s="11" t="s">
        <v>40</v>
      </c>
      <c r="AX207" s="11" t="s">
        <v>84</v>
      </c>
      <c r="AY207" s="249" t="s">
        <v>273</v>
      </c>
    </row>
    <row r="208" spans="2:65" s="1" customFormat="1" ht="25.5" customHeight="1">
      <c r="B208" s="47"/>
      <c r="C208" s="224" t="s">
        <v>397</v>
      </c>
      <c r="D208" s="224" t="s">
        <v>275</v>
      </c>
      <c r="E208" s="225" t="s">
        <v>2086</v>
      </c>
      <c r="F208" s="226" t="s">
        <v>2087</v>
      </c>
      <c r="G208" s="227" t="s">
        <v>314</v>
      </c>
      <c r="H208" s="228">
        <v>62.04</v>
      </c>
      <c r="I208" s="229"/>
      <c r="J208" s="230">
        <f>ROUND(I208*H208,2)</f>
        <v>0</v>
      </c>
      <c r="K208" s="226" t="s">
        <v>279</v>
      </c>
      <c r="L208" s="73"/>
      <c r="M208" s="231" t="s">
        <v>21</v>
      </c>
      <c r="N208" s="232" t="s">
        <v>47</v>
      </c>
      <c r="O208" s="48"/>
      <c r="P208" s="233">
        <f>O208*H208</f>
        <v>0</v>
      </c>
      <c r="Q208" s="233">
        <v>0</v>
      </c>
      <c r="R208" s="233">
        <f>Q208*H208</f>
        <v>0</v>
      </c>
      <c r="S208" s="233">
        <v>0</v>
      </c>
      <c r="T208" s="234">
        <f>S208*H208</f>
        <v>0</v>
      </c>
      <c r="AR208" s="24" t="s">
        <v>280</v>
      </c>
      <c r="AT208" s="24" t="s">
        <v>275</v>
      </c>
      <c r="AU208" s="24" t="s">
        <v>86</v>
      </c>
      <c r="AY208" s="24" t="s">
        <v>273</v>
      </c>
      <c r="BE208" s="235">
        <f>IF(N208="základní",J208,0)</f>
        <v>0</v>
      </c>
      <c r="BF208" s="235">
        <f>IF(N208="snížená",J208,0)</f>
        <v>0</v>
      </c>
      <c r="BG208" s="235">
        <f>IF(N208="zákl. přenesená",J208,0)</f>
        <v>0</v>
      </c>
      <c r="BH208" s="235">
        <f>IF(N208="sníž. přenesená",J208,0)</f>
        <v>0</v>
      </c>
      <c r="BI208" s="235">
        <f>IF(N208="nulová",J208,0)</f>
        <v>0</v>
      </c>
      <c r="BJ208" s="24" t="s">
        <v>84</v>
      </c>
      <c r="BK208" s="235">
        <f>ROUND(I208*H208,2)</f>
        <v>0</v>
      </c>
      <c r="BL208" s="24" t="s">
        <v>280</v>
      </c>
      <c r="BM208" s="24" t="s">
        <v>2643</v>
      </c>
    </row>
    <row r="209" spans="2:47" s="1" customFormat="1" ht="13.5">
      <c r="B209" s="47"/>
      <c r="C209" s="75"/>
      <c r="D209" s="236" t="s">
        <v>282</v>
      </c>
      <c r="E209" s="75"/>
      <c r="F209" s="237" t="s">
        <v>2065</v>
      </c>
      <c r="G209" s="75"/>
      <c r="H209" s="75"/>
      <c r="I209" s="194"/>
      <c r="J209" s="75"/>
      <c r="K209" s="75"/>
      <c r="L209" s="73"/>
      <c r="M209" s="238"/>
      <c r="N209" s="48"/>
      <c r="O209" s="48"/>
      <c r="P209" s="48"/>
      <c r="Q209" s="48"/>
      <c r="R209" s="48"/>
      <c r="S209" s="48"/>
      <c r="T209" s="96"/>
      <c r="AT209" s="24" t="s">
        <v>282</v>
      </c>
      <c r="AU209" s="24" t="s">
        <v>86</v>
      </c>
    </row>
    <row r="210" spans="2:51" s="13" customFormat="1" ht="13.5">
      <c r="B210" s="271"/>
      <c r="C210" s="272"/>
      <c r="D210" s="236" t="s">
        <v>304</v>
      </c>
      <c r="E210" s="273" t="s">
        <v>21</v>
      </c>
      <c r="F210" s="274" t="s">
        <v>2089</v>
      </c>
      <c r="G210" s="272"/>
      <c r="H210" s="273" t="s">
        <v>21</v>
      </c>
      <c r="I210" s="275"/>
      <c r="J210" s="272"/>
      <c r="K210" s="272"/>
      <c r="L210" s="276"/>
      <c r="M210" s="277"/>
      <c r="N210" s="278"/>
      <c r="O210" s="278"/>
      <c r="P210" s="278"/>
      <c r="Q210" s="278"/>
      <c r="R210" s="278"/>
      <c r="S210" s="278"/>
      <c r="T210" s="279"/>
      <c r="AT210" s="280" t="s">
        <v>304</v>
      </c>
      <c r="AU210" s="280" t="s">
        <v>86</v>
      </c>
      <c r="AV210" s="13" t="s">
        <v>84</v>
      </c>
      <c r="AW210" s="13" t="s">
        <v>40</v>
      </c>
      <c r="AX210" s="13" t="s">
        <v>76</v>
      </c>
      <c r="AY210" s="280" t="s">
        <v>273</v>
      </c>
    </row>
    <row r="211" spans="2:51" s="11" customFormat="1" ht="13.5">
      <c r="B211" s="239"/>
      <c r="C211" s="240"/>
      <c r="D211" s="236" t="s">
        <v>304</v>
      </c>
      <c r="E211" s="241" t="s">
        <v>21</v>
      </c>
      <c r="F211" s="242" t="s">
        <v>2644</v>
      </c>
      <c r="G211" s="240"/>
      <c r="H211" s="243">
        <v>17.44</v>
      </c>
      <c r="I211" s="244"/>
      <c r="J211" s="240"/>
      <c r="K211" s="240"/>
      <c r="L211" s="245"/>
      <c r="M211" s="246"/>
      <c r="N211" s="247"/>
      <c r="O211" s="247"/>
      <c r="P211" s="247"/>
      <c r="Q211" s="247"/>
      <c r="R211" s="247"/>
      <c r="S211" s="247"/>
      <c r="T211" s="248"/>
      <c r="AT211" s="249" t="s">
        <v>304</v>
      </c>
      <c r="AU211" s="249" t="s">
        <v>86</v>
      </c>
      <c r="AV211" s="11" t="s">
        <v>86</v>
      </c>
      <c r="AW211" s="11" t="s">
        <v>40</v>
      </c>
      <c r="AX211" s="11" t="s">
        <v>76</v>
      </c>
      <c r="AY211" s="249" t="s">
        <v>273</v>
      </c>
    </row>
    <row r="212" spans="2:51" s="11" customFormat="1" ht="13.5">
      <c r="B212" s="239"/>
      <c r="C212" s="240"/>
      <c r="D212" s="236" t="s">
        <v>304</v>
      </c>
      <c r="E212" s="241" t="s">
        <v>21</v>
      </c>
      <c r="F212" s="242" t="s">
        <v>2645</v>
      </c>
      <c r="G212" s="240"/>
      <c r="H212" s="243">
        <v>5.12</v>
      </c>
      <c r="I212" s="244"/>
      <c r="J212" s="240"/>
      <c r="K212" s="240"/>
      <c r="L212" s="245"/>
      <c r="M212" s="246"/>
      <c r="N212" s="247"/>
      <c r="O212" s="247"/>
      <c r="P212" s="247"/>
      <c r="Q212" s="247"/>
      <c r="R212" s="247"/>
      <c r="S212" s="247"/>
      <c r="T212" s="248"/>
      <c r="AT212" s="249" t="s">
        <v>304</v>
      </c>
      <c r="AU212" s="249" t="s">
        <v>86</v>
      </c>
      <c r="AV212" s="11" t="s">
        <v>86</v>
      </c>
      <c r="AW212" s="11" t="s">
        <v>40</v>
      </c>
      <c r="AX212" s="11" t="s">
        <v>76</v>
      </c>
      <c r="AY212" s="249" t="s">
        <v>273</v>
      </c>
    </row>
    <row r="213" spans="2:51" s="11" customFormat="1" ht="13.5">
      <c r="B213" s="239"/>
      <c r="C213" s="240"/>
      <c r="D213" s="236" t="s">
        <v>304</v>
      </c>
      <c r="E213" s="241" t="s">
        <v>21</v>
      </c>
      <c r="F213" s="242" t="s">
        <v>2646</v>
      </c>
      <c r="G213" s="240"/>
      <c r="H213" s="243">
        <v>25.84</v>
      </c>
      <c r="I213" s="244"/>
      <c r="J213" s="240"/>
      <c r="K213" s="240"/>
      <c r="L213" s="245"/>
      <c r="M213" s="246"/>
      <c r="N213" s="247"/>
      <c r="O213" s="247"/>
      <c r="P213" s="247"/>
      <c r="Q213" s="247"/>
      <c r="R213" s="247"/>
      <c r="S213" s="247"/>
      <c r="T213" s="248"/>
      <c r="AT213" s="249" t="s">
        <v>304</v>
      </c>
      <c r="AU213" s="249" t="s">
        <v>86</v>
      </c>
      <c r="AV213" s="11" t="s">
        <v>86</v>
      </c>
      <c r="AW213" s="11" t="s">
        <v>40</v>
      </c>
      <c r="AX213" s="11" t="s">
        <v>76</v>
      </c>
      <c r="AY213" s="249" t="s">
        <v>273</v>
      </c>
    </row>
    <row r="214" spans="2:51" s="11" customFormat="1" ht="13.5">
      <c r="B214" s="239"/>
      <c r="C214" s="240"/>
      <c r="D214" s="236" t="s">
        <v>304</v>
      </c>
      <c r="E214" s="241" t="s">
        <v>21</v>
      </c>
      <c r="F214" s="242" t="s">
        <v>2647</v>
      </c>
      <c r="G214" s="240"/>
      <c r="H214" s="243">
        <v>3.76</v>
      </c>
      <c r="I214" s="244"/>
      <c r="J214" s="240"/>
      <c r="K214" s="240"/>
      <c r="L214" s="245"/>
      <c r="M214" s="246"/>
      <c r="N214" s="247"/>
      <c r="O214" s="247"/>
      <c r="P214" s="247"/>
      <c r="Q214" s="247"/>
      <c r="R214" s="247"/>
      <c r="S214" s="247"/>
      <c r="T214" s="248"/>
      <c r="AT214" s="249" t="s">
        <v>304</v>
      </c>
      <c r="AU214" s="249" t="s">
        <v>86</v>
      </c>
      <c r="AV214" s="11" t="s">
        <v>86</v>
      </c>
      <c r="AW214" s="11" t="s">
        <v>40</v>
      </c>
      <c r="AX214" s="11" t="s">
        <v>76</v>
      </c>
      <c r="AY214" s="249" t="s">
        <v>273</v>
      </c>
    </row>
    <row r="215" spans="2:51" s="11" customFormat="1" ht="13.5">
      <c r="B215" s="239"/>
      <c r="C215" s="240"/>
      <c r="D215" s="236" t="s">
        <v>304</v>
      </c>
      <c r="E215" s="241" t="s">
        <v>21</v>
      </c>
      <c r="F215" s="242" t="s">
        <v>2648</v>
      </c>
      <c r="G215" s="240"/>
      <c r="H215" s="243">
        <v>7.48</v>
      </c>
      <c r="I215" s="244"/>
      <c r="J215" s="240"/>
      <c r="K215" s="240"/>
      <c r="L215" s="245"/>
      <c r="M215" s="246"/>
      <c r="N215" s="247"/>
      <c r="O215" s="247"/>
      <c r="P215" s="247"/>
      <c r="Q215" s="247"/>
      <c r="R215" s="247"/>
      <c r="S215" s="247"/>
      <c r="T215" s="248"/>
      <c r="AT215" s="249" t="s">
        <v>304</v>
      </c>
      <c r="AU215" s="249" t="s">
        <v>86</v>
      </c>
      <c r="AV215" s="11" t="s">
        <v>86</v>
      </c>
      <c r="AW215" s="11" t="s">
        <v>40</v>
      </c>
      <c r="AX215" s="11" t="s">
        <v>76</v>
      </c>
      <c r="AY215" s="249" t="s">
        <v>273</v>
      </c>
    </row>
    <row r="216" spans="2:51" s="14" customFormat="1" ht="13.5">
      <c r="B216" s="281"/>
      <c r="C216" s="282"/>
      <c r="D216" s="236" t="s">
        <v>304</v>
      </c>
      <c r="E216" s="283" t="s">
        <v>21</v>
      </c>
      <c r="F216" s="284" t="s">
        <v>2074</v>
      </c>
      <c r="G216" s="282"/>
      <c r="H216" s="285">
        <v>59.64</v>
      </c>
      <c r="I216" s="286"/>
      <c r="J216" s="282"/>
      <c r="K216" s="282"/>
      <c r="L216" s="287"/>
      <c r="M216" s="288"/>
      <c r="N216" s="289"/>
      <c r="O216" s="289"/>
      <c r="P216" s="289"/>
      <c r="Q216" s="289"/>
      <c r="R216" s="289"/>
      <c r="S216" s="289"/>
      <c r="T216" s="290"/>
      <c r="AT216" s="291" t="s">
        <v>304</v>
      </c>
      <c r="AU216" s="291" t="s">
        <v>86</v>
      </c>
      <c r="AV216" s="14" t="s">
        <v>288</v>
      </c>
      <c r="AW216" s="14" t="s">
        <v>40</v>
      </c>
      <c r="AX216" s="14" t="s">
        <v>76</v>
      </c>
      <c r="AY216" s="291" t="s">
        <v>273</v>
      </c>
    </row>
    <row r="217" spans="2:51" s="11" customFormat="1" ht="13.5">
      <c r="B217" s="239"/>
      <c r="C217" s="240"/>
      <c r="D217" s="236" t="s">
        <v>304</v>
      </c>
      <c r="E217" s="241" t="s">
        <v>21</v>
      </c>
      <c r="F217" s="242" t="s">
        <v>2649</v>
      </c>
      <c r="G217" s="240"/>
      <c r="H217" s="243">
        <v>2.4</v>
      </c>
      <c r="I217" s="244"/>
      <c r="J217" s="240"/>
      <c r="K217" s="240"/>
      <c r="L217" s="245"/>
      <c r="M217" s="246"/>
      <c r="N217" s="247"/>
      <c r="O217" s="247"/>
      <c r="P217" s="247"/>
      <c r="Q217" s="247"/>
      <c r="R217" s="247"/>
      <c r="S217" s="247"/>
      <c r="T217" s="248"/>
      <c r="AT217" s="249" t="s">
        <v>304</v>
      </c>
      <c r="AU217" s="249" t="s">
        <v>86</v>
      </c>
      <c r="AV217" s="11" t="s">
        <v>86</v>
      </c>
      <c r="AW217" s="11" t="s">
        <v>40</v>
      </c>
      <c r="AX217" s="11" t="s">
        <v>76</v>
      </c>
      <c r="AY217" s="249" t="s">
        <v>273</v>
      </c>
    </row>
    <row r="218" spans="2:51" s="14" customFormat="1" ht="13.5">
      <c r="B218" s="281"/>
      <c r="C218" s="282"/>
      <c r="D218" s="236" t="s">
        <v>304</v>
      </c>
      <c r="E218" s="283" t="s">
        <v>21</v>
      </c>
      <c r="F218" s="284" t="s">
        <v>2079</v>
      </c>
      <c r="G218" s="282"/>
      <c r="H218" s="285">
        <v>2.4</v>
      </c>
      <c r="I218" s="286"/>
      <c r="J218" s="282"/>
      <c r="K218" s="282"/>
      <c r="L218" s="287"/>
      <c r="M218" s="288"/>
      <c r="N218" s="289"/>
      <c r="O218" s="289"/>
      <c r="P218" s="289"/>
      <c r="Q218" s="289"/>
      <c r="R218" s="289"/>
      <c r="S218" s="289"/>
      <c r="T218" s="290"/>
      <c r="AT218" s="291" t="s">
        <v>304</v>
      </c>
      <c r="AU218" s="291" t="s">
        <v>86</v>
      </c>
      <c r="AV218" s="14" t="s">
        <v>288</v>
      </c>
      <c r="AW218" s="14" t="s">
        <v>40</v>
      </c>
      <c r="AX218" s="14" t="s">
        <v>76</v>
      </c>
      <c r="AY218" s="291" t="s">
        <v>273</v>
      </c>
    </row>
    <row r="219" spans="2:51" s="12" customFormat="1" ht="13.5">
      <c r="B219" s="250"/>
      <c r="C219" s="251"/>
      <c r="D219" s="236" t="s">
        <v>304</v>
      </c>
      <c r="E219" s="252" t="s">
        <v>21</v>
      </c>
      <c r="F219" s="253" t="s">
        <v>338</v>
      </c>
      <c r="G219" s="251"/>
      <c r="H219" s="254">
        <v>62.04</v>
      </c>
      <c r="I219" s="255"/>
      <c r="J219" s="251"/>
      <c r="K219" s="251"/>
      <c r="L219" s="256"/>
      <c r="M219" s="257"/>
      <c r="N219" s="258"/>
      <c r="O219" s="258"/>
      <c r="P219" s="258"/>
      <c r="Q219" s="258"/>
      <c r="R219" s="258"/>
      <c r="S219" s="258"/>
      <c r="T219" s="259"/>
      <c r="AT219" s="260" t="s">
        <v>304</v>
      </c>
      <c r="AU219" s="260" t="s">
        <v>86</v>
      </c>
      <c r="AV219" s="12" t="s">
        <v>280</v>
      </c>
      <c r="AW219" s="12" t="s">
        <v>40</v>
      </c>
      <c r="AX219" s="12" t="s">
        <v>84</v>
      </c>
      <c r="AY219" s="260" t="s">
        <v>273</v>
      </c>
    </row>
    <row r="220" spans="2:65" s="1" customFormat="1" ht="25.5" customHeight="1">
      <c r="B220" s="47"/>
      <c r="C220" s="224" t="s">
        <v>402</v>
      </c>
      <c r="D220" s="224" t="s">
        <v>275</v>
      </c>
      <c r="E220" s="225" t="s">
        <v>2102</v>
      </c>
      <c r="F220" s="226" t="s">
        <v>2103</v>
      </c>
      <c r="G220" s="227" t="s">
        <v>314</v>
      </c>
      <c r="H220" s="228">
        <v>31.02</v>
      </c>
      <c r="I220" s="229"/>
      <c r="J220" s="230">
        <f>ROUND(I220*H220,2)</f>
        <v>0</v>
      </c>
      <c r="K220" s="226" t="s">
        <v>279</v>
      </c>
      <c r="L220" s="73"/>
      <c r="M220" s="231" t="s">
        <v>21</v>
      </c>
      <c r="N220" s="232" t="s">
        <v>47</v>
      </c>
      <c r="O220" s="48"/>
      <c r="P220" s="233">
        <f>O220*H220</f>
        <v>0</v>
      </c>
      <c r="Q220" s="233">
        <v>0</v>
      </c>
      <c r="R220" s="233">
        <f>Q220*H220</f>
        <v>0</v>
      </c>
      <c r="S220" s="233">
        <v>0</v>
      </c>
      <c r="T220" s="234">
        <f>S220*H220</f>
        <v>0</v>
      </c>
      <c r="AR220" s="24" t="s">
        <v>280</v>
      </c>
      <c r="AT220" s="24" t="s">
        <v>275</v>
      </c>
      <c r="AU220" s="24" t="s">
        <v>86</v>
      </c>
      <c r="AY220" s="24" t="s">
        <v>273</v>
      </c>
      <c r="BE220" s="235">
        <f>IF(N220="základní",J220,0)</f>
        <v>0</v>
      </c>
      <c r="BF220" s="235">
        <f>IF(N220="snížená",J220,0)</f>
        <v>0</v>
      </c>
      <c r="BG220" s="235">
        <f>IF(N220="zákl. přenesená",J220,0)</f>
        <v>0</v>
      </c>
      <c r="BH220" s="235">
        <f>IF(N220="sníž. přenesená",J220,0)</f>
        <v>0</v>
      </c>
      <c r="BI220" s="235">
        <f>IF(N220="nulová",J220,0)</f>
        <v>0</v>
      </c>
      <c r="BJ220" s="24" t="s">
        <v>84</v>
      </c>
      <c r="BK220" s="235">
        <f>ROUND(I220*H220,2)</f>
        <v>0</v>
      </c>
      <c r="BL220" s="24" t="s">
        <v>280</v>
      </c>
      <c r="BM220" s="24" t="s">
        <v>2650</v>
      </c>
    </row>
    <row r="221" spans="2:47" s="1" customFormat="1" ht="13.5">
      <c r="B221" s="47"/>
      <c r="C221" s="75"/>
      <c r="D221" s="236" t="s">
        <v>282</v>
      </c>
      <c r="E221" s="75"/>
      <c r="F221" s="237" t="s">
        <v>2065</v>
      </c>
      <c r="G221" s="75"/>
      <c r="H221" s="75"/>
      <c r="I221" s="194"/>
      <c r="J221" s="75"/>
      <c r="K221" s="75"/>
      <c r="L221" s="73"/>
      <c r="M221" s="238"/>
      <c r="N221" s="48"/>
      <c r="O221" s="48"/>
      <c r="P221" s="48"/>
      <c r="Q221" s="48"/>
      <c r="R221" s="48"/>
      <c r="S221" s="48"/>
      <c r="T221" s="96"/>
      <c r="AT221" s="24" t="s">
        <v>282</v>
      </c>
      <c r="AU221" s="24" t="s">
        <v>86</v>
      </c>
    </row>
    <row r="222" spans="2:51" s="11" customFormat="1" ht="13.5">
      <c r="B222" s="239"/>
      <c r="C222" s="240"/>
      <c r="D222" s="236" t="s">
        <v>304</v>
      </c>
      <c r="E222" s="241" t="s">
        <v>21</v>
      </c>
      <c r="F222" s="242" t="s">
        <v>2651</v>
      </c>
      <c r="G222" s="240"/>
      <c r="H222" s="243">
        <v>31.02</v>
      </c>
      <c r="I222" s="244"/>
      <c r="J222" s="240"/>
      <c r="K222" s="240"/>
      <c r="L222" s="245"/>
      <c r="M222" s="246"/>
      <c r="N222" s="247"/>
      <c r="O222" s="247"/>
      <c r="P222" s="247"/>
      <c r="Q222" s="247"/>
      <c r="R222" s="247"/>
      <c r="S222" s="247"/>
      <c r="T222" s="248"/>
      <c r="AT222" s="249" t="s">
        <v>304</v>
      </c>
      <c r="AU222" s="249" t="s">
        <v>86</v>
      </c>
      <c r="AV222" s="11" t="s">
        <v>86</v>
      </c>
      <c r="AW222" s="11" t="s">
        <v>40</v>
      </c>
      <c r="AX222" s="11" t="s">
        <v>84</v>
      </c>
      <c r="AY222" s="249" t="s">
        <v>273</v>
      </c>
    </row>
    <row r="223" spans="2:65" s="1" customFormat="1" ht="38.25" customHeight="1">
      <c r="B223" s="47"/>
      <c r="C223" s="224" t="s">
        <v>407</v>
      </c>
      <c r="D223" s="224" t="s">
        <v>275</v>
      </c>
      <c r="E223" s="225" t="s">
        <v>2106</v>
      </c>
      <c r="F223" s="226" t="s">
        <v>2107</v>
      </c>
      <c r="G223" s="227" t="s">
        <v>314</v>
      </c>
      <c r="H223" s="228">
        <v>1088.472</v>
      </c>
      <c r="I223" s="229"/>
      <c r="J223" s="230">
        <f>ROUND(I223*H223,2)</f>
        <v>0</v>
      </c>
      <c r="K223" s="226" t="s">
        <v>279</v>
      </c>
      <c r="L223" s="73"/>
      <c r="M223" s="231" t="s">
        <v>21</v>
      </c>
      <c r="N223" s="232" t="s">
        <v>47</v>
      </c>
      <c r="O223" s="48"/>
      <c r="P223" s="233">
        <f>O223*H223</f>
        <v>0</v>
      </c>
      <c r="Q223" s="233">
        <v>0</v>
      </c>
      <c r="R223" s="233">
        <f>Q223*H223</f>
        <v>0</v>
      </c>
      <c r="S223" s="233">
        <v>0</v>
      </c>
      <c r="T223" s="234">
        <f>S223*H223</f>
        <v>0</v>
      </c>
      <c r="AR223" s="24" t="s">
        <v>280</v>
      </c>
      <c r="AT223" s="24" t="s">
        <v>275</v>
      </c>
      <c r="AU223" s="24" t="s">
        <v>86</v>
      </c>
      <c r="AY223" s="24" t="s">
        <v>273</v>
      </c>
      <c r="BE223" s="235">
        <f>IF(N223="základní",J223,0)</f>
        <v>0</v>
      </c>
      <c r="BF223" s="235">
        <f>IF(N223="snížená",J223,0)</f>
        <v>0</v>
      </c>
      <c r="BG223" s="235">
        <f>IF(N223="zákl. přenesená",J223,0)</f>
        <v>0</v>
      </c>
      <c r="BH223" s="235">
        <f>IF(N223="sníž. přenesená",J223,0)</f>
        <v>0</v>
      </c>
      <c r="BI223" s="235">
        <f>IF(N223="nulová",J223,0)</f>
        <v>0</v>
      </c>
      <c r="BJ223" s="24" t="s">
        <v>84</v>
      </c>
      <c r="BK223" s="235">
        <f>ROUND(I223*H223,2)</f>
        <v>0</v>
      </c>
      <c r="BL223" s="24" t="s">
        <v>280</v>
      </c>
      <c r="BM223" s="24" t="s">
        <v>2652</v>
      </c>
    </row>
    <row r="224" spans="2:47" s="1" customFormat="1" ht="13.5">
      <c r="B224" s="47"/>
      <c r="C224" s="75"/>
      <c r="D224" s="236" t="s">
        <v>282</v>
      </c>
      <c r="E224" s="75"/>
      <c r="F224" s="237" t="s">
        <v>2109</v>
      </c>
      <c r="G224" s="75"/>
      <c r="H224" s="75"/>
      <c r="I224" s="194"/>
      <c r="J224" s="75"/>
      <c r="K224" s="75"/>
      <c r="L224" s="73"/>
      <c r="M224" s="238"/>
      <c r="N224" s="48"/>
      <c r="O224" s="48"/>
      <c r="P224" s="48"/>
      <c r="Q224" s="48"/>
      <c r="R224" s="48"/>
      <c r="S224" s="48"/>
      <c r="T224" s="96"/>
      <c r="AT224" s="24" t="s">
        <v>282</v>
      </c>
      <c r="AU224" s="24" t="s">
        <v>86</v>
      </c>
    </row>
    <row r="225" spans="2:51" s="13" customFormat="1" ht="13.5">
      <c r="B225" s="271"/>
      <c r="C225" s="272"/>
      <c r="D225" s="236" t="s">
        <v>304</v>
      </c>
      <c r="E225" s="273" t="s">
        <v>21</v>
      </c>
      <c r="F225" s="274" t="s">
        <v>2066</v>
      </c>
      <c r="G225" s="272"/>
      <c r="H225" s="273" t="s">
        <v>21</v>
      </c>
      <c r="I225" s="275"/>
      <c r="J225" s="272"/>
      <c r="K225" s="272"/>
      <c r="L225" s="276"/>
      <c r="M225" s="277"/>
      <c r="N225" s="278"/>
      <c r="O225" s="278"/>
      <c r="P225" s="278"/>
      <c r="Q225" s="278"/>
      <c r="R225" s="278"/>
      <c r="S225" s="278"/>
      <c r="T225" s="279"/>
      <c r="AT225" s="280" t="s">
        <v>304</v>
      </c>
      <c r="AU225" s="280" t="s">
        <v>86</v>
      </c>
      <c r="AV225" s="13" t="s">
        <v>84</v>
      </c>
      <c r="AW225" s="13" t="s">
        <v>40</v>
      </c>
      <c r="AX225" s="13" t="s">
        <v>76</v>
      </c>
      <c r="AY225" s="280" t="s">
        <v>273</v>
      </c>
    </row>
    <row r="226" spans="2:51" s="11" customFormat="1" ht="13.5">
      <c r="B226" s="239"/>
      <c r="C226" s="240"/>
      <c r="D226" s="236" t="s">
        <v>304</v>
      </c>
      <c r="E226" s="241" t="s">
        <v>21</v>
      </c>
      <c r="F226" s="242" t="s">
        <v>2653</v>
      </c>
      <c r="G226" s="240"/>
      <c r="H226" s="243">
        <v>456.904</v>
      </c>
      <c r="I226" s="244"/>
      <c r="J226" s="240"/>
      <c r="K226" s="240"/>
      <c r="L226" s="245"/>
      <c r="M226" s="246"/>
      <c r="N226" s="247"/>
      <c r="O226" s="247"/>
      <c r="P226" s="247"/>
      <c r="Q226" s="247"/>
      <c r="R226" s="247"/>
      <c r="S226" s="247"/>
      <c r="T226" s="248"/>
      <c r="AT226" s="249" t="s">
        <v>304</v>
      </c>
      <c r="AU226" s="249" t="s">
        <v>86</v>
      </c>
      <c r="AV226" s="11" t="s">
        <v>86</v>
      </c>
      <c r="AW226" s="11" t="s">
        <v>40</v>
      </c>
      <c r="AX226" s="11" t="s">
        <v>76</v>
      </c>
      <c r="AY226" s="249" t="s">
        <v>273</v>
      </c>
    </row>
    <row r="227" spans="2:51" s="11" customFormat="1" ht="13.5">
      <c r="B227" s="239"/>
      <c r="C227" s="240"/>
      <c r="D227" s="236" t="s">
        <v>304</v>
      </c>
      <c r="E227" s="241" t="s">
        <v>21</v>
      </c>
      <c r="F227" s="242" t="s">
        <v>2654</v>
      </c>
      <c r="G227" s="240"/>
      <c r="H227" s="243">
        <v>27.216</v>
      </c>
      <c r="I227" s="244"/>
      <c r="J227" s="240"/>
      <c r="K227" s="240"/>
      <c r="L227" s="245"/>
      <c r="M227" s="246"/>
      <c r="N227" s="247"/>
      <c r="O227" s="247"/>
      <c r="P227" s="247"/>
      <c r="Q227" s="247"/>
      <c r="R227" s="247"/>
      <c r="S227" s="247"/>
      <c r="T227" s="248"/>
      <c r="AT227" s="249" t="s">
        <v>304</v>
      </c>
      <c r="AU227" s="249" t="s">
        <v>86</v>
      </c>
      <c r="AV227" s="11" t="s">
        <v>86</v>
      </c>
      <c r="AW227" s="11" t="s">
        <v>40</v>
      </c>
      <c r="AX227" s="11" t="s">
        <v>76</v>
      </c>
      <c r="AY227" s="249" t="s">
        <v>273</v>
      </c>
    </row>
    <row r="228" spans="2:51" s="11" customFormat="1" ht="13.5">
      <c r="B228" s="239"/>
      <c r="C228" s="240"/>
      <c r="D228" s="236" t="s">
        <v>304</v>
      </c>
      <c r="E228" s="241" t="s">
        <v>21</v>
      </c>
      <c r="F228" s="242" t="s">
        <v>2655</v>
      </c>
      <c r="G228" s="240"/>
      <c r="H228" s="243">
        <v>87.992</v>
      </c>
      <c r="I228" s="244"/>
      <c r="J228" s="240"/>
      <c r="K228" s="240"/>
      <c r="L228" s="245"/>
      <c r="M228" s="246"/>
      <c r="N228" s="247"/>
      <c r="O228" s="247"/>
      <c r="P228" s="247"/>
      <c r="Q228" s="247"/>
      <c r="R228" s="247"/>
      <c r="S228" s="247"/>
      <c r="T228" s="248"/>
      <c r="AT228" s="249" t="s">
        <v>304</v>
      </c>
      <c r="AU228" s="249" t="s">
        <v>86</v>
      </c>
      <c r="AV228" s="11" t="s">
        <v>86</v>
      </c>
      <c r="AW228" s="11" t="s">
        <v>40</v>
      </c>
      <c r="AX228" s="11" t="s">
        <v>76</v>
      </c>
      <c r="AY228" s="249" t="s">
        <v>273</v>
      </c>
    </row>
    <row r="229" spans="2:51" s="11" customFormat="1" ht="13.5">
      <c r="B229" s="239"/>
      <c r="C229" s="240"/>
      <c r="D229" s="236" t="s">
        <v>304</v>
      </c>
      <c r="E229" s="241" t="s">
        <v>21</v>
      </c>
      <c r="F229" s="242" t="s">
        <v>2656</v>
      </c>
      <c r="G229" s="240"/>
      <c r="H229" s="243">
        <v>243.096</v>
      </c>
      <c r="I229" s="244"/>
      <c r="J229" s="240"/>
      <c r="K229" s="240"/>
      <c r="L229" s="245"/>
      <c r="M229" s="246"/>
      <c r="N229" s="247"/>
      <c r="O229" s="247"/>
      <c r="P229" s="247"/>
      <c r="Q229" s="247"/>
      <c r="R229" s="247"/>
      <c r="S229" s="247"/>
      <c r="T229" s="248"/>
      <c r="AT229" s="249" t="s">
        <v>304</v>
      </c>
      <c r="AU229" s="249" t="s">
        <v>86</v>
      </c>
      <c r="AV229" s="11" t="s">
        <v>86</v>
      </c>
      <c r="AW229" s="11" t="s">
        <v>40</v>
      </c>
      <c r="AX229" s="11" t="s">
        <v>76</v>
      </c>
      <c r="AY229" s="249" t="s">
        <v>273</v>
      </c>
    </row>
    <row r="230" spans="2:51" s="11" customFormat="1" ht="13.5">
      <c r="B230" s="239"/>
      <c r="C230" s="240"/>
      <c r="D230" s="236" t="s">
        <v>304</v>
      </c>
      <c r="E230" s="241" t="s">
        <v>21</v>
      </c>
      <c r="F230" s="242" t="s">
        <v>2657</v>
      </c>
      <c r="G230" s="240"/>
      <c r="H230" s="243">
        <v>22.704</v>
      </c>
      <c r="I230" s="244"/>
      <c r="J230" s="240"/>
      <c r="K230" s="240"/>
      <c r="L230" s="245"/>
      <c r="M230" s="246"/>
      <c r="N230" s="247"/>
      <c r="O230" s="247"/>
      <c r="P230" s="247"/>
      <c r="Q230" s="247"/>
      <c r="R230" s="247"/>
      <c r="S230" s="247"/>
      <c r="T230" s="248"/>
      <c r="AT230" s="249" t="s">
        <v>304</v>
      </c>
      <c r="AU230" s="249" t="s">
        <v>86</v>
      </c>
      <c r="AV230" s="11" t="s">
        <v>86</v>
      </c>
      <c r="AW230" s="11" t="s">
        <v>40</v>
      </c>
      <c r="AX230" s="11" t="s">
        <v>76</v>
      </c>
      <c r="AY230" s="249" t="s">
        <v>273</v>
      </c>
    </row>
    <row r="231" spans="2:51" s="11" customFormat="1" ht="13.5">
      <c r="B231" s="239"/>
      <c r="C231" s="240"/>
      <c r="D231" s="236" t="s">
        <v>304</v>
      </c>
      <c r="E231" s="241" t="s">
        <v>21</v>
      </c>
      <c r="F231" s="242" t="s">
        <v>2658</v>
      </c>
      <c r="G231" s="240"/>
      <c r="H231" s="243">
        <v>209.136</v>
      </c>
      <c r="I231" s="244"/>
      <c r="J231" s="240"/>
      <c r="K231" s="240"/>
      <c r="L231" s="245"/>
      <c r="M231" s="246"/>
      <c r="N231" s="247"/>
      <c r="O231" s="247"/>
      <c r="P231" s="247"/>
      <c r="Q231" s="247"/>
      <c r="R231" s="247"/>
      <c r="S231" s="247"/>
      <c r="T231" s="248"/>
      <c r="AT231" s="249" t="s">
        <v>304</v>
      </c>
      <c r="AU231" s="249" t="s">
        <v>86</v>
      </c>
      <c r="AV231" s="11" t="s">
        <v>86</v>
      </c>
      <c r="AW231" s="11" t="s">
        <v>40</v>
      </c>
      <c r="AX231" s="11" t="s">
        <v>76</v>
      </c>
      <c r="AY231" s="249" t="s">
        <v>273</v>
      </c>
    </row>
    <row r="232" spans="2:51" s="11" customFormat="1" ht="13.5">
      <c r="B232" s="239"/>
      <c r="C232" s="240"/>
      <c r="D232" s="236" t="s">
        <v>304</v>
      </c>
      <c r="E232" s="241" t="s">
        <v>21</v>
      </c>
      <c r="F232" s="242" t="s">
        <v>2659</v>
      </c>
      <c r="G232" s="240"/>
      <c r="H232" s="243">
        <v>27.456</v>
      </c>
      <c r="I232" s="244"/>
      <c r="J232" s="240"/>
      <c r="K232" s="240"/>
      <c r="L232" s="245"/>
      <c r="M232" s="246"/>
      <c r="N232" s="247"/>
      <c r="O232" s="247"/>
      <c r="P232" s="247"/>
      <c r="Q232" s="247"/>
      <c r="R232" s="247"/>
      <c r="S232" s="247"/>
      <c r="T232" s="248"/>
      <c r="AT232" s="249" t="s">
        <v>304</v>
      </c>
      <c r="AU232" s="249" t="s">
        <v>86</v>
      </c>
      <c r="AV232" s="11" t="s">
        <v>86</v>
      </c>
      <c r="AW232" s="11" t="s">
        <v>40</v>
      </c>
      <c r="AX232" s="11" t="s">
        <v>76</v>
      </c>
      <c r="AY232" s="249" t="s">
        <v>273</v>
      </c>
    </row>
    <row r="233" spans="2:51" s="14" customFormat="1" ht="13.5">
      <c r="B233" s="281"/>
      <c r="C233" s="282"/>
      <c r="D233" s="236" t="s">
        <v>304</v>
      </c>
      <c r="E233" s="283" t="s">
        <v>21</v>
      </c>
      <c r="F233" s="284" t="s">
        <v>2117</v>
      </c>
      <c r="G233" s="282"/>
      <c r="H233" s="285">
        <v>1074.504</v>
      </c>
      <c r="I233" s="286"/>
      <c r="J233" s="282"/>
      <c r="K233" s="282"/>
      <c r="L233" s="287"/>
      <c r="M233" s="288"/>
      <c r="N233" s="289"/>
      <c r="O233" s="289"/>
      <c r="P233" s="289"/>
      <c r="Q233" s="289"/>
      <c r="R233" s="289"/>
      <c r="S233" s="289"/>
      <c r="T233" s="290"/>
      <c r="AT233" s="291" t="s">
        <v>304</v>
      </c>
      <c r="AU233" s="291" t="s">
        <v>86</v>
      </c>
      <c r="AV233" s="14" t="s">
        <v>288</v>
      </c>
      <c r="AW233" s="14" t="s">
        <v>40</v>
      </c>
      <c r="AX233" s="14" t="s">
        <v>76</v>
      </c>
      <c r="AY233" s="291" t="s">
        <v>273</v>
      </c>
    </row>
    <row r="234" spans="2:51" s="11" customFormat="1" ht="13.5">
      <c r="B234" s="239"/>
      <c r="C234" s="240"/>
      <c r="D234" s="236" t="s">
        <v>304</v>
      </c>
      <c r="E234" s="241" t="s">
        <v>21</v>
      </c>
      <c r="F234" s="242" t="s">
        <v>2660</v>
      </c>
      <c r="G234" s="240"/>
      <c r="H234" s="243">
        <v>13.968</v>
      </c>
      <c r="I234" s="244"/>
      <c r="J234" s="240"/>
      <c r="K234" s="240"/>
      <c r="L234" s="245"/>
      <c r="M234" s="246"/>
      <c r="N234" s="247"/>
      <c r="O234" s="247"/>
      <c r="P234" s="247"/>
      <c r="Q234" s="247"/>
      <c r="R234" s="247"/>
      <c r="S234" s="247"/>
      <c r="T234" s="248"/>
      <c r="AT234" s="249" t="s">
        <v>304</v>
      </c>
      <c r="AU234" s="249" t="s">
        <v>86</v>
      </c>
      <c r="AV234" s="11" t="s">
        <v>86</v>
      </c>
      <c r="AW234" s="11" t="s">
        <v>40</v>
      </c>
      <c r="AX234" s="11" t="s">
        <v>76</v>
      </c>
      <c r="AY234" s="249" t="s">
        <v>273</v>
      </c>
    </row>
    <row r="235" spans="2:51" s="14" customFormat="1" ht="13.5">
      <c r="B235" s="281"/>
      <c r="C235" s="282"/>
      <c r="D235" s="236" t="s">
        <v>304</v>
      </c>
      <c r="E235" s="283" t="s">
        <v>21</v>
      </c>
      <c r="F235" s="284" t="s">
        <v>2122</v>
      </c>
      <c r="G235" s="282"/>
      <c r="H235" s="285">
        <v>13.968</v>
      </c>
      <c r="I235" s="286"/>
      <c r="J235" s="282"/>
      <c r="K235" s="282"/>
      <c r="L235" s="287"/>
      <c r="M235" s="288"/>
      <c r="N235" s="289"/>
      <c r="O235" s="289"/>
      <c r="P235" s="289"/>
      <c r="Q235" s="289"/>
      <c r="R235" s="289"/>
      <c r="S235" s="289"/>
      <c r="T235" s="290"/>
      <c r="AT235" s="291" t="s">
        <v>304</v>
      </c>
      <c r="AU235" s="291" t="s">
        <v>86</v>
      </c>
      <c r="AV235" s="14" t="s">
        <v>288</v>
      </c>
      <c r="AW235" s="14" t="s">
        <v>40</v>
      </c>
      <c r="AX235" s="14" t="s">
        <v>76</v>
      </c>
      <c r="AY235" s="291" t="s">
        <v>273</v>
      </c>
    </row>
    <row r="236" spans="2:51" s="12" customFormat="1" ht="13.5">
      <c r="B236" s="250"/>
      <c r="C236" s="251"/>
      <c r="D236" s="236" t="s">
        <v>304</v>
      </c>
      <c r="E236" s="252" t="s">
        <v>21</v>
      </c>
      <c r="F236" s="253" t="s">
        <v>338</v>
      </c>
      <c r="G236" s="251"/>
      <c r="H236" s="254">
        <v>1088.472</v>
      </c>
      <c r="I236" s="255"/>
      <c r="J236" s="251"/>
      <c r="K236" s="251"/>
      <c r="L236" s="256"/>
      <c r="M236" s="257"/>
      <c r="N236" s="258"/>
      <c r="O236" s="258"/>
      <c r="P236" s="258"/>
      <c r="Q236" s="258"/>
      <c r="R236" s="258"/>
      <c r="S236" s="258"/>
      <c r="T236" s="259"/>
      <c r="AT236" s="260" t="s">
        <v>304</v>
      </c>
      <c r="AU236" s="260" t="s">
        <v>86</v>
      </c>
      <c r="AV236" s="12" t="s">
        <v>280</v>
      </c>
      <c r="AW236" s="12" t="s">
        <v>40</v>
      </c>
      <c r="AX236" s="12" t="s">
        <v>84</v>
      </c>
      <c r="AY236" s="260" t="s">
        <v>273</v>
      </c>
    </row>
    <row r="237" spans="2:65" s="1" customFormat="1" ht="38.25" customHeight="1">
      <c r="B237" s="47"/>
      <c r="C237" s="224" t="s">
        <v>412</v>
      </c>
      <c r="D237" s="224" t="s">
        <v>275</v>
      </c>
      <c r="E237" s="225" t="s">
        <v>2125</v>
      </c>
      <c r="F237" s="226" t="s">
        <v>2126</v>
      </c>
      <c r="G237" s="227" t="s">
        <v>314</v>
      </c>
      <c r="H237" s="228">
        <v>544.236</v>
      </c>
      <c r="I237" s="229"/>
      <c r="J237" s="230">
        <f>ROUND(I237*H237,2)</f>
        <v>0</v>
      </c>
      <c r="K237" s="226" t="s">
        <v>279</v>
      </c>
      <c r="L237" s="73"/>
      <c r="M237" s="231" t="s">
        <v>21</v>
      </c>
      <c r="N237" s="232" t="s">
        <v>47</v>
      </c>
      <c r="O237" s="48"/>
      <c r="P237" s="233">
        <f>O237*H237</f>
        <v>0</v>
      </c>
      <c r="Q237" s="233">
        <v>0</v>
      </c>
      <c r="R237" s="233">
        <f>Q237*H237</f>
        <v>0</v>
      </c>
      <c r="S237" s="233">
        <v>0</v>
      </c>
      <c r="T237" s="234">
        <f>S237*H237</f>
        <v>0</v>
      </c>
      <c r="AR237" s="24" t="s">
        <v>280</v>
      </c>
      <c r="AT237" s="24" t="s">
        <v>275</v>
      </c>
      <c r="AU237" s="24" t="s">
        <v>86</v>
      </c>
      <c r="AY237" s="24" t="s">
        <v>273</v>
      </c>
      <c r="BE237" s="235">
        <f>IF(N237="základní",J237,0)</f>
        <v>0</v>
      </c>
      <c r="BF237" s="235">
        <f>IF(N237="snížená",J237,0)</f>
        <v>0</v>
      </c>
      <c r="BG237" s="235">
        <f>IF(N237="zákl. přenesená",J237,0)</f>
        <v>0</v>
      </c>
      <c r="BH237" s="235">
        <f>IF(N237="sníž. přenesená",J237,0)</f>
        <v>0</v>
      </c>
      <c r="BI237" s="235">
        <f>IF(N237="nulová",J237,0)</f>
        <v>0</v>
      </c>
      <c r="BJ237" s="24" t="s">
        <v>84</v>
      </c>
      <c r="BK237" s="235">
        <f>ROUND(I237*H237,2)</f>
        <v>0</v>
      </c>
      <c r="BL237" s="24" t="s">
        <v>280</v>
      </c>
      <c r="BM237" s="24" t="s">
        <v>2661</v>
      </c>
    </row>
    <row r="238" spans="2:47" s="1" customFormat="1" ht="13.5">
      <c r="B238" s="47"/>
      <c r="C238" s="75"/>
      <c r="D238" s="236" t="s">
        <v>282</v>
      </c>
      <c r="E238" s="75"/>
      <c r="F238" s="237" t="s">
        <v>2109</v>
      </c>
      <c r="G238" s="75"/>
      <c r="H238" s="75"/>
      <c r="I238" s="194"/>
      <c r="J238" s="75"/>
      <c r="K238" s="75"/>
      <c r="L238" s="73"/>
      <c r="M238" s="238"/>
      <c r="N238" s="48"/>
      <c r="O238" s="48"/>
      <c r="P238" s="48"/>
      <c r="Q238" s="48"/>
      <c r="R238" s="48"/>
      <c r="S238" s="48"/>
      <c r="T238" s="96"/>
      <c r="AT238" s="24" t="s">
        <v>282</v>
      </c>
      <c r="AU238" s="24" t="s">
        <v>86</v>
      </c>
    </row>
    <row r="239" spans="2:51" s="11" customFormat="1" ht="13.5">
      <c r="B239" s="239"/>
      <c r="C239" s="240"/>
      <c r="D239" s="236" t="s">
        <v>304</v>
      </c>
      <c r="E239" s="241" t="s">
        <v>21</v>
      </c>
      <c r="F239" s="242" t="s">
        <v>2662</v>
      </c>
      <c r="G239" s="240"/>
      <c r="H239" s="243">
        <v>544.236</v>
      </c>
      <c r="I239" s="244"/>
      <c r="J239" s="240"/>
      <c r="K239" s="240"/>
      <c r="L239" s="245"/>
      <c r="M239" s="246"/>
      <c r="N239" s="247"/>
      <c r="O239" s="247"/>
      <c r="P239" s="247"/>
      <c r="Q239" s="247"/>
      <c r="R239" s="247"/>
      <c r="S239" s="247"/>
      <c r="T239" s="248"/>
      <c r="AT239" s="249" t="s">
        <v>304</v>
      </c>
      <c r="AU239" s="249" t="s">
        <v>86</v>
      </c>
      <c r="AV239" s="11" t="s">
        <v>86</v>
      </c>
      <c r="AW239" s="11" t="s">
        <v>40</v>
      </c>
      <c r="AX239" s="11" t="s">
        <v>84</v>
      </c>
      <c r="AY239" s="249" t="s">
        <v>273</v>
      </c>
    </row>
    <row r="240" spans="2:65" s="1" customFormat="1" ht="38.25" customHeight="1">
      <c r="B240" s="47"/>
      <c r="C240" s="224" t="s">
        <v>418</v>
      </c>
      <c r="D240" s="224" t="s">
        <v>275</v>
      </c>
      <c r="E240" s="225" t="s">
        <v>2129</v>
      </c>
      <c r="F240" s="226" t="s">
        <v>2130</v>
      </c>
      <c r="G240" s="227" t="s">
        <v>314</v>
      </c>
      <c r="H240" s="228">
        <v>100.8</v>
      </c>
      <c r="I240" s="229"/>
      <c r="J240" s="230">
        <f>ROUND(I240*H240,2)</f>
        <v>0</v>
      </c>
      <c r="K240" s="226" t="s">
        <v>279</v>
      </c>
      <c r="L240" s="73"/>
      <c r="M240" s="231" t="s">
        <v>21</v>
      </c>
      <c r="N240" s="232" t="s">
        <v>47</v>
      </c>
      <c r="O240" s="48"/>
      <c r="P240" s="233">
        <f>O240*H240</f>
        <v>0</v>
      </c>
      <c r="Q240" s="233">
        <v>0</v>
      </c>
      <c r="R240" s="233">
        <f>Q240*H240</f>
        <v>0</v>
      </c>
      <c r="S240" s="233">
        <v>0</v>
      </c>
      <c r="T240" s="234">
        <f>S240*H240</f>
        <v>0</v>
      </c>
      <c r="AR240" s="24" t="s">
        <v>280</v>
      </c>
      <c r="AT240" s="24" t="s">
        <v>275</v>
      </c>
      <c r="AU240" s="24" t="s">
        <v>86</v>
      </c>
      <c r="AY240" s="24" t="s">
        <v>273</v>
      </c>
      <c r="BE240" s="235">
        <f>IF(N240="základní",J240,0)</f>
        <v>0</v>
      </c>
      <c r="BF240" s="235">
        <f>IF(N240="snížená",J240,0)</f>
        <v>0</v>
      </c>
      <c r="BG240" s="235">
        <f>IF(N240="zákl. přenesená",J240,0)</f>
        <v>0</v>
      </c>
      <c r="BH240" s="235">
        <f>IF(N240="sníž. přenesená",J240,0)</f>
        <v>0</v>
      </c>
      <c r="BI240" s="235">
        <f>IF(N240="nulová",J240,0)</f>
        <v>0</v>
      </c>
      <c r="BJ240" s="24" t="s">
        <v>84</v>
      </c>
      <c r="BK240" s="235">
        <f>ROUND(I240*H240,2)</f>
        <v>0</v>
      </c>
      <c r="BL240" s="24" t="s">
        <v>280</v>
      </c>
      <c r="BM240" s="24" t="s">
        <v>2663</v>
      </c>
    </row>
    <row r="241" spans="2:51" s="11" customFormat="1" ht="13.5">
      <c r="B241" s="239"/>
      <c r="C241" s="240"/>
      <c r="D241" s="236" t="s">
        <v>304</v>
      </c>
      <c r="E241" s="241" t="s">
        <v>21</v>
      </c>
      <c r="F241" s="242" t="s">
        <v>2664</v>
      </c>
      <c r="G241" s="240"/>
      <c r="H241" s="243">
        <v>47.52</v>
      </c>
      <c r="I241" s="244"/>
      <c r="J241" s="240"/>
      <c r="K241" s="240"/>
      <c r="L241" s="245"/>
      <c r="M241" s="246"/>
      <c r="N241" s="247"/>
      <c r="O241" s="247"/>
      <c r="P241" s="247"/>
      <c r="Q241" s="247"/>
      <c r="R241" s="247"/>
      <c r="S241" s="247"/>
      <c r="T241" s="248"/>
      <c r="AT241" s="249" t="s">
        <v>304</v>
      </c>
      <c r="AU241" s="249" t="s">
        <v>86</v>
      </c>
      <c r="AV241" s="11" t="s">
        <v>86</v>
      </c>
      <c r="AW241" s="11" t="s">
        <v>40</v>
      </c>
      <c r="AX241" s="11" t="s">
        <v>76</v>
      </c>
      <c r="AY241" s="249" t="s">
        <v>273</v>
      </c>
    </row>
    <row r="242" spans="2:51" s="11" customFormat="1" ht="13.5">
      <c r="B242" s="239"/>
      <c r="C242" s="240"/>
      <c r="D242" s="236" t="s">
        <v>304</v>
      </c>
      <c r="E242" s="241" t="s">
        <v>21</v>
      </c>
      <c r="F242" s="242" t="s">
        <v>2665</v>
      </c>
      <c r="G242" s="240"/>
      <c r="H242" s="243">
        <v>53.28</v>
      </c>
      <c r="I242" s="244"/>
      <c r="J242" s="240"/>
      <c r="K242" s="240"/>
      <c r="L242" s="245"/>
      <c r="M242" s="246"/>
      <c r="N242" s="247"/>
      <c r="O242" s="247"/>
      <c r="P242" s="247"/>
      <c r="Q242" s="247"/>
      <c r="R242" s="247"/>
      <c r="S242" s="247"/>
      <c r="T242" s="248"/>
      <c r="AT242" s="249" t="s">
        <v>304</v>
      </c>
      <c r="AU242" s="249" t="s">
        <v>86</v>
      </c>
      <c r="AV242" s="11" t="s">
        <v>86</v>
      </c>
      <c r="AW242" s="11" t="s">
        <v>40</v>
      </c>
      <c r="AX242" s="11" t="s">
        <v>76</v>
      </c>
      <c r="AY242" s="249" t="s">
        <v>273</v>
      </c>
    </row>
    <row r="243" spans="2:51" s="14" customFormat="1" ht="13.5">
      <c r="B243" s="281"/>
      <c r="C243" s="282"/>
      <c r="D243" s="236" t="s">
        <v>304</v>
      </c>
      <c r="E243" s="283" t="s">
        <v>21</v>
      </c>
      <c r="F243" s="284" t="s">
        <v>2117</v>
      </c>
      <c r="G243" s="282"/>
      <c r="H243" s="285">
        <v>100.8</v>
      </c>
      <c r="I243" s="286"/>
      <c r="J243" s="282"/>
      <c r="K243" s="282"/>
      <c r="L243" s="287"/>
      <c r="M243" s="288"/>
      <c r="N243" s="289"/>
      <c r="O243" s="289"/>
      <c r="P243" s="289"/>
      <c r="Q243" s="289"/>
      <c r="R243" s="289"/>
      <c r="S243" s="289"/>
      <c r="T243" s="290"/>
      <c r="AT243" s="291" t="s">
        <v>304</v>
      </c>
      <c r="AU243" s="291" t="s">
        <v>86</v>
      </c>
      <c r="AV243" s="14" t="s">
        <v>288</v>
      </c>
      <c r="AW243" s="14" t="s">
        <v>40</v>
      </c>
      <c r="AX243" s="14" t="s">
        <v>76</v>
      </c>
      <c r="AY243" s="291" t="s">
        <v>273</v>
      </c>
    </row>
    <row r="244" spans="2:51" s="12" customFormat="1" ht="13.5">
      <c r="B244" s="250"/>
      <c r="C244" s="251"/>
      <c r="D244" s="236" t="s">
        <v>304</v>
      </c>
      <c r="E244" s="252" t="s">
        <v>21</v>
      </c>
      <c r="F244" s="253" t="s">
        <v>2136</v>
      </c>
      <c r="G244" s="251"/>
      <c r="H244" s="254">
        <v>100.8</v>
      </c>
      <c r="I244" s="255"/>
      <c r="J244" s="251"/>
      <c r="K244" s="251"/>
      <c r="L244" s="256"/>
      <c r="M244" s="257"/>
      <c r="N244" s="258"/>
      <c r="O244" s="258"/>
      <c r="P244" s="258"/>
      <c r="Q244" s="258"/>
      <c r="R244" s="258"/>
      <c r="S244" s="258"/>
      <c r="T244" s="259"/>
      <c r="AT244" s="260" t="s">
        <v>304</v>
      </c>
      <c r="AU244" s="260" t="s">
        <v>86</v>
      </c>
      <c r="AV244" s="12" t="s">
        <v>280</v>
      </c>
      <c r="AW244" s="12" t="s">
        <v>40</v>
      </c>
      <c r="AX244" s="12" t="s">
        <v>84</v>
      </c>
      <c r="AY244" s="260" t="s">
        <v>273</v>
      </c>
    </row>
    <row r="245" spans="2:65" s="1" customFormat="1" ht="38.25" customHeight="1">
      <c r="B245" s="47"/>
      <c r="C245" s="224" t="s">
        <v>424</v>
      </c>
      <c r="D245" s="224" t="s">
        <v>275</v>
      </c>
      <c r="E245" s="225" t="s">
        <v>2137</v>
      </c>
      <c r="F245" s="226" t="s">
        <v>2138</v>
      </c>
      <c r="G245" s="227" t="s">
        <v>314</v>
      </c>
      <c r="H245" s="228">
        <v>50.4</v>
      </c>
      <c r="I245" s="229"/>
      <c r="J245" s="230">
        <f>ROUND(I245*H245,2)</f>
        <v>0</v>
      </c>
      <c r="K245" s="226" t="s">
        <v>279</v>
      </c>
      <c r="L245" s="73"/>
      <c r="M245" s="231" t="s">
        <v>21</v>
      </c>
      <c r="N245" s="232" t="s">
        <v>47</v>
      </c>
      <c r="O245" s="48"/>
      <c r="P245" s="233">
        <f>O245*H245</f>
        <v>0</v>
      </c>
      <c r="Q245" s="233">
        <v>0</v>
      </c>
      <c r="R245" s="233">
        <f>Q245*H245</f>
        <v>0</v>
      </c>
      <c r="S245" s="233">
        <v>0</v>
      </c>
      <c r="T245" s="234">
        <f>S245*H245</f>
        <v>0</v>
      </c>
      <c r="AR245" s="24" t="s">
        <v>280</v>
      </c>
      <c r="AT245" s="24" t="s">
        <v>275</v>
      </c>
      <c r="AU245" s="24" t="s">
        <v>86</v>
      </c>
      <c r="AY245" s="24" t="s">
        <v>273</v>
      </c>
      <c r="BE245" s="235">
        <f>IF(N245="základní",J245,0)</f>
        <v>0</v>
      </c>
      <c r="BF245" s="235">
        <f>IF(N245="snížená",J245,0)</f>
        <v>0</v>
      </c>
      <c r="BG245" s="235">
        <f>IF(N245="zákl. přenesená",J245,0)</f>
        <v>0</v>
      </c>
      <c r="BH245" s="235">
        <f>IF(N245="sníž. přenesená",J245,0)</f>
        <v>0</v>
      </c>
      <c r="BI245" s="235">
        <f>IF(N245="nulová",J245,0)</f>
        <v>0</v>
      </c>
      <c r="BJ245" s="24" t="s">
        <v>84</v>
      </c>
      <c r="BK245" s="235">
        <f>ROUND(I245*H245,2)</f>
        <v>0</v>
      </c>
      <c r="BL245" s="24" t="s">
        <v>280</v>
      </c>
      <c r="BM245" s="24" t="s">
        <v>2666</v>
      </c>
    </row>
    <row r="246" spans="2:51" s="11" customFormat="1" ht="13.5">
      <c r="B246" s="239"/>
      <c r="C246" s="240"/>
      <c r="D246" s="236" t="s">
        <v>304</v>
      </c>
      <c r="E246" s="241" t="s">
        <v>21</v>
      </c>
      <c r="F246" s="242" t="s">
        <v>2667</v>
      </c>
      <c r="G246" s="240"/>
      <c r="H246" s="243">
        <v>50.4</v>
      </c>
      <c r="I246" s="244"/>
      <c r="J246" s="240"/>
      <c r="K246" s="240"/>
      <c r="L246" s="245"/>
      <c r="M246" s="246"/>
      <c r="N246" s="247"/>
      <c r="O246" s="247"/>
      <c r="P246" s="247"/>
      <c r="Q246" s="247"/>
      <c r="R246" s="247"/>
      <c r="S246" s="247"/>
      <c r="T246" s="248"/>
      <c r="AT246" s="249" t="s">
        <v>304</v>
      </c>
      <c r="AU246" s="249" t="s">
        <v>86</v>
      </c>
      <c r="AV246" s="11" t="s">
        <v>86</v>
      </c>
      <c r="AW246" s="11" t="s">
        <v>40</v>
      </c>
      <c r="AX246" s="11" t="s">
        <v>84</v>
      </c>
      <c r="AY246" s="249" t="s">
        <v>273</v>
      </c>
    </row>
    <row r="247" spans="2:65" s="1" customFormat="1" ht="38.25" customHeight="1">
      <c r="B247" s="47"/>
      <c r="C247" s="224" t="s">
        <v>429</v>
      </c>
      <c r="D247" s="224" t="s">
        <v>275</v>
      </c>
      <c r="E247" s="225" t="s">
        <v>2141</v>
      </c>
      <c r="F247" s="226" t="s">
        <v>2142</v>
      </c>
      <c r="G247" s="227" t="s">
        <v>314</v>
      </c>
      <c r="H247" s="228">
        <v>297.318</v>
      </c>
      <c r="I247" s="229"/>
      <c r="J247" s="230">
        <f>ROUND(I247*H247,2)</f>
        <v>0</v>
      </c>
      <c r="K247" s="226" t="s">
        <v>279</v>
      </c>
      <c r="L247" s="73"/>
      <c r="M247" s="231" t="s">
        <v>21</v>
      </c>
      <c r="N247" s="232" t="s">
        <v>47</v>
      </c>
      <c r="O247" s="48"/>
      <c r="P247" s="233">
        <f>O247*H247</f>
        <v>0</v>
      </c>
      <c r="Q247" s="233">
        <v>0</v>
      </c>
      <c r="R247" s="233">
        <f>Q247*H247</f>
        <v>0</v>
      </c>
      <c r="S247" s="233">
        <v>0</v>
      </c>
      <c r="T247" s="234">
        <f>S247*H247</f>
        <v>0</v>
      </c>
      <c r="AR247" s="24" t="s">
        <v>280</v>
      </c>
      <c r="AT247" s="24" t="s">
        <v>275</v>
      </c>
      <c r="AU247" s="24" t="s">
        <v>86</v>
      </c>
      <c r="AY247" s="24" t="s">
        <v>273</v>
      </c>
      <c r="BE247" s="235">
        <f>IF(N247="základní",J247,0)</f>
        <v>0</v>
      </c>
      <c r="BF247" s="235">
        <f>IF(N247="snížená",J247,0)</f>
        <v>0</v>
      </c>
      <c r="BG247" s="235">
        <f>IF(N247="zákl. přenesená",J247,0)</f>
        <v>0</v>
      </c>
      <c r="BH247" s="235">
        <f>IF(N247="sníž. přenesená",J247,0)</f>
        <v>0</v>
      </c>
      <c r="BI247" s="235">
        <f>IF(N247="nulová",J247,0)</f>
        <v>0</v>
      </c>
      <c r="BJ247" s="24" t="s">
        <v>84</v>
      </c>
      <c r="BK247" s="235">
        <f>ROUND(I247*H247,2)</f>
        <v>0</v>
      </c>
      <c r="BL247" s="24" t="s">
        <v>280</v>
      </c>
      <c r="BM247" s="24" t="s">
        <v>2668</v>
      </c>
    </row>
    <row r="248" spans="2:47" s="1" customFormat="1" ht="13.5">
      <c r="B248" s="47"/>
      <c r="C248" s="75"/>
      <c r="D248" s="236" t="s">
        <v>282</v>
      </c>
      <c r="E248" s="75"/>
      <c r="F248" s="237" t="s">
        <v>2109</v>
      </c>
      <c r="G248" s="75"/>
      <c r="H248" s="75"/>
      <c r="I248" s="194"/>
      <c r="J248" s="75"/>
      <c r="K248" s="75"/>
      <c r="L248" s="73"/>
      <c r="M248" s="238"/>
      <c r="N248" s="48"/>
      <c r="O248" s="48"/>
      <c r="P248" s="48"/>
      <c r="Q248" s="48"/>
      <c r="R248" s="48"/>
      <c r="S248" s="48"/>
      <c r="T248" s="96"/>
      <c r="AT248" s="24" t="s">
        <v>282</v>
      </c>
      <c r="AU248" s="24" t="s">
        <v>86</v>
      </c>
    </row>
    <row r="249" spans="2:51" s="13" customFormat="1" ht="13.5">
      <c r="B249" s="271"/>
      <c r="C249" s="272"/>
      <c r="D249" s="236" t="s">
        <v>304</v>
      </c>
      <c r="E249" s="273" t="s">
        <v>21</v>
      </c>
      <c r="F249" s="274" t="s">
        <v>2089</v>
      </c>
      <c r="G249" s="272"/>
      <c r="H249" s="273" t="s">
        <v>21</v>
      </c>
      <c r="I249" s="275"/>
      <c r="J249" s="272"/>
      <c r="K249" s="272"/>
      <c r="L249" s="276"/>
      <c r="M249" s="277"/>
      <c r="N249" s="278"/>
      <c r="O249" s="278"/>
      <c r="P249" s="278"/>
      <c r="Q249" s="278"/>
      <c r="R249" s="278"/>
      <c r="S249" s="278"/>
      <c r="T249" s="279"/>
      <c r="AT249" s="280" t="s">
        <v>304</v>
      </c>
      <c r="AU249" s="280" t="s">
        <v>86</v>
      </c>
      <c r="AV249" s="13" t="s">
        <v>84</v>
      </c>
      <c r="AW249" s="13" t="s">
        <v>40</v>
      </c>
      <c r="AX249" s="13" t="s">
        <v>76</v>
      </c>
      <c r="AY249" s="280" t="s">
        <v>273</v>
      </c>
    </row>
    <row r="250" spans="2:51" s="11" customFormat="1" ht="13.5">
      <c r="B250" s="239"/>
      <c r="C250" s="240"/>
      <c r="D250" s="236" t="s">
        <v>304</v>
      </c>
      <c r="E250" s="241" t="s">
        <v>21</v>
      </c>
      <c r="F250" s="242" t="s">
        <v>2669</v>
      </c>
      <c r="G250" s="240"/>
      <c r="H250" s="243">
        <v>126.106</v>
      </c>
      <c r="I250" s="244"/>
      <c r="J250" s="240"/>
      <c r="K250" s="240"/>
      <c r="L250" s="245"/>
      <c r="M250" s="246"/>
      <c r="N250" s="247"/>
      <c r="O250" s="247"/>
      <c r="P250" s="247"/>
      <c r="Q250" s="247"/>
      <c r="R250" s="247"/>
      <c r="S250" s="247"/>
      <c r="T250" s="248"/>
      <c r="AT250" s="249" t="s">
        <v>304</v>
      </c>
      <c r="AU250" s="249" t="s">
        <v>86</v>
      </c>
      <c r="AV250" s="11" t="s">
        <v>86</v>
      </c>
      <c r="AW250" s="11" t="s">
        <v>40</v>
      </c>
      <c r="AX250" s="11" t="s">
        <v>76</v>
      </c>
      <c r="AY250" s="249" t="s">
        <v>273</v>
      </c>
    </row>
    <row r="251" spans="2:51" s="11" customFormat="1" ht="13.5">
      <c r="B251" s="239"/>
      <c r="C251" s="240"/>
      <c r="D251" s="236" t="s">
        <v>304</v>
      </c>
      <c r="E251" s="241" t="s">
        <v>21</v>
      </c>
      <c r="F251" s="242" t="s">
        <v>2670</v>
      </c>
      <c r="G251" s="240"/>
      <c r="H251" s="243">
        <v>6.804</v>
      </c>
      <c r="I251" s="244"/>
      <c r="J251" s="240"/>
      <c r="K251" s="240"/>
      <c r="L251" s="245"/>
      <c r="M251" s="246"/>
      <c r="N251" s="247"/>
      <c r="O251" s="247"/>
      <c r="P251" s="247"/>
      <c r="Q251" s="247"/>
      <c r="R251" s="247"/>
      <c r="S251" s="247"/>
      <c r="T251" s="248"/>
      <c r="AT251" s="249" t="s">
        <v>304</v>
      </c>
      <c r="AU251" s="249" t="s">
        <v>86</v>
      </c>
      <c r="AV251" s="11" t="s">
        <v>86</v>
      </c>
      <c r="AW251" s="11" t="s">
        <v>40</v>
      </c>
      <c r="AX251" s="11" t="s">
        <v>76</v>
      </c>
      <c r="AY251" s="249" t="s">
        <v>273</v>
      </c>
    </row>
    <row r="252" spans="2:51" s="11" customFormat="1" ht="13.5">
      <c r="B252" s="239"/>
      <c r="C252" s="240"/>
      <c r="D252" s="236" t="s">
        <v>304</v>
      </c>
      <c r="E252" s="241" t="s">
        <v>21</v>
      </c>
      <c r="F252" s="242" t="s">
        <v>2671</v>
      </c>
      <c r="G252" s="240"/>
      <c r="H252" s="243">
        <v>21.998</v>
      </c>
      <c r="I252" s="244"/>
      <c r="J252" s="240"/>
      <c r="K252" s="240"/>
      <c r="L252" s="245"/>
      <c r="M252" s="246"/>
      <c r="N252" s="247"/>
      <c r="O252" s="247"/>
      <c r="P252" s="247"/>
      <c r="Q252" s="247"/>
      <c r="R252" s="247"/>
      <c r="S252" s="247"/>
      <c r="T252" s="248"/>
      <c r="AT252" s="249" t="s">
        <v>304</v>
      </c>
      <c r="AU252" s="249" t="s">
        <v>86</v>
      </c>
      <c r="AV252" s="11" t="s">
        <v>86</v>
      </c>
      <c r="AW252" s="11" t="s">
        <v>40</v>
      </c>
      <c r="AX252" s="11" t="s">
        <v>76</v>
      </c>
      <c r="AY252" s="249" t="s">
        <v>273</v>
      </c>
    </row>
    <row r="253" spans="2:51" s="11" customFormat="1" ht="13.5">
      <c r="B253" s="239"/>
      <c r="C253" s="240"/>
      <c r="D253" s="236" t="s">
        <v>304</v>
      </c>
      <c r="E253" s="241" t="s">
        <v>21</v>
      </c>
      <c r="F253" s="242" t="s">
        <v>2672</v>
      </c>
      <c r="G253" s="240"/>
      <c r="H253" s="243">
        <v>74.094</v>
      </c>
      <c r="I253" s="244"/>
      <c r="J253" s="240"/>
      <c r="K253" s="240"/>
      <c r="L253" s="245"/>
      <c r="M253" s="246"/>
      <c r="N253" s="247"/>
      <c r="O253" s="247"/>
      <c r="P253" s="247"/>
      <c r="Q253" s="247"/>
      <c r="R253" s="247"/>
      <c r="S253" s="247"/>
      <c r="T253" s="248"/>
      <c r="AT253" s="249" t="s">
        <v>304</v>
      </c>
      <c r="AU253" s="249" t="s">
        <v>86</v>
      </c>
      <c r="AV253" s="11" t="s">
        <v>86</v>
      </c>
      <c r="AW253" s="11" t="s">
        <v>40</v>
      </c>
      <c r="AX253" s="11" t="s">
        <v>76</v>
      </c>
      <c r="AY253" s="249" t="s">
        <v>273</v>
      </c>
    </row>
    <row r="254" spans="2:51" s="11" customFormat="1" ht="13.5">
      <c r="B254" s="239"/>
      <c r="C254" s="240"/>
      <c r="D254" s="236" t="s">
        <v>304</v>
      </c>
      <c r="E254" s="241" t="s">
        <v>21</v>
      </c>
      <c r="F254" s="242" t="s">
        <v>2673</v>
      </c>
      <c r="G254" s="240"/>
      <c r="H254" s="243">
        <v>5.676</v>
      </c>
      <c r="I254" s="244"/>
      <c r="J254" s="240"/>
      <c r="K254" s="240"/>
      <c r="L254" s="245"/>
      <c r="M254" s="246"/>
      <c r="N254" s="247"/>
      <c r="O254" s="247"/>
      <c r="P254" s="247"/>
      <c r="Q254" s="247"/>
      <c r="R254" s="247"/>
      <c r="S254" s="247"/>
      <c r="T254" s="248"/>
      <c r="AT254" s="249" t="s">
        <v>304</v>
      </c>
      <c r="AU254" s="249" t="s">
        <v>86</v>
      </c>
      <c r="AV254" s="11" t="s">
        <v>86</v>
      </c>
      <c r="AW254" s="11" t="s">
        <v>40</v>
      </c>
      <c r="AX254" s="11" t="s">
        <v>76</v>
      </c>
      <c r="AY254" s="249" t="s">
        <v>273</v>
      </c>
    </row>
    <row r="255" spans="2:51" s="11" customFormat="1" ht="13.5">
      <c r="B255" s="239"/>
      <c r="C255" s="240"/>
      <c r="D255" s="236" t="s">
        <v>304</v>
      </c>
      <c r="E255" s="241" t="s">
        <v>21</v>
      </c>
      <c r="F255" s="242" t="s">
        <v>2674</v>
      </c>
      <c r="G255" s="240"/>
      <c r="H255" s="243">
        <v>52.284</v>
      </c>
      <c r="I255" s="244"/>
      <c r="J255" s="240"/>
      <c r="K255" s="240"/>
      <c r="L255" s="245"/>
      <c r="M255" s="246"/>
      <c r="N255" s="247"/>
      <c r="O255" s="247"/>
      <c r="P255" s="247"/>
      <c r="Q255" s="247"/>
      <c r="R255" s="247"/>
      <c r="S255" s="247"/>
      <c r="T255" s="248"/>
      <c r="AT255" s="249" t="s">
        <v>304</v>
      </c>
      <c r="AU255" s="249" t="s">
        <v>86</v>
      </c>
      <c r="AV255" s="11" t="s">
        <v>86</v>
      </c>
      <c r="AW255" s="11" t="s">
        <v>40</v>
      </c>
      <c r="AX255" s="11" t="s">
        <v>76</v>
      </c>
      <c r="AY255" s="249" t="s">
        <v>273</v>
      </c>
    </row>
    <row r="256" spans="2:51" s="11" customFormat="1" ht="13.5">
      <c r="B256" s="239"/>
      <c r="C256" s="240"/>
      <c r="D256" s="236" t="s">
        <v>304</v>
      </c>
      <c r="E256" s="241" t="s">
        <v>21</v>
      </c>
      <c r="F256" s="242" t="s">
        <v>2675</v>
      </c>
      <c r="G256" s="240"/>
      <c r="H256" s="243">
        <v>6.864</v>
      </c>
      <c r="I256" s="244"/>
      <c r="J256" s="240"/>
      <c r="K256" s="240"/>
      <c r="L256" s="245"/>
      <c r="M256" s="246"/>
      <c r="N256" s="247"/>
      <c r="O256" s="247"/>
      <c r="P256" s="247"/>
      <c r="Q256" s="247"/>
      <c r="R256" s="247"/>
      <c r="S256" s="247"/>
      <c r="T256" s="248"/>
      <c r="AT256" s="249" t="s">
        <v>304</v>
      </c>
      <c r="AU256" s="249" t="s">
        <v>86</v>
      </c>
      <c r="AV256" s="11" t="s">
        <v>86</v>
      </c>
      <c r="AW256" s="11" t="s">
        <v>40</v>
      </c>
      <c r="AX256" s="11" t="s">
        <v>76</v>
      </c>
      <c r="AY256" s="249" t="s">
        <v>273</v>
      </c>
    </row>
    <row r="257" spans="2:51" s="14" customFormat="1" ht="13.5">
      <c r="B257" s="281"/>
      <c r="C257" s="282"/>
      <c r="D257" s="236" t="s">
        <v>304</v>
      </c>
      <c r="E257" s="283" t="s">
        <v>21</v>
      </c>
      <c r="F257" s="284" t="s">
        <v>2117</v>
      </c>
      <c r="G257" s="282"/>
      <c r="H257" s="285">
        <v>293.826</v>
      </c>
      <c r="I257" s="286"/>
      <c r="J257" s="282"/>
      <c r="K257" s="282"/>
      <c r="L257" s="287"/>
      <c r="M257" s="288"/>
      <c r="N257" s="289"/>
      <c r="O257" s="289"/>
      <c r="P257" s="289"/>
      <c r="Q257" s="289"/>
      <c r="R257" s="289"/>
      <c r="S257" s="289"/>
      <c r="T257" s="290"/>
      <c r="AT257" s="291" t="s">
        <v>304</v>
      </c>
      <c r="AU257" s="291" t="s">
        <v>86</v>
      </c>
      <c r="AV257" s="14" t="s">
        <v>288</v>
      </c>
      <c r="AW257" s="14" t="s">
        <v>40</v>
      </c>
      <c r="AX257" s="14" t="s">
        <v>76</v>
      </c>
      <c r="AY257" s="291" t="s">
        <v>273</v>
      </c>
    </row>
    <row r="258" spans="2:51" s="11" customFormat="1" ht="13.5">
      <c r="B258" s="239"/>
      <c r="C258" s="240"/>
      <c r="D258" s="236" t="s">
        <v>304</v>
      </c>
      <c r="E258" s="241" t="s">
        <v>21</v>
      </c>
      <c r="F258" s="242" t="s">
        <v>2676</v>
      </c>
      <c r="G258" s="240"/>
      <c r="H258" s="243">
        <v>3.492</v>
      </c>
      <c r="I258" s="244"/>
      <c r="J258" s="240"/>
      <c r="K258" s="240"/>
      <c r="L258" s="245"/>
      <c r="M258" s="246"/>
      <c r="N258" s="247"/>
      <c r="O258" s="247"/>
      <c r="P258" s="247"/>
      <c r="Q258" s="247"/>
      <c r="R258" s="247"/>
      <c r="S258" s="247"/>
      <c r="T258" s="248"/>
      <c r="AT258" s="249" t="s">
        <v>304</v>
      </c>
      <c r="AU258" s="249" t="s">
        <v>86</v>
      </c>
      <c r="AV258" s="11" t="s">
        <v>86</v>
      </c>
      <c r="AW258" s="11" t="s">
        <v>40</v>
      </c>
      <c r="AX258" s="11" t="s">
        <v>76</v>
      </c>
      <c r="AY258" s="249" t="s">
        <v>273</v>
      </c>
    </row>
    <row r="259" spans="2:51" s="14" customFormat="1" ht="13.5">
      <c r="B259" s="281"/>
      <c r="C259" s="282"/>
      <c r="D259" s="236" t="s">
        <v>304</v>
      </c>
      <c r="E259" s="283" t="s">
        <v>21</v>
      </c>
      <c r="F259" s="284" t="s">
        <v>2122</v>
      </c>
      <c r="G259" s="282"/>
      <c r="H259" s="285">
        <v>3.492</v>
      </c>
      <c r="I259" s="286"/>
      <c r="J259" s="282"/>
      <c r="K259" s="282"/>
      <c r="L259" s="287"/>
      <c r="M259" s="288"/>
      <c r="N259" s="289"/>
      <c r="O259" s="289"/>
      <c r="P259" s="289"/>
      <c r="Q259" s="289"/>
      <c r="R259" s="289"/>
      <c r="S259" s="289"/>
      <c r="T259" s="290"/>
      <c r="AT259" s="291" t="s">
        <v>304</v>
      </c>
      <c r="AU259" s="291" t="s">
        <v>86</v>
      </c>
      <c r="AV259" s="14" t="s">
        <v>288</v>
      </c>
      <c r="AW259" s="14" t="s">
        <v>40</v>
      </c>
      <c r="AX259" s="14" t="s">
        <v>76</v>
      </c>
      <c r="AY259" s="291" t="s">
        <v>273</v>
      </c>
    </row>
    <row r="260" spans="2:51" s="12" customFormat="1" ht="13.5">
      <c r="B260" s="250"/>
      <c r="C260" s="251"/>
      <c r="D260" s="236" t="s">
        <v>304</v>
      </c>
      <c r="E260" s="252" t="s">
        <v>21</v>
      </c>
      <c r="F260" s="253" t="s">
        <v>338</v>
      </c>
      <c r="G260" s="251"/>
      <c r="H260" s="254">
        <v>297.318</v>
      </c>
      <c r="I260" s="255"/>
      <c r="J260" s="251"/>
      <c r="K260" s="251"/>
      <c r="L260" s="256"/>
      <c r="M260" s="257"/>
      <c r="N260" s="258"/>
      <c r="O260" s="258"/>
      <c r="P260" s="258"/>
      <c r="Q260" s="258"/>
      <c r="R260" s="258"/>
      <c r="S260" s="258"/>
      <c r="T260" s="259"/>
      <c r="AT260" s="260" t="s">
        <v>304</v>
      </c>
      <c r="AU260" s="260" t="s">
        <v>86</v>
      </c>
      <c r="AV260" s="12" t="s">
        <v>280</v>
      </c>
      <c r="AW260" s="12" t="s">
        <v>40</v>
      </c>
      <c r="AX260" s="12" t="s">
        <v>84</v>
      </c>
      <c r="AY260" s="260" t="s">
        <v>273</v>
      </c>
    </row>
    <row r="261" spans="2:65" s="1" customFormat="1" ht="38.25" customHeight="1">
      <c r="B261" s="47"/>
      <c r="C261" s="224" t="s">
        <v>435</v>
      </c>
      <c r="D261" s="224" t="s">
        <v>275</v>
      </c>
      <c r="E261" s="225" t="s">
        <v>2156</v>
      </c>
      <c r="F261" s="226" t="s">
        <v>2157</v>
      </c>
      <c r="G261" s="227" t="s">
        <v>314</v>
      </c>
      <c r="H261" s="228">
        <v>148.659</v>
      </c>
      <c r="I261" s="229"/>
      <c r="J261" s="230">
        <f>ROUND(I261*H261,2)</f>
        <v>0</v>
      </c>
      <c r="K261" s="226" t="s">
        <v>279</v>
      </c>
      <c r="L261" s="73"/>
      <c r="M261" s="231" t="s">
        <v>21</v>
      </c>
      <c r="N261" s="232" t="s">
        <v>47</v>
      </c>
      <c r="O261" s="48"/>
      <c r="P261" s="233">
        <f>O261*H261</f>
        <v>0</v>
      </c>
      <c r="Q261" s="233">
        <v>0</v>
      </c>
      <c r="R261" s="233">
        <f>Q261*H261</f>
        <v>0</v>
      </c>
      <c r="S261" s="233">
        <v>0</v>
      </c>
      <c r="T261" s="234">
        <f>S261*H261</f>
        <v>0</v>
      </c>
      <c r="AR261" s="24" t="s">
        <v>280</v>
      </c>
      <c r="AT261" s="24" t="s">
        <v>275</v>
      </c>
      <c r="AU261" s="24" t="s">
        <v>86</v>
      </c>
      <c r="AY261" s="24" t="s">
        <v>273</v>
      </c>
      <c r="BE261" s="235">
        <f>IF(N261="základní",J261,0)</f>
        <v>0</v>
      </c>
      <c r="BF261" s="235">
        <f>IF(N261="snížená",J261,0)</f>
        <v>0</v>
      </c>
      <c r="BG261" s="235">
        <f>IF(N261="zákl. přenesená",J261,0)</f>
        <v>0</v>
      </c>
      <c r="BH261" s="235">
        <f>IF(N261="sníž. přenesená",J261,0)</f>
        <v>0</v>
      </c>
      <c r="BI261" s="235">
        <f>IF(N261="nulová",J261,0)</f>
        <v>0</v>
      </c>
      <c r="BJ261" s="24" t="s">
        <v>84</v>
      </c>
      <c r="BK261" s="235">
        <f>ROUND(I261*H261,2)</f>
        <v>0</v>
      </c>
      <c r="BL261" s="24" t="s">
        <v>280</v>
      </c>
      <c r="BM261" s="24" t="s">
        <v>2677</v>
      </c>
    </row>
    <row r="262" spans="2:47" s="1" customFormat="1" ht="13.5">
      <c r="B262" s="47"/>
      <c r="C262" s="75"/>
      <c r="D262" s="236" t="s">
        <v>282</v>
      </c>
      <c r="E262" s="75"/>
      <c r="F262" s="237" t="s">
        <v>2109</v>
      </c>
      <c r="G262" s="75"/>
      <c r="H262" s="75"/>
      <c r="I262" s="194"/>
      <c r="J262" s="75"/>
      <c r="K262" s="75"/>
      <c r="L262" s="73"/>
      <c r="M262" s="238"/>
      <c r="N262" s="48"/>
      <c r="O262" s="48"/>
      <c r="P262" s="48"/>
      <c r="Q262" s="48"/>
      <c r="R262" s="48"/>
      <c r="S262" s="48"/>
      <c r="T262" s="96"/>
      <c r="AT262" s="24" t="s">
        <v>282</v>
      </c>
      <c r="AU262" s="24" t="s">
        <v>86</v>
      </c>
    </row>
    <row r="263" spans="2:51" s="11" customFormat="1" ht="13.5">
      <c r="B263" s="239"/>
      <c r="C263" s="240"/>
      <c r="D263" s="236" t="s">
        <v>304</v>
      </c>
      <c r="E263" s="241" t="s">
        <v>21</v>
      </c>
      <c r="F263" s="242" t="s">
        <v>2678</v>
      </c>
      <c r="G263" s="240"/>
      <c r="H263" s="243">
        <v>148.659</v>
      </c>
      <c r="I263" s="244"/>
      <c r="J263" s="240"/>
      <c r="K263" s="240"/>
      <c r="L263" s="245"/>
      <c r="M263" s="246"/>
      <c r="N263" s="247"/>
      <c r="O263" s="247"/>
      <c r="P263" s="247"/>
      <c r="Q263" s="247"/>
      <c r="R263" s="247"/>
      <c r="S263" s="247"/>
      <c r="T263" s="248"/>
      <c r="AT263" s="249" t="s">
        <v>304</v>
      </c>
      <c r="AU263" s="249" t="s">
        <v>86</v>
      </c>
      <c r="AV263" s="11" t="s">
        <v>86</v>
      </c>
      <c r="AW263" s="11" t="s">
        <v>40</v>
      </c>
      <c r="AX263" s="11" t="s">
        <v>84</v>
      </c>
      <c r="AY263" s="249" t="s">
        <v>273</v>
      </c>
    </row>
    <row r="264" spans="2:65" s="1" customFormat="1" ht="25.5" customHeight="1">
      <c r="B264" s="47"/>
      <c r="C264" s="224" t="s">
        <v>442</v>
      </c>
      <c r="D264" s="224" t="s">
        <v>275</v>
      </c>
      <c r="E264" s="225" t="s">
        <v>2160</v>
      </c>
      <c r="F264" s="226" t="s">
        <v>2161</v>
      </c>
      <c r="G264" s="227" t="s">
        <v>295</v>
      </c>
      <c r="H264" s="228">
        <v>2552.75</v>
      </c>
      <c r="I264" s="229"/>
      <c r="J264" s="230">
        <f>ROUND(I264*H264,2)</f>
        <v>0</v>
      </c>
      <c r="K264" s="226" t="s">
        <v>279</v>
      </c>
      <c r="L264" s="73"/>
      <c r="M264" s="231" t="s">
        <v>21</v>
      </c>
      <c r="N264" s="232" t="s">
        <v>47</v>
      </c>
      <c r="O264" s="48"/>
      <c r="P264" s="233">
        <f>O264*H264</f>
        <v>0</v>
      </c>
      <c r="Q264" s="233">
        <v>0.00084</v>
      </c>
      <c r="R264" s="233">
        <f>Q264*H264</f>
        <v>2.14431</v>
      </c>
      <c r="S264" s="233">
        <v>0</v>
      </c>
      <c r="T264" s="234">
        <f>S264*H264</f>
        <v>0</v>
      </c>
      <c r="AR264" s="24" t="s">
        <v>280</v>
      </c>
      <c r="AT264" s="24" t="s">
        <v>275</v>
      </c>
      <c r="AU264" s="24" t="s">
        <v>86</v>
      </c>
      <c r="AY264" s="24" t="s">
        <v>273</v>
      </c>
      <c r="BE264" s="235">
        <f>IF(N264="základní",J264,0)</f>
        <v>0</v>
      </c>
      <c r="BF264" s="235">
        <f>IF(N264="snížená",J264,0)</f>
        <v>0</v>
      </c>
      <c r="BG264" s="235">
        <f>IF(N264="zákl. přenesená",J264,0)</f>
        <v>0</v>
      </c>
      <c r="BH264" s="235">
        <f>IF(N264="sníž. přenesená",J264,0)</f>
        <v>0</v>
      </c>
      <c r="BI264" s="235">
        <f>IF(N264="nulová",J264,0)</f>
        <v>0</v>
      </c>
      <c r="BJ264" s="24" t="s">
        <v>84</v>
      </c>
      <c r="BK264" s="235">
        <f>ROUND(I264*H264,2)</f>
        <v>0</v>
      </c>
      <c r="BL264" s="24" t="s">
        <v>280</v>
      </c>
      <c r="BM264" s="24" t="s">
        <v>2679</v>
      </c>
    </row>
    <row r="265" spans="2:47" s="1" customFormat="1" ht="13.5">
      <c r="B265" s="47"/>
      <c r="C265" s="75"/>
      <c r="D265" s="236" t="s">
        <v>282</v>
      </c>
      <c r="E265" s="75"/>
      <c r="F265" s="237" t="s">
        <v>2163</v>
      </c>
      <c r="G265" s="75"/>
      <c r="H265" s="75"/>
      <c r="I265" s="194"/>
      <c r="J265" s="75"/>
      <c r="K265" s="75"/>
      <c r="L265" s="73"/>
      <c r="M265" s="238"/>
      <c r="N265" s="48"/>
      <c r="O265" s="48"/>
      <c r="P265" s="48"/>
      <c r="Q265" s="48"/>
      <c r="R265" s="48"/>
      <c r="S265" s="48"/>
      <c r="T265" s="96"/>
      <c r="AT265" s="24" t="s">
        <v>282</v>
      </c>
      <c r="AU265" s="24" t="s">
        <v>86</v>
      </c>
    </row>
    <row r="266" spans="2:51" s="11" customFormat="1" ht="13.5">
      <c r="B266" s="239"/>
      <c r="C266" s="240"/>
      <c r="D266" s="236" t="s">
        <v>304</v>
      </c>
      <c r="E266" s="241" t="s">
        <v>21</v>
      </c>
      <c r="F266" s="242" t="s">
        <v>2680</v>
      </c>
      <c r="G266" s="240"/>
      <c r="H266" s="243">
        <v>1116.6</v>
      </c>
      <c r="I266" s="244"/>
      <c r="J266" s="240"/>
      <c r="K266" s="240"/>
      <c r="L266" s="245"/>
      <c r="M266" s="246"/>
      <c r="N266" s="247"/>
      <c r="O266" s="247"/>
      <c r="P266" s="247"/>
      <c r="Q266" s="247"/>
      <c r="R266" s="247"/>
      <c r="S266" s="247"/>
      <c r="T266" s="248"/>
      <c r="AT266" s="249" t="s">
        <v>304</v>
      </c>
      <c r="AU266" s="249" t="s">
        <v>86</v>
      </c>
      <c r="AV266" s="11" t="s">
        <v>86</v>
      </c>
      <c r="AW266" s="11" t="s">
        <v>40</v>
      </c>
      <c r="AX266" s="11" t="s">
        <v>76</v>
      </c>
      <c r="AY266" s="249" t="s">
        <v>273</v>
      </c>
    </row>
    <row r="267" spans="2:51" s="11" customFormat="1" ht="13.5">
      <c r="B267" s="239"/>
      <c r="C267" s="240"/>
      <c r="D267" s="236" t="s">
        <v>304</v>
      </c>
      <c r="E267" s="241" t="s">
        <v>21</v>
      </c>
      <c r="F267" s="242" t="s">
        <v>2681</v>
      </c>
      <c r="G267" s="240"/>
      <c r="H267" s="243">
        <v>198.45</v>
      </c>
      <c r="I267" s="244"/>
      <c r="J267" s="240"/>
      <c r="K267" s="240"/>
      <c r="L267" s="245"/>
      <c r="M267" s="246"/>
      <c r="N267" s="247"/>
      <c r="O267" s="247"/>
      <c r="P267" s="247"/>
      <c r="Q267" s="247"/>
      <c r="R267" s="247"/>
      <c r="S267" s="247"/>
      <c r="T267" s="248"/>
      <c r="AT267" s="249" t="s">
        <v>304</v>
      </c>
      <c r="AU267" s="249" t="s">
        <v>86</v>
      </c>
      <c r="AV267" s="11" t="s">
        <v>86</v>
      </c>
      <c r="AW267" s="11" t="s">
        <v>40</v>
      </c>
      <c r="AX267" s="11" t="s">
        <v>76</v>
      </c>
      <c r="AY267" s="249" t="s">
        <v>273</v>
      </c>
    </row>
    <row r="268" spans="2:51" s="11" customFormat="1" ht="13.5">
      <c r="B268" s="239"/>
      <c r="C268" s="240"/>
      <c r="D268" s="236" t="s">
        <v>304</v>
      </c>
      <c r="E268" s="241" t="s">
        <v>21</v>
      </c>
      <c r="F268" s="242" t="s">
        <v>2682</v>
      </c>
      <c r="G268" s="240"/>
      <c r="H268" s="243">
        <v>617.9</v>
      </c>
      <c r="I268" s="244"/>
      <c r="J268" s="240"/>
      <c r="K268" s="240"/>
      <c r="L268" s="245"/>
      <c r="M268" s="246"/>
      <c r="N268" s="247"/>
      <c r="O268" s="247"/>
      <c r="P268" s="247"/>
      <c r="Q268" s="247"/>
      <c r="R268" s="247"/>
      <c r="S268" s="247"/>
      <c r="T268" s="248"/>
      <c r="AT268" s="249" t="s">
        <v>304</v>
      </c>
      <c r="AU268" s="249" t="s">
        <v>86</v>
      </c>
      <c r="AV268" s="11" t="s">
        <v>86</v>
      </c>
      <c r="AW268" s="11" t="s">
        <v>40</v>
      </c>
      <c r="AX268" s="11" t="s">
        <v>76</v>
      </c>
      <c r="AY268" s="249" t="s">
        <v>273</v>
      </c>
    </row>
    <row r="269" spans="2:51" s="11" customFormat="1" ht="13.5">
      <c r="B269" s="239"/>
      <c r="C269" s="240"/>
      <c r="D269" s="236" t="s">
        <v>304</v>
      </c>
      <c r="E269" s="241" t="s">
        <v>21</v>
      </c>
      <c r="F269" s="242" t="s">
        <v>2683</v>
      </c>
      <c r="G269" s="240"/>
      <c r="H269" s="243">
        <v>542.8</v>
      </c>
      <c r="I269" s="244"/>
      <c r="J269" s="240"/>
      <c r="K269" s="240"/>
      <c r="L269" s="245"/>
      <c r="M269" s="246"/>
      <c r="N269" s="247"/>
      <c r="O269" s="247"/>
      <c r="P269" s="247"/>
      <c r="Q269" s="247"/>
      <c r="R269" s="247"/>
      <c r="S269" s="247"/>
      <c r="T269" s="248"/>
      <c r="AT269" s="249" t="s">
        <v>304</v>
      </c>
      <c r="AU269" s="249" t="s">
        <v>86</v>
      </c>
      <c r="AV269" s="11" t="s">
        <v>86</v>
      </c>
      <c r="AW269" s="11" t="s">
        <v>40</v>
      </c>
      <c r="AX269" s="11" t="s">
        <v>76</v>
      </c>
      <c r="AY269" s="249" t="s">
        <v>273</v>
      </c>
    </row>
    <row r="270" spans="2:51" s="11" customFormat="1" ht="13.5">
      <c r="B270" s="239"/>
      <c r="C270" s="240"/>
      <c r="D270" s="236" t="s">
        <v>304</v>
      </c>
      <c r="E270" s="241" t="s">
        <v>21</v>
      </c>
      <c r="F270" s="242" t="s">
        <v>2684</v>
      </c>
      <c r="G270" s="240"/>
      <c r="H270" s="243">
        <v>77</v>
      </c>
      <c r="I270" s="244"/>
      <c r="J270" s="240"/>
      <c r="K270" s="240"/>
      <c r="L270" s="245"/>
      <c r="M270" s="246"/>
      <c r="N270" s="247"/>
      <c r="O270" s="247"/>
      <c r="P270" s="247"/>
      <c r="Q270" s="247"/>
      <c r="R270" s="247"/>
      <c r="S270" s="247"/>
      <c r="T270" s="248"/>
      <c r="AT270" s="249" t="s">
        <v>304</v>
      </c>
      <c r="AU270" s="249" t="s">
        <v>86</v>
      </c>
      <c r="AV270" s="11" t="s">
        <v>86</v>
      </c>
      <c r="AW270" s="11" t="s">
        <v>40</v>
      </c>
      <c r="AX270" s="11" t="s">
        <v>76</v>
      </c>
      <c r="AY270" s="249" t="s">
        <v>273</v>
      </c>
    </row>
    <row r="271" spans="2:51" s="12" customFormat="1" ht="13.5">
      <c r="B271" s="250"/>
      <c r="C271" s="251"/>
      <c r="D271" s="236" t="s">
        <v>304</v>
      </c>
      <c r="E271" s="252" t="s">
        <v>21</v>
      </c>
      <c r="F271" s="253" t="s">
        <v>338</v>
      </c>
      <c r="G271" s="251"/>
      <c r="H271" s="254">
        <v>2552.75</v>
      </c>
      <c r="I271" s="255"/>
      <c r="J271" s="251"/>
      <c r="K271" s="251"/>
      <c r="L271" s="256"/>
      <c r="M271" s="257"/>
      <c r="N271" s="258"/>
      <c r="O271" s="258"/>
      <c r="P271" s="258"/>
      <c r="Q271" s="258"/>
      <c r="R271" s="258"/>
      <c r="S271" s="258"/>
      <c r="T271" s="259"/>
      <c r="AT271" s="260" t="s">
        <v>304</v>
      </c>
      <c r="AU271" s="260" t="s">
        <v>86</v>
      </c>
      <c r="AV271" s="12" t="s">
        <v>280</v>
      </c>
      <c r="AW271" s="12" t="s">
        <v>40</v>
      </c>
      <c r="AX271" s="12" t="s">
        <v>84</v>
      </c>
      <c r="AY271" s="260" t="s">
        <v>273</v>
      </c>
    </row>
    <row r="272" spans="2:65" s="1" customFormat="1" ht="25.5" customHeight="1">
      <c r="B272" s="47"/>
      <c r="C272" s="224" t="s">
        <v>448</v>
      </c>
      <c r="D272" s="224" t="s">
        <v>275</v>
      </c>
      <c r="E272" s="225" t="s">
        <v>2171</v>
      </c>
      <c r="F272" s="226" t="s">
        <v>2172</v>
      </c>
      <c r="G272" s="227" t="s">
        <v>295</v>
      </c>
      <c r="H272" s="228">
        <v>133.7</v>
      </c>
      <c r="I272" s="229"/>
      <c r="J272" s="230">
        <f>ROUND(I272*H272,2)</f>
        <v>0</v>
      </c>
      <c r="K272" s="226" t="s">
        <v>279</v>
      </c>
      <c r="L272" s="73"/>
      <c r="M272" s="231" t="s">
        <v>21</v>
      </c>
      <c r="N272" s="232" t="s">
        <v>47</v>
      </c>
      <c r="O272" s="48"/>
      <c r="P272" s="233">
        <f>O272*H272</f>
        <v>0</v>
      </c>
      <c r="Q272" s="233">
        <v>0.00085</v>
      </c>
      <c r="R272" s="233">
        <f>Q272*H272</f>
        <v>0.11364499999999998</v>
      </c>
      <c r="S272" s="233">
        <v>0</v>
      </c>
      <c r="T272" s="234">
        <f>S272*H272</f>
        <v>0</v>
      </c>
      <c r="AR272" s="24" t="s">
        <v>280</v>
      </c>
      <c r="AT272" s="24" t="s">
        <v>275</v>
      </c>
      <c r="AU272" s="24" t="s">
        <v>86</v>
      </c>
      <c r="AY272" s="24" t="s">
        <v>273</v>
      </c>
      <c r="BE272" s="235">
        <f>IF(N272="základní",J272,0)</f>
        <v>0</v>
      </c>
      <c r="BF272" s="235">
        <f>IF(N272="snížená",J272,0)</f>
        <v>0</v>
      </c>
      <c r="BG272" s="235">
        <f>IF(N272="zákl. přenesená",J272,0)</f>
        <v>0</v>
      </c>
      <c r="BH272" s="235">
        <f>IF(N272="sníž. přenesená",J272,0)</f>
        <v>0</v>
      </c>
      <c r="BI272" s="235">
        <f>IF(N272="nulová",J272,0)</f>
        <v>0</v>
      </c>
      <c r="BJ272" s="24" t="s">
        <v>84</v>
      </c>
      <c r="BK272" s="235">
        <f>ROUND(I272*H272,2)</f>
        <v>0</v>
      </c>
      <c r="BL272" s="24" t="s">
        <v>280</v>
      </c>
      <c r="BM272" s="24" t="s">
        <v>2685</v>
      </c>
    </row>
    <row r="273" spans="2:47" s="1" customFormat="1" ht="13.5">
      <c r="B273" s="47"/>
      <c r="C273" s="75"/>
      <c r="D273" s="236" t="s">
        <v>282</v>
      </c>
      <c r="E273" s="75"/>
      <c r="F273" s="237" t="s">
        <v>2163</v>
      </c>
      <c r="G273" s="75"/>
      <c r="H273" s="75"/>
      <c r="I273" s="194"/>
      <c r="J273" s="75"/>
      <c r="K273" s="75"/>
      <c r="L273" s="73"/>
      <c r="M273" s="238"/>
      <c r="N273" s="48"/>
      <c r="O273" s="48"/>
      <c r="P273" s="48"/>
      <c r="Q273" s="48"/>
      <c r="R273" s="48"/>
      <c r="S273" s="48"/>
      <c r="T273" s="96"/>
      <c r="AT273" s="24" t="s">
        <v>282</v>
      </c>
      <c r="AU273" s="24" t="s">
        <v>86</v>
      </c>
    </row>
    <row r="274" spans="2:51" s="11" customFormat="1" ht="13.5">
      <c r="B274" s="239"/>
      <c r="C274" s="240"/>
      <c r="D274" s="236" t="s">
        <v>304</v>
      </c>
      <c r="E274" s="241" t="s">
        <v>21</v>
      </c>
      <c r="F274" s="242" t="s">
        <v>2686</v>
      </c>
      <c r="G274" s="240"/>
      <c r="H274" s="243">
        <v>86.4</v>
      </c>
      <c r="I274" s="244"/>
      <c r="J274" s="240"/>
      <c r="K274" s="240"/>
      <c r="L274" s="245"/>
      <c r="M274" s="246"/>
      <c r="N274" s="247"/>
      <c r="O274" s="247"/>
      <c r="P274" s="247"/>
      <c r="Q274" s="247"/>
      <c r="R274" s="247"/>
      <c r="S274" s="247"/>
      <c r="T274" s="248"/>
      <c r="AT274" s="249" t="s">
        <v>304</v>
      </c>
      <c r="AU274" s="249" t="s">
        <v>86</v>
      </c>
      <c r="AV274" s="11" t="s">
        <v>86</v>
      </c>
      <c r="AW274" s="11" t="s">
        <v>40</v>
      </c>
      <c r="AX274" s="11" t="s">
        <v>76</v>
      </c>
      <c r="AY274" s="249" t="s">
        <v>273</v>
      </c>
    </row>
    <row r="275" spans="2:51" s="11" customFormat="1" ht="13.5">
      <c r="B275" s="239"/>
      <c r="C275" s="240"/>
      <c r="D275" s="236" t="s">
        <v>304</v>
      </c>
      <c r="E275" s="241" t="s">
        <v>21</v>
      </c>
      <c r="F275" s="242" t="s">
        <v>2687</v>
      </c>
      <c r="G275" s="240"/>
      <c r="H275" s="243">
        <v>47.3</v>
      </c>
      <c r="I275" s="244"/>
      <c r="J275" s="240"/>
      <c r="K275" s="240"/>
      <c r="L275" s="245"/>
      <c r="M275" s="246"/>
      <c r="N275" s="247"/>
      <c r="O275" s="247"/>
      <c r="P275" s="247"/>
      <c r="Q275" s="247"/>
      <c r="R275" s="247"/>
      <c r="S275" s="247"/>
      <c r="T275" s="248"/>
      <c r="AT275" s="249" t="s">
        <v>304</v>
      </c>
      <c r="AU275" s="249" t="s">
        <v>86</v>
      </c>
      <c r="AV275" s="11" t="s">
        <v>86</v>
      </c>
      <c r="AW275" s="11" t="s">
        <v>40</v>
      </c>
      <c r="AX275" s="11" t="s">
        <v>76</v>
      </c>
      <c r="AY275" s="249" t="s">
        <v>273</v>
      </c>
    </row>
    <row r="276" spans="2:51" s="12" customFormat="1" ht="13.5">
      <c r="B276" s="250"/>
      <c r="C276" s="251"/>
      <c r="D276" s="236" t="s">
        <v>304</v>
      </c>
      <c r="E276" s="252" t="s">
        <v>21</v>
      </c>
      <c r="F276" s="253" t="s">
        <v>338</v>
      </c>
      <c r="G276" s="251"/>
      <c r="H276" s="254">
        <v>133.7</v>
      </c>
      <c r="I276" s="255"/>
      <c r="J276" s="251"/>
      <c r="K276" s="251"/>
      <c r="L276" s="256"/>
      <c r="M276" s="257"/>
      <c r="N276" s="258"/>
      <c r="O276" s="258"/>
      <c r="P276" s="258"/>
      <c r="Q276" s="258"/>
      <c r="R276" s="258"/>
      <c r="S276" s="258"/>
      <c r="T276" s="259"/>
      <c r="AT276" s="260" t="s">
        <v>304</v>
      </c>
      <c r="AU276" s="260" t="s">
        <v>86</v>
      </c>
      <c r="AV276" s="12" t="s">
        <v>280</v>
      </c>
      <c r="AW276" s="12" t="s">
        <v>40</v>
      </c>
      <c r="AX276" s="12" t="s">
        <v>84</v>
      </c>
      <c r="AY276" s="260" t="s">
        <v>273</v>
      </c>
    </row>
    <row r="277" spans="2:65" s="1" customFormat="1" ht="25.5" customHeight="1">
      <c r="B277" s="47"/>
      <c r="C277" s="224" t="s">
        <v>453</v>
      </c>
      <c r="D277" s="224" t="s">
        <v>275</v>
      </c>
      <c r="E277" s="225" t="s">
        <v>2182</v>
      </c>
      <c r="F277" s="226" t="s">
        <v>2183</v>
      </c>
      <c r="G277" s="227" t="s">
        <v>295</v>
      </c>
      <c r="H277" s="228">
        <v>2552.75</v>
      </c>
      <c r="I277" s="229"/>
      <c r="J277" s="230">
        <f>ROUND(I277*H277,2)</f>
        <v>0</v>
      </c>
      <c r="K277" s="226" t="s">
        <v>279</v>
      </c>
      <c r="L277" s="73"/>
      <c r="M277" s="231" t="s">
        <v>21</v>
      </c>
      <c r="N277" s="232" t="s">
        <v>47</v>
      </c>
      <c r="O277" s="48"/>
      <c r="P277" s="233">
        <f>O277*H277</f>
        <v>0</v>
      </c>
      <c r="Q277" s="233">
        <v>0</v>
      </c>
      <c r="R277" s="233">
        <f>Q277*H277</f>
        <v>0</v>
      </c>
      <c r="S277" s="233">
        <v>0</v>
      </c>
      <c r="T277" s="234">
        <f>S277*H277</f>
        <v>0</v>
      </c>
      <c r="AR277" s="24" t="s">
        <v>280</v>
      </c>
      <c r="AT277" s="24" t="s">
        <v>275</v>
      </c>
      <c r="AU277" s="24" t="s">
        <v>86</v>
      </c>
      <c r="AY277" s="24" t="s">
        <v>273</v>
      </c>
      <c r="BE277" s="235">
        <f>IF(N277="základní",J277,0)</f>
        <v>0</v>
      </c>
      <c r="BF277" s="235">
        <f>IF(N277="snížená",J277,0)</f>
        <v>0</v>
      </c>
      <c r="BG277" s="235">
        <f>IF(N277="zákl. přenesená",J277,0)</f>
        <v>0</v>
      </c>
      <c r="BH277" s="235">
        <f>IF(N277="sníž. přenesená",J277,0)</f>
        <v>0</v>
      </c>
      <c r="BI277" s="235">
        <f>IF(N277="nulová",J277,0)</f>
        <v>0</v>
      </c>
      <c r="BJ277" s="24" t="s">
        <v>84</v>
      </c>
      <c r="BK277" s="235">
        <f>ROUND(I277*H277,2)</f>
        <v>0</v>
      </c>
      <c r="BL277" s="24" t="s">
        <v>280</v>
      </c>
      <c r="BM277" s="24" t="s">
        <v>2688</v>
      </c>
    </row>
    <row r="278" spans="2:65" s="1" customFormat="1" ht="38.25" customHeight="1">
      <c r="B278" s="47"/>
      <c r="C278" s="224" t="s">
        <v>458</v>
      </c>
      <c r="D278" s="224" t="s">
        <v>275</v>
      </c>
      <c r="E278" s="225" t="s">
        <v>2185</v>
      </c>
      <c r="F278" s="226" t="s">
        <v>2186</v>
      </c>
      <c r="G278" s="227" t="s">
        <v>295</v>
      </c>
      <c r="H278" s="228">
        <v>133.7</v>
      </c>
      <c r="I278" s="229"/>
      <c r="J278" s="230">
        <f>ROUND(I278*H278,2)</f>
        <v>0</v>
      </c>
      <c r="K278" s="226" t="s">
        <v>279</v>
      </c>
      <c r="L278" s="73"/>
      <c r="M278" s="231" t="s">
        <v>21</v>
      </c>
      <c r="N278" s="232" t="s">
        <v>47</v>
      </c>
      <c r="O278" s="48"/>
      <c r="P278" s="233">
        <f>O278*H278</f>
        <v>0</v>
      </c>
      <c r="Q278" s="233">
        <v>0</v>
      </c>
      <c r="R278" s="233">
        <f>Q278*H278</f>
        <v>0</v>
      </c>
      <c r="S278" s="233">
        <v>0</v>
      </c>
      <c r="T278" s="234">
        <f>S278*H278</f>
        <v>0</v>
      </c>
      <c r="AR278" s="24" t="s">
        <v>280</v>
      </c>
      <c r="AT278" s="24" t="s">
        <v>275</v>
      </c>
      <c r="AU278" s="24" t="s">
        <v>86</v>
      </c>
      <c r="AY278" s="24" t="s">
        <v>273</v>
      </c>
      <c r="BE278" s="235">
        <f>IF(N278="základní",J278,0)</f>
        <v>0</v>
      </c>
      <c r="BF278" s="235">
        <f>IF(N278="snížená",J278,0)</f>
        <v>0</v>
      </c>
      <c r="BG278" s="235">
        <f>IF(N278="zákl. přenesená",J278,0)</f>
        <v>0</v>
      </c>
      <c r="BH278" s="235">
        <f>IF(N278="sníž. přenesená",J278,0)</f>
        <v>0</v>
      </c>
      <c r="BI278" s="235">
        <f>IF(N278="nulová",J278,0)</f>
        <v>0</v>
      </c>
      <c r="BJ278" s="24" t="s">
        <v>84</v>
      </c>
      <c r="BK278" s="235">
        <f>ROUND(I278*H278,2)</f>
        <v>0</v>
      </c>
      <c r="BL278" s="24" t="s">
        <v>280</v>
      </c>
      <c r="BM278" s="24" t="s">
        <v>2689</v>
      </c>
    </row>
    <row r="279" spans="2:65" s="1" customFormat="1" ht="25.5" customHeight="1">
      <c r="B279" s="47"/>
      <c r="C279" s="224" t="s">
        <v>463</v>
      </c>
      <c r="D279" s="224" t="s">
        <v>275</v>
      </c>
      <c r="E279" s="225" t="s">
        <v>2191</v>
      </c>
      <c r="F279" s="226" t="s">
        <v>2192</v>
      </c>
      <c r="G279" s="227" t="s">
        <v>295</v>
      </c>
      <c r="H279" s="228">
        <v>353.6</v>
      </c>
      <c r="I279" s="229"/>
      <c r="J279" s="230">
        <f>ROUND(I279*H279,2)</f>
        <v>0</v>
      </c>
      <c r="K279" s="226" t="s">
        <v>279</v>
      </c>
      <c r="L279" s="73"/>
      <c r="M279" s="231" t="s">
        <v>21</v>
      </c>
      <c r="N279" s="232" t="s">
        <v>47</v>
      </c>
      <c r="O279" s="48"/>
      <c r="P279" s="233">
        <f>O279*H279</f>
        <v>0</v>
      </c>
      <c r="Q279" s="233">
        <v>0.0007</v>
      </c>
      <c r="R279" s="233">
        <f>Q279*H279</f>
        <v>0.24752000000000002</v>
      </c>
      <c r="S279" s="233">
        <v>0</v>
      </c>
      <c r="T279" s="234">
        <f>S279*H279</f>
        <v>0</v>
      </c>
      <c r="AR279" s="24" t="s">
        <v>280</v>
      </c>
      <c r="AT279" s="24" t="s">
        <v>275</v>
      </c>
      <c r="AU279" s="24" t="s">
        <v>86</v>
      </c>
      <c r="AY279" s="24" t="s">
        <v>273</v>
      </c>
      <c r="BE279" s="235">
        <f>IF(N279="základní",J279,0)</f>
        <v>0</v>
      </c>
      <c r="BF279" s="235">
        <f>IF(N279="snížená",J279,0)</f>
        <v>0</v>
      </c>
      <c r="BG279" s="235">
        <f>IF(N279="zákl. přenesená",J279,0)</f>
        <v>0</v>
      </c>
      <c r="BH279" s="235">
        <f>IF(N279="sníž. přenesená",J279,0)</f>
        <v>0</v>
      </c>
      <c r="BI279" s="235">
        <f>IF(N279="nulová",J279,0)</f>
        <v>0</v>
      </c>
      <c r="BJ279" s="24" t="s">
        <v>84</v>
      </c>
      <c r="BK279" s="235">
        <f>ROUND(I279*H279,2)</f>
        <v>0</v>
      </c>
      <c r="BL279" s="24" t="s">
        <v>280</v>
      </c>
      <c r="BM279" s="24" t="s">
        <v>2690</v>
      </c>
    </row>
    <row r="280" spans="2:47" s="1" customFormat="1" ht="13.5">
      <c r="B280" s="47"/>
      <c r="C280" s="75"/>
      <c r="D280" s="236" t="s">
        <v>282</v>
      </c>
      <c r="E280" s="75"/>
      <c r="F280" s="237" t="s">
        <v>2194</v>
      </c>
      <c r="G280" s="75"/>
      <c r="H280" s="75"/>
      <c r="I280" s="194"/>
      <c r="J280" s="75"/>
      <c r="K280" s="75"/>
      <c r="L280" s="73"/>
      <c r="M280" s="238"/>
      <c r="N280" s="48"/>
      <c r="O280" s="48"/>
      <c r="P280" s="48"/>
      <c r="Q280" s="48"/>
      <c r="R280" s="48"/>
      <c r="S280" s="48"/>
      <c r="T280" s="96"/>
      <c r="AT280" s="24" t="s">
        <v>282</v>
      </c>
      <c r="AU280" s="24" t="s">
        <v>86</v>
      </c>
    </row>
    <row r="281" spans="2:51" s="11" customFormat="1" ht="13.5">
      <c r="B281" s="239"/>
      <c r="C281" s="240"/>
      <c r="D281" s="236" t="s">
        <v>304</v>
      </c>
      <c r="E281" s="241" t="s">
        <v>21</v>
      </c>
      <c r="F281" s="242" t="s">
        <v>2691</v>
      </c>
      <c r="G281" s="240"/>
      <c r="H281" s="243">
        <v>88.8</v>
      </c>
      <c r="I281" s="244"/>
      <c r="J281" s="240"/>
      <c r="K281" s="240"/>
      <c r="L281" s="245"/>
      <c r="M281" s="246"/>
      <c r="N281" s="247"/>
      <c r="O281" s="247"/>
      <c r="P281" s="247"/>
      <c r="Q281" s="247"/>
      <c r="R281" s="247"/>
      <c r="S281" s="247"/>
      <c r="T281" s="248"/>
      <c r="AT281" s="249" t="s">
        <v>304</v>
      </c>
      <c r="AU281" s="249" t="s">
        <v>86</v>
      </c>
      <c r="AV281" s="11" t="s">
        <v>86</v>
      </c>
      <c r="AW281" s="11" t="s">
        <v>40</v>
      </c>
      <c r="AX281" s="11" t="s">
        <v>76</v>
      </c>
      <c r="AY281" s="249" t="s">
        <v>273</v>
      </c>
    </row>
    <row r="282" spans="2:51" s="11" customFormat="1" ht="13.5">
      <c r="B282" s="239"/>
      <c r="C282" s="240"/>
      <c r="D282" s="236" t="s">
        <v>304</v>
      </c>
      <c r="E282" s="241" t="s">
        <v>21</v>
      </c>
      <c r="F282" s="242" t="s">
        <v>2692</v>
      </c>
      <c r="G282" s="240"/>
      <c r="H282" s="243">
        <v>12</v>
      </c>
      <c r="I282" s="244"/>
      <c r="J282" s="240"/>
      <c r="K282" s="240"/>
      <c r="L282" s="245"/>
      <c r="M282" s="246"/>
      <c r="N282" s="247"/>
      <c r="O282" s="247"/>
      <c r="P282" s="247"/>
      <c r="Q282" s="247"/>
      <c r="R282" s="247"/>
      <c r="S282" s="247"/>
      <c r="T282" s="248"/>
      <c r="AT282" s="249" t="s">
        <v>304</v>
      </c>
      <c r="AU282" s="249" t="s">
        <v>86</v>
      </c>
      <c r="AV282" s="11" t="s">
        <v>86</v>
      </c>
      <c r="AW282" s="11" t="s">
        <v>40</v>
      </c>
      <c r="AX282" s="11" t="s">
        <v>76</v>
      </c>
      <c r="AY282" s="249" t="s">
        <v>273</v>
      </c>
    </row>
    <row r="283" spans="2:51" s="11" customFormat="1" ht="13.5">
      <c r="B283" s="239"/>
      <c r="C283" s="240"/>
      <c r="D283" s="236" t="s">
        <v>304</v>
      </c>
      <c r="E283" s="241" t="s">
        <v>21</v>
      </c>
      <c r="F283" s="242" t="s">
        <v>2693</v>
      </c>
      <c r="G283" s="240"/>
      <c r="H283" s="243">
        <v>31.4</v>
      </c>
      <c r="I283" s="244"/>
      <c r="J283" s="240"/>
      <c r="K283" s="240"/>
      <c r="L283" s="245"/>
      <c r="M283" s="246"/>
      <c r="N283" s="247"/>
      <c r="O283" s="247"/>
      <c r="P283" s="247"/>
      <c r="Q283" s="247"/>
      <c r="R283" s="247"/>
      <c r="S283" s="247"/>
      <c r="T283" s="248"/>
      <c r="AT283" s="249" t="s">
        <v>304</v>
      </c>
      <c r="AU283" s="249" t="s">
        <v>86</v>
      </c>
      <c r="AV283" s="11" t="s">
        <v>86</v>
      </c>
      <c r="AW283" s="11" t="s">
        <v>40</v>
      </c>
      <c r="AX283" s="11" t="s">
        <v>76</v>
      </c>
      <c r="AY283" s="249" t="s">
        <v>273</v>
      </c>
    </row>
    <row r="284" spans="2:51" s="11" customFormat="1" ht="13.5">
      <c r="B284" s="239"/>
      <c r="C284" s="240"/>
      <c r="D284" s="236" t="s">
        <v>304</v>
      </c>
      <c r="E284" s="241" t="s">
        <v>21</v>
      </c>
      <c r="F284" s="242" t="s">
        <v>2694</v>
      </c>
      <c r="G284" s="240"/>
      <c r="H284" s="243">
        <v>150.8</v>
      </c>
      <c r="I284" s="244"/>
      <c r="J284" s="240"/>
      <c r="K284" s="240"/>
      <c r="L284" s="245"/>
      <c r="M284" s="246"/>
      <c r="N284" s="247"/>
      <c r="O284" s="247"/>
      <c r="P284" s="247"/>
      <c r="Q284" s="247"/>
      <c r="R284" s="247"/>
      <c r="S284" s="247"/>
      <c r="T284" s="248"/>
      <c r="AT284" s="249" t="s">
        <v>304</v>
      </c>
      <c r="AU284" s="249" t="s">
        <v>86</v>
      </c>
      <c r="AV284" s="11" t="s">
        <v>86</v>
      </c>
      <c r="AW284" s="11" t="s">
        <v>40</v>
      </c>
      <c r="AX284" s="11" t="s">
        <v>76</v>
      </c>
      <c r="AY284" s="249" t="s">
        <v>273</v>
      </c>
    </row>
    <row r="285" spans="2:51" s="11" customFormat="1" ht="13.5">
      <c r="B285" s="239"/>
      <c r="C285" s="240"/>
      <c r="D285" s="236" t="s">
        <v>304</v>
      </c>
      <c r="E285" s="241" t="s">
        <v>21</v>
      </c>
      <c r="F285" s="242" t="s">
        <v>2695</v>
      </c>
      <c r="G285" s="240"/>
      <c r="H285" s="243">
        <v>22.4</v>
      </c>
      <c r="I285" s="244"/>
      <c r="J285" s="240"/>
      <c r="K285" s="240"/>
      <c r="L285" s="245"/>
      <c r="M285" s="246"/>
      <c r="N285" s="247"/>
      <c r="O285" s="247"/>
      <c r="P285" s="247"/>
      <c r="Q285" s="247"/>
      <c r="R285" s="247"/>
      <c r="S285" s="247"/>
      <c r="T285" s="248"/>
      <c r="AT285" s="249" t="s">
        <v>304</v>
      </c>
      <c r="AU285" s="249" t="s">
        <v>86</v>
      </c>
      <c r="AV285" s="11" t="s">
        <v>86</v>
      </c>
      <c r="AW285" s="11" t="s">
        <v>40</v>
      </c>
      <c r="AX285" s="11" t="s">
        <v>76</v>
      </c>
      <c r="AY285" s="249" t="s">
        <v>273</v>
      </c>
    </row>
    <row r="286" spans="2:51" s="11" customFormat="1" ht="13.5">
      <c r="B286" s="239"/>
      <c r="C286" s="240"/>
      <c r="D286" s="236" t="s">
        <v>304</v>
      </c>
      <c r="E286" s="241" t="s">
        <v>21</v>
      </c>
      <c r="F286" s="242" t="s">
        <v>2696</v>
      </c>
      <c r="G286" s="240"/>
      <c r="H286" s="243">
        <v>48.2</v>
      </c>
      <c r="I286" s="244"/>
      <c r="J286" s="240"/>
      <c r="K286" s="240"/>
      <c r="L286" s="245"/>
      <c r="M286" s="246"/>
      <c r="N286" s="247"/>
      <c r="O286" s="247"/>
      <c r="P286" s="247"/>
      <c r="Q286" s="247"/>
      <c r="R286" s="247"/>
      <c r="S286" s="247"/>
      <c r="T286" s="248"/>
      <c r="AT286" s="249" t="s">
        <v>304</v>
      </c>
      <c r="AU286" s="249" t="s">
        <v>86</v>
      </c>
      <c r="AV286" s="11" t="s">
        <v>86</v>
      </c>
      <c r="AW286" s="11" t="s">
        <v>40</v>
      </c>
      <c r="AX286" s="11" t="s">
        <v>76</v>
      </c>
      <c r="AY286" s="249" t="s">
        <v>273</v>
      </c>
    </row>
    <row r="287" spans="2:51" s="12" customFormat="1" ht="13.5">
      <c r="B287" s="250"/>
      <c r="C287" s="251"/>
      <c r="D287" s="236" t="s">
        <v>304</v>
      </c>
      <c r="E287" s="252" t="s">
        <v>21</v>
      </c>
      <c r="F287" s="253" t="s">
        <v>338</v>
      </c>
      <c r="G287" s="251"/>
      <c r="H287" s="254">
        <v>353.6</v>
      </c>
      <c r="I287" s="255"/>
      <c r="J287" s="251"/>
      <c r="K287" s="251"/>
      <c r="L287" s="256"/>
      <c r="M287" s="257"/>
      <c r="N287" s="258"/>
      <c r="O287" s="258"/>
      <c r="P287" s="258"/>
      <c r="Q287" s="258"/>
      <c r="R287" s="258"/>
      <c r="S287" s="258"/>
      <c r="T287" s="259"/>
      <c r="AT287" s="260" t="s">
        <v>304</v>
      </c>
      <c r="AU287" s="260" t="s">
        <v>86</v>
      </c>
      <c r="AV287" s="12" t="s">
        <v>280</v>
      </c>
      <c r="AW287" s="12" t="s">
        <v>40</v>
      </c>
      <c r="AX287" s="12" t="s">
        <v>84</v>
      </c>
      <c r="AY287" s="260" t="s">
        <v>273</v>
      </c>
    </row>
    <row r="288" spans="2:65" s="1" customFormat="1" ht="25.5" customHeight="1">
      <c r="B288" s="47"/>
      <c r="C288" s="224" t="s">
        <v>469</v>
      </c>
      <c r="D288" s="224" t="s">
        <v>275</v>
      </c>
      <c r="E288" s="225" t="s">
        <v>2206</v>
      </c>
      <c r="F288" s="226" t="s">
        <v>2207</v>
      </c>
      <c r="G288" s="227" t="s">
        <v>295</v>
      </c>
      <c r="H288" s="228">
        <v>353.6</v>
      </c>
      <c r="I288" s="229"/>
      <c r="J288" s="230">
        <f>ROUND(I288*H288,2)</f>
        <v>0</v>
      </c>
      <c r="K288" s="226" t="s">
        <v>279</v>
      </c>
      <c r="L288" s="73"/>
      <c r="M288" s="231" t="s">
        <v>21</v>
      </c>
      <c r="N288" s="232" t="s">
        <v>47</v>
      </c>
      <c r="O288" s="48"/>
      <c r="P288" s="233">
        <f>O288*H288</f>
        <v>0</v>
      </c>
      <c r="Q288" s="233">
        <v>0</v>
      </c>
      <c r="R288" s="233">
        <f>Q288*H288</f>
        <v>0</v>
      </c>
      <c r="S288" s="233">
        <v>0</v>
      </c>
      <c r="T288" s="234">
        <f>S288*H288</f>
        <v>0</v>
      </c>
      <c r="AR288" s="24" t="s">
        <v>280</v>
      </c>
      <c r="AT288" s="24" t="s">
        <v>275</v>
      </c>
      <c r="AU288" s="24" t="s">
        <v>86</v>
      </c>
      <c r="AY288" s="24" t="s">
        <v>273</v>
      </c>
      <c r="BE288" s="235">
        <f>IF(N288="základní",J288,0)</f>
        <v>0</v>
      </c>
      <c r="BF288" s="235">
        <f>IF(N288="snížená",J288,0)</f>
        <v>0</v>
      </c>
      <c r="BG288" s="235">
        <f>IF(N288="zákl. přenesená",J288,0)</f>
        <v>0</v>
      </c>
      <c r="BH288" s="235">
        <f>IF(N288="sníž. přenesená",J288,0)</f>
        <v>0</v>
      </c>
      <c r="BI288" s="235">
        <f>IF(N288="nulová",J288,0)</f>
        <v>0</v>
      </c>
      <c r="BJ288" s="24" t="s">
        <v>84</v>
      </c>
      <c r="BK288" s="235">
        <f>ROUND(I288*H288,2)</f>
        <v>0</v>
      </c>
      <c r="BL288" s="24" t="s">
        <v>280</v>
      </c>
      <c r="BM288" s="24" t="s">
        <v>2697</v>
      </c>
    </row>
    <row r="289" spans="2:65" s="1" customFormat="1" ht="25.5" customHeight="1">
      <c r="B289" s="47"/>
      <c r="C289" s="224" t="s">
        <v>476</v>
      </c>
      <c r="D289" s="224" t="s">
        <v>275</v>
      </c>
      <c r="E289" s="225" t="s">
        <v>2212</v>
      </c>
      <c r="F289" s="226" t="s">
        <v>2213</v>
      </c>
      <c r="G289" s="227" t="s">
        <v>314</v>
      </c>
      <c r="H289" s="228">
        <v>310.2</v>
      </c>
      <c r="I289" s="229"/>
      <c r="J289" s="230">
        <f>ROUND(I289*H289,2)</f>
        <v>0</v>
      </c>
      <c r="K289" s="226" t="s">
        <v>279</v>
      </c>
      <c r="L289" s="73"/>
      <c r="M289" s="231" t="s">
        <v>21</v>
      </c>
      <c r="N289" s="232" t="s">
        <v>47</v>
      </c>
      <c r="O289" s="48"/>
      <c r="P289" s="233">
        <f>O289*H289</f>
        <v>0</v>
      </c>
      <c r="Q289" s="233">
        <v>0.00046</v>
      </c>
      <c r="R289" s="233">
        <f>Q289*H289</f>
        <v>0.14269199999999999</v>
      </c>
      <c r="S289" s="233">
        <v>0</v>
      </c>
      <c r="T289" s="234">
        <f>S289*H289</f>
        <v>0</v>
      </c>
      <c r="AR289" s="24" t="s">
        <v>280</v>
      </c>
      <c r="AT289" s="24" t="s">
        <v>275</v>
      </c>
      <c r="AU289" s="24" t="s">
        <v>86</v>
      </c>
      <c r="AY289" s="24" t="s">
        <v>273</v>
      </c>
      <c r="BE289" s="235">
        <f>IF(N289="základní",J289,0)</f>
        <v>0</v>
      </c>
      <c r="BF289" s="235">
        <f>IF(N289="snížená",J289,0)</f>
        <v>0</v>
      </c>
      <c r="BG289" s="235">
        <f>IF(N289="zákl. přenesená",J289,0)</f>
        <v>0</v>
      </c>
      <c r="BH289" s="235">
        <f>IF(N289="sníž. přenesená",J289,0)</f>
        <v>0</v>
      </c>
      <c r="BI289" s="235">
        <f>IF(N289="nulová",J289,0)</f>
        <v>0</v>
      </c>
      <c r="BJ289" s="24" t="s">
        <v>84</v>
      </c>
      <c r="BK289" s="235">
        <f>ROUND(I289*H289,2)</f>
        <v>0</v>
      </c>
      <c r="BL289" s="24" t="s">
        <v>280</v>
      </c>
      <c r="BM289" s="24" t="s">
        <v>2698</v>
      </c>
    </row>
    <row r="290" spans="2:47" s="1" customFormat="1" ht="13.5">
      <c r="B290" s="47"/>
      <c r="C290" s="75"/>
      <c r="D290" s="236" t="s">
        <v>282</v>
      </c>
      <c r="E290" s="75"/>
      <c r="F290" s="237" t="s">
        <v>2215</v>
      </c>
      <c r="G290" s="75"/>
      <c r="H290" s="75"/>
      <c r="I290" s="194"/>
      <c r="J290" s="75"/>
      <c r="K290" s="75"/>
      <c r="L290" s="73"/>
      <c r="M290" s="238"/>
      <c r="N290" s="48"/>
      <c r="O290" s="48"/>
      <c r="P290" s="48"/>
      <c r="Q290" s="48"/>
      <c r="R290" s="48"/>
      <c r="S290" s="48"/>
      <c r="T290" s="96"/>
      <c r="AT290" s="24" t="s">
        <v>282</v>
      </c>
      <c r="AU290" s="24" t="s">
        <v>86</v>
      </c>
    </row>
    <row r="291" spans="2:51" s="11" customFormat="1" ht="13.5">
      <c r="B291" s="239"/>
      <c r="C291" s="240"/>
      <c r="D291" s="236" t="s">
        <v>304</v>
      </c>
      <c r="E291" s="241" t="s">
        <v>21</v>
      </c>
      <c r="F291" s="242" t="s">
        <v>2699</v>
      </c>
      <c r="G291" s="240"/>
      <c r="H291" s="243">
        <v>310.2</v>
      </c>
      <c r="I291" s="244"/>
      <c r="J291" s="240"/>
      <c r="K291" s="240"/>
      <c r="L291" s="245"/>
      <c r="M291" s="246"/>
      <c r="N291" s="247"/>
      <c r="O291" s="247"/>
      <c r="P291" s="247"/>
      <c r="Q291" s="247"/>
      <c r="R291" s="247"/>
      <c r="S291" s="247"/>
      <c r="T291" s="248"/>
      <c r="AT291" s="249" t="s">
        <v>304</v>
      </c>
      <c r="AU291" s="249" t="s">
        <v>86</v>
      </c>
      <c r="AV291" s="11" t="s">
        <v>86</v>
      </c>
      <c r="AW291" s="11" t="s">
        <v>40</v>
      </c>
      <c r="AX291" s="11" t="s">
        <v>84</v>
      </c>
      <c r="AY291" s="249" t="s">
        <v>273</v>
      </c>
    </row>
    <row r="292" spans="2:65" s="1" customFormat="1" ht="25.5" customHeight="1">
      <c r="B292" s="47"/>
      <c r="C292" s="224" t="s">
        <v>482</v>
      </c>
      <c r="D292" s="224" t="s">
        <v>275</v>
      </c>
      <c r="E292" s="225" t="s">
        <v>2221</v>
      </c>
      <c r="F292" s="226" t="s">
        <v>2222</v>
      </c>
      <c r="G292" s="227" t="s">
        <v>314</v>
      </c>
      <c r="H292" s="228">
        <v>310.2</v>
      </c>
      <c r="I292" s="229"/>
      <c r="J292" s="230">
        <f>ROUND(I292*H292,2)</f>
        <v>0</v>
      </c>
      <c r="K292" s="226" t="s">
        <v>279</v>
      </c>
      <c r="L292" s="73"/>
      <c r="M292" s="231" t="s">
        <v>21</v>
      </c>
      <c r="N292" s="232" t="s">
        <v>47</v>
      </c>
      <c r="O292" s="48"/>
      <c r="P292" s="233">
        <f>O292*H292</f>
        <v>0</v>
      </c>
      <c r="Q292" s="233">
        <v>0</v>
      </c>
      <c r="R292" s="233">
        <f>Q292*H292</f>
        <v>0</v>
      </c>
      <c r="S292" s="233">
        <v>0</v>
      </c>
      <c r="T292" s="234">
        <f>S292*H292</f>
        <v>0</v>
      </c>
      <c r="AR292" s="24" t="s">
        <v>280</v>
      </c>
      <c r="AT292" s="24" t="s">
        <v>275</v>
      </c>
      <c r="AU292" s="24" t="s">
        <v>86</v>
      </c>
      <c r="AY292" s="24" t="s">
        <v>273</v>
      </c>
      <c r="BE292" s="235">
        <f>IF(N292="základní",J292,0)</f>
        <v>0</v>
      </c>
      <c r="BF292" s="235">
        <f>IF(N292="snížená",J292,0)</f>
        <v>0</v>
      </c>
      <c r="BG292" s="235">
        <f>IF(N292="zákl. přenesená",J292,0)</f>
        <v>0</v>
      </c>
      <c r="BH292" s="235">
        <f>IF(N292="sníž. přenesená",J292,0)</f>
        <v>0</v>
      </c>
      <c r="BI292" s="235">
        <f>IF(N292="nulová",J292,0)</f>
        <v>0</v>
      </c>
      <c r="BJ292" s="24" t="s">
        <v>84</v>
      </c>
      <c r="BK292" s="235">
        <f>ROUND(I292*H292,2)</f>
        <v>0</v>
      </c>
      <c r="BL292" s="24" t="s">
        <v>280</v>
      </c>
      <c r="BM292" s="24" t="s">
        <v>2700</v>
      </c>
    </row>
    <row r="293" spans="2:65" s="1" customFormat="1" ht="38.25" customHeight="1">
      <c r="B293" s="47"/>
      <c r="C293" s="224" t="s">
        <v>487</v>
      </c>
      <c r="D293" s="224" t="s">
        <v>275</v>
      </c>
      <c r="E293" s="225" t="s">
        <v>2227</v>
      </c>
      <c r="F293" s="226" t="s">
        <v>2228</v>
      </c>
      <c r="G293" s="227" t="s">
        <v>314</v>
      </c>
      <c r="H293" s="228">
        <v>772.092</v>
      </c>
      <c r="I293" s="229"/>
      <c r="J293" s="230">
        <f>ROUND(I293*H293,2)</f>
        <v>0</v>
      </c>
      <c r="K293" s="226" t="s">
        <v>279</v>
      </c>
      <c r="L293" s="73"/>
      <c r="M293" s="231" t="s">
        <v>21</v>
      </c>
      <c r="N293" s="232" t="s">
        <v>47</v>
      </c>
      <c r="O293" s="48"/>
      <c r="P293" s="233">
        <f>O293*H293</f>
        <v>0</v>
      </c>
      <c r="Q293" s="233">
        <v>0</v>
      </c>
      <c r="R293" s="233">
        <f>Q293*H293</f>
        <v>0</v>
      </c>
      <c r="S293" s="233">
        <v>0</v>
      </c>
      <c r="T293" s="234">
        <f>S293*H293</f>
        <v>0</v>
      </c>
      <c r="AR293" s="24" t="s">
        <v>280</v>
      </c>
      <c r="AT293" s="24" t="s">
        <v>275</v>
      </c>
      <c r="AU293" s="24" t="s">
        <v>86</v>
      </c>
      <c r="AY293" s="24" t="s">
        <v>273</v>
      </c>
      <c r="BE293" s="235">
        <f>IF(N293="základní",J293,0)</f>
        <v>0</v>
      </c>
      <c r="BF293" s="235">
        <f>IF(N293="snížená",J293,0)</f>
        <v>0</v>
      </c>
      <c r="BG293" s="235">
        <f>IF(N293="zákl. přenesená",J293,0)</f>
        <v>0</v>
      </c>
      <c r="BH293" s="235">
        <f>IF(N293="sníž. přenesená",J293,0)</f>
        <v>0</v>
      </c>
      <c r="BI293" s="235">
        <f>IF(N293="nulová",J293,0)</f>
        <v>0</v>
      </c>
      <c r="BJ293" s="24" t="s">
        <v>84</v>
      </c>
      <c r="BK293" s="235">
        <f>ROUND(I293*H293,2)</f>
        <v>0</v>
      </c>
      <c r="BL293" s="24" t="s">
        <v>280</v>
      </c>
      <c r="BM293" s="24" t="s">
        <v>2701</v>
      </c>
    </row>
    <row r="294" spans="2:47" s="1" customFormat="1" ht="13.5">
      <c r="B294" s="47"/>
      <c r="C294" s="75"/>
      <c r="D294" s="236" t="s">
        <v>282</v>
      </c>
      <c r="E294" s="75"/>
      <c r="F294" s="237" t="s">
        <v>2230</v>
      </c>
      <c r="G294" s="75"/>
      <c r="H294" s="75"/>
      <c r="I294" s="194"/>
      <c r="J294" s="75"/>
      <c r="K294" s="75"/>
      <c r="L294" s="73"/>
      <c r="M294" s="238"/>
      <c r="N294" s="48"/>
      <c r="O294" s="48"/>
      <c r="P294" s="48"/>
      <c r="Q294" s="48"/>
      <c r="R294" s="48"/>
      <c r="S294" s="48"/>
      <c r="T294" s="96"/>
      <c r="AT294" s="24" t="s">
        <v>282</v>
      </c>
      <c r="AU294" s="24" t="s">
        <v>86</v>
      </c>
    </row>
    <row r="295" spans="2:51" s="11" customFormat="1" ht="13.5">
      <c r="B295" s="239"/>
      <c r="C295" s="240"/>
      <c r="D295" s="236" t="s">
        <v>304</v>
      </c>
      <c r="E295" s="241" t="s">
        <v>21</v>
      </c>
      <c r="F295" s="242" t="s">
        <v>2702</v>
      </c>
      <c r="G295" s="240"/>
      <c r="H295" s="243">
        <v>37.527</v>
      </c>
      <c r="I295" s="244"/>
      <c r="J295" s="240"/>
      <c r="K295" s="240"/>
      <c r="L295" s="245"/>
      <c r="M295" s="246"/>
      <c r="N295" s="247"/>
      <c r="O295" s="247"/>
      <c r="P295" s="247"/>
      <c r="Q295" s="247"/>
      <c r="R295" s="247"/>
      <c r="S295" s="247"/>
      <c r="T295" s="248"/>
      <c r="AT295" s="249" t="s">
        <v>304</v>
      </c>
      <c r="AU295" s="249" t="s">
        <v>86</v>
      </c>
      <c r="AV295" s="11" t="s">
        <v>86</v>
      </c>
      <c r="AW295" s="11" t="s">
        <v>40</v>
      </c>
      <c r="AX295" s="11" t="s">
        <v>76</v>
      </c>
      <c r="AY295" s="249" t="s">
        <v>273</v>
      </c>
    </row>
    <row r="296" spans="2:51" s="11" customFormat="1" ht="13.5">
      <c r="B296" s="239"/>
      <c r="C296" s="240"/>
      <c r="D296" s="236" t="s">
        <v>304</v>
      </c>
      <c r="E296" s="241" t="s">
        <v>21</v>
      </c>
      <c r="F296" s="242" t="s">
        <v>2703</v>
      </c>
      <c r="G296" s="240"/>
      <c r="H296" s="243">
        <v>734.565</v>
      </c>
      <c r="I296" s="244"/>
      <c r="J296" s="240"/>
      <c r="K296" s="240"/>
      <c r="L296" s="245"/>
      <c r="M296" s="246"/>
      <c r="N296" s="247"/>
      <c r="O296" s="247"/>
      <c r="P296" s="247"/>
      <c r="Q296" s="247"/>
      <c r="R296" s="247"/>
      <c r="S296" s="247"/>
      <c r="T296" s="248"/>
      <c r="AT296" s="249" t="s">
        <v>304</v>
      </c>
      <c r="AU296" s="249" t="s">
        <v>86</v>
      </c>
      <c r="AV296" s="11" t="s">
        <v>86</v>
      </c>
      <c r="AW296" s="11" t="s">
        <v>40</v>
      </c>
      <c r="AX296" s="11" t="s">
        <v>76</v>
      </c>
      <c r="AY296" s="249" t="s">
        <v>273</v>
      </c>
    </row>
    <row r="297" spans="2:51" s="12" customFormat="1" ht="13.5">
      <c r="B297" s="250"/>
      <c r="C297" s="251"/>
      <c r="D297" s="236" t="s">
        <v>304</v>
      </c>
      <c r="E297" s="252" t="s">
        <v>21</v>
      </c>
      <c r="F297" s="253" t="s">
        <v>338</v>
      </c>
      <c r="G297" s="251"/>
      <c r="H297" s="254">
        <v>772.092</v>
      </c>
      <c r="I297" s="255"/>
      <c r="J297" s="251"/>
      <c r="K297" s="251"/>
      <c r="L297" s="256"/>
      <c r="M297" s="257"/>
      <c r="N297" s="258"/>
      <c r="O297" s="258"/>
      <c r="P297" s="258"/>
      <c r="Q297" s="258"/>
      <c r="R297" s="258"/>
      <c r="S297" s="258"/>
      <c r="T297" s="259"/>
      <c r="AT297" s="260" t="s">
        <v>304</v>
      </c>
      <c r="AU297" s="260" t="s">
        <v>86</v>
      </c>
      <c r="AV297" s="12" t="s">
        <v>280</v>
      </c>
      <c r="AW297" s="12" t="s">
        <v>40</v>
      </c>
      <c r="AX297" s="12" t="s">
        <v>84</v>
      </c>
      <c r="AY297" s="260" t="s">
        <v>273</v>
      </c>
    </row>
    <row r="298" spans="2:65" s="1" customFormat="1" ht="38.25" customHeight="1">
      <c r="B298" s="47"/>
      <c r="C298" s="224" t="s">
        <v>491</v>
      </c>
      <c r="D298" s="224" t="s">
        <v>275</v>
      </c>
      <c r="E298" s="225" t="s">
        <v>2233</v>
      </c>
      <c r="F298" s="226" t="s">
        <v>2234</v>
      </c>
      <c r="G298" s="227" t="s">
        <v>314</v>
      </c>
      <c r="H298" s="228">
        <v>230.778</v>
      </c>
      <c r="I298" s="229"/>
      <c r="J298" s="230">
        <f>ROUND(I298*H298,2)</f>
        <v>0</v>
      </c>
      <c r="K298" s="226" t="s">
        <v>279</v>
      </c>
      <c r="L298" s="73"/>
      <c r="M298" s="231" t="s">
        <v>21</v>
      </c>
      <c r="N298" s="232" t="s">
        <v>47</v>
      </c>
      <c r="O298" s="48"/>
      <c r="P298" s="233">
        <f>O298*H298</f>
        <v>0</v>
      </c>
      <c r="Q298" s="233">
        <v>0</v>
      </c>
      <c r="R298" s="233">
        <f>Q298*H298</f>
        <v>0</v>
      </c>
      <c r="S298" s="233">
        <v>0</v>
      </c>
      <c r="T298" s="234">
        <f>S298*H298</f>
        <v>0</v>
      </c>
      <c r="AR298" s="24" t="s">
        <v>280</v>
      </c>
      <c r="AT298" s="24" t="s">
        <v>275</v>
      </c>
      <c r="AU298" s="24" t="s">
        <v>86</v>
      </c>
      <c r="AY298" s="24" t="s">
        <v>273</v>
      </c>
      <c r="BE298" s="235">
        <f>IF(N298="základní",J298,0)</f>
        <v>0</v>
      </c>
      <c r="BF298" s="235">
        <f>IF(N298="snížená",J298,0)</f>
        <v>0</v>
      </c>
      <c r="BG298" s="235">
        <f>IF(N298="zákl. přenesená",J298,0)</f>
        <v>0</v>
      </c>
      <c r="BH298" s="235">
        <f>IF(N298="sníž. přenesená",J298,0)</f>
        <v>0</v>
      </c>
      <c r="BI298" s="235">
        <f>IF(N298="nulová",J298,0)</f>
        <v>0</v>
      </c>
      <c r="BJ298" s="24" t="s">
        <v>84</v>
      </c>
      <c r="BK298" s="235">
        <f>ROUND(I298*H298,2)</f>
        <v>0</v>
      </c>
      <c r="BL298" s="24" t="s">
        <v>280</v>
      </c>
      <c r="BM298" s="24" t="s">
        <v>2704</v>
      </c>
    </row>
    <row r="299" spans="2:47" s="1" customFormat="1" ht="13.5">
      <c r="B299" s="47"/>
      <c r="C299" s="75"/>
      <c r="D299" s="236" t="s">
        <v>282</v>
      </c>
      <c r="E299" s="75"/>
      <c r="F299" s="237" t="s">
        <v>2230</v>
      </c>
      <c r="G299" s="75"/>
      <c r="H299" s="75"/>
      <c r="I299" s="194"/>
      <c r="J299" s="75"/>
      <c r="K299" s="75"/>
      <c r="L299" s="73"/>
      <c r="M299" s="238"/>
      <c r="N299" s="48"/>
      <c r="O299" s="48"/>
      <c r="P299" s="48"/>
      <c r="Q299" s="48"/>
      <c r="R299" s="48"/>
      <c r="S299" s="48"/>
      <c r="T299" s="96"/>
      <c r="AT299" s="24" t="s">
        <v>282</v>
      </c>
      <c r="AU299" s="24" t="s">
        <v>86</v>
      </c>
    </row>
    <row r="300" spans="2:51" s="11" customFormat="1" ht="13.5">
      <c r="B300" s="239"/>
      <c r="C300" s="240"/>
      <c r="D300" s="236" t="s">
        <v>304</v>
      </c>
      <c r="E300" s="241" t="s">
        <v>21</v>
      </c>
      <c r="F300" s="242" t="s">
        <v>2705</v>
      </c>
      <c r="G300" s="240"/>
      <c r="H300" s="243">
        <v>213.318</v>
      </c>
      <c r="I300" s="244"/>
      <c r="J300" s="240"/>
      <c r="K300" s="240"/>
      <c r="L300" s="245"/>
      <c r="M300" s="246"/>
      <c r="N300" s="247"/>
      <c r="O300" s="247"/>
      <c r="P300" s="247"/>
      <c r="Q300" s="247"/>
      <c r="R300" s="247"/>
      <c r="S300" s="247"/>
      <c r="T300" s="248"/>
      <c r="AT300" s="249" t="s">
        <v>304</v>
      </c>
      <c r="AU300" s="249" t="s">
        <v>86</v>
      </c>
      <c r="AV300" s="11" t="s">
        <v>86</v>
      </c>
      <c r="AW300" s="11" t="s">
        <v>40</v>
      </c>
      <c r="AX300" s="11" t="s">
        <v>76</v>
      </c>
      <c r="AY300" s="249" t="s">
        <v>273</v>
      </c>
    </row>
    <row r="301" spans="2:51" s="11" customFormat="1" ht="13.5">
      <c r="B301" s="239"/>
      <c r="C301" s="240"/>
      <c r="D301" s="236" t="s">
        <v>304</v>
      </c>
      <c r="E301" s="241" t="s">
        <v>21</v>
      </c>
      <c r="F301" s="242" t="s">
        <v>2706</v>
      </c>
      <c r="G301" s="240"/>
      <c r="H301" s="243">
        <v>17.46</v>
      </c>
      <c r="I301" s="244"/>
      <c r="J301" s="240"/>
      <c r="K301" s="240"/>
      <c r="L301" s="245"/>
      <c r="M301" s="246"/>
      <c r="N301" s="247"/>
      <c r="O301" s="247"/>
      <c r="P301" s="247"/>
      <c r="Q301" s="247"/>
      <c r="R301" s="247"/>
      <c r="S301" s="247"/>
      <c r="T301" s="248"/>
      <c r="AT301" s="249" t="s">
        <v>304</v>
      </c>
      <c r="AU301" s="249" t="s">
        <v>86</v>
      </c>
      <c r="AV301" s="11" t="s">
        <v>86</v>
      </c>
      <c r="AW301" s="11" t="s">
        <v>40</v>
      </c>
      <c r="AX301" s="11" t="s">
        <v>76</v>
      </c>
      <c r="AY301" s="249" t="s">
        <v>273</v>
      </c>
    </row>
    <row r="302" spans="2:51" s="12" customFormat="1" ht="13.5">
      <c r="B302" s="250"/>
      <c r="C302" s="251"/>
      <c r="D302" s="236" t="s">
        <v>304</v>
      </c>
      <c r="E302" s="252" t="s">
        <v>21</v>
      </c>
      <c r="F302" s="253" t="s">
        <v>338</v>
      </c>
      <c r="G302" s="251"/>
      <c r="H302" s="254">
        <v>230.778</v>
      </c>
      <c r="I302" s="255"/>
      <c r="J302" s="251"/>
      <c r="K302" s="251"/>
      <c r="L302" s="256"/>
      <c r="M302" s="257"/>
      <c r="N302" s="258"/>
      <c r="O302" s="258"/>
      <c r="P302" s="258"/>
      <c r="Q302" s="258"/>
      <c r="R302" s="258"/>
      <c r="S302" s="258"/>
      <c r="T302" s="259"/>
      <c r="AT302" s="260" t="s">
        <v>304</v>
      </c>
      <c r="AU302" s="260" t="s">
        <v>86</v>
      </c>
      <c r="AV302" s="12" t="s">
        <v>280</v>
      </c>
      <c r="AW302" s="12" t="s">
        <v>40</v>
      </c>
      <c r="AX302" s="12" t="s">
        <v>84</v>
      </c>
      <c r="AY302" s="260" t="s">
        <v>273</v>
      </c>
    </row>
    <row r="303" spans="2:65" s="1" customFormat="1" ht="38.25" customHeight="1">
      <c r="B303" s="47"/>
      <c r="C303" s="224" t="s">
        <v>498</v>
      </c>
      <c r="D303" s="224" t="s">
        <v>275</v>
      </c>
      <c r="E303" s="225" t="s">
        <v>364</v>
      </c>
      <c r="F303" s="226" t="s">
        <v>365</v>
      </c>
      <c r="G303" s="227" t="s">
        <v>314</v>
      </c>
      <c r="H303" s="228">
        <v>1638.143</v>
      </c>
      <c r="I303" s="229"/>
      <c r="J303" s="230">
        <f>ROUND(I303*H303,2)</f>
        <v>0</v>
      </c>
      <c r="K303" s="226" t="s">
        <v>279</v>
      </c>
      <c r="L303" s="73"/>
      <c r="M303" s="231" t="s">
        <v>21</v>
      </c>
      <c r="N303" s="232" t="s">
        <v>47</v>
      </c>
      <c r="O303" s="48"/>
      <c r="P303" s="233">
        <f>O303*H303</f>
        <v>0</v>
      </c>
      <c r="Q303" s="233">
        <v>0</v>
      </c>
      <c r="R303" s="233">
        <f>Q303*H303</f>
        <v>0</v>
      </c>
      <c r="S303" s="233">
        <v>0</v>
      </c>
      <c r="T303" s="234">
        <f>S303*H303</f>
        <v>0</v>
      </c>
      <c r="AR303" s="24" t="s">
        <v>280</v>
      </c>
      <c r="AT303" s="24" t="s">
        <v>275</v>
      </c>
      <c r="AU303" s="24" t="s">
        <v>86</v>
      </c>
      <c r="AY303" s="24" t="s">
        <v>273</v>
      </c>
      <c r="BE303" s="235">
        <f>IF(N303="základní",J303,0)</f>
        <v>0</v>
      </c>
      <c r="BF303" s="235">
        <f>IF(N303="snížená",J303,0)</f>
        <v>0</v>
      </c>
      <c r="BG303" s="235">
        <f>IF(N303="zákl. přenesená",J303,0)</f>
        <v>0</v>
      </c>
      <c r="BH303" s="235">
        <f>IF(N303="sníž. přenesená",J303,0)</f>
        <v>0</v>
      </c>
      <c r="BI303" s="235">
        <f>IF(N303="nulová",J303,0)</f>
        <v>0</v>
      </c>
      <c r="BJ303" s="24" t="s">
        <v>84</v>
      </c>
      <c r="BK303" s="235">
        <f>ROUND(I303*H303,2)</f>
        <v>0</v>
      </c>
      <c r="BL303" s="24" t="s">
        <v>280</v>
      </c>
      <c r="BM303" s="24" t="s">
        <v>2707</v>
      </c>
    </row>
    <row r="304" spans="2:47" s="1" customFormat="1" ht="13.5">
      <c r="B304" s="47"/>
      <c r="C304" s="75"/>
      <c r="D304" s="236" t="s">
        <v>352</v>
      </c>
      <c r="E304" s="75"/>
      <c r="F304" s="237" t="s">
        <v>2244</v>
      </c>
      <c r="G304" s="75"/>
      <c r="H304" s="75"/>
      <c r="I304" s="194"/>
      <c r="J304" s="75"/>
      <c r="K304" s="75"/>
      <c r="L304" s="73"/>
      <c r="M304" s="238"/>
      <c r="N304" s="48"/>
      <c r="O304" s="48"/>
      <c r="P304" s="48"/>
      <c r="Q304" s="48"/>
      <c r="R304" s="48"/>
      <c r="S304" s="48"/>
      <c r="T304" s="96"/>
      <c r="AT304" s="24" t="s">
        <v>352</v>
      </c>
      <c r="AU304" s="24" t="s">
        <v>86</v>
      </c>
    </row>
    <row r="305" spans="2:51" s="11" customFormat="1" ht="13.5">
      <c r="B305" s="239"/>
      <c r="C305" s="240"/>
      <c r="D305" s="236" t="s">
        <v>304</v>
      </c>
      <c r="E305" s="241" t="s">
        <v>21</v>
      </c>
      <c r="F305" s="242" t="s">
        <v>2708</v>
      </c>
      <c r="G305" s="240"/>
      <c r="H305" s="243">
        <v>1638.143</v>
      </c>
      <c r="I305" s="244"/>
      <c r="J305" s="240"/>
      <c r="K305" s="240"/>
      <c r="L305" s="245"/>
      <c r="M305" s="246"/>
      <c r="N305" s="247"/>
      <c r="O305" s="247"/>
      <c r="P305" s="247"/>
      <c r="Q305" s="247"/>
      <c r="R305" s="247"/>
      <c r="S305" s="247"/>
      <c r="T305" s="248"/>
      <c r="AT305" s="249" t="s">
        <v>304</v>
      </c>
      <c r="AU305" s="249" t="s">
        <v>86</v>
      </c>
      <c r="AV305" s="11" t="s">
        <v>86</v>
      </c>
      <c r="AW305" s="11" t="s">
        <v>40</v>
      </c>
      <c r="AX305" s="11" t="s">
        <v>84</v>
      </c>
      <c r="AY305" s="249" t="s">
        <v>273</v>
      </c>
    </row>
    <row r="306" spans="2:65" s="1" customFormat="1" ht="38.25" customHeight="1">
      <c r="B306" s="47"/>
      <c r="C306" s="224" t="s">
        <v>505</v>
      </c>
      <c r="D306" s="224" t="s">
        <v>275</v>
      </c>
      <c r="E306" s="225" t="s">
        <v>370</v>
      </c>
      <c r="F306" s="226" t="s">
        <v>371</v>
      </c>
      <c r="G306" s="227" t="s">
        <v>314</v>
      </c>
      <c r="H306" s="228">
        <v>1843.733</v>
      </c>
      <c r="I306" s="229"/>
      <c r="J306" s="230">
        <f>ROUND(I306*H306,2)</f>
        <v>0</v>
      </c>
      <c r="K306" s="226" t="s">
        <v>279</v>
      </c>
      <c r="L306" s="73"/>
      <c r="M306" s="231" t="s">
        <v>21</v>
      </c>
      <c r="N306" s="232" t="s">
        <v>47</v>
      </c>
      <c r="O306" s="48"/>
      <c r="P306" s="233">
        <f>O306*H306</f>
        <v>0</v>
      </c>
      <c r="Q306" s="233">
        <v>0</v>
      </c>
      <c r="R306" s="233">
        <f>Q306*H306</f>
        <v>0</v>
      </c>
      <c r="S306" s="233">
        <v>0</v>
      </c>
      <c r="T306" s="234">
        <f>S306*H306</f>
        <v>0</v>
      </c>
      <c r="AR306" s="24" t="s">
        <v>280</v>
      </c>
      <c r="AT306" s="24" t="s">
        <v>275</v>
      </c>
      <c r="AU306" s="24" t="s">
        <v>86</v>
      </c>
      <c r="AY306" s="24" t="s">
        <v>273</v>
      </c>
      <c r="BE306" s="235">
        <f>IF(N306="základní",J306,0)</f>
        <v>0</v>
      </c>
      <c r="BF306" s="235">
        <f>IF(N306="snížená",J306,0)</f>
        <v>0</v>
      </c>
      <c r="BG306" s="235">
        <f>IF(N306="zákl. přenesená",J306,0)</f>
        <v>0</v>
      </c>
      <c r="BH306" s="235">
        <f>IF(N306="sníž. přenesená",J306,0)</f>
        <v>0</v>
      </c>
      <c r="BI306" s="235">
        <f>IF(N306="nulová",J306,0)</f>
        <v>0</v>
      </c>
      <c r="BJ306" s="24" t="s">
        <v>84</v>
      </c>
      <c r="BK306" s="235">
        <f>ROUND(I306*H306,2)</f>
        <v>0</v>
      </c>
      <c r="BL306" s="24" t="s">
        <v>280</v>
      </c>
      <c r="BM306" s="24" t="s">
        <v>2709</v>
      </c>
    </row>
    <row r="307" spans="2:47" s="1" customFormat="1" ht="13.5">
      <c r="B307" s="47"/>
      <c r="C307" s="75"/>
      <c r="D307" s="236" t="s">
        <v>282</v>
      </c>
      <c r="E307" s="75"/>
      <c r="F307" s="237" t="s">
        <v>367</v>
      </c>
      <c r="G307" s="75"/>
      <c r="H307" s="75"/>
      <c r="I307" s="194"/>
      <c r="J307" s="75"/>
      <c r="K307" s="75"/>
      <c r="L307" s="73"/>
      <c r="M307" s="238"/>
      <c r="N307" s="48"/>
      <c r="O307" s="48"/>
      <c r="P307" s="48"/>
      <c r="Q307" s="48"/>
      <c r="R307" s="48"/>
      <c r="S307" s="48"/>
      <c r="T307" s="96"/>
      <c r="AT307" s="24" t="s">
        <v>282</v>
      </c>
      <c r="AU307" s="24" t="s">
        <v>86</v>
      </c>
    </row>
    <row r="308" spans="2:51" s="11" customFormat="1" ht="13.5">
      <c r="B308" s="239"/>
      <c r="C308" s="240"/>
      <c r="D308" s="236" t="s">
        <v>304</v>
      </c>
      <c r="E308" s="241" t="s">
        <v>21</v>
      </c>
      <c r="F308" s="242" t="s">
        <v>2710</v>
      </c>
      <c r="G308" s="240"/>
      <c r="H308" s="243">
        <v>1457.813</v>
      </c>
      <c r="I308" s="244"/>
      <c r="J308" s="240"/>
      <c r="K308" s="240"/>
      <c r="L308" s="245"/>
      <c r="M308" s="246"/>
      <c r="N308" s="247"/>
      <c r="O308" s="247"/>
      <c r="P308" s="247"/>
      <c r="Q308" s="247"/>
      <c r="R308" s="247"/>
      <c r="S308" s="247"/>
      <c r="T308" s="248"/>
      <c r="AT308" s="249" t="s">
        <v>304</v>
      </c>
      <c r="AU308" s="249" t="s">
        <v>86</v>
      </c>
      <c r="AV308" s="11" t="s">
        <v>86</v>
      </c>
      <c r="AW308" s="11" t="s">
        <v>40</v>
      </c>
      <c r="AX308" s="11" t="s">
        <v>76</v>
      </c>
      <c r="AY308" s="249" t="s">
        <v>273</v>
      </c>
    </row>
    <row r="309" spans="2:51" s="14" customFormat="1" ht="13.5">
      <c r="B309" s="281"/>
      <c r="C309" s="282"/>
      <c r="D309" s="236" t="s">
        <v>304</v>
      </c>
      <c r="E309" s="283" t="s">
        <v>21</v>
      </c>
      <c r="F309" s="284" t="s">
        <v>2711</v>
      </c>
      <c r="G309" s="282"/>
      <c r="H309" s="285">
        <v>1457.813</v>
      </c>
      <c r="I309" s="286"/>
      <c r="J309" s="282"/>
      <c r="K309" s="282"/>
      <c r="L309" s="287"/>
      <c r="M309" s="288"/>
      <c r="N309" s="289"/>
      <c r="O309" s="289"/>
      <c r="P309" s="289"/>
      <c r="Q309" s="289"/>
      <c r="R309" s="289"/>
      <c r="S309" s="289"/>
      <c r="T309" s="290"/>
      <c r="AT309" s="291" t="s">
        <v>304</v>
      </c>
      <c r="AU309" s="291" t="s">
        <v>86</v>
      </c>
      <c r="AV309" s="14" t="s">
        <v>288</v>
      </c>
      <c r="AW309" s="14" t="s">
        <v>40</v>
      </c>
      <c r="AX309" s="14" t="s">
        <v>76</v>
      </c>
      <c r="AY309" s="291" t="s">
        <v>273</v>
      </c>
    </row>
    <row r="310" spans="2:51" s="11" customFormat="1" ht="13.5">
      <c r="B310" s="239"/>
      <c r="C310" s="240"/>
      <c r="D310" s="236" t="s">
        <v>304</v>
      </c>
      <c r="E310" s="241" t="s">
        <v>21</v>
      </c>
      <c r="F310" s="242" t="s">
        <v>2712</v>
      </c>
      <c r="G310" s="240"/>
      <c r="H310" s="243">
        <v>8.24</v>
      </c>
      <c r="I310" s="244"/>
      <c r="J310" s="240"/>
      <c r="K310" s="240"/>
      <c r="L310" s="245"/>
      <c r="M310" s="246"/>
      <c r="N310" s="247"/>
      <c r="O310" s="247"/>
      <c r="P310" s="247"/>
      <c r="Q310" s="247"/>
      <c r="R310" s="247"/>
      <c r="S310" s="247"/>
      <c r="T310" s="248"/>
      <c r="AT310" s="249" t="s">
        <v>304</v>
      </c>
      <c r="AU310" s="249" t="s">
        <v>86</v>
      </c>
      <c r="AV310" s="11" t="s">
        <v>86</v>
      </c>
      <c r="AW310" s="11" t="s">
        <v>40</v>
      </c>
      <c r="AX310" s="11" t="s">
        <v>76</v>
      </c>
      <c r="AY310" s="249" t="s">
        <v>273</v>
      </c>
    </row>
    <row r="311" spans="2:51" s="11" customFormat="1" ht="13.5">
      <c r="B311" s="239"/>
      <c r="C311" s="240"/>
      <c r="D311" s="236" t="s">
        <v>304</v>
      </c>
      <c r="E311" s="241" t="s">
        <v>21</v>
      </c>
      <c r="F311" s="242" t="s">
        <v>2713</v>
      </c>
      <c r="G311" s="240"/>
      <c r="H311" s="243">
        <v>32.25</v>
      </c>
      <c r="I311" s="244"/>
      <c r="J311" s="240"/>
      <c r="K311" s="240"/>
      <c r="L311" s="245"/>
      <c r="M311" s="246"/>
      <c r="N311" s="247"/>
      <c r="O311" s="247"/>
      <c r="P311" s="247"/>
      <c r="Q311" s="247"/>
      <c r="R311" s="247"/>
      <c r="S311" s="247"/>
      <c r="T311" s="248"/>
      <c r="AT311" s="249" t="s">
        <v>304</v>
      </c>
      <c r="AU311" s="249" t="s">
        <v>86</v>
      </c>
      <c r="AV311" s="11" t="s">
        <v>86</v>
      </c>
      <c r="AW311" s="11" t="s">
        <v>40</v>
      </c>
      <c r="AX311" s="11" t="s">
        <v>76</v>
      </c>
      <c r="AY311" s="249" t="s">
        <v>273</v>
      </c>
    </row>
    <row r="312" spans="2:51" s="11" customFormat="1" ht="13.5">
      <c r="B312" s="239"/>
      <c r="C312" s="240"/>
      <c r="D312" s="236" t="s">
        <v>304</v>
      </c>
      <c r="E312" s="241" t="s">
        <v>21</v>
      </c>
      <c r="F312" s="242" t="s">
        <v>2714</v>
      </c>
      <c r="G312" s="240"/>
      <c r="H312" s="243">
        <v>5.03</v>
      </c>
      <c r="I312" s="244"/>
      <c r="J312" s="240"/>
      <c r="K312" s="240"/>
      <c r="L312" s="245"/>
      <c r="M312" s="246"/>
      <c r="N312" s="247"/>
      <c r="O312" s="247"/>
      <c r="P312" s="247"/>
      <c r="Q312" s="247"/>
      <c r="R312" s="247"/>
      <c r="S312" s="247"/>
      <c r="T312" s="248"/>
      <c r="AT312" s="249" t="s">
        <v>304</v>
      </c>
      <c r="AU312" s="249" t="s">
        <v>86</v>
      </c>
      <c r="AV312" s="11" t="s">
        <v>86</v>
      </c>
      <c r="AW312" s="11" t="s">
        <v>40</v>
      </c>
      <c r="AX312" s="11" t="s">
        <v>76</v>
      </c>
      <c r="AY312" s="249" t="s">
        <v>273</v>
      </c>
    </row>
    <row r="313" spans="2:51" s="11" customFormat="1" ht="13.5">
      <c r="B313" s="239"/>
      <c r="C313" s="240"/>
      <c r="D313" s="236" t="s">
        <v>304</v>
      </c>
      <c r="E313" s="241" t="s">
        <v>21</v>
      </c>
      <c r="F313" s="242" t="s">
        <v>2715</v>
      </c>
      <c r="G313" s="240"/>
      <c r="H313" s="243">
        <v>128.96</v>
      </c>
      <c r="I313" s="244"/>
      <c r="J313" s="240"/>
      <c r="K313" s="240"/>
      <c r="L313" s="245"/>
      <c r="M313" s="246"/>
      <c r="N313" s="247"/>
      <c r="O313" s="247"/>
      <c r="P313" s="247"/>
      <c r="Q313" s="247"/>
      <c r="R313" s="247"/>
      <c r="S313" s="247"/>
      <c r="T313" s="248"/>
      <c r="AT313" s="249" t="s">
        <v>304</v>
      </c>
      <c r="AU313" s="249" t="s">
        <v>86</v>
      </c>
      <c r="AV313" s="11" t="s">
        <v>86</v>
      </c>
      <c r="AW313" s="11" t="s">
        <v>40</v>
      </c>
      <c r="AX313" s="11" t="s">
        <v>76</v>
      </c>
      <c r="AY313" s="249" t="s">
        <v>273</v>
      </c>
    </row>
    <row r="314" spans="2:51" s="11" customFormat="1" ht="13.5">
      <c r="B314" s="239"/>
      <c r="C314" s="240"/>
      <c r="D314" s="236" t="s">
        <v>304</v>
      </c>
      <c r="E314" s="241" t="s">
        <v>21</v>
      </c>
      <c r="F314" s="242" t="s">
        <v>2716</v>
      </c>
      <c r="G314" s="240"/>
      <c r="H314" s="243">
        <v>18.48</v>
      </c>
      <c r="I314" s="244"/>
      <c r="J314" s="240"/>
      <c r="K314" s="240"/>
      <c r="L314" s="245"/>
      <c r="M314" s="246"/>
      <c r="N314" s="247"/>
      <c r="O314" s="247"/>
      <c r="P314" s="247"/>
      <c r="Q314" s="247"/>
      <c r="R314" s="247"/>
      <c r="S314" s="247"/>
      <c r="T314" s="248"/>
      <c r="AT314" s="249" t="s">
        <v>304</v>
      </c>
      <c r="AU314" s="249" t="s">
        <v>86</v>
      </c>
      <c r="AV314" s="11" t="s">
        <v>86</v>
      </c>
      <c r="AW314" s="11" t="s">
        <v>40</v>
      </c>
      <c r="AX314" s="11" t="s">
        <v>76</v>
      </c>
      <c r="AY314" s="249" t="s">
        <v>273</v>
      </c>
    </row>
    <row r="315" spans="2:51" s="14" customFormat="1" ht="13.5">
      <c r="B315" s="281"/>
      <c r="C315" s="282"/>
      <c r="D315" s="236" t="s">
        <v>304</v>
      </c>
      <c r="E315" s="283" t="s">
        <v>21</v>
      </c>
      <c r="F315" s="284" t="s">
        <v>2251</v>
      </c>
      <c r="G315" s="282"/>
      <c r="H315" s="285">
        <v>192.96</v>
      </c>
      <c r="I315" s="286"/>
      <c r="J315" s="282"/>
      <c r="K315" s="282"/>
      <c r="L315" s="287"/>
      <c r="M315" s="288"/>
      <c r="N315" s="289"/>
      <c r="O315" s="289"/>
      <c r="P315" s="289"/>
      <c r="Q315" s="289"/>
      <c r="R315" s="289"/>
      <c r="S315" s="289"/>
      <c r="T315" s="290"/>
      <c r="AT315" s="291" t="s">
        <v>304</v>
      </c>
      <c r="AU315" s="291" t="s">
        <v>86</v>
      </c>
      <c r="AV315" s="14" t="s">
        <v>288</v>
      </c>
      <c r="AW315" s="14" t="s">
        <v>40</v>
      </c>
      <c r="AX315" s="14" t="s">
        <v>76</v>
      </c>
      <c r="AY315" s="291" t="s">
        <v>273</v>
      </c>
    </row>
    <row r="316" spans="2:51" s="11" customFormat="1" ht="13.5">
      <c r="B316" s="239"/>
      <c r="C316" s="240"/>
      <c r="D316" s="236" t="s">
        <v>304</v>
      </c>
      <c r="E316" s="241" t="s">
        <v>21</v>
      </c>
      <c r="F316" s="242" t="s">
        <v>2717</v>
      </c>
      <c r="G316" s="240"/>
      <c r="H316" s="243">
        <v>192.96</v>
      </c>
      <c r="I316" s="244"/>
      <c r="J316" s="240"/>
      <c r="K316" s="240"/>
      <c r="L316" s="245"/>
      <c r="M316" s="246"/>
      <c r="N316" s="247"/>
      <c r="O316" s="247"/>
      <c r="P316" s="247"/>
      <c r="Q316" s="247"/>
      <c r="R316" s="247"/>
      <c r="S316" s="247"/>
      <c r="T316" s="248"/>
      <c r="AT316" s="249" t="s">
        <v>304</v>
      </c>
      <c r="AU316" s="249" t="s">
        <v>86</v>
      </c>
      <c r="AV316" s="11" t="s">
        <v>86</v>
      </c>
      <c r="AW316" s="11" t="s">
        <v>40</v>
      </c>
      <c r="AX316" s="11" t="s">
        <v>76</v>
      </c>
      <c r="AY316" s="249" t="s">
        <v>273</v>
      </c>
    </row>
    <row r="317" spans="2:51" s="12" customFormat="1" ht="13.5">
      <c r="B317" s="250"/>
      <c r="C317" s="251"/>
      <c r="D317" s="236" t="s">
        <v>304</v>
      </c>
      <c r="E317" s="252" t="s">
        <v>21</v>
      </c>
      <c r="F317" s="253" t="s">
        <v>338</v>
      </c>
      <c r="G317" s="251"/>
      <c r="H317" s="254">
        <v>1843.733</v>
      </c>
      <c r="I317" s="255"/>
      <c r="J317" s="251"/>
      <c r="K317" s="251"/>
      <c r="L317" s="256"/>
      <c r="M317" s="257"/>
      <c r="N317" s="258"/>
      <c r="O317" s="258"/>
      <c r="P317" s="258"/>
      <c r="Q317" s="258"/>
      <c r="R317" s="258"/>
      <c r="S317" s="258"/>
      <c r="T317" s="259"/>
      <c r="AT317" s="260" t="s">
        <v>304</v>
      </c>
      <c r="AU317" s="260" t="s">
        <v>86</v>
      </c>
      <c r="AV317" s="12" t="s">
        <v>280</v>
      </c>
      <c r="AW317" s="12" t="s">
        <v>40</v>
      </c>
      <c r="AX317" s="12" t="s">
        <v>84</v>
      </c>
      <c r="AY317" s="260" t="s">
        <v>273</v>
      </c>
    </row>
    <row r="318" spans="2:65" s="1" customFormat="1" ht="25.5" customHeight="1">
      <c r="B318" s="47"/>
      <c r="C318" s="224" t="s">
        <v>511</v>
      </c>
      <c r="D318" s="224" t="s">
        <v>275</v>
      </c>
      <c r="E318" s="225" t="s">
        <v>374</v>
      </c>
      <c r="F318" s="226" t="s">
        <v>375</v>
      </c>
      <c r="G318" s="227" t="s">
        <v>314</v>
      </c>
      <c r="H318" s="228">
        <v>1831.103</v>
      </c>
      <c r="I318" s="229"/>
      <c r="J318" s="230">
        <f>ROUND(I318*H318,2)</f>
        <v>0</v>
      </c>
      <c r="K318" s="226" t="s">
        <v>279</v>
      </c>
      <c r="L318" s="73"/>
      <c r="M318" s="231" t="s">
        <v>21</v>
      </c>
      <c r="N318" s="232" t="s">
        <v>47</v>
      </c>
      <c r="O318" s="48"/>
      <c r="P318" s="233">
        <f>O318*H318</f>
        <v>0</v>
      </c>
      <c r="Q318" s="233">
        <v>0</v>
      </c>
      <c r="R318" s="233">
        <f>Q318*H318</f>
        <v>0</v>
      </c>
      <c r="S318" s="233">
        <v>0</v>
      </c>
      <c r="T318" s="234">
        <f>S318*H318</f>
        <v>0</v>
      </c>
      <c r="AR318" s="24" t="s">
        <v>280</v>
      </c>
      <c r="AT318" s="24" t="s">
        <v>275</v>
      </c>
      <c r="AU318" s="24" t="s">
        <v>86</v>
      </c>
      <c r="AY318" s="24" t="s">
        <v>273</v>
      </c>
      <c r="BE318" s="235">
        <f>IF(N318="základní",J318,0)</f>
        <v>0</v>
      </c>
      <c r="BF318" s="235">
        <f>IF(N318="snížená",J318,0)</f>
        <v>0</v>
      </c>
      <c r="BG318" s="235">
        <f>IF(N318="zákl. přenesená",J318,0)</f>
        <v>0</v>
      </c>
      <c r="BH318" s="235">
        <f>IF(N318="sníž. přenesená",J318,0)</f>
        <v>0</v>
      </c>
      <c r="BI318" s="235">
        <f>IF(N318="nulová",J318,0)</f>
        <v>0</v>
      </c>
      <c r="BJ318" s="24" t="s">
        <v>84</v>
      </c>
      <c r="BK318" s="235">
        <f>ROUND(I318*H318,2)</f>
        <v>0</v>
      </c>
      <c r="BL318" s="24" t="s">
        <v>280</v>
      </c>
      <c r="BM318" s="24" t="s">
        <v>2718</v>
      </c>
    </row>
    <row r="319" spans="2:47" s="1" customFormat="1" ht="13.5">
      <c r="B319" s="47"/>
      <c r="C319" s="75"/>
      <c r="D319" s="236" t="s">
        <v>282</v>
      </c>
      <c r="E319" s="75"/>
      <c r="F319" s="237" t="s">
        <v>377</v>
      </c>
      <c r="G319" s="75"/>
      <c r="H319" s="75"/>
      <c r="I319" s="194"/>
      <c r="J319" s="75"/>
      <c r="K319" s="75"/>
      <c r="L319" s="73"/>
      <c r="M319" s="238"/>
      <c r="N319" s="48"/>
      <c r="O319" s="48"/>
      <c r="P319" s="48"/>
      <c r="Q319" s="48"/>
      <c r="R319" s="48"/>
      <c r="S319" s="48"/>
      <c r="T319" s="96"/>
      <c r="AT319" s="24" t="s">
        <v>282</v>
      </c>
      <c r="AU319" s="24" t="s">
        <v>86</v>
      </c>
    </row>
    <row r="320" spans="2:51" s="11" customFormat="1" ht="13.5">
      <c r="B320" s="239"/>
      <c r="C320" s="240"/>
      <c r="D320" s="236" t="s">
        <v>304</v>
      </c>
      <c r="E320" s="241" t="s">
        <v>21</v>
      </c>
      <c r="F320" s="242" t="s">
        <v>2719</v>
      </c>
      <c r="G320" s="240"/>
      <c r="H320" s="243">
        <v>1638.143</v>
      </c>
      <c r="I320" s="244"/>
      <c r="J320" s="240"/>
      <c r="K320" s="240"/>
      <c r="L320" s="245"/>
      <c r="M320" s="246"/>
      <c r="N320" s="247"/>
      <c r="O320" s="247"/>
      <c r="P320" s="247"/>
      <c r="Q320" s="247"/>
      <c r="R320" s="247"/>
      <c r="S320" s="247"/>
      <c r="T320" s="248"/>
      <c r="AT320" s="249" t="s">
        <v>304</v>
      </c>
      <c r="AU320" s="249" t="s">
        <v>86</v>
      </c>
      <c r="AV320" s="11" t="s">
        <v>86</v>
      </c>
      <c r="AW320" s="11" t="s">
        <v>40</v>
      </c>
      <c r="AX320" s="11" t="s">
        <v>76</v>
      </c>
      <c r="AY320" s="249" t="s">
        <v>273</v>
      </c>
    </row>
    <row r="321" spans="2:51" s="11" customFormat="1" ht="13.5">
      <c r="B321" s="239"/>
      <c r="C321" s="240"/>
      <c r="D321" s="236" t="s">
        <v>304</v>
      </c>
      <c r="E321" s="241" t="s">
        <v>21</v>
      </c>
      <c r="F321" s="242" t="s">
        <v>2720</v>
      </c>
      <c r="G321" s="240"/>
      <c r="H321" s="243">
        <v>192.96</v>
      </c>
      <c r="I321" s="244"/>
      <c r="J321" s="240"/>
      <c r="K321" s="240"/>
      <c r="L321" s="245"/>
      <c r="M321" s="246"/>
      <c r="N321" s="247"/>
      <c r="O321" s="247"/>
      <c r="P321" s="247"/>
      <c r="Q321" s="247"/>
      <c r="R321" s="247"/>
      <c r="S321" s="247"/>
      <c r="T321" s="248"/>
      <c r="AT321" s="249" t="s">
        <v>304</v>
      </c>
      <c r="AU321" s="249" t="s">
        <v>86</v>
      </c>
      <c r="AV321" s="11" t="s">
        <v>86</v>
      </c>
      <c r="AW321" s="11" t="s">
        <v>40</v>
      </c>
      <c r="AX321" s="11" t="s">
        <v>76</v>
      </c>
      <c r="AY321" s="249" t="s">
        <v>273</v>
      </c>
    </row>
    <row r="322" spans="2:51" s="12" customFormat="1" ht="13.5">
      <c r="B322" s="250"/>
      <c r="C322" s="251"/>
      <c r="D322" s="236" t="s">
        <v>304</v>
      </c>
      <c r="E322" s="252" t="s">
        <v>21</v>
      </c>
      <c r="F322" s="253" t="s">
        <v>338</v>
      </c>
      <c r="G322" s="251"/>
      <c r="H322" s="254">
        <v>1831.103</v>
      </c>
      <c r="I322" s="255"/>
      <c r="J322" s="251"/>
      <c r="K322" s="251"/>
      <c r="L322" s="256"/>
      <c r="M322" s="257"/>
      <c r="N322" s="258"/>
      <c r="O322" s="258"/>
      <c r="P322" s="258"/>
      <c r="Q322" s="258"/>
      <c r="R322" s="258"/>
      <c r="S322" s="258"/>
      <c r="T322" s="259"/>
      <c r="AT322" s="260" t="s">
        <v>304</v>
      </c>
      <c r="AU322" s="260" t="s">
        <v>86</v>
      </c>
      <c r="AV322" s="12" t="s">
        <v>280</v>
      </c>
      <c r="AW322" s="12" t="s">
        <v>40</v>
      </c>
      <c r="AX322" s="12" t="s">
        <v>84</v>
      </c>
      <c r="AY322" s="260" t="s">
        <v>273</v>
      </c>
    </row>
    <row r="323" spans="2:65" s="1" customFormat="1" ht="16.5" customHeight="1">
      <c r="B323" s="47"/>
      <c r="C323" s="224" t="s">
        <v>516</v>
      </c>
      <c r="D323" s="224" t="s">
        <v>275</v>
      </c>
      <c r="E323" s="225" t="s">
        <v>383</v>
      </c>
      <c r="F323" s="226" t="s">
        <v>384</v>
      </c>
      <c r="G323" s="227" t="s">
        <v>314</v>
      </c>
      <c r="H323" s="228">
        <v>1650.773</v>
      </c>
      <c r="I323" s="229"/>
      <c r="J323" s="230">
        <f>ROUND(I323*H323,2)</f>
        <v>0</v>
      </c>
      <c r="K323" s="226" t="s">
        <v>279</v>
      </c>
      <c r="L323" s="73"/>
      <c r="M323" s="231" t="s">
        <v>21</v>
      </c>
      <c r="N323" s="232" t="s">
        <v>47</v>
      </c>
      <c r="O323" s="48"/>
      <c r="P323" s="233">
        <f>O323*H323</f>
        <v>0</v>
      </c>
      <c r="Q323" s="233">
        <v>0</v>
      </c>
      <c r="R323" s="233">
        <f>Q323*H323</f>
        <v>0</v>
      </c>
      <c r="S323" s="233">
        <v>0</v>
      </c>
      <c r="T323" s="234">
        <f>S323*H323</f>
        <v>0</v>
      </c>
      <c r="AR323" s="24" t="s">
        <v>280</v>
      </c>
      <c r="AT323" s="24" t="s">
        <v>275</v>
      </c>
      <c r="AU323" s="24" t="s">
        <v>86</v>
      </c>
      <c r="AY323" s="24" t="s">
        <v>273</v>
      </c>
      <c r="BE323" s="235">
        <f>IF(N323="základní",J323,0)</f>
        <v>0</v>
      </c>
      <c r="BF323" s="235">
        <f>IF(N323="snížená",J323,0)</f>
        <v>0</v>
      </c>
      <c r="BG323" s="235">
        <f>IF(N323="zákl. přenesená",J323,0)</f>
        <v>0</v>
      </c>
      <c r="BH323" s="235">
        <f>IF(N323="sníž. přenesená",J323,0)</f>
        <v>0</v>
      </c>
      <c r="BI323" s="235">
        <f>IF(N323="nulová",J323,0)</f>
        <v>0</v>
      </c>
      <c r="BJ323" s="24" t="s">
        <v>84</v>
      </c>
      <c r="BK323" s="235">
        <f>ROUND(I323*H323,2)</f>
        <v>0</v>
      </c>
      <c r="BL323" s="24" t="s">
        <v>280</v>
      </c>
      <c r="BM323" s="24" t="s">
        <v>2721</v>
      </c>
    </row>
    <row r="324" spans="2:47" s="1" customFormat="1" ht="13.5">
      <c r="B324" s="47"/>
      <c r="C324" s="75"/>
      <c r="D324" s="236" t="s">
        <v>282</v>
      </c>
      <c r="E324" s="75"/>
      <c r="F324" s="237" t="s">
        <v>386</v>
      </c>
      <c r="G324" s="75"/>
      <c r="H324" s="75"/>
      <c r="I324" s="194"/>
      <c r="J324" s="75"/>
      <c r="K324" s="75"/>
      <c r="L324" s="73"/>
      <c r="M324" s="238"/>
      <c r="N324" s="48"/>
      <c r="O324" s="48"/>
      <c r="P324" s="48"/>
      <c r="Q324" s="48"/>
      <c r="R324" s="48"/>
      <c r="S324" s="48"/>
      <c r="T324" s="96"/>
      <c r="AT324" s="24" t="s">
        <v>282</v>
      </c>
      <c r="AU324" s="24" t="s">
        <v>86</v>
      </c>
    </row>
    <row r="325" spans="2:51" s="11" customFormat="1" ht="13.5">
      <c r="B325" s="239"/>
      <c r="C325" s="240"/>
      <c r="D325" s="236" t="s">
        <v>304</v>
      </c>
      <c r="E325" s="241" t="s">
        <v>21</v>
      </c>
      <c r="F325" s="242" t="s">
        <v>2722</v>
      </c>
      <c r="G325" s="240"/>
      <c r="H325" s="243">
        <v>1457.813</v>
      </c>
      <c r="I325" s="244"/>
      <c r="J325" s="240"/>
      <c r="K325" s="240"/>
      <c r="L325" s="245"/>
      <c r="M325" s="246"/>
      <c r="N325" s="247"/>
      <c r="O325" s="247"/>
      <c r="P325" s="247"/>
      <c r="Q325" s="247"/>
      <c r="R325" s="247"/>
      <c r="S325" s="247"/>
      <c r="T325" s="248"/>
      <c r="AT325" s="249" t="s">
        <v>304</v>
      </c>
      <c r="AU325" s="249" t="s">
        <v>86</v>
      </c>
      <c r="AV325" s="11" t="s">
        <v>86</v>
      </c>
      <c r="AW325" s="11" t="s">
        <v>40</v>
      </c>
      <c r="AX325" s="11" t="s">
        <v>76</v>
      </c>
      <c r="AY325" s="249" t="s">
        <v>273</v>
      </c>
    </row>
    <row r="326" spans="2:51" s="11" customFormat="1" ht="13.5">
      <c r="B326" s="239"/>
      <c r="C326" s="240"/>
      <c r="D326" s="236" t="s">
        <v>304</v>
      </c>
      <c r="E326" s="241" t="s">
        <v>21</v>
      </c>
      <c r="F326" s="242" t="s">
        <v>2723</v>
      </c>
      <c r="G326" s="240"/>
      <c r="H326" s="243">
        <v>192.96</v>
      </c>
      <c r="I326" s="244"/>
      <c r="J326" s="240"/>
      <c r="K326" s="240"/>
      <c r="L326" s="245"/>
      <c r="M326" s="246"/>
      <c r="N326" s="247"/>
      <c r="O326" s="247"/>
      <c r="P326" s="247"/>
      <c r="Q326" s="247"/>
      <c r="R326" s="247"/>
      <c r="S326" s="247"/>
      <c r="T326" s="248"/>
      <c r="AT326" s="249" t="s">
        <v>304</v>
      </c>
      <c r="AU326" s="249" t="s">
        <v>86</v>
      </c>
      <c r="AV326" s="11" t="s">
        <v>86</v>
      </c>
      <c r="AW326" s="11" t="s">
        <v>40</v>
      </c>
      <c r="AX326" s="11" t="s">
        <v>76</v>
      </c>
      <c r="AY326" s="249" t="s">
        <v>273</v>
      </c>
    </row>
    <row r="327" spans="2:51" s="12" customFormat="1" ht="13.5">
      <c r="B327" s="250"/>
      <c r="C327" s="251"/>
      <c r="D327" s="236" t="s">
        <v>304</v>
      </c>
      <c r="E327" s="252" t="s">
        <v>21</v>
      </c>
      <c r="F327" s="253" t="s">
        <v>338</v>
      </c>
      <c r="G327" s="251"/>
      <c r="H327" s="254">
        <v>1650.773</v>
      </c>
      <c r="I327" s="255"/>
      <c r="J327" s="251"/>
      <c r="K327" s="251"/>
      <c r="L327" s="256"/>
      <c r="M327" s="257"/>
      <c r="N327" s="258"/>
      <c r="O327" s="258"/>
      <c r="P327" s="258"/>
      <c r="Q327" s="258"/>
      <c r="R327" s="258"/>
      <c r="S327" s="258"/>
      <c r="T327" s="259"/>
      <c r="AT327" s="260" t="s">
        <v>304</v>
      </c>
      <c r="AU327" s="260" t="s">
        <v>86</v>
      </c>
      <c r="AV327" s="12" t="s">
        <v>280</v>
      </c>
      <c r="AW327" s="12" t="s">
        <v>40</v>
      </c>
      <c r="AX327" s="12" t="s">
        <v>84</v>
      </c>
      <c r="AY327" s="260" t="s">
        <v>273</v>
      </c>
    </row>
    <row r="328" spans="2:65" s="1" customFormat="1" ht="16.5" customHeight="1">
      <c r="B328" s="47"/>
      <c r="C328" s="224" t="s">
        <v>520</v>
      </c>
      <c r="D328" s="224" t="s">
        <v>275</v>
      </c>
      <c r="E328" s="225" t="s">
        <v>388</v>
      </c>
      <c r="F328" s="226" t="s">
        <v>389</v>
      </c>
      <c r="G328" s="227" t="s">
        <v>350</v>
      </c>
      <c r="H328" s="228">
        <v>2971.391</v>
      </c>
      <c r="I328" s="229"/>
      <c r="J328" s="230">
        <f>ROUND(I328*H328,2)</f>
        <v>0</v>
      </c>
      <c r="K328" s="226" t="s">
        <v>279</v>
      </c>
      <c r="L328" s="73"/>
      <c r="M328" s="231" t="s">
        <v>21</v>
      </c>
      <c r="N328" s="232" t="s">
        <v>47</v>
      </c>
      <c r="O328" s="48"/>
      <c r="P328" s="233">
        <f>O328*H328</f>
        <v>0</v>
      </c>
      <c r="Q328" s="233">
        <v>0</v>
      </c>
      <c r="R328" s="233">
        <f>Q328*H328</f>
        <v>0</v>
      </c>
      <c r="S328" s="233">
        <v>0</v>
      </c>
      <c r="T328" s="234">
        <f>S328*H328</f>
        <v>0</v>
      </c>
      <c r="AR328" s="24" t="s">
        <v>280</v>
      </c>
      <c r="AT328" s="24" t="s">
        <v>275</v>
      </c>
      <c r="AU328" s="24" t="s">
        <v>86</v>
      </c>
      <c r="AY328" s="24" t="s">
        <v>273</v>
      </c>
      <c r="BE328" s="235">
        <f>IF(N328="základní",J328,0)</f>
        <v>0</v>
      </c>
      <c r="BF328" s="235">
        <f>IF(N328="snížená",J328,0)</f>
        <v>0</v>
      </c>
      <c r="BG328" s="235">
        <f>IF(N328="zákl. přenesená",J328,0)</f>
        <v>0</v>
      </c>
      <c r="BH328" s="235">
        <f>IF(N328="sníž. přenesená",J328,0)</f>
        <v>0</v>
      </c>
      <c r="BI328" s="235">
        <f>IF(N328="nulová",J328,0)</f>
        <v>0</v>
      </c>
      <c r="BJ328" s="24" t="s">
        <v>84</v>
      </c>
      <c r="BK328" s="235">
        <f>ROUND(I328*H328,2)</f>
        <v>0</v>
      </c>
      <c r="BL328" s="24" t="s">
        <v>280</v>
      </c>
      <c r="BM328" s="24" t="s">
        <v>2724</v>
      </c>
    </row>
    <row r="329" spans="2:47" s="1" customFormat="1" ht="13.5">
      <c r="B329" s="47"/>
      <c r="C329" s="75"/>
      <c r="D329" s="236" t="s">
        <v>282</v>
      </c>
      <c r="E329" s="75"/>
      <c r="F329" s="237" t="s">
        <v>386</v>
      </c>
      <c r="G329" s="75"/>
      <c r="H329" s="75"/>
      <c r="I329" s="194"/>
      <c r="J329" s="75"/>
      <c r="K329" s="75"/>
      <c r="L329" s="73"/>
      <c r="M329" s="238"/>
      <c r="N329" s="48"/>
      <c r="O329" s="48"/>
      <c r="P329" s="48"/>
      <c r="Q329" s="48"/>
      <c r="R329" s="48"/>
      <c r="S329" s="48"/>
      <c r="T329" s="96"/>
      <c r="AT329" s="24" t="s">
        <v>282</v>
      </c>
      <c r="AU329" s="24" t="s">
        <v>86</v>
      </c>
    </row>
    <row r="330" spans="2:51" s="11" customFormat="1" ht="13.5">
      <c r="B330" s="239"/>
      <c r="C330" s="240"/>
      <c r="D330" s="236" t="s">
        <v>304</v>
      </c>
      <c r="E330" s="240"/>
      <c r="F330" s="242" t="s">
        <v>2725</v>
      </c>
      <c r="G330" s="240"/>
      <c r="H330" s="243">
        <v>2971.391</v>
      </c>
      <c r="I330" s="244"/>
      <c r="J330" s="240"/>
      <c r="K330" s="240"/>
      <c r="L330" s="245"/>
      <c r="M330" s="246"/>
      <c r="N330" s="247"/>
      <c r="O330" s="247"/>
      <c r="P330" s="247"/>
      <c r="Q330" s="247"/>
      <c r="R330" s="247"/>
      <c r="S330" s="247"/>
      <c r="T330" s="248"/>
      <c r="AT330" s="249" t="s">
        <v>304</v>
      </c>
      <c r="AU330" s="249" t="s">
        <v>86</v>
      </c>
      <c r="AV330" s="11" t="s">
        <v>86</v>
      </c>
      <c r="AW330" s="11" t="s">
        <v>6</v>
      </c>
      <c r="AX330" s="11" t="s">
        <v>84</v>
      </c>
      <c r="AY330" s="249" t="s">
        <v>273</v>
      </c>
    </row>
    <row r="331" spans="2:65" s="1" customFormat="1" ht="25.5" customHeight="1">
      <c r="B331" s="47"/>
      <c r="C331" s="224" t="s">
        <v>524</v>
      </c>
      <c r="D331" s="224" t="s">
        <v>275</v>
      </c>
      <c r="E331" s="225" t="s">
        <v>392</v>
      </c>
      <c r="F331" s="226" t="s">
        <v>393</v>
      </c>
      <c r="G331" s="227" t="s">
        <v>314</v>
      </c>
      <c r="H331" s="228">
        <v>1831.103</v>
      </c>
      <c r="I331" s="229"/>
      <c r="J331" s="230">
        <f>ROUND(I331*H331,2)</f>
        <v>0</v>
      </c>
      <c r="K331" s="226" t="s">
        <v>279</v>
      </c>
      <c r="L331" s="73"/>
      <c r="M331" s="231" t="s">
        <v>21</v>
      </c>
      <c r="N331" s="232" t="s">
        <v>47</v>
      </c>
      <c r="O331" s="48"/>
      <c r="P331" s="233">
        <f>O331*H331</f>
        <v>0</v>
      </c>
      <c r="Q331" s="233">
        <v>0</v>
      </c>
      <c r="R331" s="233">
        <f>Q331*H331</f>
        <v>0</v>
      </c>
      <c r="S331" s="233">
        <v>0</v>
      </c>
      <c r="T331" s="234">
        <f>S331*H331</f>
        <v>0</v>
      </c>
      <c r="AR331" s="24" t="s">
        <v>280</v>
      </c>
      <c r="AT331" s="24" t="s">
        <v>275</v>
      </c>
      <c r="AU331" s="24" t="s">
        <v>86</v>
      </c>
      <c r="AY331" s="24" t="s">
        <v>273</v>
      </c>
      <c r="BE331" s="235">
        <f>IF(N331="základní",J331,0)</f>
        <v>0</v>
      </c>
      <c r="BF331" s="235">
        <f>IF(N331="snížená",J331,0)</f>
        <v>0</v>
      </c>
      <c r="BG331" s="235">
        <f>IF(N331="zákl. přenesená",J331,0)</f>
        <v>0</v>
      </c>
      <c r="BH331" s="235">
        <f>IF(N331="sníž. přenesená",J331,0)</f>
        <v>0</v>
      </c>
      <c r="BI331" s="235">
        <f>IF(N331="nulová",J331,0)</f>
        <v>0</v>
      </c>
      <c r="BJ331" s="24" t="s">
        <v>84</v>
      </c>
      <c r="BK331" s="235">
        <f>ROUND(I331*H331,2)</f>
        <v>0</v>
      </c>
      <c r="BL331" s="24" t="s">
        <v>280</v>
      </c>
      <c r="BM331" s="24" t="s">
        <v>2726</v>
      </c>
    </row>
    <row r="332" spans="2:47" s="1" customFormat="1" ht="13.5">
      <c r="B332" s="47"/>
      <c r="C332" s="75"/>
      <c r="D332" s="236" t="s">
        <v>282</v>
      </c>
      <c r="E332" s="75"/>
      <c r="F332" s="237" t="s">
        <v>395</v>
      </c>
      <c r="G332" s="75"/>
      <c r="H332" s="75"/>
      <c r="I332" s="194"/>
      <c r="J332" s="75"/>
      <c r="K332" s="75"/>
      <c r="L332" s="73"/>
      <c r="M332" s="238"/>
      <c r="N332" s="48"/>
      <c r="O332" s="48"/>
      <c r="P332" s="48"/>
      <c r="Q332" s="48"/>
      <c r="R332" s="48"/>
      <c r="S332" s="48"/>
      <c r="T332" s="96"/>
      <c r="AT332" s="24" t="s">
        <v>282</v>
      </c>
      <c r="AU332" s="24" t="s">
        <v>86</v>
      </c>
    </row>
    <row r="333" spans="2:51" s="11" customFormat="1" ht="13.5">
      <c r="B333" s="239"/>
      <c r="C333" s="240"/>
      <c r="D333" s="236" t="s">
        <v>304</v>
      </c>
      <c r="E333" s="241" t="s">
        <v>21</v>
      </c>
      <c r="F333" s="242" t="s">
        <v>2727</v>
      </c>
      <c r="G333" s="240"/>
      <c r="H333" s="243">
        <v>3288.916</v>
      </c>
      <c r="I333" s="244"/>
      <c r="J333" s="240"/>
      <c r="K333" s="240"/>
      <c r="L333" s="245"/>
      <c r="M333" s="246"/>
      <c r="N333" s="247"/>
      <c r="O333" s="247"/>
      <c r="P333" s="247"/>
      <c r="Q333" s="247"/>
      <c r="R333" s="247"/>
      <c r="S333" s="247"/>
      <c r="T333" s="248"/>
      <c r="AT333" s="249" t="s">
        <v>304</v>
      </c>
      <c r="AU333" s="249" t="s">
        <v>86</v>
      </c>
      <c r="AV333" s="11" t="s">
        <v>86</v>
      </c>
      <c r="AW333" s="11" t="s">
        <v>40</v>
      </c>
      <c r="AX333" s="11" t="s">
        <v>76</v>
      </c>
      <c r="AY333" s="249" t="s">
        <v>273</v>
      </c>
    </row>
    <row r="334" spans="2:51" s="14" customFormat="1" ht="13.5">
      <c r="B334" s="281"/>
      <c r="C334" s="282"/>
      <c r="D334" s="236" t="s">
        <v>304</v>
      </c>
      <c r="E334" s="283" t="s">
        <v>21</v>
      </c>
      <c r="F334" s="284" t="s">
        <v>2263</v>
      </c>
      <c r="G334" s="282"/>
      <c r="H334" s="285">
        <v>3288.916</v>
      </c>
      <c r="I334" s="286"/>
      <c r="J334" s="282"/>
      <c r="K334" s="282"/>
      <c r="L334" s="287"/>
      <c r="M334" s="288"/>
      <c r="N334" s="289"/>
      <c r="O334" s="289"/>
      <c r="P334" s="289"/>
      <c r="Q334" s="289"/>
      <c r="R334" s="289"/>
      <c r="S334" s="289"/>
      <c r="T334" s="290"/>
      <c r="AT334" s="291" t="s">
        <v>304</v>
      </c>
      <c r="AU334" s="291" t="s">
        <v>86</v>
      </c>
      <c r="AV334" s="14" t="s">
        <v>288</v>
      </c>
      <c r="AW334" s="14" t="s">
        <v>40</v>
      </c>
      <c r="AX334" s="14" t="s">
        <v>76</v>
      </c>
      <c r="AY334" s="291" t="s">
        <v>273</v>
      </c>
    </row>
    <row r="335" spans="2:51" s="11" customFormat="1" ht="13.5">
      <c r="B335" s="239"/>
      <c r="C335" s="240"/>
      <c r="D335" s="236" t="s">
        <v>304</v>
      </c>
      <c r="E335" s="241" t="s">
        <v>21</v>
      </c>
      <c r="F335" s="242" t="s">
        <v>2728</v>
      </c>
      <c r="G335" s="240"/>
      <c r="H335" s="243">
        <v>-1457.813</v>
      </c>
      <c r="I335" s="244"/>
      <c r="J335" s="240"/>
      <c r="K335" s="240"/>
      <c r="L335" s="245"/>
      <c r="M335" s="246"/>
      <c r="N335" s="247"/>
      <c r="O335" s="247"/>
      <c r="P335" s="247"/>
      <c r="Q335" s="247"/>
      <c r="R335" s="247"/>
      <c r="S335" s="247"/>
      <c r="T335" s="248"/>
      <c r="AT335" s="249" t="s">
        <v>304</v>
      </c>
      <c r="AU335" s="249" t="s">
        <v>86</v>
      </c>
      <c r="AV335" s="11" t="s">
        <v>86</v>
      </c>
      <c r="AW335" s="11" t="s">
        <v>40</v>
      </c>
      <c r="AX335" s="11" t="s">
        <v>76</v>
      </c>
      <c r="AY335" s="249" t="s">
        <v>273</v>
      </c>
    </row>
    <row r="336" spans="2:51" s="12" customFormat="1" ht="13.5">
      <c r="B336" s="250"/>
      <c r="C336" s="251"/>
      <c r="D336" s="236" t="s">
        <v>304</v>
      </c>
      <c r="E336" s="252" t="s">
        <v>21</v>
      </c>
      <c r="F336" s="253" t="s">
        <v>338</v>
      </c>
      <c r="G336" s="251"/>
      <c r="H336" s="254">
        <v>1831.103</v>
      </c>
      <c r="I336" s="255"/>
      <c r="J336" s="251"/>
      <c r="K336" s="251"/>
      <c r="L336" s="256"/>
      <c r="M336" s="257"/>
      <c r="N336" s="258"/>
      <c r="O336" s="258"/>
      <c r="P336" s="258"/>
      <c r="Q336" s="258"/>
      <c r="R336" s="258"/>
      <c r="S336" s="258"/>
      <c r="T336" s="259"/>
      <c r="AT336" s="260" t="s">
        <v>304</v>
      </c>
      <c r="AU336" s="260" t="s">
        <v>86</v>
      </c>
      <c r="AV336" s="12" t="s">
        <v>280</v>
      </c>
      <c r="AW336" s="12" t="s">
        <v>40</v>
      </c>
      <c r="AX336" s="12" t="s">
        <v>84</v>
      </c>
      <c r="AY336" s="260" t="s">
        <v>273</v>
      </c>
    </row>
    <row r="337" spans="2:65" s="1" customFormat="1" ht="16.5" customHeight="1">
      <c r="B337" s="47"/>
      <c r="C337" s="261" t="s">
        <v>528</v>
      </c>
      <c r="D337" s="261" t="s">
        <v>347</v>
      </c>
      <c r="E337" s="262" t="s">
        <v>2265</v>
      </c>
      <c r="F337" s="263" t="s">
        <v>2266</v>
      </c>
      <c r="G337" s="264" t="s">
        <v>350</v>
      </c>
      <c r="H337" s="265">
        <v>366.624</v>
      </c>
      <c r="I337" s="266"/>
      <c r="J337" s="267">
        <f>ROUND(I337*H337,2)</f>
        <v>0</v>
      </c>
      <c r="K337" s="263" t="s">
        <v>279</v>
      </c>
      <c r="L337" s="268"/>
      <c r="M337" s="269" t="s">
        <v>21</v>
      </c>
      <c r="N337" s="270" t="s">
        <v>47</v>
      </c>
      <c r="O337" s="48"/>
      <c r="P337" s="233">
        <f>O337*H337</f>
        <v>0</v>
      </c>
      <c r="Q337" s="233">
        <v>0</v>
      </c>
      <c r="R337" s="233">
        <f>Q337*H337</f>
        <v>0</v>
      </c>
      <c r="S337" s="233">
        <v>0</v>
      </c>
      <c r="T337" s="234">
        <f>S337*H337</f>
        <v>0</v>
      </c>
      <c r="AR337" s="24" t="s">
        <v>318</v>
      </c>
      <c r="AT337" s="24" t="s">
        <v>347</v>
      </c>
      <c r="AU337" s="24" t="s">
        <v>86</v>
      </c>
      <c r="AY337" s="24" t="s">
        <v>273</v>
      </c>
      <c r="BE337" s="235">
        <f>IF(N337="základní",J337,0)</f>
        <v>0</v>
      </c>
      <c r="BF337" s="235">
        <f>IF(N337="snížená",J337,0)</f>
        <v>0</v>
      </c>
      <c r="BG337" s="235">
        <f>IF(N337="zákl. přenesená",J337,0)</f>
        <v>0</v>
      </c>
      <c r="BH337" s="235">
        <f>IF(N337="sníž. přenesená",J337,0)</f>
        <v>0</v>
      </c>
      <c r="BI337" s="235">
        <f>IF(N337="nulová",J337,0)</f>
        <v>0</v>
      </c>
      <c r="BJ337" s="24" t="s">
        <v>84</v>
      </c>
      <c r="BK337" s="235">
        <f>ROUND(I337*H337,2)</f>
        <v>0</v>
      </c>
      <c r="BL337" s="24" t="s">
        <v>280</v>
      </c>
      <c r="BM337" s="24" t="s">
        <v>2729</v>
      </c>
    </row>
    <row r="338" spans="2:51" s="11" customFormat="1" ht="13.5">
      <c r="B338" s="239"/>
      <c r="C338" s="240"/>
      <c r="D338" s="236" t="s">
        <v>304</v>
      </c>
      <c r="E338" s="241" t="s">
        <v>21</v>
      </c>
      <c r="F338" s="242" t="s">
        <v>2712</v>
      </c>
      <c r="G338" s="240"/>
      <c r="H338" s="243">
        <v>8.24</v>
      </c>
      <c r="I338" s="244"/>
      <c r="J338" s="240"/>
      <c r="K338" s="240"/>
      <c r="L338" s="245"/>
      <c r="M338" s="246"/>
      <c r="N338" s="247"/>
      <c r="O338" s="247"/>
      <c r="P338" s="247"/>
      <c r="Q338" s="247"/>
      <c r="R338" s="247"/>
      <c r="S338" s="247"/>
      <c r="T338" s="248"/>
      <c r="AT338" s="249" t="s">
        <v>304</v>
      </c>
      <c r="AU338" s="249" t="s">
        <v>86</v>
      </c>
      <c r="AV338" s="11" t="s">
        <v>86</v>
      </c>
      <c r="AW338" s="11" t="s">
        <v>40</v>
      </c>
      <c r="AX338" s="11" t="s">
        <v>76</v>
      </c>
      <c r="AY338" s="249" t="s">
        <v>273</v>
      </c>
    </row>
    <row r="339" spans="2:51" s="11" customFormat="1" ht="13.5">
      <c r="B339" s="239"/>
      <c r="C339" s="240"/>
      <c r="D339" s="236" t="s">
        <v>304</v>
      </c>
      <c r="E339" s="241" t="s">
        <v>21</v>
      </c>
      <c r="F339" s="242" t="s">
        <v>2713</v>
      </c>
      <c r="G339" s="240"/>
      <c r="H339" s="243">
        <v>32.25</v>
      </c>
      <c r="I339" s="244"/>
      <c r="J339" s="240"/>
      <c r="K339" s="240"/>
      <c r="L339" s="245"/>
      <c r="M339" s="246"/>
      <c r="N339" s="247"/>
      <c r="O339" s="247"/>
      <c r="P339" s="247"/>
      <c r="Q339" s="247"/>
      <c r="R339" s="247"/>
      <c r="S339" s="247"/>
      <c r="T339" s="248"/>
      <c r="AT339" s="249" t="s">
        <v>304</v>
      </c>
      <c r="AU339" s="249" t="s">
        <v>86</v>
      </c>
      <c r="AV339" s="11" t="s">
        <v>86</v>
      </c>
      <c r="AW339" s="11" t="s">
        <v>40</v>
      </c>
      <c r="AX339" s="11" t="s">
        <v>76</v>
      </c>
      <c r="AY339" s="249" t="s">
        <v>273</v>
      </c>
    </row>
    <row r="340" spans="2:51" s="11" customFormat="1" ht="13.5">
      <c r="B340" s="239"/>
      <c r="C340" s="240"/>
      <c r="D340" s="236" t="s">
        <v>304</v>
      </c>
      <c r="E340" s="241" t="s">
        <v>21</v>
      </c>
      <c r="F340" s="242" t="s">
        <v>2714</v>
      </c>
      <c r="G340" s="240"/>
      <c r="H340" s="243">
        <v>5.03</v>
      </c>
      <c r="I340" s="244"/>
      <c r="J340" s="240"/>
      <c r="K340" s="240"/>
      <c r="L340" s="245"/>
      <c r="M340" s="246"/>
      <c r="N340" s="247"/>
      <c r="O340" s="247"/>
      <c r="P340" s="247"/>
      <c r="Q340" s="247"/>
      <c r="R340" s="247"/>
      <c r="S340" s="247"/>
      <c r="T340" s="248"/>
      <c r="AT340" s="249" t="s">
        <v>304</v>
      </c>
      <c r="AU340" s="249" t="s">
        <v>86</v>
      </c>
      <c r="AV340" s="11" t="s">
        <v>86</v>
      </c>
      <c r="AW340" s="11" t="s">
        <v>40</v>
      </c>
      <c r="AX340" s="11" t="s">
        <v>76</v>
      </c>
      <c r="AY340" s="249" t="s">
        <v>273</v>
      </c>
    </row>
    <row r="341" spans="2:51" s="11" customFormat="1" ht="13.5">
      <c r="B341" s="239"/>
      <c r="C341" s="240"/>
      <c r="D341" s="236" t="s">
        <v>304</v>
      </c>
      <c r="E341" s="241" t="s">
        <v>21</v>
      </c>
      <c r="F341" s="242" t="s">
        <v>2715</v>
      </c>
      <c r="G341" s="240"/>
      <c r="H341" s="243">
        <v>128.96</v>
      </c>
      <c r="I341" s="244"/>
      <c r="J341" s="240"/>
      <c r="K341" s="240"/>
      <c r="L341" s="245"/>
      <c r="M341" s="246"/>
      <c r="N341" s="247"/>
      <c r="O341" s="247"/>
      <c r="P341" s="247"/>
      <c r="Q341" s="247"/>
      <c r="R341" s="247"/>
      <c r="S341" s="247"/>
      <c r="T341" s="248"/>
      <c r="AT341" s="249" t="s">
        <v>304</v>
      </c>
      <c r="AU341" s="249" t="s">
        <v>86</v>
      </c>
      <c r="AV341" s="11" t="s">
        <v>86</v>
      </c>
      <c r="AW341" s="11" t="s">
        <v>40</v>
      </c>
      <c r="AX341" s="11" t="s">
        <v>76</v>
      </c>
      <c r="AY341" s="249" t="s">
        <v>273</v>
      </c>
    </row>
    <row r="342" spans="2:51" s="11" customFormat="1" ht="13.5">
      <c r="B342" s="239"/>
      <c r="C342" s="240"/>
      <c r="D342" s="236" t="s">
        <v>304</v>
      </c>
      <c r="E342" s="241" t="s">
        <v>21</v>
      </c>
      <c r="F342" s="242" t="s">
        <v>2716</v>
      </c>
      <c r="G342" s="240"/>
      <c r="H342" s="243">
        <v>18.48</v>
      </c>
      <c r="I342" s="244"/>
      <c r="J342" s="240"/>
      <c r="K342" s="240"/>
      <c r="L342" s="245"/>
      <c r="M342" s="246"/>
      <c r="N342" s="247"/>
      <c r="O342" s="247"/>
      <c r="P342" s="247"/>
      <c r="Q342" s="247"/>
      <c r="R342" s="247"/>
      <c r="S342" s="247"/>
      <c r="T342" s="248"/>
      <c r="AT342" s="249" t="s">
        <v>304</v>
      </c>
      <c r="AU342" s="249" t="s">
        <v>86</v>
      </c>
      <c r="AV342" s="11" t="s">
        <v>86</v>
      </c>
      <c r="AW342" s="11" t="s">
        <v>40</v>
      </c>
      <c r="AX342" s="11" t="s">
        <v>76</v>
      </c>
      <c r="AY342" s="249" t="s">
        <v>273</v>
      </c>
    </row>
    <row r="343" spans="2:51" s="14" customFormat="1" ht="13.5">
      <c r="B343" s="281"/>
      <c r="C343" s="282"/>
      <c r="D343" s="236" t="s">
        <v>304</v>
      </c>
      <c r="E343" s="283" t="s">
        <v>21</v>
      </c>
      <c r="F343" s="284" t="s">
        <v>2268</v>
      </c>
      <c r="G343" s="282"/>
      <c r="H343" s="285">
        <v>192.96</v>
      </c>
      <c r="I343" s="286"/>
      <c r="J343" s="282"/>
      <c r="K343" s="282"/>
      <c r="L343" s="287"/>
      <c r="M343" s="288"/>
      <c r="N343" s="289"/>
      <c r="O343" s="289"/>
      <c r="P343" s="289"/>
      <c r="Q343" s="289"/>
      <c r="R343" s="289"/>
      <c r="S343" s="289"/>
      <c r="T343" s="290"/>
      <c r="AT343" s="291" t="s">
        <v>304</v>
      </c>
      <c r="AU343" s="291" t="s">
        <v>86</v>
      </c>
      <c r="AV343" s="14" t="s">
        <v>288</v>
      </c>
      <c r="AW343" s="14" t="s">
        <v>40</v>
      </c>
      <c r="AX343" s="14" t="s">
        <v>76</v>
      </c>
      <c r="AY343" s="291" t="s">
        <v>273</v>
      </c>
    </row>
    <row r="344" spans="2:51" s="12" customFormat="1" ht="13.5">
      <c r="B344" s="250"/>
      <c r="C344" s="251"/>
      <c r="D344" s="236" t="s">
        <v>304</v>
      </c>
      <c r="E344" s="252" t="s">
        <v>21</v>
      </c>
      <c r="F344" s="253" t="s">
        <v>338</v>
      </c>
      <c r="G344" s="251"/>
      <c r="H344" s="254">
        <v>192.96</v>
      </c>
      <c r="I344" s="255"/>
      <c r="J344" s="251"/>
      <c r="K344" s="251"/>
      <c r="L344" s="256"/>
      <c r="M344" s="257"/>
      <c r="N344" s="258"/>
      <c r="O344" s="258"/>
      <c r="P344" s="258"/>
      <c r="Q344" s="258"/>
      <c r="R344" s="258"/>
      <c r="S344" s="258"/>
      <c r="T344" s="259"/>
      <c r="AT344" s="260" t="s">
        <v>304</v>
      </c>
      <c r="AU344" s="260" t="s">
        <v>86</v>
      </c>
      <c r="AV344" s="12" t="s">
        <v>280</v>
      </c>
      <c r="AW344" s="12" t="s">
        <v>40</v>
      </c>
      <c r="AX344" s="12" t="s">
        <v>84</v>
      </c>
      <c r="AY344" s="260" t="s">
        <v>273</v>
      </c>
    </row>
    <row r="345" spans="2:51" s="11" customFormat="1" ht="13.5">
      <c r="B345" s="239"/>
      <c r="C345" s="240"/>
      <c r="D345" s="236" t="s">
        <v>304</v>
      </c>
      <c r="E345" s="240"/>
      <c r="F345" s="242" t="s">
        <v>2730</v>
      </c>
      <c r="G345" s="240"/>
      <c r="H345" s="243">
        <v>366.624</v>
      </c>
      <c r="I345" s="244"/>
      <c r="J345" s="240"/>
      <c r="K345" s="240"/>
      <c r="L345" s="245"/>
      <c r="M345" s="246"/>
      <c r="N345" s="247"/>
      <c r="O345" s="247"/>
      <c r="P345" s="247"/>
      <c r="Q345" s="247"/>
      <c r="R345" s="247"/>
      <c r="S345" s="247"/>
      <c r="T345" s="248"/>
      <c r="AT345" s="249" t="s">
        <v>304</v>
      </c>
      <c r="AU345" s="249" t="s">
        <v>86</v>
      </c>
      <c r="AV345" s="11" t="s">
        <v>86</v>
      </c>
      <c r="AW345" s="11" t="s">
        <v>6</v>
      </c>
      <c r="AX345" s="11" t="s">
        <v>84</v>
      </c>
      <c r="AY345" s="249" t="s">
        <v>273</v>
      </c>
    </row>
    <row r="346" spans="2:65" s="1" customFormat="1" ht="38.25" customHeight="1">
      <c r="B346" s="47"/>
      <c r="C346" s="224" t="s">
        <v>532</v>
      </c>
      <c r="D346" s="224" t="s">
        <v>275</v>
      </c>
      <c r="E346" s="225" t="s">
        <v>2731</v>
      </c>
      <c r="F346" s="226" t="s">
        <v>2732</v>
      </c>
      <c r="G346" s="227" t="s">
        <v>314</v>
      </c>
      <c r="H346" s="228">
        <v>358.213</v>
      </c>
      <c r="I346" s="229"/>
      <c r="J346" s="230">
        <f>ROUND(I346*H346,2)</f>
        <v>0</v>
      </c>
      <c r="K346" s="226" t="s">
        <v>279</v>
      </c>
      <c r="L346" s="73"/>
      <c r="M346" s="231" t="s">
        <v>21</v>
      </c>
      <c r="N346" s="232" t="s">
        <v>47</v>
      </c>
      <c r="O346" s="48"/>
      <c r="P346" s="233">
        <f>O346*H346</f>
        <v>0</v>
      </c>
      <c r="Q346" s="233">
        <v>0</v>
      </c>
      <c r="R346" s="233">
        <f>Q346*H346</f>
        <v>0</v>
      </c>
      <c r="S346" s="233">
        <v>0</v>
      </c>
      <c r="T346" s="234">
        <f>S346*H346</f>
        <v>0</v>
      </c>
      <c r="AR346" s="24" t="s">
        <v>280</v>
      </c>
      <c r="AT346" s="24" t="s">
        <v>275</v>
      </c>
      <c r="AU346" s="24" t="s">
        <v>86</v>
      </c>
      <c r="AY346" s="24" t="s">
        <v>273</v>
      </c>
      <c r="BE346" s="235">
        <f>IF(N346="základní",J346,0)</f>
        <v>0</v>
      </c>
      <c r="BF346" s="235">
        <f>IF(N346="snížená",J346,0)</f>
        <v>0</v>
      </c>
      <c r="BG346" s="235">
        <f>IF(N346="zákl. přenesená",J346,0)</f>
        <v>0</v>
      </c>
      <c r="BH346" s="235">
        <f>IF(N346="sníž. přenesená",J346,0)</f>
        <v>0</v>
      </c>
      <c r="BI346" s="235">
        <f>IF(N346="nulová",J346,0)</f>
        <v>0</v>
      </c>
      <c r="BJ346" s="24" t="s">
        <v>84</v>
      </c>
      <c r="BK346" s="235">
        <f>ROUND(I346*H346,2)</f>
        <v>0</v>
      </c>
      <c r="BL346" s="24" t="s">
        <v>280</v>
      </c>
      <c r="BM346" s="24" t="s">
        <v>2733</v>
      </c>
    </row>
    <row r="347" spans="2:47" s="1" customFormat="1" ht="13.5">
      <c r="B347" s="47"/>
      <c r="C347" s="75"/>
      <c r="D347" s="236" t="s">
        <v>282</v>
      </c>
      <c r="E347" s="75"/>
      <c r="F347" s="237" t="s">
        <v>2734</v>
      </c>
      <c r="G347" s="75"/>
      <c r="H347" s="75"/>
      <c r="I347" s="194"/>
      <c r="J347" s="75"/>
      <c r="K347" s="75"/>
      <c r="L347" s="73"/>
      <c r="M347" s="238"/>
      <c r="N347" s="48"/>
      <c r="O347" s="48"/>
      <c r="P347" s="48"/>
      <c r="Q347" s="48"/>
      <c r="R347" s="48"/>
      <c r="S347" s="48"/>
      <c r="T347" s="96"/>
      <c r="AT347" s="24" t="s">
        <v>282</v>
      </c>
      <c r="AU347" s="24" t="s">
        <v>86</v>
      </c>
    </row>
    <row r="348" spans="2:51" s="11" customFormat="1" ht="13.5">
      <c r="B348" s="239"/>
      <c r="C348" s="240"/>
      <c r="D348" s="236" t="s">
        <v>304</v>
      </c>
      <c r="E348" s="241" t="s">
        <v>21</v>
      </c>
      <c r="F348" s="242" t="s">
        <v>2735</v>
      </c>
      <c r="G348" s="240"/>
      <c r="H348" s="243">
        <v>196.775</v>
      </c>
      <c r="I348" s="244"/>
      <c r="J348" s="240"/>
      <c r="K348" s="240"/>
      <c r="L348" s="245"/>
      <c r="M348" s="246"/>
      <c r="N348" s="247"/>
      <c r="O348" s="247"/>
      <c r="P348" s="247"/>
      <c r="Q348" s="247"/>
      <c r="R348" s="247"/>
      <c r="S348" s="247"/>
      <c r="T348" s="248"/>
      <c r="AT348" s="249" t="s">
        <v>304</v>
      </c>
      <c r="AU348" s="249" t="s">
        <v>86</v>
      </c>
      <c r="AV348" s="11" t="s">
        <v>86</v>
      </c>
      <c r="AW348" s="11" t="s">
        <v>40</v>
      </c>
      <c r="AX348" s="11" t="s">
        <v>76</v>
      </c>
      <c r="AY348" s="249" t="s">
        <v>273</v>
      </c>
    </row>
    <row r="349" spans="2:51" s="11" customFormat="1" ht="13.5">
      <c r="B349" s="239"/>
      <c r="C349" s="240"/>
      <c r="D349" s="236" t="s">
        <v>304</v>
      </c>
      <c r="E349" s="241" t="s">
        <v>21</v>
      </c>
      <c r="F349" s="242" t="s">
        <v>2736</v>
      </c>
      <c r="G349" s="240"/>
      <c r="H349" s="243">
        <v>113.238</v>
      </c>
      <c r="I349" s="244"/>
      <c r="J349" s="240"/>
      <c r="K349" s="240"/>
      <c r="L349" s="245"/>
      <c r="M349" s="246"/>
      <c r="N349" s="247"/>
      <c r="O349" s="247"/>
      <c r="P349" s="247"/>
      <c r="Q349" s="247"/>
      <c r="R349" s="247"/>
      <c r="S349" s="247"/>
      <c r="T349" s="248"/>
      <c r="AT349" s="249" t="s">
        <v>304</v>
      </c>
      <c r="AU349" s="249" t="s">
        <v>86</v>
      </c>
      <c r="AV349" s="11" t="s">
        <v>86</v>
      </c>
      <c r="AW349" s="11" t="s">
        <v>40</v>
      </c>
      <c r="AX349" s="11" t="s">
        <v>76</v>
      </c>
      <c r="AY349" s="249" t="s">
        <v>273</v>
      </c>
    </row>
    <row r="350" spans="2:51" s="11" customFormat="1" ht="13.5">
      <c r="B350" s="239"/>
      <c r="C350" s="240"/>
      <c r="D350" s="236" t="s">
        <v>304</v>
      </c>
      <c r="E350" s="241" t="s">
        <v>21</v>
      </c>
      <c r="F350" s="242" t="s">
        <v>2737</v>
      </c>
      <c r="G350" s="240"/>
      <c r="H350" s="243">
        <v>48.2</v>
      </c>
      <c r="I350" s="244"/>
      <c r="J350" s="240"/>
      <c r="K350" s="240"/>
      <c r="L350" s="245"/>
      <c r="M350" s="246"/>
      <c r="N350" s="247"/>
      <c r="O350" s="247"/>
      <c r="P350" s="247"/>
      <c r="Q350" s="247"/>
      <c r="R350" s="247"/>
      <c r="S350" s="247"/>
      <c r="T350" s="248"/>
      <c r="AT350" s="249" t="s">
        <v>304</v>
      </c>
      <c r="AU350" s="249" t="s">
        <v>86</v>
      </c>
      <c r="AV350" s="11" t="s">
        <v>86</v>
      </c>
      <c r="AW350" s="11" t="s">
        <v>40</v>
      </c>
      <c r="AX350" s="11" t="s">
        <v>76</v>
      </c>
      <c r="AY350" s="249" t="s">
        <v>273</v>
      </c>
    </row>
    <row r="351" spans="2:51" s="12" customFormat="1" ht="13.5">
      <c r="B351" s="250"/>
      <c r="C351" s="251"/>
      <c r="D351" s="236" t="s">
        <v>304</v>
      </c>
      <c r="E351" s="252" t="s">
        <v>21</v>
      </c>
      <c r="F351" s="253" t="s">
        <v>338</v>
      </c>
      <c r="G351" s="251"/>
      <c r="H351" s="254">
        <v>358.213</v>
      </c>
      <c r="I351" s="255"/>
      <c r="J351" s="251"/>
      <c r="K351" s="251"/>
      <c r="L351" s="256"/>
      <c r="M351" s="257"/>
      <c r="N351" s="258"/>
      <c r="O351" s="258"/>
      <c r="P351" s="258"/>
      <c r="Q351" s="258"/>
      <c r="R351" s="258"/>
      <c r="S351" s="258"/>
      <c r="T351" s="259"/>
      <c r="AT351" s="260" t="s">
        <v>304</v>
      </c>
      <c r="AU351" s="260" t="s">
        <v>86</v>
      </c>
      <c r="AV351" s="12" t="s">
        <v>280</v>
      </c>
      <c r="AW351" s="12" t="s">
        <v>40</v>
      </c>
      <c r="AX351" s="12" t="s">
        <v>84</v>
      </c>
      <c r="AY351" s="260" t="s">
        <v>273</v>
      </c>
    </row>
    <row r="352" spans="2:65" s="1" customFormat="1" ht="16.5" customHeight="1">
      <c r="B352" s="47"/>
      <c r="C352" s="261" t="s">
        <v>536</v>
      </c>
      <c r="D352" s="261" t="s">
        <v>347</v>
      </c>
      <c r="E352" s="262" t="s">
        <v>2738</v>
      </c>
      <c r="F352" s="263" t="s">
        <v>2739</v>
      </c>
      <c r="G352" s="264" t="s">
        <v>350</v>
      </c>
      <c r="H352" s="265">
        <v>716.426</v>
      </c>
      <c r="I352" s="266"/>
      <c r="J352" s="267">
        <f>ROUND(I352*H352,2)</f>
        <v>0</v>
      </c>
      <c r="K352" s="263" t="s">
        <v>279</v>
      </c>
      <c r="L352" s="268"/>
      <c r="M352" s="269" t="s">
        <v>21</v>
      </c>
      <c r="N352" s="270" t="s">
        <v>47</v>
      </c>
      <c r="O352" s="48"/>
      <c r="P352" s="233">
        <f>O352*H352</f>
        <v>0</v>
      </c>
      <c r="Q352" s="233">
        <v>1</v>
      </c>
      <c r="R352" s="233">
        <f>Q352*H352</f>
        <v>716.426</v>
      </c>
      <c r="S352" s="233">
        <v>0</v>
      </c>
      <c r="T352" s="234">
        <f>S352*H352</f>
        <v>0</v>
      </c>
      <c r="AR352" s="24" t="s">
        <v>318</v>
      </c>
      <c r="AT352" s="24" t="s">
        <v>347</v>
      </c>
      <c r="AU352" s="24" t="s">
        <v>86</v>
      </c>
      <c r="AY352" s="24" t="s">
        <v>273</v>
      </c>
      <c r="BE352" s="235">
        <f>IF(N352="základní",J352,0)</f>
        <v>0</v>
      </c>
      <c r="BF352" s="235">
        <f>IF(N352="snížená",J352,0)</f>
        <v>0</v>
      </c>
      <c r="BG352" s="235">
        <f>IF(N352="zákl. přenesená",J352,0)</f>
        <v>0</v>
      </c>
      <c r="BH352" s="235">
        <f>IF(N352="sníž. přenesená",J352,0)</f>
        <v>0</v>
      </c>
      <c r="BI352" s="235">
        <f>IF(N352="nulová",J352,0)</f>
        <v>0</v>
      </c>
      <c r="BJ352" s="24" t="s">
        <v>84</v>
      </c>
      <c r="BK352" s="235">
        <f>ROUND(I352*H352,2)</f>
        <v>0</v>
      </c>
      <c r="BL352" s="24" t="s">
        <v>280</v>
      </c>
      <c r="BM352" s="24" t="s">
        <v>2740</v>
      </c>
    </row>
    <row r="353" spans="2:51" s="11" customFormat="1" ht="13.5">
      <c r="B353" s="239"/>
      <c r="C353" s="240"/>
      <c r="D353" s="236" t="s">
        <v>304</v>
      </c>
      <c r="E353" s="240"/>
      <c r="F353" s="242" t="s">
        <v>2741</v>
      </c>
      <c r="G353" s="240"/>
      <c r="H353" s="243">
        <v>716.426</v>
      </c>
      <c r="I353" s="244"/>
      <c r="J353" s="240"/>
      <c r="K353" s="240"/>
      <c r="L353" s="245"/>
      <c r="M353" s="246"/>
      <c r="N353" s="247"/>
      <c r="O353" s="247"/>
      <c r="P353" s="247"/>
      <c r="Q353" s="247"/>
      <c r="R353" s="247"/>
      <c r="S353" s="247"/>
      <c r="T353" s="248"/>
      <c r="AT353" s="249" t="s">
        <v>304</v>
      </c>
      <c r="AU353" s="249" t="s">
        <v>86</v>
      </c>
      <c r="AV353" s="11" t="s">
        <v>86</v>
      </c>
      <c r="AW353" s="11" t="s">
        <v>6</v>
      </c>
      <c r="AX353" s="11" t="s">
        <v>84</v>
      </c>
      <c r="AY353" s="249" t="s">
        <v>273</v>
      </c>
    </row>
    <row r="354" spans="2:65" s="1" customFormat="1" ht="38.25" customHeight="1">
      <c r="B354" s="47"/>
      <c r="C354" s="224" t="s">
        <v>542</v>
      </c>
      <c r="D354" s="224" t="s">
        <v>275</v>
      </c>
      <c r="E354" s="225" t="s">
        <v>2270</v>
      </c>
      <c r="F354" s="226" t="s">
        <v>2271</v>
      </c>
      <c r="G354" s="227" t="s">
        <v>314</v>
      </c>
      <c r="H354" s="228">
        <v>461.17</v>
      </c>
      <c r="I354" s="229"/>
      <c r="J354" s="230">
        <f>ROUND(I354*H354,2)</f>
        <v>0</v>
      </c>
      <c r="K354" s="226" t="s">
        <v>279</v>
      </c>
      <c r="L354" s="73"/>
      <c r="M354" s="231" t="s">
        <v>21</v>
      </c>
      <c r="N354" s="232" t="s">
        <v>47</v>
      </c>
      <c r="O354" s="48"/>
      <c r="P354" s="233">
        <f>O354*H354</f>
        <v>0</v>
      </c>
      <c r="Q354" s="233">
        <v>0</v>
      </c>
      <c r="R354" s="233">
        <f>Q354*H354</f>
        <v>0</v>
      </c>
      <c r="S354" s="233">
        <v>0</v>
      </c>
      <c r="T354" s="234">
        <f>S354*H354</f>
        <v>0</v>
      </c>
      <c r="AR354" s="24" t="s">
        <v>280</v>
      </c>
      <c r="AT354" s="24" t="s">
        <v>275</v>
      </c>
      <c r="AU354" s="24" t="s">
        <v>86</v>
      </c>
      <c r="AY354" s="24" t="s">
        <v>273</v>
      </c>
      <c r="BE354" s="235">
        <f>IF(N354="základní",J354,0)</f>
        <v>0</v>
      </c>
      <c r="BF354" s="235">
        <f>IF(N354="snížená",J354,0)</f>
        <v>0</v>
      </c>
      <c r="BG354" s="235">
        <f>IF(N354="zákl. přenesená",J354,0)</f>
        <v>0</v>
      </c>
      <c r="BH354" s="235">
        <f>IF(N354="sníž. přenesená",J354,0)</f>
        <v>0</v>
      </c>
      <c r="BI354" s="235">
        <f>IF(N354="nulová",J354,0)</f>
        <v>0</v>
      </c>
      <c r="BJ354" s="24" t="s">
        <v>84</v>
      </c>
      <c r="BK354" s="235">
        <f>ROUND(I354*H354,2)</f>
        <v>0</v>
      </c>
      <c r="BL354" s="24" t="s">
        <v>280</v>
      </c>
      <c r="BM354" s="24" t="s">
        <v>2742</v>
      </c>
    </row>
    <row r="355" spans="2:47" s="1" customFormat="1" ht="13.5">
      <c r="B355" s="47"/>
      <c r="C355" s="75"/>
      <c r="D355" s="236" t="s">
        <v>282</v>
      </c>
      <c r="E355" s="75"/>
      <c r="F355" s="237" t="s">
        <v>2273</v>
      </c>
      <c r="G355" s="75"/>
      <c r="H355" s="75"/>
      <c r="I355" s="194"/>
      <c r="J355" s="75"/>
      <c r="K355" s="75"/>
      <c r="L355" s="73"/>
      <c r="M355" s="238"/>
      <c r="N355" s="48"/>
      <c r="O355" s="48"/>
      <c r="P355" s="48"/>
      <c r="Q355" s="48"/>
      <c r="R355" s="48"/>
      <c r="S355" s="48"/>
      <c r="T355" s="96"/>
      <c r="AT355" s="24" t="s">
        <v>282</v>
      </c>
      <c r="AU355" s="24" t="s">
        <v>86</v>
      </c>
    </row>
    <row r="356" spans="2:51" s="11" customFormat="1" ht="13.5">
      <c r="B356" s="239"/>
      <c r="C356" s="240"/>
      <c r="D356" s="236" t="s">
        <v>304</v>
      </c>
      <c r="E356" s="241" t="s">
        <v>21</v>
      </c>
      <c r="F356" s="242" t="s">
        <v>2743</v>
      </c>
      <c r="G356" s="240"/>
      <c r="H356" s="243">
        <v>203.62</v>
      </c>
      <c r="I356" s="244"/>
      <c r="J356" s="240"/>
      <c r="K356" s="240"/>
      <c r="L356" s="245"/>
      <c r="M356" s="246"/>
      <c r="N356" s="247"/>
      <c r="O356" s="247"/>
      <c r="P356" s="247"/>
      <c r="Q356" s="247"/>
      <c r="R356" s="247"/>
      <c r="S356" s="247"/>
      <c r="T356" s="248"/>
      <c r="AT356" s="249" t="s">
        <v>304</v>
      </c>
      <c r="AU356" s="249" t="s">
        <v>86</v>
      </c>
      <c r="AV356" s="11" t="s">
        <v>86</v>
      </c>
      <c r="AW356" s="11" t="s">
        <v>40</v>
      </c>
      <c r="AX356" s="11" t="s">
        <v>76</v>
      </c>
      <c r="AY356" s="249" t="s">
        <v>273</v>
      </c>
    </row>
    <row r="357" spans="2:51" s="11" customFormat="1" ht="13.5">
      <c r="B357" s="239"/>
      <c r="C357" s="240"/>
      <c r="D357" s="236" t="s">
        <v>304</v>
      </c>
      <c r="E357" s="241" t="s">
        <v>21</v>
      </c>
      <c r="F357" s="242" t="s">
        <v>2744</v>
      </c>
      <c r="G357" s="240"/>
      <c r="H357" s="243">
        <v>12.34</v>
      </c>
      <c r="I357" s="244"/>
      <c r="J357" s="240"/>
      <c r="K357" s="240"/>
      <c r="L357" s="245"/>
      <c r="M357" s="246"/>
      <c r="N357" s="247"/>
      <c r="O357" s="247"/>
      <c r="P357" s="247"/>
      <c r="Q357" s="247"/>
      <c r="R357" s="247"/>
      <c r="S357" s="247"/>
      <c r="T357" s="248"/>
      <c r="AT357" s="249" t="s">
        <v>304</v>
      </c>
      <c r="AU357" s="249" t="s">
        <v>86</v>
      </c>
      <c r="AV357" s="11" t="s">
        <v>86</v>
      </c>
      <c r="AW357" s="11" t="s">
        <v>40</v>
      </c>
      <c r="AX357" s="11" t="s">
        <v>76</v>
      </c>
      <c r="AY357" s="249" t="s">
        <v>273</v>
      </c>
    </row>
    <row r="358" spans="2:51" s="11" customFormat="1" ht="13.5">
      <c r="B358" s="239"/>
      <c r="C358" s="240"/>
      <c r="D358" s="236" t="s">
        <v>304</v>
      </c>
      <c r="E358" s="241" t="s">
        <v>21</v>
      </c>
      <c r="F358" s="242" t="s">
        <v>2745</v>
      </c>
      <c r="G358" s="240"/>
      <c r="H358" s="243">
        <v>35.83</v>
      </c>
      <c r="I358" s="244"/>
      <c r="J358" s="240"/>
      <c r="K358" s="240"/>
      <c r="L358" s="245"/>
      <c r="M358" s="246"/>
      <c r="N358" s="247"/>
      <c r="O358" s="247"/>
      <c r="P358" s="247"/>
      <c r="Q358" s="247"/>
      <c r="R358" s="247"/>
      <c r="S358" s="247"/>
      <c r="T358" s="248"/>
      <c r="AT358" s="249" t="s">
        <v>304</v>
      </c>
      <c r="AU358" s="249" t="s">
        <v>86</v>
      </c>
      <c r="AV358" s="11" t="s">
        <v>86</v>
      </c>
      <c r="AW358" s="11" t="s">
        <v>40</v>
      </c>
      <c r="AX358" s="11" t="s">
        <v>76</v>
      </c>
      <c r="AY358" s="249" t="s">
        <v>273</v>
      </c>
    </row>
    <row r="359" spans="2:51" s="11" customFormat="1" ht="13.5">
      <c r="B359" s="239"/>
      <c r="C359" s="240"/>
      <c r="D359" s="236" t="s">
        <v>304</v>
      </c>
      <c r="E359" s="241" t="s">
        <v>21</v>
      </c>
      <c r="F359" s="242" t="s">
        <v>2746</v>
      </c>
      <c r="G359" s="240"/>
      <c r="H359" s="243">
        <v>102.02</v>
      </c>
      <c r="I359" s="244"/>
      <c r="J359" s="240"/>
      <c r="K359" s="240"/>
      <c r="L359" s="245"/>
      <c r="M359" s="246"/>
      <c r="N359" s="247"/>
      <c r="O359" s="247"/>
      <c r="P359" s="247"/>
      <c r="Q359" s="247"/>
      <c r="R359" s="247"/>
      <c r="S359" s="247"/>
      <c r="T359" s="248"/>
      <c r="AT359" s="249" t="s">
        <v>304</v>
      </c>
      <c r="AU359" s="249" t="s">
        <v>86</v>
      </c>
      <c r="AV359" s="11" t="s">
        <v>86</v>
      </c>
      <c r="AW359" s="11" t="s">
        <v>40</v>
      </c>
      <c r="AX359" s="11" t="s">
        <v>76</v>
      </c>
      <c r="AY359" s="249" t="s">
        <v>273</v>
      </c>
    </row>
    <row r="360" spans="2:51" s="11" customFormat="1" ht="13.5">
      <c r="B360" s="239"/>
      <c r="C360" s="240"/>
      <c r="D360" s="236" t="s">
        <v>304</v>
      </c>
      <c r="E360" s="241" t="s">
        <v>21</v>
      </c>
      <c r="F360" s="242" t="s">
        <v>2747</v>
      </c>
      <c r="G360" s="240"/>
      <c r="H360" s="243">
        <v>6.72</v>
      </c>
      <c r="I360" s="244"/>
      <c r="J360" s="240"/>
      <c r="K360" s="240"/>
      <c r="L360" s="245"/>
      <c r="M360" s="246"/>
      <c r="N360" s="247"/>
      <c r="O360" s="247"/>
      <c r="P360" s="247"/>
      <c r="Q360" s="247"/>
      <c r="R360" s="247"/>
      <c r="S360" s="247"/>
      <c r="T360" s="248"/>
      <c r="AT360" s="249" t="s">
        <v>304</v>
      </c>
      <c r="AU360" s="249" t="s">
        <v>86</v>
      </c>
      <c r="AV360" s="11" t="s">
        <v>86</v>
      </c>
      <c r="AW360" s="11" t="s">
        <v>40</v>
      </c>
      <c r="AX360" s="11" t="s">
        <v>76</v>
      </c>
      <c r="AY360" s="249" t="s">
        <v>273</v>
      </c>
    </row>
    <row r="361" spans="2:51" s="11" customFormat="1" ht="13.5">
      <c r="B361" s="239"/>
      <c r="C361" s="240"/>
      <c r="D361" s="236" t="s">
        <v>304</v>
      </c>
      <c r="E361" s="241" t="s">
        <v>21</v>
      </c>
      <c r="F361" s="242" t="s">
        <v>2748</v>
      </c>
      <c r="G361" s="240"/>
      <c r="H361" s="243">
        <v>88.13</v>
      </c>
      <c r="I361" s="244"/>
      <c r="J361" s="240"/>
      <c r="K361" s="240"/>
      <c r="L361" s="245"/>
      <c r="M361" s="246"/>
      <c r="N361" s="247"/>
      <c r="O361" s="247"/>
      <c r="P361" s="247"/>
      <c r="Q361" s="247"/>
      <c r="R361" s="247"/>
      <c r="S361" s="247"/>
      <c r="T361" s="248"/>
      <c r="AT361" s="249" t="s">
        <v>304</v>
      </c>
      <c r="AU361" s="249" t="s">
        <v>86</v>
      </c>
      <c r="AV361" s="11" t="s">
        <v>86</v>
      </c>
      <c r="AW361" s="11" t="s">
        <v>40</v>
      </c>
      <c r="AX361" s="11" t="s">
        <v>76</v>
      </c>
      <c r="AY361" s="249" t="s">
        <v>273</v>
      </c>
    </row>
    <row r="362" spans="2:51" s="11" customFormat="1" ht="13.5">
      <c r="B362" s="239"/>
      <c r="C362" s="240"/>
      <c r="D362" s="236" t="s">
        <v>304</v>
      </c>
      <c r="E362" s="241" t="s">
        <v>21</v>
      </c>
      <c r="F362" s="242" t="s">
        <v>2749</v>
      </c>
      <c r="G362" s="240"/>
      <c r="H362" s="243">
        <v>12.51</v>
      </c>
      <c r="I362" s="244"/>
      <c r="J362" s="240"/>
      <c r="K362" s="240"/>
      <c r="L362" s="245"/>
      <c r="M362" s="246"/>
      <c r="N362" s="247"/>
      <c r="O362" s="247"/>
      <c r="P362" s="247"/>
      <c r="Q362" s="247"/>
      <c r="R362" s="247"/>
      <c r="S362" s="247"/>
      <c r="T362" s="248"/>
      <c r="AT362" s="249" t="s">
        <v>304</v>
      </c>
      <c r="AU362" s="249" t="s">
        <v>86</v>
      </c>
      <c r="AV362" s="11" t="s">
        <v>86</v>
      </c>
      <c r="AW362" s="11" t="s">
        <v>40</v>
      </c>
      <c r="AX362" s="11" t="s">
        <v>76</v>
      </c>
      <c r="AY362" s="249" t="s">
        <v>273</v>
      </c>
    </row>
    <row r="363" spans="2:51" s="12" customFormat="1" ht="13.5">
      <c r="B363" s="250"/>
      <c r="C363" s="251"/>
      <c r="D363" s="236" t="s">
        <v>304</v>
      </c>
      <c r="E363" s="252" t="s">
        <v>21</v>
      </c>
      <c r="F363" s="253" t="s">
        <v>338</v>
      </c>
      <c r="G363" s="251"/>
      <c r="H363" s="254">
        <v>461.17</v>
      </c>
      <c r="I363" s="255"/>
      <c r="J363" s="251"/>
      <c r="K363" s="251"/>
      <c r="L363" s="256"/>
      <c r="M363" s="257"/>
      <c r="N363" s="258"/>
      <c r="O363" s="258"/>
      <c r="P363" s="258"/>
      <c r="Q363" s="258"/>
      <c r="R363" s="258"/>
      <c r="S363" s="258"/>
      <c r="T363" s="259"/>
      <c r="AT363" s="260" t="s">
        <v>304</v>
      </c>
      <c r="AU363" s="260" t="s">
        <v>86</v>
      </c>
      <c r="AV363" s="12" t="s">
        <v>280</v>
      </c>
      <c r="AW363" s="12" t="s">
        <v>40</v>
      </c>
      <c r="AX363" s="12" t="s">
        <v>84</v>
      </c>
      <c r="AY363" s="260" t="s">
        <v>273</v>
      </c>
    </row>
    <row r="364" spans="2:65" s="1" customFormat="1" ht="16.5" customHeight="1">
      <c r="B364" s="47"/>
      <c r="C364" s="261" t="s">
        <v>548</v>
      </c>
      <c r="D364" s="261" t="s">
        <v>347</v>
      </c>
      <c r="E364" s="262" t="s">
        <v>2281</v>
      </c>
      <c r="F364" s="263" t="s">
        <v>2282</v>
      </c>
      <c r="G364" s="264" t="s">
        <v>350</v>
      </c>
      <c r="H364" s="265">
        <v>922.34</v>
      </c>
      <c r="I364" s="266"/>
      <c r="J364" s="267">
        <f>ROUND(I364*H364,2)</f>
        <v>0</v>
      </c>
      <c r="K364" s="263" t="s">
        <v>279</v>
      </c>
      <c r="L364" s="268"/>
      <c r="M364" s="269" t="s">
        <v>21</v>
      </c>
      <c r="N364" s="270" t="s">
        <v>47</v>
      </c>
      <c r="O364" s="48"/>
      <c r="P364" s="233">
        <f>O364*H364</f>
        <v>0</v>
      </c>
      <c r="Q364" s="233">
        <v>0</v>
      </c>
      <c r="R364" s="233">
        <f>Q364*H364</f>
        <v>0</v>
      </c>
      <c r="S364" s="233">
        <v>0</v>
      </c>
      <c r="T364" s="234">
        <f>S364*H364</f>
        <v>0</v>
      </c>
      <c r="AR364" s="24" t="s">
        <v>318</v>
      </c>
      <c r="AT364" s="24" t="s">
        <v>347</v>
      </c>
      <c r="AU364" s="24" t="s">
        <v>86</v>
      </c>
      <c r="AY364" s="24" t="s">
        <v>273</v>
      </c>
      <c r="BE364" s="235">
        <f>IF(N364="základní",J364,0)</f>
        <v>0</v>
      </c>
      <c r="BF364" s="235">
        <f>IF(N364="snížená",J364,0)</f>
        <v>0</v>
      </c>
      <c r="BG364" s="235">
        <f>IF(N364="zákl. přenesená",J364,0)</f>
        <v>0</v>
      </c>
      <c r="BH364" s="235">
        <f>IF(N364="sníž. přenesená",J364,0)</f>
        <v>0</v>
      </c>
      <c r="BI364" s="235">
        <f>IF(N364="nulová",J364,0)</f>
        <v>0</v>
      </c>
      <c r="BJ364" s="24" t="s">
        <v>84</v>
      </c>
      <c r="BK364" s="235">
        <f>ROUND(I364*H364,2)</f>
        <v>0</v>
      </c>
      <c r="BL364" s="24" t="s">
        <v>280</v>
      </c>
      <c r="BM364" s="24" t="s">
        <v>2750</v>
      </c>
    </row>
    <row r="365" spans="2:47" s="1" customFormat="1" ht="13.5">
      <c r="B365" s="47"/>
      <c r="C365" s="75"/>
      <c r="D365" s="236" t="s">
        <v>352</v>
      </c>
      <c r="E365" s="75"/>
      <c r="F365" s="237" t="s">
        <v>2284</v>
      </c>
      <c r="G365" s="75"/>
      <c r="H365" s="75"/>
      <c r="I365" s="194"/>
      <c r="J365" s="75"/>
      <c r="K365" s="75"/>
      <c r="L365" s="73"/>
      <c r="M365" s="238"/>
      <c r="N365" s="48"/>
      <c r="O365" s="48"/>
      <c r="P365" s="48"/>
      <c r="Q365" s="48"/>
      <c r="R365" s="48"/>
      <c r="S365" s="48"/>
      <c r="T365" s="96"/>
      <c r="AT365" s="24" t="s">
        <v>352</v>
      </c>
      <c r="AU365" s="24" t="s">
        <v>86</v>
      </c>
    </row>
    <row r="366" spans="2:51" s="11" customFormat="1" ht="13.5">
      <c r="B366" s="239"/>
      <c r="C366" s="240"/>
      <c r="D366" s="236" t="s">
        <v>304</v>
      </c>
      <c r="E366" s="240"/>
      <c r="F366" s="242" t="s">
        <v>2751</v>
      </c>
      <c r="G366" s="240"/>
      <c r="H366" s="243">
        <v>922.34</v>
      </c>
      <c r="I366" s="244"/>
      <c r="J366" s="240"/>
      <c r="K366" s="240"/>
      <c r="L366" s="245"/>
      <c r="M366" s="246"/>
      <c r="N366" s="247"/>
      <c r="O366" s="247"/>
      <c r="P366" s="247"/>
      <c r="Q366" s="247"/>
      <c r="R366" s="247"/>
      <c r="S366" s="247"/>
      <c r="T366" s="248"/>
      <c r="AT366" s="249" t="s">
        <v>304</v>
      </c>
      <c r="AU366" s="249" t="s">
        <v>86</v>
      </c>
      <c r="AV366" s="11" t="s">
        <v>86</v>
      </c>
      <c r="AW366" s="11" t="s">
        <v>6</v>
      </c>
      <c r="AX366" s="11" t="s">
        <v>84</v>
      </c>
      <c r="AY366" s="249" t="s">
        <v>273</v>
      </c>
    </row>
    <row r="367" spans="2:65" s="1" customFormat="1" ht="38.25" customHeight="1">
      <c r="B367" s="47"/>
      <c r="C367" s="224" t="s">
        <v>553</v>
      </c>
      <c r="D367" s="224" t="s">
        <v>275</v>
      </c>
      <c r="E367" s="225" t="s">
        <v>2752</v>
      </c>
      <c r="F367" s="226" t="s">
        <v>2753</v>
      </c>
      <c r="G367" s="227" t="s">
        <v>295</v>
      </c>
      <c r="H367" s="228">
        <v>691.4</v>
      </c>
      <c r="I367" s="229"/>
      <c r="J367" s="230">
        <f>ROUND(I367*H367,2)</f>
        <v>0</v>
      </c>
      <c r="K367" s="226" t="s">
        <v>279</v>
      </c>
      <c r="L367" s="73"/>
      <c r="M367" s="231" t="s">
        <v>21</v>
      </c>
      <c r="N367" s="232" t="s">
        <v>47</v>
      </c>
      <c r="O367" s="48"/>
      <c r="P367" s="233">
        <f>O367*H367</f>
        <v>0</v>
      </c>
      <c r="Q367" s="233">
        <v>0</v>
      </c>
      <c r="R367" s="233">
        <f>Q367*H367</f>
        <v>0</v>
      </c>
      <c r="S367" s="233">
        <v>0</v>
      </c>
      <c r="T367" s="234">
        <f>S367*H367</f>
        <v>0</v>
      </c>
      <c r="AR367" s="24" t="s">
        <v>280</v>
      </c>
      <c r="AT367" s="24" t="s">
        <v>275</v>
      </c>
      <c r="AU367" s="24" t="s">
        <v>86</v>
      </c>
      <c r="AY367" s="24" t="s">
        <v>273</v>
      </c>
      <c r="BE367" s="235">
        <f>IF(N367="základní",J367,0)</f>
        <v>0</v>
      </c>
      <c r="BF367" s="235">
        <f>IF(N367="snížená",J367,0)</f>
        <v>0</v>
      </c>
      <c r="BG367" s="235">
        <f>IF(N367="zákl. přenesená",J367,0)</f>
        <v>0</v>
      </c>
      <c r="BH367" s="235">
        <f>IF(N367="sníž. přenesená",J367,0)</f>
        <v>0</v>
      </c>
      <c r="BI367" s="235">
        <f>IF(N367="nulová",J367,0)</f>
        <v>0</v>
      </c>
      <c r="BJ367" s="24" t="s">
        <v>84</v>
      </c>
      <c r="BK367" s="235">
        <f>ROUND(I367*H367,2)</f>
        <v>0</v>
      </c>
      <c r="BL367" s="24" t="s">
        <v>280</v>
      </c>
      <c r="BM367" s="24" t="s">
        <v>2754</v>
      </c>
    </row>
    <row r="368" spans="2:47" s="1" customFormat="1" ht="13.5">
      <c r="B368" s="47"/>
      <c r="C368" s="75"/>
      <c r="D368" s="236" t="s">
        <v>282</v>
      </c>
      <c r="E368" s="75"/>
      <c r="F368" s="237" t="s">
        <v>2289</v>
      </c>
      <c r="G368" s="75"/>
      <c r="H368" s="75"/>
      <c r="I368" s="194"/>
      <c r="J368" s="75"/>
      <c r="K368" s="75"/>
      <c r="L368" s="73"/>
      <c r="M368" s="238"/>
      <c r="N368" s="48"/>
      <c r="O368" s="48"/>
      <c r="P368" s="48"/>
      <c r="Q368" s="48"/>
      <c r="R368" s="48"/>
      <c r="S368" s="48"/>
      <c r="T368" s="96"/>
      <c r="AT368" s="24" t="s">
        <v>282</v>
      </c>
      <c r="AU368" s="24" t="s">
        <v>86</v>
      </c>
    </row>
    <row r="369" spans="2:51" s="11" customFormat="1" ht="13.5">
      <c r="B369" s="239"/>
      <c r="C369" s="240"/>
      <c r="D369" s="236" t="s">
        <v>304</v>
      </c>
      <c r="E369" s="241" t="s">
        <v>21</v>
      </c>
      <c r="F369" s="242" t="s">
        <v>2755</v>
      </c>
      <c r="G369" s="240"/>
      <c r="H369" s="243">
        <v>356</v>
      </c>
      <c r="I369" s="244"/>
      <c r="J369" s="240"/>
      <c r="K369" s="240"/>
      <c r="L369" s="245"/>
      <c r="M369" s="246"/>
      <c r="N369" s="247"/>
      <c r="O369" s="247"/>
      <c r="P369" s="247"/>
      <c r="Q369" s="247"/>
      <c r="R369" s="247"/>
      <c r="S369" s="247"/>
      <c r="T369" s="248"/>
      <c r="AT369" s="249" t="s">
        <v>304</v>
      </c>
      <c r="AU369" s="249" t="s">
        <v>86</v>
      </c>
      <c r="AV369" s="11" t="s">
        <v>86</v>
      </c>
      <c r="AW369" s="11" t="s">
        <v>40</v>
      </c>
      <c r="AX369" s="11" t="s">
        <v>76</v>
      </c>
      <c r="AY369" s="249" t="s">
        <v>273</v>
      </c>
    </row>
    <row r="370" spans="2:51" s="11" customFormat="1" ht="13.5">
      <c r="B370" s="239"/>
      <c r="C370" s="240"/>
      <c r="D370" s="236" t="s">
        <v>304</v>
      </c>
      <c r="E370" s="241" t="s">
        <v>21</v>
      </c>
      <c r="F370" s="242" t="s">
        <v>2756</v>
      </c>
      <c r="G370" s="240"/>
      <c r="H370" s="243">
        <v>24.4</v>
      </c>
      <c r="I370" s="244"/>
      <c r="J370" s="240"/>
      <c r="K370" s="240"/>
      <c r="L370" s="245"/>
      <c r="M370" s="246"/>
      <c r="N370" s="247"/>
      <c r="O370" s="247"/>
      <c r="P370" s="247"/>
      <c r="Q370" s="247"/>
      <c r="R370" s="247"/>
      <c r="S370" s="247"/>
      <c r="T370" s="248"/>
      <c r="AT370" s="249" t="s">
        <v>304</v>
      </c>
      <c r="AU370" s="249" t="s">
        <v>86</v>
      </c>
      <c r="AV370" s="11" t="s">
        <v>86</v>
      </c>
      <c r="AW370" s="11" t="s">
        <v>40</v>
      </c>
      <c r="AX370" s="11" t="s">
        <v>76</v>
      </c>
      <c r="AY370" s="249" t="s">
        <v>273</v>
      </c>
    </row>
    <row r="371" spans="2:51" s="11" customFormat="1" ht="13.5">
      <c r="B371" s="239"/>
      <c r="C371" s="240"/>
      <c r="D371" s="236" t="s">
        <v>304</v>
      </c>
      <c r="E371" s="241" t="s">
        <v>21</v>
      </c>
      <c r="F371" s="242" t="s">
        <v>2757</v>
      </c>
      <c r="G371" s="240"/>
      <c r="H371" s="243">
        <v>32.8</v>
      </c>
      <c r="I371" s="244"/>
      <c r="J371" s="240"/>
      <c r="K371" s="240"/>
      <c r="L371" s="245"/>
      <c r="M371" s="246"/>
      <c r="N371" s="247"/>
      <c r="O371" s="247"/>
      <c r="P371" s="247"/>
      <c r="Q371" s="247"/>
      <c r="R371" s="247"/>
      <c r="S371" s="247"/>
      <c r="T371" s="248"/>
      <c r="AT371" s="249" t="s">
        <v>304</v>
      </c>
      <c r="AU371" s="249" t="s">
        <v>86</v>
      </c>
      <c r="AV371" s="11" t="s">
        <v>86</v>
      </c>
      <c r="AW371" s="11" t="s">
        <v>40</v>
      </c>
      <c r="AX371" s="11" t="s">
        <v>76</v>
      </c>
      <c r="AY371" s="249" t="s">
        <v>273</v>
      </c>
    </row>
    <row r="372" spans="2:51" s="11" customFormat="1" ht="13.5">
      <c r="B372" s="239"/>
      <c r="C372" s="240"/>
      <c r="D372" s="236" t="s">
        <v>304</v>
      </c>
      <c r="E372" s="241" t="s">
        <v>21</v>
      </c>
      <c r="F372" s="242" t="s">
        <v>2758</v>
      </c>
      <c r="G372" s="240"/>
      <c r="H372" s="243">
        <v>234.6</v>
      </c>
      <c r="I372" s="244"/>
      <c r="J372" s="240"/>
      <c r="K372" s="240"/>
      <c r="L372" s="245"/>
      <c r="M372" s="246"/>
      <c r="N372" s="247"/>
      <c r="O372" s="247"/>
      <c r="P372" s="247"/>
      <c r="Q372" s="247"/>
      <c r="R372" s="247"/>
      <c r="S372" s="247"/>
      <c r="T372" s="248"/>
      <c r="AT372" s="249" t="s">
        <v>304</v>
      </c>
      <c r="AU372" s="249" t="s">
        <v>86</v>
      </c>
      <c r="AV372" s="11" t="s">
        <v>86</v>
      </c>
      <c r="AW372" s="11" t="s">
        <v>40</v>
      </c>
      <c r="AX372" s="11" t="s">
        <v>76</v>
      </c>
      <c r="AY372" s="249" t="s">
        <v>273</v>
      </c>
    </row>
    <row r="373" spans="2:51" s="11" customFormat="1" ht="13.5">
      <c r="B373" s="239"/>
      <c r="C373" s="240"/>
      <c r="D373" s="236" t="s">
        <v>304</v>
      </c>
      <c r="E373" s="241" t="s">
        <v>21</v>
      </c>
      <c r="F373" s="242" t="s">
        <v>2759</v>
      </c>
      <c r="G373" s="240"/>
      <c r="H373" s="243">
        <v>17.2</v>
      </c>
      <c r="I373" s="244"/>
      <c r="J373" s="240"/>
      <c r="K373" s="240"/>
      <c r="L373" s="245"/>
      <c r="M373" s="246"/>
      <c r="N373" s="247"/>
      <c r="O373" s="247"/>
      <c r="P373" s="247"/>
      <c r="Q373" s="247"/>
      <c r="R373" s="247"/>
      <c r="S373" s="247"/>
      <c r="T373" s="248"/>
      <c r="AT373" s="249" t="s">
        <v>304</v>
      </c>
      <c r="AU373" s="249" t="s">
        <v>86</v>
      </c>
      <c r="AV373" s="11" t="s">
        <v>86</v>
      </c>
      <c r="AW373" s="11" t="s">
        <v>40</v>
      </c>
      <c r="AX373" s="11" t="s">
        <v>76</v>
      </c>
      <c r="AY373" s="249" t="s">
        <v>273</v>
      </c>
    </row>
    <row r="374" spans="2:51" s="11" customFormat="1" ht="13.5">
      <c r="B374" s="239"/>
      <c r="C374" s="240"/>
      <c r="D374" s="236" t="s">
        <v>304</v>
      </c>
      <c r="E374" s="241" t="s">
        <v>21</v>
      </c>
      <c r="F374" s="242" t="s">
        <v>2760</v>
      </c>
      <c r="G374" s="240"/>
      <c r="H374" s="243">
        <v>26.4</v>
      </c>
      <c r="I374" s="244"/>
      <c r="J374" s="240"/>
      <c r="K374" s="240"/>
      <c r="L374" s="245"/>
      <c r="M374" s="246"/>
      <c r="N374" s="247"/>
      <c r="O374" s="247"/>
      <c r="P374" s="247"/>
      <c r="Q374" s="247"/>
      <c r="R374" s="247"/>
      <c r="S374" s="247"/>
      <c r="T374" s="248"/>
      <c r="AT374" s="249" t="s">
        <v>304</v>
      </c>
      <c r="AU374" s="249" t="s">
        <v>86</v>
      </c>
      <c r="AV374" s="11" t="s">
        <v>86</v>
      </c>
      <c r="AW374" s="11" t="s">
        <v>40</v>
      </c>
      <c r="AX374" s="11" t="s">
        <v>76</v>
      </c>
      <c r="AY374" s="249" t="s">
        <v>273</v>
      </c>
    </row>
    <row r="375" spans="2:51" s="12" customFormat="1" ht="13.5">
      <c r="B375" s="250"/>
      <c r="C375" s="251"/>
      <c r="D375" s="236" t="s">
        <v>304</v>
      </c>
      <c r="E375" s="252" t="s">
        <v>21</v>
      </c>
      <c r="F375" s="253" t="s">
        <v>338</v>
      </c>
      <c r="G375" s="251"/>
      <c r="H375" s="254">
        <v>691.4</v>
      </c>
      <c r="I375" s="255"/>
      <c r="J375" s="251"/>
      <c r="K375" s="251"/>
      <c r="L375" s="256"/>
      <c r="M375" s="257"/>
      <c r="N375" s="258"/>
      <c r="O375" s="258"/>
      <c r="P375" s="258"/>
      <c r="Q375" s="258"/>
      <c r="R375" s="258"/>
      <c r="S375" s="258"/>
      <c r="T375" s="259"/>
      <c r="AT375" s="260" t="s">
        <v>304</v>
      </c>
      <c r="AU375" s="260" t="s">
        <v>86</v>
      </c>
      <c r="AV375" s="12" t="s">
        <v>280</v>
      </c>
      <c r="AW375" s="12" t="s">
        <v>40</v>
      </c>
      <c r="AX375" s="12" t="s">
        <v>84</v>
      </c>
      <c r="AY375" s="260" t="s">
        <v>273</v>
      </c>
    </row>
    <row r="376" spans="2:65" s="1" customFormat="1" ht="25.5" customHeight="1">
      <c r="B376" s="47"/>
      <c r="C376" s="224" t="s">
        <v>557</v>
      </c>
      <c r="D376" s="224" t="s">
        <v>275</v>
      </c>
      <c r="E376" s="225" t="s">
        <v>408</v>
      </c>
      <c r="F376" s="226" t="s">
        <v>409</v>
      </c>
      <c r="G376" s="227" t="s">
        <v>295</v>
      </c>
      <c r="H376" s="228">
        <v>691.4</v>
      </c>
      <c r="I376" s="229"/>
      <c r="J376" s="230">
        <f>ROUND(I376*H376,2)</f>
        <v>0</v>
      </c>
      <c r="K376" s="226" t="s">
        <v>279</v>
      </c>
      <c r="L376" s="73"/>
      <c r="M376" s="231" t="s">
        <v>21</v>
      </c>
      <c r="N376" s="232" t="s">
        <v>47</v>
      </c>
      <c r="O376" s="48"/>
      <c r="P376" s="233">
        <f>O376*H376</f>
        <v>0</v>
      </c>
      <c r="Q376" s="233">
        <v>0</v>
      </c>
      <c r="R376" s="233">
        <f>Q376*H376</f>
        <v>0</v>
      </c>
      <c r="S376" s="233">
        <v>0</v>
      </c>
      <c r="T376" s="234">
        <f>S376*H376</f>
        <v>0</v>
      </c>
      <c r="AR376" s="24" t="s">
        <v>280</v>
      </c>
      <c r="AT376" s="24" t="s">
        <v>275</v>
      </c>
      <c r="AU376" s="24" t="s">
        <v>86</v>
      </c>
      <c r="AY376" s="24" t="s">
        <v>273</v>
      </c>
      <c r="BE376" s="235">
        <f>IF(N376="základní",J376,0)</f>
        <v>0</v>
      </c>
      <c r="BF376" s="235">
        <f>IF(N376="snížená",J376,0)</f>
        <v>0</v>
      </c>
      <c r="BG376" s="235">
        <f>IF(N376="zákl. přenesená",J376,0)</f>
        <v>0</v>
      </c>
      <c r="BH376" s="235">
        <f>IF(N376="sníž. přenesená",J376,0)</f>
        <v>0</v>
      </c>
      <c r="BI376" s="235">
        <f>IF(N376="nulová",J376,0)</f>
        <v>0</v>
      </c>
      <c r="BJ376" s="24" t="s">
        <v>84</v>
      </c>
      <c r="BK376" s="235">
        <f>ROUND(I376*H376,2)</f>
        <v>0</v>
      </c>
      <c r="BL376" s="24" t="s">
        <v>280</v>
      </c>
      <c r="BM376" s="24" t="s">
        <v>2761</v>
      </c>
    </row>
    <row r="377" spans="2:47" s="1" customFormat="1" ht="13.5">
      <c r="B377" s="47"/>
      <c r="C377" s="75"/>
      <c r="D377" s="236" t="s">
        <v>282</v>
      </c>
      <c r="E377" s="75"/>
      <c r="F377" s="237" t="s">
        <v>411</v>
      </c>
      <c r="G377" s="75"/>
      <c r="H377" s="75"/>
      <c r="I377" s="194"/>
      <c r="J377" s="75"/>
      <c r="K377" s="75"/>
      <c r="L377" s="73"/>
      <c r="M377" s="238"/>
      <c r="N377" s="48"/>
      <c r="O377" s="48"/>
      <c r="P377" s="48"/>
      <c r="Q377" s="48"/>
      <c r="R377" s="48"/>
      <c r="S377" s="48"/>
      <c r="T377" s="96"/>
      <c r="AT377" s="24" t="s">
        <v>282</v>
      </c>
      <c r="AU377" s="24" t="s">
        <v>86</v>
      </c>
    </row>
    <row r="378" spans="2:65" s="1" customFormat="1" ht="16.5" customHeight="1">
      <c r="B378" s="47"/>
      <c r="C378" s="261" t="s">
        <v>190</v>
      </c>
      <c r="D378" s="261" t="s">
        <v>347</v>
      </c>
      <c r="E378" s="262" t="s">
        <v>413</v>
      </c>
      <c r="F378" s="263" t="s">
        <v>414</v>
      </c>
      <c r="G378" s="264" t="s">
        <v>415</v>
      </c>
      <c r="H378" s="265">
        <v>10.371</v>
      </c>
      <c r="I378" s="266"/>
      <c r="J378" s="267">
        <f>ROUND(I378*H378,2)</f>
        <v>0</v>
      </c>
      <c r="K378" s="263" t="s">
        <v>279</v>
      </c>
      <c r="L378" s="268"/>
      <c r="M378" s="269" t="s">
        <v>21</v>
      </c>
      <c r="N378" s="270" t="s">
        <v>47</v>
      </c>
      <c r="O378" s="48"/>
      <c r="P378" s="233">
        <f>O378*H378</f>
        <v>0</v>
      </c>
      <c r="Q378" s="233">
        <v>0.001</v>
      </c>
      <c r="R378" s="233">
        <f>Q378*H378</f>
        <v>0.010371</v>
      </c>
      <c r="S378" s="233">
        <v>0</v>
      </c>
      <c r="T378" s="234">
        <f>S378*H378</f>
        <v>0</v>
      </c>
      <c r="AR378" s="24" t="s">
        <v>318</v>
      </c>
      <c r="AT378" s="24" t="s">
        <v>347</v>
      </c>
      <c r="AU378" s="24" t="s">
        <v>86</v>
      </c>
      <c r="AY378" s="24" t="s">
        <v>273</v>
      </c>
      <c r="BE378" s="235">
        <f>IF(N378="základní",J378,0)</f>
        <v>0</v>
      </c>
      <c r="BF378" s="235">
        <f>IF(N378="snížená",J378,0)</f>
        <v>0</v>
      </c>
      <c r="BG378" s="235">
        <f>IF(N378="zákl. přenesená",J378,0)</f>
        <v>0</v>
      </c>
      <c r="BH378" s="235">
        <f>IF(N378="sníž. přenesená",J378,0)</f>
        <v>0</v>
      </c>
      <c r="BI378" s="235">
        <f>IF(N378="nulová",J378,0)</f>
        <v>0</v>
      </c>
      <c r="BJ378" s="24" t="s">
        <v>84</v>
      </c>
      <c r="BK378" s="235">
        <f>ROUND(I378*H378,2)</f>
        <v>0</v>
      </c>
      <c r="BL378" s="24" t="s">
        <v>280</v>
      </c>
      <c r="BM378" s="24" t="s">
        <v>2762</v>
      </c>
    </row>
    <row r="379" spans="2:51" s="11" customFormat="1" ht="13.5">
      <c r="B379" s="239"/>
      <c r="C379" s="240"/>
      <c r="D379" s="236" t="s">
        <v>304</v>
      </c>
      <c r="E379" s="240"/>
      <c r="F379" s="242" t="s">
        <v>2763</v>
      </c>
      <c r="G379" s="240"/>
      <c r="H379" s="243">
        <v>10.371</v>
      </c>
      <c r="I379" s="244"/>
      <c r="J379" s="240"/>
      <c r="K379" s="240"/>
      <c r="L379" s="245"/>
      <c r="M379" s="246"/>
      <c r="N379" s="247"/>
      <c r="O379" s="247"/>
      <c r="P379" s="247"/>
      <c r="Q379" s="247"/>
      <c r="R379" s="247"/>
      <c r="S379" s="247"/>
      <c r="T379" s="248"/>
      <c r="AT379" s="249" t="s">
        <v>304</v>
      </c>
      <c r="AU379" s="249" t="s">
        <v>86</v>
      </c>
      <c r="AV379" s="11" t="s">
        <v>86</v>
      </c>
      <c r="AW379" s="11" t="s">
        <v>6</v>
      </c>
      <c r="AX379" s="11" t="s">
        <v>84</v>
      </c>
      <c r="AY379" s="249" t="s">
        <v>273</v>
      </c>
    </row>
    <row r="380" spans="2:65" s="1" customFormat="1" ht="16.5" customHeight="1">
      <c r="B380" s="47"/>
      <c r="C380" s="224" t="s">
        <v>566</v>
      </c>
      <c r="D380" s="224" t="s">
        <v>275</v>
      </c>
      <c r="E380" s="225" t="s">
        <v>2312</v>
      </c>
      <c r="F380" s="226" t="s">
        <v>2313</v>
      </c>
      <c r="G380" s="227" t="s">
        <v>278</v>
      </c>
      <c r="H380" s="228">
        <v>8</v>
      </c>
      <c r="I380" s="229"/>
      <c r="J380" s="230">
        <f>ROUND(I380*H380,2)</f>
        <v>0</v>
      </c>
      <c r="K380" s="226" t="s">
        <v>21</v>
      </c>
      <c r="L380" s="73"/>
      <c r="M380" s="231" t="s">
        <v>21</v>
      </c>
      <c r="N380" s="232" t="s">
        <v>47</v>
      </c>
      <c r="O380" s="48"/>
      <c r="P380" s="233">
        <f>O380*H380</f>
        <v>0</v>
      </c>
      <c r="Q380" s="233">
        <v>0</v>
      </c>
      <c r="R380" s="233">
        <f>Q380*H380</f>
        <v>0</v>
      </c>
      <c r="S380" s="233">
        <v>0</v>
      </c>
      <c r="T380" s="234">
        <f>S380*H380</f>
        <v>0</v>
      </c>
      <c r="AR380" s="24" t="s">
        <v>280</v>
      </c>
      <c r="AT380" s="24" t="s">
        <v>275</v>
      </c>
      <c r="AU380" s="24" t="s">
        <v>86</v>
      </c>
      <c r="AY380" s="24" t="s">
        <v>273</v>
      </c>
      <c r="BE380" s="235">
        <f>IF(N380="základní",J380,0)</f>
        <v>0</v>
      </c>
      <c r="BF380" s="235">
        <f>IF(N380="snížená",J380,0)</f>
        <v>0</v>
      </c>
      <c r="BG380" s="235">
        <f>IF(N380="zákl. přenesená",J380,0)</f>
        <v>0</v>
      </c>
      <c r="BH380" s="235">
        <f>IF(N380="sníž. přenesená",J380,0)</f>
        <v>0</v>
      </c>
      <c r="BI380" s="235">
        <f>IF(N380="nulová",J380,0)</f>
        <v>0</v>
      </c>
      <c r="BJ380" s="24" t="s">
        <v>84</v>
      </c>
      <c r="BK380" s="235">
        <f>ROUND(I380*H380,2)</f>
        <v>0</v>
      </c>
      <c r="BL380" s="24" t="s">
        <v>280</v>
      </c>
      <c r="BM380" s="24" t="s">
        <v>2764</v>
      </c>
    </row>
    <row r="381" spans="2:63" s="10" customFormat="1" ht="29.85" customHeight="1">
      <c r="B381" s="208"/>
      <c r="C381" s="209"/>
      <c r="D381" s="210" t="s">
        <v>75</v>
      </c>
      <c r="E381" s="222" t="s">
        <v>86</v>
      </c>
      <c r="F381" s="222" t="s">
        <v>428</v>
      </c>
      <c r="G381" s="209"/>
      <c r="H381" s="209"/>
      <c r="I381" s="212"/>
      <c r="J381" s="223">
        <f>BK381</f>
        <v>0</v>
      </c>
      <c r="K381" s="209"/>
      <c r="L381" s="214"/>
      <c r="M381" s="215"/>
      <c r="N381" s="216"/>
      <c r="O381" s="216"/>
      <c r="P381" s="217">
        <f>SUM(P382:P389)</f>
        <v>0</v>
      </c>
      <c r="Q381" s="216"/>
      <c r="R381" s="217">
        <f>SUM(R382:R389)</f>
        <v>0.00756</v>
      </c>
      <c r="S381" s="216"/>
      <c r="T381" s="218">
        <f>SUM(T382:T389)</f>
        <v>0</v>
      </c>
      <c r="AR381" s="219" t="s">
        <v>84</v>
      </c>
      <c r="AT381" s="220" t="s">
        <v>75</v>
      </c>
      <c r="AU381" s="220" t="s">
        <v>84</v>
      </c>
      <c r="AY381" s="219" t="s">
        <v>273</v>
      </c>
      <c r="BK381" s="221">
        <f>SUM(BK382:BK389)</f>
        <v>0</v>
      </c>
    </row>
    <row r="382" spans="2:65" s="1" customFormat="1" ht="25.5" customHeight="1">
      <c r="B382" s="47"/>
      <c r="C382" s="224" t="s">
        <v>570</v>
      </c>
      <c r="D382" s="224" t="s">
        <v>275</v>
      </c>
      <c r="E382" s="225" t="s">
        <v>2765</v>
      </c>
      <c r="F382" s="226" t="s">
        <v>2766</v>
      </c>
      <c r="G382" s="227" t="s">
        <v>314</v>
      </c>
      <c r="H382" s="228">
        <v>2</v>
      </c>
      <c r="I382" s="229"/>
      <c r="J382" s="230">
        <f>ROUND(I382*H382,2)</f>
        <v>0</v>
      </c>
      <c r="K382" s="226" t="s">
        <v>279</v>
      </c>
      <c r="L382" s="73"/>
      <c r="M382" s="231" t="s">
        <v>21</v>
      </c>
      <c r="N382" s="232" t="s">
        <v>47</v>
      </c>
      <c r="O382" s="48"/>
      <c r="P382" s="233">
        <f>O382*H382</f>
        <v>0</v>
      </c>
      <c r="Q382" s="233">
        <v>0</v>
      </c>
      <c r="R382" s="233">
        <f>Q382*H382</f>
        <v>0</v>
      </c>
      <c r="S382" s="233">
        <v>0</v>
      </c>
      <c r="T382" s="234">
        <f>S382*H382</f>
        <v>0</v>
      </c>
      <c r="AR382" s="24" t="s">
        <v>280</v>
      </c>
      <c r="AT382" s="24" t="s">
        <v>275</v>
      </c>
      <c r="AU382" s="24" t="s">
        <v>86</v>
      </c>
      <c r="AY382" s="24" t="s">
        <v>273</v>
      </c>
      <c r="BE382" s="235">
        <f>IF(N382="základní",J382,0)</f>
        <v>0</v>
      </c>
      <c r="BF382" s="235">
        <f>IF(N382="snížená",J382,0)</f>
        <v>0</v>
      </c>
      <c r="BG382" s="235">
        <f>IF(N382="zákl. přenesená",J382,0)</f>
        <v>0</v>
      </c>
      <c r="BH382" s="235">
        <f>IF(N382="sníž. přenesená",J382,0)</f>
        <v>0</v>
      </c>
      <c r="BI382" s="235">
        <f>IF(N382="nulová",J382,0)</f>
        <v>0</v>
      </c>
      <c r="BJ382" s="24" t="s">
        <v>84</v>
      </c>
      <c r="BK382" s="235">
        <f>ROUND(I382*H382,2)</f>
        <v>0</v>
      </c>
      <c r="BL382" s="24" t="s">
        <v>280</v>
      </c>
      <c r="BM382" s="24" t="s">
        <v>2767</v>
      </c>
    </row>
    <row r="383" spans="2:47" s="1" customFormat="1" ht="13.5">
      <c r="B383" s="47"/>
      <c r="C383" s="75"/>
      <c r="D383" s="236" t="s">
        <v>282</v>
      </c>
      <c r="E383" s="75"/>
      <c r="F383" s="237" t="s">
        <v>2768</v>
      </c>
      <c r="G383" s="75"/>
      <c r="H383" s="75"/>
      <c r="I383" s="194"/>
      <c r="J383" s="75"/>
      <c r="K383" s="75"/>
      <c r="L383" s="73"/>
      <c r="M383" s="238"/>
      <c r="N383" s="48"/>
      <c r="O383" s="48"/>
      <c r="P383" s="48"/>
      <c r="Q383" s="48"/>
      <c r="R383" s="48"/>
      <c r="S383" s="48"/>
      <c r="T383" s="96"/>
      <c r="AT383" s="24" t="s">
        <v>282</v>
      </c>
      <c r="AU383" s="24" t="s">
        <v>86</v>
      </c>
    </row>
    <row r="384" spans="2:51" s="11" customFormat="1" ht="13.5">
      <c r="B384" s="239"/>
      <c r="C384" s="240"/>
      <c r="D384" s="236" t="s">
        <v>304</v>
      </c>
      <c r="E384" s="241" t="s">
        <v>21</v>
      </c>
      <c r="F384" s="242" t="s">
        <v>2769</v>
      </c>
      <c r="G384" s="240"/>
      <c r="H384" s="243">
        <v>2</v>
      </c>
      <c r="I384" s="244"/>
      <c r="J384" s="240"/>
      <c r="K384" s="240"/>
      <c r="L384" s="245"/>
      <c r="M384" s="246"/>
      <c r="N384" s="247"/>
      <c r="O384" s="247"/>
      <c r="P384" s="247"/>
      <c r="Q384" s="247"/>
      <c r="R384" s="247"/>
      <c r="S384" s="247"/>
      <c r="T384" s="248"/>
      <c r="AT384" s="249" t="s">
        <v>304</v>
      </c>
      <c r="AU384" s="249" t="s">
        <v>86</v>
      </c>
      <c r="AV384" s="11" t="s">
        <v>86</v>
      </c>
      <c r="AW384" s="11" t="s">
        <v>40</v>
      </c>
      <c r="AX384" s="11" t="s">
        <v>84</v>
      </c>
      <c r="AY384" s="249" t="s">
        <v>273</v>
      </c>
    </row>
    <row r="385" spans="2:65" s="1" customFormat="1" ht="38.25" customHeight="1">
      <c r="B385" s="47"/>
      <c r="C385" s="224" t="s">
        <v>576</v>
      </c>
      <c r="D385" s="224" t="s">
        <v>275</v>
      </c>
      <c r="E385" s="225" t="s">
        <v>2770</v>
      </c>
      <c r="F385" s="226" t="s">
        <v>2771</v>
      </c>
      <c r="G385" s="227" t="s">
        <v>295</v>
      </c>
      <c r="H385" s="228">
        <v>12</v>
      </c>
      <c r="I385" s="229"/>
      <c r="J385" s="230">
        <f>ROUND(I385*H385,2)</f>
        <v>0</v>
      </c>
      <c r="K385" s="226" t="s">
        <v>279</v>
      </c>
      <c r="L385" s="73"/>
      <c r="M385" s="231" t="s">
        <v>21</v>
      </c>
      <c r="N385" s="232" t="s">
        <v>47</v>
      </c>
      <c r="O385" s="48"/>
      <c r="P385" s="233">
        <f>O385*H385</f>
        <v>0</v>
      </c>
      <c r="Q385" s="233">
        <v>0.00027</v>
      </c>
      <c r="R385" s="233">
        <f>Q385*H385</f>
        <v>0.00324</v>
      </c>
      <c r="S385" s="233">
        <v>0</v>
      </c>
      <c r="T385" s="234">
        <f>S385*H385</f>
        <v>0</v>
      </c>
      <c r="AR385" s="24" t="s">
        <v>280</v>
      </c>
      <c r="AT385" s="24" t="s">
        <v>275</v>
      </c>
      <c r="AU385" s="24" t="s">
        <v>86</v>
      </c>
      <c r="AY385" s="24" t="s">
        <v>273</v>
      </c>
      <c r="BE385" s="235">
        <f>IF(N385="základní",J385,0)</f>
        <v>0</v>
      </c>
      <c r="BF385" s="235">
        <f>IF(N385="snížená",J385,0)</f>
        <v>0</v>
      </c>
      <c r="BG385" s="235">
        <f>IF(N385="zákl. přenesená",J385,0)</f>
        <v>0</v>
      </c>
      <c r="BH385" s="235">
        <f>IF(N385="sníž. přenesená",J385,0)</f>
        <v>0</v>
      </c>
      <c r="BI385" s="235">
        <f>IF(N385="nulová",J385,0)</f>
        <v>0</v>
      </c>
      <c r="BJ385" s="24" t="s">
        <v>84</v>
      </c>
      <c r="BK385" s="235">
        <f>ROUND(I385*H385,2)</f>
        <v>0</v>
      </c>
      <c r="BL385" s="24" t="s">
        <v>280</v>
      </c>
      <c r="BM385" s="24" t="s">
        <v>2772</v>
      </c>
    </row>
    <row r="386" spans="2:47" s="1" customFormat="1" ht="13.5">
      <c r="B386" s="47"/>
      <c r="C386" s="75"/>
      <c r="D386" s="236" t="s">
        <v>282</v>
      </c>
      <c r="E386" s="75"/>
      <c r="F386" s="237" t="s">
        <v>2773</v>
      </c>
      <c r="G386" s="75"/>
      <c r="H386" s="75"/>
      <c r="I386" s="194"/>
      <c r="J386" s="75"/>
      <c r="K386" s="75"/>
      <c r="L386" s="73"/>
      <c r="M386" s="238"/>
      <c r="N386" s="48"/>
      <c r="O386" s="48"/>
      <c r="P386" s="48"/>
      <c r="Q386" s="48"/>
      <c r="R386" s="48"/>
      <c r="S386" s="48"/>
      <c r="T386" s="96"/>
      <c r="AT386" s="24" t="s">
        <v>282</v>
      </c>
      <c r="AU386" s="24" t="s">
        <v>86</v>
      </c>
    </row>
    <row r="387" spans="2:51" s="11" customFormat="1" ht="13.5">
      <c r="B387" s="239"/>
      <c r="C387" s="240"/>
      <c r="D387" s="236" t="s">
        <v>304</v>
      </c>
      <c r="E387" s="241" t="s">
        <v>21</v>
      </c>
      <c r="F387" s="242" t="s">
        <v>2774</v>
      </c>
      <c r="G387" s="240"/>
      <c r="H387" s="243">
        <v>12</v>
      </c>
      <c r="I387" s="244"/>
      <c r="J387" s="240"/>
      <c r="K387" s="240"/>
      <c r="L387" s="245"/>
      <c r="M387" s="246"/>
      <c r="N387" s="247"/>
      <c r="O387" s="247"/>
      <c r="P387" s="247"/>
      <c r="Q387" s="247"/>
      <c r="R387" s="247"/>
      <c r="S387" s="247"/>
      <c r="T387" s="248"/>
      <c r="AT387" s="249" t="s">
        <v>304</v>
      </c>
      <c r="AU387" s="249" t="s">
        <v>86</v>
      </c>
      <c r="AV387" s="11" t="s">
        <v>86</v>
      </c>
      <c r="AW387" s="11" t="s">
        <v>40</v>
      </c>
      <c r="AX387" s="11" t="s">
        <v>84</v>
      </c>
      <c r="AY387" s="249" t="s">
        <v>273</v>
      </c>
    </row>
    <row r="388" spans="2:65" s="1" customFormat="1" ht="16.5" customHeight="1">
      <c r="B388" s="47"/>
      <c r="C388" s="261" t="s">
        <v>580</v>
      </c>
      <c r="D388" s="261" t="s">
        <v>347</v>
      </c>
      <c r="E388" s="262" t="s">
        <v>449</v>
      </c>
      <c r="F388" s="263" t="s">
        <v>450</v>
      </c>
      <c r="G388" s="264" t="s">
        <v>295</v>
      </c>
      <c r="H388" s="265">
        <v>14.4</v>
      </c>
      <c r="I388" s="266"/>
      <c r="J388" s="267">
        <f>ROUND(I388*H388,2)</f>
        <v>0</v>
      </c>
      <c r="K388" s="263" t="s">
        <v>279</v>
      </c>
      <c r="L388" s="268"/>
      <c r="M388" s="269" t="s">
        <v>21</v>
      </c>
      <c r="N388" s="270" t="s">
        <v>47</v>
      </c>
      <c r="O388" s="48"/>
      <c r="P388" s="233">
        <f>O388*H388</f>
        <v>0</v>
      </c>
      <c r="Q388" s="233">
        <v>0.0003</v>
      </c>
      <c r="R388" s="233">
        <f>Q388*H388</f>
        <v>0.00432</v>
      </c>
      <c r="S388" s="233">
        <v>0</v>
      </c>
      <c r="T388" s="234">
        <f>S388*H388</f>
        <v>0</v>
      </c>
      <c r="AR388" s="24" t="s">
        <v>318</v>
      </c>
      <c r="AT388" s="24" t="s">
        <v>347</v>
      </c>
      <c r="AU388" s="24" t="s">
        <v>86</v>
      </c>
      <c r="AY388" s="24" t="s">
        <v>273</v>
      </c>
      <c r="BE388" s="235">
        <f>IF(N388="základní",J388,0)</f>
        <v>0</v>
      </c>
      <c r="BF388" s="235">
        <f>IF(N388="snížená",J388,0)</f>
        <v>0</v>
      </c>
      <c r="BG388" s="235">
        <f>IF(N388="zákl. přenesená",J388,0)</f>
        <v>0</v>
      </c>
      <c r="BH388" s="235">
        <f>IF(N388="sníž. přenesená",J388,0)</f>
        <v>0</v>
      </c>
      <c r="BI388" s="235">
        <f>IF(N388="nulová",J388,0)</f>
        <v>0</v>
      </c>
      <c r="BJ388" s="24" t="s">
        <v>84</v>
      </c>
      <c r="BK388" s="235">
        <f>ROUND(I388*H388,2)</f>
        <v>0</v>
      </c>
      <c r="BL388" s="24" t="s">
        <v>280</v>
      </c>
      <c r="BM388" s="24" t="s">
        <v>2775</v>
      </c>
    </row>
    <row r="389" spans="2:51" s="11" customFormat="1" ht="13.5">
      <c r="B389" s="239"/>
      <c r="C389" s="240"/>
      <c r="D389" s="236" t="s">
        <v>304</v>
      </c>
      <c r="E389" s="240"/>
      <c r="F389" s="242" t="s">
        <v>2776</v>
      </c>
      <c r="G389" s="240"/>
      <c r="H389" s="243">
        <v>14.4</v>
      </c>
      <c r="I389" s="244"/>
      <c r="J389" s="240"/>
      <c r="K389" s="240"/>
      <c r="L389" s="245"/>
      <c r="M389" s="246"/>
      <c r="N389" s="247"/>
      <c r="O389" s="247"/>
      <c r="P389" s="247"/>
      <c r="Q389" s="247"/>
      <c r="R389" s="247"/>
      <c r="S389" s="247"/>
      <c r="T389" s="248"/>
      <c r="AT389" s="249" t="s">
        <v>304</v>
      </c>
      <c r="AU389" s="249" t="s">
        <v>86</v>
      </c>
      <c r="AV389" s="11" t="s">
        <v>86</v>
      </c>
      <c r="AW389" s="11" t="s">
        <v>6</v>
      </c>
      <c r="AX389" s="11" t="s">
        <v>84</v>
      </c>
      <c r="AY389" s="249" t="s">
        <v>273</v>
      </c>
    </row>
    <row r="390" spans="2:63" s="10" customFormat="1" ht="29.85" customHeight="1">
      <c r="B390" s="208"/>
      <c r="C390" s="209"/>
      <c r="D390" s="210" t="s">
        <v>75</v>
      </c>
      <c r="E390" s="222" t="s">
        <v>288</v>
      </c>
      <c r="F390" s="222" t="s">
        <v>497</v>
      </c>
      <c r="G390" s="209"/>
      <c r="H390" s="209"/>
      <c r="I390" s="212"/>
      <c r="J390" s="223">
        <f>BK390</f>
        <v>0</v>
      </c>
      <c r="K390" s="209"/>
      <c r="L390" s="214"/>
      <c r="M390" s="215"/>
      <c r="N390" s="216"/>
      <c r="O390" s="216"/>
      <c r="P390" s="217">
        <f>SUM(P391:P400)</f>
        <v>0</v>
      </c>
      <c r="Q390" s="216"/>
      <c r="R390" s="217">
        <f>SUM(R391:R400)</f>
        <v>0</v>
      </c>
      <c r="S390" s="216"/>
      <c r="T390" s="218">
        <f>SUM(T391:T400)</f>
        <v>0</v>
      </c>
      <c r="AR390" s="219" t="s">
        <v>84</v>
      </c>
      <c r="AT390" s="220" t="s">
        <v>75</v>
      </c>
      <c r="AU390" s="220" t="s">
        <v>84</v>
      </c>
      <c r="AY390" s="219" t="s">
        <v>273</v>
      </c>
      <c r="BK390" s="221">
        <f>SUM(BK391:BK400)</f>
        <v>0</v>
      </c>
    </row>
    <row r="391" spans="2:65" s="1" customFormat="1" ht="16.5" customHeight="1">
      <c r="B391" s="47"/>
      <c r="C391" s="224" t="s">
        <v>585</v>
      </c>
      <c r="D391" s="224" t="s">
        <v>275</v>
      </c>
      <c r="E391" s="225" t="s">
        <v>2315</v>
      </c>
      <c r="F391" s="226" t="s">
        <v>2316</v>
      </c>
      <c r="G391" s="227" t="s">
        <v>342</v>
      </c>
      <c r="H391" s="228">
        <v>794.5</v>
      </c>
      <c r="I391" s="229"/>
      <c r="J391" s="230">
        <f>ROUND(I391*H391,2)</f>
        <v>0</v>
      </c>
      <c r="K391" s="226" t="s">
        <v>279</v>
      </c>
      <c r="L391" s="73"/>
      <c r="M391" s="231" t="s">
        <v>21</v>
      </c>
      <c r="N391" s="232" t="s">
        <v>47</v>
      </c>
      <c r="O391" s="48"/>
      <c r="P391" s="233">
        <f>O391*H391</f>
        <v>0</v>
      </c>
      <c r="Q391" s="233">
        <v>0</v>
      </c>
      <c r="R391" s="233">
        <f>Q391*H391</f>
        <v>0</v>
      </c>
      <c r="S391" s="233">
        <v>0</v>
      </c>
      <c r="T391" s="234">
        <f>S391*H391</f>
        <v>0</v>
      </c>
      <c r="AR391" s="24" t="s">
        <v>280</v>
      </c>
      <c r="AT391" s="24" t="s">
        <v>275</v>
      </c>
      <c r="AU391" s="24" t="s">
        <v>86</v>
      </c>
      <c r="AY391" s="24" t="s">
        <v>273</v>
      </c>
      <c r="BE391" s="235">
        <f>IF(N391="základní",J391,0)</f>
        <v>0</v>
      </c>
      <c r="BF391" s="235">
        <f>IF(N391="snížená",J391,0)</f>
        <v>0</v>
      </c>
      <c r="BG391" s="235">
        <f>IF(N391="zákl. přenesená",J391,0)</f>
        <v>0</v>
      </c>
      <c r="BH391" s="235">
        <f>IF(N391="sníž. přenesená",J391,0)</f>
        <v>0</v>
      </c>
      <c r="BI391" s="235">
        <f>IF(N391="nulová",J391,0)</f>
        <v>0</v>
      </c>
      <c r="BJ391" s="24" t="s">
        <v>84</v>
      </c>
      <c r="BK391" s="235">
        <f>ROUND(I391*H391,2)</f>
        <v>0</v>
      </c>
      <c r="BL391" s="24" t="s">
        <v>280</v>
      </c>
      <c r="BM391" s="24" t="s">
        <v>2777</v>
      </c>
    </row>
    <row r="392" spans="2:47" s="1" customFormat="1" ht="13.5">
      <c r="B392" s="47"/>
      <c r="C392" s="75"/>
      <c r="D392" s="236" t="s">
        <v>282</v>
      </c>
      <c r="E392" s="75"/>
      <c r="F392" s="237" t="s">
        <v>2318</v>
      </c>
      <c r="G392" s="75"/>
      <c r="H392" s="75"/>
      <c r="I392" s="194"/>
      <c r="J392" s="75"/>
      <c r="K392" s="75"/>
      <c r="L392" s="73"/>
      <c r="M392" s="238"/>
      <c r="N392" s="48"/>
      <c r="O392" s="48"/>
      <c r="P392" s="48"/>
      <c r="Q392" s="48"/>
      <c r="R392" s="48"/>
      <c r="S392" s="48"/>
      <c r="T392" s="96"/>
      <c r="AT392" s="24" t="s">
        <v>282</v>
      </c>
      <c r="AU392" s="24" t="s">
        <v>86</v>
      </c>
    </row>
    <row r="393" spans="2:51" s="11" customFormat="1" ht="13.5">
      <c r="B393" s="239"/>
      <c r="C393" s="240"/>
      <c r="D393" s="236" t="s">
        <v>304</v>
      </c>
      <c r="E393" s="241" t="s">
        <v>21</v>
      </c>
      <c r="F393" s="242" t="s">
        <v>2778</v>
      </c>
      <c r="G393" s="240"/>
      <c r="H393" s="243">
        <v>358</v>
      </c>
      <c r="I393" s="244"/>
      <c r="J393" s="240"/>
      <c r="K393" s="240"/>
      <c r="L393" s="245"/>
      <c r="M393" s="246"/>
      <c r="N393" s="247"/>
      <c r="O393" s="247"/>
      <c r="P393" s="247"/>
      <c r="Q393" s="247"/>
      <c r="R393" s="247"/>
      <c r="S393" s="247"/>
      <c r="T393" s="248"/>
      <c r="AT393" s="249" t="s">
        <v>304</v>
      </c>
      <c r="AU393" s="249" t="s">
        <v>86</v>
      </c>
      <c r="AV393" s="11" t="s">
        <v>86</v>
      </c>
      <c r="AW393" s="11" t="s">
        <v>40</v>
      </c>
      <c r="AX393" s="11" t="s">
        <v>76</v>
      </c>
      <c r="AY393" s="249" t="s">
        <v>273</v>
      </c>
    </row>
    <row r="394" spans="2:51" s="11" customFormat="1" ht="13.5">
      <c r="B394" s="239"/>
      <c r="C394" s="240"/>
      <c r="D394" s="236" t="s">
        <v>304</v>
      </c>
      <c r="E394" s="241" t="s">
        <v>21</v>
      </c>
      <c r="F394" s="242" t="s">
        <v>2779</v>
      </c>
      <c r="G394" s="240"/>
      <c r="H394" s="243">
        <v>19</v>
      </c>
      <c r="I394" s="244"/>
      <c r="J394" s="240"/>
      <c r="K394" s="240"/>
      <c r="L394" s="245"/>
      <c r="M394" s="246"/>
      <c r="N394" s="247"/>
      <c r="O394" s="247"/>
      <c r="P394" s="247"/>
      <c r="Q394" s="247"/>
      <c r="R394" s="247"/>
      <c r="S394" s="247"/>
      <c r="T394" s="248"/>
      <c r="AT394" s="249" t="s">
        <v>304</v>
      </c>
      <c r="AU394" s="249" t="s">
        <v>86</v>
      </c>
      <c r="AV394" s="11" t="s">
        <v>86</v>
      </c>
      <c r="AW394" s="11" t="s">
        <v>40</v>
      </c>
      <c r="AX394" s="11" t="s">
        <v>76</v>
      </c>
      <c r="AY394" s="249" t="s">
        <v>273</v>
      </c>
    </row>
    <row r="395" spans="2:51" s="11" customFormat="1" ht="13.5">
      <c r="B395" s="239"/>
      <c r="C395" s="240"/>
      <c r="D395" s="236" t="s">
        <v>304</v>
      </c>
      <c r="E395" s="241" t="s">
        <v>21</v>
      </c>
      <c r="F395" s="242" t="s">
        <v>2780</v>
      </c>
      <c r="G395" s="240"/>
      <c r="H395" s="243">
        <v>62.5</v>
      </c>
      <c r="I395" s="244"/>
      <c r="J395" s="240"/>
      <c r="K395" s="240"/>
      <c r="L395" s="245"/>
      <c r="M395" s="246"/>
      <c r="N395" s="247"/>
      <c r="O395" s="247"/>
      <c r="P395" s="247"/>
      <c r="Q395" s="247"/>
      <c r="R395" s="247"/>
      <c r="S395" s="247"/>
      <c r="T395" s="248"/>
      <c r="AT395" s="249" t="s">
        <v>304</v>
      </c>
      <c r="AU395" s="249" t="s">
        <v>86</v>
      </c>
      <c r="AV395" s="11" t="s">
        <v>86</v>
      </c>
      <c r="AW395" s="11" t="s">
        <v>40</v>
      </c>
      <c r="AX395" s="11" t="s">
        <v>76</v>
      </c>
      <c r="AY395" s="249" t="s">
        <v>273</v>
      </c>
    </row>
    <row r="396" spans="2:51" s="11" customFormat="1" ht="13.5">
      <c r="B396" s="239"/>
      <c r="C396" s="240"/>
      <c r="D396" s="236" t="s">
        <v>304</v>
      </c>
      <c r="E396" s="241" t="s">
        <v>21</v>
      </c>
      <c r="F396" s="242" t="s">
        <v>2781</v>
      </c>
      <c r="G396" s="240"/>
      <c r="H396" s="243">
        <v>167</v>
      </c>
      <c r="I396" s="244"/>
      <c r="J396" s="240"/>
      <c r="K396" s="240"/>
      <c r="L396" s="245"/>
      <c r="M396" s="246"/>
      <c r="N396" s="247"/>
      <c r="O396" s="247"/>
      <c r="P396" s="247"/>
      <c r="Q396" s="247"/>
      <c r="R396" s="247"/>
      <c r="S396" s="247"/>
      <c r="T396" s="248"/>
      <c r="AT396" s="249" t="s">
        <v>304</v>
      </c>
      <c r="AU396" s="249" t="s">
        <v>86</v>
      </c>
      <c r="AV396" s="11" t="s">
        <v>86</v>
      </c>
      <c r="AW396" s="11" t="s">
        <v>40</v>
      </c>
      <c r="AX396" s="11" t="s">
        <v>76</v>
      </c>
      <c r="AY396" s="249" t="s">
        <v>273</v>
      </c>
    </row>
    <row r="397" spans="2:51" s="11" customFormat="1" ht="13.5">
      <c r="B397" s="239"/>
      <c r="C397" s="240"/>
      <c r="D397" s="236" t="s">
        <v>304</v>
      </c>
      <c r="E397" s="241" t="s">
        <v>21</v>
      </c>
      <c r="F397" s="242" t="s">
        <v>2782</v>
      </c>
      <c r="G397" s="240"/>
      <c r="H397" s="243">
        <v>11</v>
      </c>
      <c r="I397" s="244"/>
      <c r="J397" s="240"/>
      <c r="K397" s="240"/>
      <c r="L397" s="245"/>
      <c r="M397" s="246"/>
      <c r="N397" s="247"/>
      <c r="O397" s="247"/>
      <c r="P397" s="247"/>
      <c r="Q397" s="247"/>
      <c r="R397" s="247"/>
      <c r="S397" s="247"/>
      <c r="T397" s="248"/>
      <c r="AT397" s="249" t="s">
        <v>304</v>
      </c>
      <c r="AU397" s="249" t="s">
        <v>86</v>
      </c>
      <c r="AV397" s="11" t="s">
        <v>86</v>
      </c>
      <c r="AW397" s="11" t="s">
        <v>40</v>
      </c>
      <c r="AX397" s="11" t="s">
        <v>76</v>
      </c>
      <c r="AY397" s="249" t="s">
        <v>273</v>
      </c>
    </row>
    <row r="398" spans="2:51" s="11" customFormat="1" ht="13.5">
      <c r="B398" s="239"/>
      <c r="C398" s="240"/>
      <c r="D398" s="236" t="s">
        <v>304</v>
      </c>
      <c r="E398" s="241" t="s">
        <v>21</v>
      </c>
      <c r="F398" s="242" t="s">
        <v>2783</v>
      </c>
      <c r="G398" s="240"/>
      <c r="H398" s="243">
        <v>155</v>
      </c>
      <c r="I398" s="244"/>
      <c r="J398" s="240"/>
      <c r="K398" s="240"/>
      <c r="L398" s="245"/>
      <c r="M398" s="246"/>
      <c r="N398" s="247"/>
      <c r="O398" s="247"/>
      <c r="P398" s="247"/>
      <c r="Q398" s="247"/>
      <c r="R398" s="247"/>
      <c r="S398" s="247"/>
      <c r="T398" s="248"/>
      <c r="AT398" s="249" t="s">
        <v>304</v>
      </c>
      <c r="AU398" s="249" t="s">
        <v>86</v>
      </c>
      <c r="AV398" s="11" t="s">
        <v>86</v>
      </c>
      <c r="AW398" s="11" t="s">
        <v>40</v>
      </c>
      <c r="AX398" s="11" t="s">
        <v>76</v>
      </c>
      <c r="AY398" s="249" t="s">
        <v>273</v>
      </c>
    </row>
    <row r="399" spans="2:51" s="11" customFormat="1" ht="13.5">
      <c r="B399" s="239"/>
      <c r="C399" s="240"/>
      <c r="D399" s="236" t="s">
        <v>304</v>
      </c>
      <c r="E399" s="241" t="s">
        <v>21</v>
      </c>
      <c r="F399" s="242" t="s">
        <v>2784</v>
      </c>
      <c r="G399" s="240"/>
      <c r="H399" s="243">
        <v>22</v>
      </c>
      <c r="I399" s="244"/>
      <c r="J399" s="240"/>
      <c r="K399" s="240"/>
      <c r="L399" s="245"/>
      <c r="M399" s="246"/>
      <c r="N399" s="247"/>
      <c r="O399" s="247"/>
      <c r="P399" s="247"/>
      <c r="Q399" s="247"/>
      <c r="R399" s="247"/>
      <c r="S399" s="247"/>
      <c r="T399" s="248"/>
      <c r="AT399" s="249" t="s">
        <v>304</v>
      </c>
      <c r="AU399" s="249" t="s">
        <v>86</v>
      </c>
      <c r="AV399" s="11" t="s">
        <v>86</v>
      </c>
      <c r="AW399" s="11" t="s">
        <v>40</v>
      </c>
      <c r="AX399" s="11" t="s">
        <v>76</v>
      </c>
      <c r="AY399" s="249" t="s">
        <v>273</v>
      </c>
    </row>
    <row r="400" spans="2:51" s="12" customFormat="1" ht="13.5">
      <c r="B400" s="250"/>
      <c r="C400" s="251"/>
      <c r="D400" s="236" t="s">
        <v>304</v>
      </c>
      <c r="E400" s="252" t="s">
        <v>21</v>
      </c>
      <c r="F400" s="253" t="s">
        <v>338</v>
      </c>
      <c r="G400" s="251"/>
      <c r="H400" s="254">
        <v>794.5</v>
      </c>
      <c r="I400" s="255"/>
      <c r="J400" s="251"/>
      <c r="K400" s="251"/>
      <c r="L400" s="256"/>
      <c r="M400" s="257"/>
      <c r="N400" s="258"/>
      <c r="O400" s="258"/>
      <c r="P400" s="258"/>
      <c r="Q400" s="258"/>
      <c r="R400" s="258"/>
      <c r="S400" s="258"/>
      <c r="T400" s="259"/>
      <c r="AT400" s="260" t="s">
        <v>304</v>
      </c>
      <c r="AU400" s="260" t="s">
        <v>86</v>
      </c>
      <c r="AV400" s="12" t="s">
        <v>280</v>
      </c>
      <c r="AW400" s="12" t="s">
        <v>40</v>
      </c>
      <c r="AX400" s="12" t="s">
        <v>84</v>
      </c>
      <c r="AY400" s="260" t="s">
        <v>273</v>
      </c>
    </row>
    <row r="401" spans="2:63" s="10" customFormat="1" ht="29.85" customHeight="1">
      <c r="B401" s="208"/>
      <c r="C401" s="209"/>
      <c r="D401" s="210" t="s">
        <v>75</v>
      </c>
      <c r="E401" s="222" t="s">
        <v>280</v>
      </c>
      <c r="F401" s="222" t="s">
        <v>691</v>
      </c>
      <c r="G401" s="209"/>
      <c r="H401" s="209"/>
      <c r="I401" s="212"/>
      <c r="J401" s="223">
        <f>BK401</f>
        <v>0</v>
      </c>
      <c r="K401" s="209"/>
      <c r="L401" s="214"/>
      <c r="M401" s="215"/>
      <c r="N401" s="216"/>
      <c r="O401" s="216"/>
      <c r="P401" s="217">
        <f>SUM(P402:P447)</f>
        <v>0</v>
      </c>
      <c r="Q401" s="216"/>
      <c r="R401" s="217">
        <f>SUM(R402:R447)</f>
        <v>3.7533440000000002</v>
      </c>
      <c r="S401" s="216"/>
      <c r="T401" s="218">
        <f>SUM(T402:T447)</f>
        <v>0</v>
      </c>
      <c r="AR401" s="219" t="s">
        <v>84</v>
      </c>
      <c r="AT401" s="220" t="s">
        <v>75</v>
      </c>
      <c r="AU401" s="220" t="s">
        <v>84</v>
      </c>
      <c r="AY401" s="219" t="s">
        <v>273</v>
      </c>
      <c r="BK401" s="221">
        <f>SUM(BK402:BK447)</f>
        <v>0</v>
      </c>
    </row>
    <row r="402" spans="2:65" s="1" customFormat="1" ht="25.5" customHeight="1">
      <c r="B402" s="47"/>
      <c r="C402" s="224" t="s">
        <v>589</v>
      </c>
      <c r="D402" s="224" t="s">
        <v>275</v>
      </c>
      <c r="E402" s="225" t="s">
        <v>2785</v>
      </c>
      <c r="F402" s="226" t="s">
        <v>2786</v>
      </c>
      <c r="G402" s="227" t="s">
        <v>314</v>
      </c>
      <c r="H402" s="228">
        <v>125.7</v>
      </c>
      <c r="I402" s="229"/>
      <c r="J402" s="230">
        <f>ROUND(I402*H402,2)</f>
        <v>0</v>
      </c>
      <c r="K402" s="226" t="s">
        <v>279</v>
      </c>
      <c r="L402" s="73"/>
      <c r="M402" s="231" t="s">
        <v>21</v>
      </c>
      <c r="N402" s="232" t="s">
        <v>47</v>
      </c>
      <c r="O402" s="48"/>
      <c r="P402" s="233">
        <f>O402*H402</f>
        <v>0</v>
      </c>
      <c r="Q402" s="233">
        <v>0</v>
      </c>
      <c r="R402" s="233">
        <f>Q402*H402</f>
        <v>0</v>
      </c>
      <c r="S402" s="233">
        <v>0</v>
      </c>
      <c r="T402" s="234">
        <f>S402*H402</f>
        <v>0</v>
      </c>
      <c r="AR402" s="24" t="s">
        <v>280</v>
      </c>
      <c r="AT402" s="24" t="s">
        <v>275</v>
      </c>
      <c r="AU402" s="24" t="s">
        <v>86</v>
      </c>
      <c r="AY402" s="24" t="s">
        <v>273</v>
      </c>
      <c r="BE402" s="235">
        <f>IF(N402="základní",J402,0)</f>
        <v>0</v>
      </c>
      <c r="BF402" s="235">
        <f>IF(N402="snížená",J402,0)</f>
        <v>0</v>
      </c>
      <c r="BG402" s="235">
        <f>IF(N402="zákl. přenesená",J402,0)</f>
        <v>0</v>
      </c>
      <c r="BH402" s="235">
        <f>IF(N402="sníž. přenesená",J402,0)</f>
        <v>0</v>
      </c>
      <c r="BI402" s="235">
        <f>IF(N402="nulová",J402,0)</f>
        <v>0</v>
      </c>
      <c r="BJ402" s="24" t="s">
        <v>84</v>
      </c>
      <c r="BK402" s="235">
        <f>ROUND(I402*H402,2)</f>
        <v>0</v>
      </c>
      <c r="BL402" s="24" t="s">
        <v>280</v>
      </c>
      <c r="BM402" s="24" t="s">
        <v>2787</v>
      </c>
    </row>
    <row r="403" spans="2:47" s="1" customFormat="1" ht="13.5">
      <c r="B403" s="47"/>
      <c r="C403" s="75"/>
      <c r="D403" s="236" t="s">
        <v>282</v>
      </c>
      <c r="E403" s="75"/>
      <c r="F403" s="237" t="s">
        <v>2332</v>
      </c>
      <c r="G403" s="75"/>
      <c r="H403" s="75"/>
      <c r="I403" s="194"/>
      <c r="J403" s="75"/>
      <c r="K403" s="75"/>
      <c r="L403" s="73"/>
      <c r="M403" s="238"/>
      <c r="N403" s="48"/>
      <c r="O403" s="48"/>
      <c r="P403" s="48"/>
      <c r="Q403" s="48"/>
      <c r="R403" s="48"/>
      <c r="S403" s="48"/>
      <c r="T403" s="96"/>
      <c r="AT403" s="24" t="s">
        <v>282</v>
      </c>
      <c r="AU403" s="24" t="s">
        <v>86</v>
      </c>
    </row>
    <row r="404" spans="2:47" s="1" customFormat="1" ht="13.5">
      <c r="B404" s="47"/>
      <c r="C404" s="75"/>
      <c r="D404" s="236" t="s">
        <v>352</v>
      </c>
      <c r="E404" s="75"/>
      <c r="F404" s="237" t="s">
        <v>2788</v>
      </c>
      <c r="G404" s="75"/>
      <c r="H404" s="75"/>
      <c r="I404" s="194"/>
      <c r="J404" s="75"/>
      <c r="K404" s="75"/>
      <c r="L404" s="73"/>
      <c r="M404" s="238"/>
      <c r="N404" s="48"/>
      <c r="O404" s="48"/>
      <c r="P404" s="48"/>
      <c r="Q404" s="48"/>
      <c r="R404" s="48"/>
      <c r="S404" s="48"/>
      <c r="T404" s="96"/>
      <c r="AT404" s="24" t="s">
        <v>352</v>
      </c>
      <c r="AU404" s="24" t="s">
        <v>86</v>
      </c>
    </row>
    <row r="405" spans="2:51" s="11" customFormat="1" ht="13.5">
      <c r="B405" s="239"/>
      <c r="C405" s="240"/>
      <c r="D405" s="236" t="s">
        <v>304</v>
      </c>
      <c r="E405" s="241" t="s">
        <v>21</v>
      </c>
      <c r="F405" s="242" t="s">
        <v>2789</v>
      </c>
      <c r="G405" s="240"/>
      <c r="H405" s="243">
        <v>63.45</v>
      </c>
      <c r="I405" s="244"/>
      <c r="J405" s="240"/>
      <c r="K405" s="240"/>
      <c r="L405" s="245"/>
      <c r="M405" s="246"/>
      <c r="N405" s="247"/>
      <c r="O405" s="247"/>
      <c r="P405" s="247"/>
      <c r="Q405" s="247"/>
      <c r="R405" s="247"/>
      <c r="S405" s="247"/>
      <c r="T405" s="248"/>
      <c r="AT405" s="249" t="s">
        <v>304</v>
      </c>
      <c r="AU405" s="249" t="s">
        <v>86</v>
      </c>
      <c r="AV405" s="11" t="s">
        <v>86</v>
      </c>
      <c r="AW405" s="11" t="s">
        <v>40</v>
      </c>
      <c r="AX405" s="11" t="s">
        <v>76</v>
      </c>
      <c r="AY405" s="249" t="s">
        <v>273</v>
      </c>
    </row>
    <row r="406" spans="2:51" s="11" customFormat="1" ht="13.5">
      <c r="B406" s="239"/>
      <c r="C406" s="240"/>
      <c r="D406" s="236" t="s">
        <v>304</v>
      </c>
      <c r="E406" s="241" t="s">
        <v>21</v>
      </c>
      <c r="F406" s="242" t="s">
        <v>2790</v>
      </c>
      <c r="G406" s="240"/>
      <c r="H406" s="243">
        <v>41.325</v>
      </c>
      <c r="I406" s="244"/>
      <c r="J406" s="240"/>
      <c r="K406" s="240"/>
      <c r="L406" s="245"/>
      <c r="M406" s="246"/>
      <c r="N406" s="247"/>
      <c r="O406" s="247"/>
      <c r="P406" s="247"/>
      <c r="Q406" s="247"/>
      <c r="R406" s="247"/>
      <c r="S406" s="247"/>
      <c r="T406" s="248"/>
      <c r="AT406" s="249" t="s">
        <v>304</v>
      </c>
      <c r="AU406" s="249" t="s">
        <v>86</v>
      </c>
      <c r="AV406" s="11" t="s">
        <v>86</v>
      </c>
      <c r="AW406" s="11" t="s">
        <v>40</v>
      </c>
      <c r="AX406" s="11" t="s">
        <v>76</v>
      </c>
      <c r="AY406" s="249" t="s">
        <v>273</v>
      </c>
    </row>
    <row r="407" spans="2:51" s="11" customFormat="1" ht="13.5">
      <c r="B407" s="239"/>
      <c r="C407" s="240"/>
      <c r="D407" s="236" t="s">
        <v>304</v>
      </c>
      <c r="E407" s="241" t="s">
        <v>21</v>
      </c>
      <c r="F407" s="242" t="s">
        <v>2791</v>
      </c>
      <c r="G407" s="240"/>
      <c r="H407" s="243">
        <v>20.925</v>
      </c>
      <c r="I407" s="244"/>
      <c r="J407" s="240"/>
      <c r="K407" s="240"/>
      <c r="L407" s="245"/>
      <c r="M407" s="246"/>
      <c r="N407" s="247"/>
      <c r="O407" s="247"/>
      <c r="P407" s="247"/>
      <c r="Q407" s="247"/>
      <c r="R407" s="247"/>
      <c r="S407" s="247"/>
      <c r="T407" s="248"/>
      <c r="AT407" s="249" t="s">
        <v>304</v>
      </c>
      <c r="AU407" s="249" t="s">
        <v>86</v>
      </c>
      <c r="AV407" s="11" t="s">
        <v>86</v>
      </c>
      <c r="AW407" s="11" t="s">
        <v>40</v>
      </c>
      <c r="AX407" s="11" t="s">
        <v>76</v>
      </c>
      <c r="AY407" s="249" t="s">
        <v>273</v>
      </c>
    </row>
    <row r="408" spans="2:51" s="12" customFormat="1" ht="13.5">
      <c r="B408" s="250"/>
      <c r="C408" s="251"/>
      <c r="D408" s="236" t="s">
        <v>304</v>
      </c>
      <c r="E408" s="252" t="s">
        <v>21</v>
      </c>
      <c r="F408" s="253" t="s">
        <v>338</v>
      </c>
      <c r="G408" s="251"/>
      <c r="H408" s="254">
        <v>125.7</v>
      </c>
      <c r="I408" s="255"/>
      <c r="J408" s="251"/>
      <c r="K408" s="251"/>
      <c r="L408" s="256"/>
      <c r="M408" s="257"/>
      <c r="N408" s="258"/>
      <c r="O408" s="258"/>
      <c r="P408" s="258"/>
      <c r="Q408" s="258"/>
      <c r="R408" s="258"/>
      <c r="S408" s="258"/>
      <c r="T408" s="259"/>
      <c r="AT408" s="260" t="s">
        <v>304</v>
      </c>
      <c r="AU408" s="260" t="s">
        <v>86</v>
      </c>
      <c r="AV408" s="12" t="s">
        <v>280</v>
      </c>
      <c r="AW408" s="12" t="s">
        <v>40</v>
      </c>
      <c r="AX408" s="12" t="s">
        <v>84</v>
      </c>
      <c r="AY408" s="260" t="s">
        <v>273</v>
      </c>
    </row>
    <row r="409" spans="2:65" s="1" customFormat="1" ht="25.5" customHeight="1">
      <c r="B409" s="47"/>
      <c r="C409" s="224" t="s">
        <v>593</v>
      </c>
      <c r="D409" s="224" t="s">
        <v>275</v>
      </c>
      <c r="E409" s="225" t="s">
        <v>2329</v>
      </c>
      <c r="F409" s="226" t="s">
        <v>2330</v>
      </c>
      <c r="G409" s="227" t="s">
        <v>314</v>
      </c>
      <c r="H409" s="228">
        <v>100.88</v>
      </c>
      <c r="I409" s="229"/>
      <c r="J409" s="230">
        <f>ROUND(I409*H409,2)</f>
        <v>0</v>
      </c>
      <c r="K409" s="226" t="s">
        <v>279</v>
      </c>
      <c r="L409" s="73"/>
      <c r="M409" s="231" t="s">
        <v>21</v>
      </c>
      <c r="N409" s="232" t="s">
        <v>47</v>
      </c>
      <c r="O409" s="48"/>
      <c r="P409" s="233">
        <f>O409*H409</f>
        <v>0</v>
      </c>
      <c r="Q409" s="233">
        <v>0</v>
      </c>
      <c r="R409" s="233">
        <f>Q409*H409</f>
        <v>0</v>
      </c>
      <c r="S409" s="233">
        <v>0</v>
      </c>
      <c r="T409" s="234">
        <f>S409*H409</f>
        <v>0</v>
      </c>
      <c r="AR409" s="24" t="s">
        <v>280</v>
      </c>
      <c r="AT409" s="24" t="s">
        <v>275</v>
      </c>
      <c r="AU409" s="24" t="s">
        <v>86</v>
      </c>
      <c r="AY409" s="24" t="s">
        <v>273</v>
      </c>
      <c r="BE409" s="235">
        <f>IF(N409="základní",J409,0)</f>
        <v>0</v>
      </c>
      <c r="BF409" s="235">
        <f>IF(N409="snížená",J409,0)</f>
        <v>0</v>
      </c>
      <c r="BG409" s="235">
        <f>IF(N409="zákl. přenesená",J409,0)</f>
        <v>0</v>
      </c>
      <c r="BH409" s="235">
        <f>IF(N409="sníž. přenesená",J409,0)</f>
        <v>0</v>
      </c>
      <c r="BI409" s="235">
        <f>IF(N409="nulová",J409,0)</f>
        <v>0</v>
      </c>
      <c r="BJ409" s="24" t="s">
        <v>84</v>
      </c>
      <c r="BK409" s="235">
        <f>ROUND(I409*H409,2)</f>
        <v>0</v>
      </c>
      <c r="BL409" s="24" t="s">
        <v>280</v>
      </c>
      <c r="BM409" s="24" t="s">
        <v>2792</v>
      </c>
    </row>
    <row r="410" spans="2:47" s="1" customFormat="1" ht="13.5">
      <c r="B410" s="47"/>
      <c r="C410" s="75"/>
      <c r="D410" s="236" t="s">
        <v>282</v>
      </c>
      <c r="E410" s="75"/>
      <c r="F410" s="237" t="s">
        <v>2332</v>
      </c>
      <c r="G410" s="75"/>
      <c r="H410" s="75"/>
      <c r="I410" s="194"/>
      <c r="J410" s="75"/>
      <c r="K410" s="75"/>
      <c r="L410" s="73"/>
      <c r="M410" s="238"/>
      <c r="N410" s="48"/>
      <c r="O410" s="48"/>
      <c r="P410" s="48"/>
      <c r="Q410" s="48"/>
      <c r="R410" s="48"/>
      <c r="S410" s="48"/>
      <c r="T410" s="96"/>
      <c r="AT410" s="24" t="s">
        <v>282</v>
      </c>
      <c r="AU410" s="24" t="s">
        <v>86</v>
      </c>
    </row>
    <row r="411" spans="2:51" s="11" customFormat="1" ht="13.5">
      <c r="B411" s="239"/>
      <c r="C411" s="240"/>
      <c r="D411" s="236" t="s">
        <v>304</v>
      </c>
      <c r="E411" s="241" t="s">
        <v>21</v>
      </c>
      <c r="F411" s="242" t="s">
        <v>2793</v>
      </c>
      <c r="G411" s="240"/>
      <c r="H411" s="243">
        <v>42.984</v>
      </c>
      <c r="I411" s="244"/>
      <c r="J411" s="240"/>
      <c r="K411" s="240"/>
      <c r="L411" s="245"/>
      <c r="M411" s="246"/>
      <c r="N411" s="247"/>
      <c r="O411" s="247"/>
      <c r="P411" s="247"/>
      <c r="Q411" s="247"/>
      <c r="R411" s="247"/>
      <c r="S411" s="247"/>
      <c r="T411" s="248"/>
      <c r="AT411" s="249" t="s">
        <v>304</v>
      </c>
      <c r="AU411" s="249" t="s">
        <v>86</v>
      </c>
      <c r="AV411" s="11" t="s">
        <v>86</v>
      </c>
      <c r="AW411" s="11" t="s">
        <v>40</v>
      </c>
      <c r="AX411" s="11" t="s">
        <v>76</v>
      </c>
      <c r="AY411" s="249" t="s">
        <v>273</v>
      </c>
    </row>
    <row r="412" spans="2:51" s="11" customFormat="1" ht="13.5">
      <c r="B412" s="239"/>
      <c r="C412" s="240"/>
      <c r="D412" s="236" t="s">
        <v>304</v>
      </c>
      <c r="E412" s="241" t="s">
        <v>21</v>
      </c>
      <c r="F412" s="242" t="s">
        <v>2794</v>
      </c>
      <c r="G412" s="240"/>
      <c r="H412" s="243">
        <v>2.48</v>
      </c>
      <c r="I412" s="244"/>
      <c r="J412" s="240"/>
      <c r="K412" s="240"/>
      <c r="L412" s="245"/>
      <c r="M412" s="246"/>
      <c r="N412" s="247"/>
      <c r="O412" s="247"/>
      <c r="P412" s="247"/>
      <c r="Q412" s="247"/>
      <c r="R412" s="247"/>
      <c r="S412" s="247"/>
      <c r="T412" s="248"/>
      <c r="AT412" s="249" t="s">
        <v>304</v>
      </c>
      <c r="AU412" s="249" t="s">
        <v>86</v>
      </c>
      <c r="AV412" s="11" t="s">
        <v>86</v>
      </c>
      <c r="AW412" s="11" t="s">
        <v>40</v>
      </c>
      <c r="AX412" s="11" t="s">
        <v>76</v>
      </c>
      <c r="AY412" s="249" t="s">
        <v>273</v>
      </c>
    </row>
    <row r="413" spans="2:51" s="11" customFormat="1" ht="13.5">
      <c r="B413" s="239"/>
      <c r="C413" s="240"/>
      <c r="D413" s="236" t="s">
        <v>304</v>
      </c>
      <c r="E413" s="241" t="s">
        <v>21</v>
      </c>
      <c r="F413" s="242" t="s">
        <v>2795</v>
      </c>
      <c r="G413" s="240"/>
      <c r="H413" s="243">
        <v>8.024</v>
      </c>
      <c r="I413" s="244"/>
      <c r="J413" s="240"/>
      <c r="K413" s="240"/>
      <c r="L413" s="245"/>
      <c r="M413" s="246"/>
      <c r="N413" s="247"/>
      <c r="O413" s="247"/>
      <c r="P413" s="247"/>
      <c r="Q413" s="247"/>
      <c r="R413" s="247"/>
      <c r="S413" s="247"/>
      <c r="T413" s="248"/>
      <c r="AT413" s="249" t="s">
        <v>304</v>
      </c>
      <c r="AU413" s="249" t="s">
        <v>86</v>
      </c>
      <c r="AV413" s="11" t="s">
        <v>86</v>
      </c>
      <c r="AW413" s="11" t="s">
        <v>40</v>
      </c>
      <c r="AX413" s="11" t="s">
        <v>76</v>
      </c>
      <c r="AY413" s="249" t="s">
        <v>273</v>
      </c>
    </row>
    <row r="414" spans="2:51" s="11" customFormat="1" ht="13.5">
      <c r="B414" s="239"/>
      <c r="C414" s="240"/>
      <c r="D414" s="236" t="s">
        <v>304</v>
      </c>
      <c r="E414" s="241" t="s">
        <v>21</v>
      </c>
      <c r="F414" s="242" t="s">
        <v>2796</v>
      </c>
      <c r="G414" s="240"/>
      <c r="H414" s="243">
        <v>23.248</v>
      </c>
      <c r="I414" s="244"/>
      <c r="J414" s="240"/>
      <c r="K414" s="240"/>
      <c r="L414" s="245"/>
      <c r="M414" s="246"/>
      <c r="N414" s="247"/>
      <c r="O414" s="247"/>
      <c r="P414" s="247"/>
      <c r="Q414" s="247"/>
      <c r="R414" s="247"/>
      <c r="S414" s="247"/>
      <c r="T414" s="248"/>
      <c r="AT414" s="249" t="s">
        <v>304</v>
      </c>
      <c r="AU414" s="249" t="s">
        <v>86</v>
      </c>
      <c r="AV414" s="11" t="s">
        <v>86</v>
      </c>
      <c r="AW414" s="11" t="s">
        <v>40</v>
      </c>
      <c r="AX414" s="11" t="s">
        <v>76</v>
      </c>
      <c r="AY414" s="249" t="s">
        <v>273</v>
      </c>
    </row>
    <row r="415" spans="2:51" s="11" customFormat="1" ht="13.5">
      <c r="B415" s="239"/>
      <c r="C415" s="240"/>
      <c r="D415" s="236" t="s">
        <v>304</v>
      </c>
      <c r="E415" s="241" t="s">
        <v>21</v>
      </c>
      <c r="F415" s="242" t="s">
        <v>2797</v>
      </c>
      <c r="G415" s="240"/>
      <c r="H415" s="243">
        <v>1.776</v>
      </c>
      <c r="I415" s="244"/>
      <c r="J415" s="240"/>
      <c r="K415" s="240"/>
      <c r="L415" s="245"/>
      <c r="M415" s="246"/>
      <c r="N415" s="247"/>
      <c r="O415" s="247"/>
      <c r="P415" s="247"/>
      <c r="Q415" s="247"/>
      <c r="R415" s="247"/>
      <c r="S415" s="247"/>
      <c r="T415" s="248"/>
      <c r="AT415" s="249" t="s">
        <v>304</v>
      </c>
      <c r="AU415" s="249" t="s">
        <v>86</v>
      </c>
      <c r="AV415" s="11" t="s">
        <v>86</v>
      </c>
      <c r="AW415" s="11" t="s">
        <v>40</v>
      </c>
      <c r="AX415" s="11" t="s">
        <v>76</v>
      </c>
      <c r="AY415" s="249" t="s">
        <v>273</v>
      </c>
    </row>
    <row r="416" spans="2:51" s="11" customFormat="1" ht="13.5">
      <c r="B416" s="239"/>
      <c r="C416" s="240"/>
      <c r="D416" s="236" t="s">
        <v>304</v>
      </c>
      <c r="E416" s="241" t="s">
        <v>21</v>
      </c>
      <c r="F416" s="242" t="s">
        <v>2798</v>
      </c>
      <c r="G416" s="240"/>
      <c r="H416" s="243">
        <v>19.728</v>
      </c>
      <c r="I416" s="244"/>
      <c r="J416" s="240"/>
      <c r="K416" s="240"/>
      <c r="L416" s="245"/>
      <c r="M416" s="246"/>
      <c r="N416" s="247"/>
      <c r="O416" s="247"/>
      <c r="P416" s="247"/>
      <c r="Q416" s="247"/>
      <c r="R416" s="247"/>
      <c r="S416" s="247"/>
      <c r="T416" s="248"/>
      <c r="AT416" s="249" t="s">
        <v>304</v>
      </c>
      <c r="AU416" s="249" t="s">
        <v>86</v>
      </c>
      <c r="AV416" s="11" t="s">
        <v>86</v>
      </c>
      <c r="AW416" s="11" t="s">
        <v>40</v>
      </c>
      <c r="AX416" s="11" t="s">
        <v>76</v>
      </c>
      <c r="AY416" s="249" t="s">
        <v>273</v>
      </c>
    </row>
    <row r="417" spans="2:51" s="11" customFormat="1" ht="13.5">
      <c r="B417" s="239"/>
      <c r="C417" s="240"/>
      <c r="D417" s="236" t="s">
        <v>304</v>
      </c>
      <c r="E417" s="241" t="s">
        <v>21</v>
      </c>
      <c r="F417" s="242" t="s">
        <v>2799</v>
      </c>
      <c r="G417" s="240"/>
      <c r="H417" s="243">
        <v>2.64</v>
      </c>
      <c r="I417" s="244"/>
      <c r="J417" s="240"/>
      <c r="K417" s="240"/>
      <c r="L417" s="245"/>
      <c r="M417" s="246"/>
      <c r="N417" s="247"/>
      <c r="O417" s="247"/>
      <c r="P417" s="247"/>
      <c r="Q417" s="247"/>
      <c r="R417" s="247"/>
      <c r="S417" s="247"/>
      <c r="T417" s="248"/>
      <c r="AT417" s="249" t="s">
        <v>304</v>
      </c>
      <c r="AU417" s="249" t="s">
        <v>86</v>
      </c>
      <c r="AV417" s="11" t="s">
        <v>86</v>
      </c>
      <c r="AW417" s="11" t="s">
        <v>40</v>
      </c>
      <c r="AX417" s="11" t="s">
        <v>76</v>
      </c>
      <c r="AY417" s="249" t="s">
        <v>273</v>
      </c>
    </row>
    <row r="418" spans="2:51" s="12" customFormat="1" ht="13.5">
      <c r="B418" s="250"/>
      <c r="C418" s="251"/>
      <c r="D418" s="236" t="s">
        <v>304</v>
      </c>
      <c r="E418" s="252" t="s">
        <v>21</v>
      </c>
      <c r="F418" s="253" t="s">
        <v>338</v>
      </c>
      <c r="G418" s="251"/>
      <c r="H418" s="254">
        <v>100.88</v>
      </c>
      <c r="I418" s="255"/>
      <c r="J418" s="251"/>
      <c r="K418" s="251"/>
      <c r="L418" s="256"/>
      <c r="M418" s="257"/>
      <c r="N418" s="258"/>
      <c r="O418" s="258"/>
      <c r="P418" s="258"/>
      <c r="Q418" s="258"/>
      <c r="R418" s="258"/>
      <c r="S418" s="258"/>
      <c r="T418" s="259"/>
      <c r="AT418" s="260" t="s">
        <v>304</v>
      </c>
      <c r="AU418" s="260" t="s">
        <v>86</v>
      </c>
      <c r="AV418" s="12" t="s">
        <v>280</v>
      </c>
      <c r="AW418" s="12" t="s">
        <v>40</v>
      </c>
      <c r="AX418" s="12" t="s">
        <v>84</v>
      </c>
      <c r="AY418" s="260" t="s">
        <v>273</v>
      </c>
    </row>
    <row r="419" spans="2:65" s="1" customFormat="1" ht="25.5" customHeight="1">
      <c r="B419" s="47"/>
      <c r="C419" s="224" t="s">
        <v>598</v>
      </c>
      <c r="D419" s="224" t="s">
        <v>275</v>
      </c>
      <c r="E419" s="225" t="s">
        <v>2340</v>
      </c>
      <c r="F419" s="226" t="s">
        <v>2341</v>
      </c>
      <c r="G419" s="227" t="s">
        <v>278</v>
      </c>
      <c r="H419" s="228">
        <v>51</v>
      </c>
      <c r="I419" s="229"/>
      <c r="J419" s="230">
        <f>ROUND(I419*H419,2)</f>
        <v>0</v>
      </c>
      <c r="K419" s="226" t="s">
        <v>279</v>
      </c>
      <c r="L419" s="73"/>
      <c r="M419" s="231" t="s">
        <v>21</v>
      </c>
      <c r="N419" s="232" t="s">
        <v>47</v>
      </c>
      <c r="O419" s="48"/>
      <c r="P419" s="233">
        <f>O419*H419</f>
        <v>0</v>
      </c>
      <c r="Q419" s="233">
        <v>0.0066</v>
      </c>
      <c r="R419" s="233">
        <f>Q419*H419</f>
        <v>0.3366</v>
      </c>
      <c r="S419" s="233">
        <v>0</v>
      </c>
      <c r="T419" s="234">
        <f>S419*H419</f>
        <v>0</v>
      </c>
      <c r="AR419" s="24" t="s">
        <v>280</v>
      </c>
      <c r="AT419" s="24" t="s">
        <v>275</v>
      </c>
      <c r="AU419" s="24" t="s">
        <v>86</v>
      </c>
      <c r="AY419" s="24" t="s">
        <v>273</v>
      </c>
      <c r="BE419" s="235">
        <f>IF(N419="základní",J419,0)</f>
        <v>0</v>
      </c>
      <c r="BF419" s="235">
        <f>IF(N419="snížená",J419,0)</f>
        <v>0</v>
      </c>
      <c r="BG419" s="235">
        <f>IF(N419="zákl. přenesená",J419,0)</f>
        <v>0</v>
      </c>
      <c r="BH419" s="235">
        <f>IF(N419="sníž. přenesená",J419,0)</f>
        <v>0</v>
      </c>
      <c r="BI419" s="235">
        <f>IF(N419="nulová",J419,0)</f>
        <v>0</v>
      </c>
      <c r="BJ419" s="24" t="s">
        <v>84</v>
      </c>
      <c r="BK419" s="235">
        <f>ROUND(I419*H419,2)</f>
        <v>0</v>
      </c>
      <c r="BL419" s="24" t="s">
        <v>280</v>
      </c>
      <c r="BM419" s="24" t="s">
        <v>2800</v>
      </c>
    </row>
    <row r="420" spans="2:47" s="1" customFormat="1" ht="13.5">
      <c r="B420" s="47"/>
      <c r="C420" s="75"/>
      <c r="D420" s="236" t="s">
        <v>282</v>
      </c>
      <c r="E420" s="75"/>
      <c r="F420" s="237" t="s">
        <v>2343</v>
      </c>
      <c r="G420" s="75"/>
      <c r="H420" s="75"/>
      <c r="I420" s="194"/>
      <c r="J420" s="75"/>
      <c r="K420" s="75"/>
      <c r="L420" s="73"/>
      <c r="M420" s="238"/>
      <c r="N420" s="48"/>
      <c r="O420" s="48"/>
      <c r="P420" s="48"/>
      <c r="Q420" s="48"/>
      <c r="R420" s="48"/>
      <c r="S420" s="48"/>
      <c r="T420" s="96"/>
      <c r="AT420" s="24" t="s">
        <v>282</v>
      </c>
      <c r="AU420" s="24" t="s">
        <v>86</v>
      </c>
    </row>
    <row r="421" spans="2:51" s="11" customFormat="1" ht="13.5">
      <c r="B421" s="239"/>
      <c r="C421" s="240"/>
      <c r="D421" s="236" t="s">
        <v>304</v>
      </c>
      <c r="E421" s="241" t="s">
        <v>21</v>
      </c>
      <c r="F421" s="242" t="s">
        <v>2801</v>
      </c>
      <c r="G421" s="240"/>
      <c r="H421" s="243">
        <v>51</v>
      </c>
      <c r="I421" s="244"/>
      <c r="J421" s="240"/>
      <c r="K421" s="240"/>
      <c r="L421" s="245"/>
      <c r="M421" s="246"/>
      <c r="N421" s="247"/>
      <c r="O421" s="247"/>
      <c r="P421" s="247"/>
      <c r="Q421" s="247"/>
      <c r="R421" s="247"/>
      <c r="S421" s="247"/>
      <c r="T421" s="248"/>
      <c r="AT421" s="249" t="s">
        <v>304</v>
      </c>
      <c r="AU421" s="249" t="s">
        <v>86</v>
      </c>
      <c r="AV421" s="11" t="s">
        <v>86</v>
      </c>
      <c r="AW421" s="11" t="s">
        <v>40</v>
      </c>
      <c r="AX421" s="11" t="s">
        <v>84</v>
      </c>
      <c r="AY421" s="249" t="s">
        <v>273</v>
      </c>
    </row>
    <row r="422" spans="2:65" s="1" customFormat="1" ht="16.5" customHeight="1">
      <c r="B422" s="47"/>
      <c r="C422" s="261" t="s">
        <v>602</v>
      </c>
      <c r="D422" s="261" t="s">
        <v>347</v>
      </c>
      <c r="E422" s="262" t="s">
        <v>2344</v>
      </c>
      <c r="F422" s="263" t="s">
        <v>2345</v>
      </c>
      <c r="G422" s="264" t="s">
        <v>278</v>
      </c>
      <c r="H422" s="265">
        <v>6</v>
      </c>
      <c r="I422" s="266"/>
      <c r="J422" s="267">
        <f>ROUND(I422*H422,2)</f>
        <v>0</v>
      </c>
      <c r="K422" s="263" t="s">
        <v>21</v>
      </c>
      <c r="L422" s="268"/>
      <c r="M422" s="269" t="s">
        <v>21</v>
      </c>
      <c r="N422" s="270" t="s">
        <v>47</v>
      </c>
      <c r="O422" s="48"/>
      <c r="P422" s="233">
        <f>O422*H422</f>
        <v>0</v>
      </c>
      <c r="Q422" s="233">
        <v>0.0275</v>
      </c>
      <c r="R422" s="233">
        <f>Q422*H422</f>
        <v>0.165</v>
      </c>
      <c r="S422" s="233">
        <v>0</v>
      </c>
      <c r="T422" s="234">
        <f>S422*H422</f>
        <v>0</v>
      </c>
      <c r="AR422" s="24" t="s">
        <v>318</v>
      </c>
      <c r="AT422" s="24" t="s">
        <v>347</v>
      </c>
      <c r="AU422" s="24" t="s">
        <v>86</v>
      </c>
      <c r="AY422" s="24" t="s">
        <v>273</v>
      </c>
      <c r="BE422" s="235">
        <f>IF(N422="základní",J422,0)</f>
        <v>0</v>
      </c>
      <c r="BF422" s="235">
        <f>IF(N422="snížená",J422,0)</f>
        <v>0</v>
      </c>
      <c r="BG422" s="235">
        <f>IF(N422="zákl. přenesená",J422,0)</f>
        <v>0</v>
      </c>
      <c r="BH422" s="235">
        <f>IF(N422="sníž. přenesená",J422,0)</f>
        <v>0</v>
      </c>
      <c r="BI422" s="235">
        <f>IF(N422="nulová",J422,0)</f>
        <v>0</v>
      </c>
      <c r="BJ422" s="24" t="s">
        <v>84</v>
      </c>
      <c r="BK422" s="235">
        <f>ROUND(I422*H422,2)</f>
        <v>0</v>
      </c>
      <c r="BL422" s="24" t="s">
        <v>280</v>
      </c>
      <c r="BM422" s="24" t="s">
        <v>2802</v>
      </c>
    </row>
    <row r="423" spans="2:65" s="1" customFormat="1" ht="16.5" customHeight="1">
      <c r="B423" s="47"/>
      <c r="C423" s="261" t="s">
        <v>607</v>
      </c>
      <c r="D423" s="261" t="s">
        <v>347</v>
      </c>
      <c r="E423" s="262" t="s">
        <v>2347</v>
      </c>
      <c r="F423" s="263" t="s">
        <v>2348</v>
      </c>
      <c r="G423" s="264" t="s">
        <v>278</v>
      </c>
      <c r="H423" s="265">
        <v>7</v>
      </c>
      <c r="I423" s="266"/>
      <c r="J423" s="267">
        <f>ROUND(I423*H423,2)</f>
        <v>0</v>
      </c>
      <c r="K423" s="263" t="s">
        <v>279</v>
      </c>
      <c r="L423" s="268"/>
      <c r="M423" s="269" t="s">
        <v>21</v>
      </c>
      <c r="N423" s="270" t="s">
        <v>47</v>
      </c>
      <c r="O423" s="48"/>
      <c r="P423" s="233">
        <f>O423*H423</f>
        <v>0</v>
      </c>
      <c r="Q423" s="233">
        <v>0.04</v>
      </c>
      <c r="R423" s="233">
        <f>Q423*H423</f>
        <v>0.28</v>
      </c>
      <c r="S423" s="233">
        <v>0</v>
      </c>
      <c r="T423" s="234">
        <f>S423*H423</f>
        <v>0</v>
      </c>
      <c r="AR423" s="24" t="s">
        <v>318</v>
      </c>
      <c r="AT423" s="24" t="s">
        <v>347</v>
      </c>
      <c r="AU423" s="24" t="s">
        <v>86</v>
      </c>
      <c r="AY423" s="24" t="s">
        <v>273</v>
      </c>
      <c r="BE423" s="235">
        <f>IF(N423="základní",J423,0)</f>
        <v>0</v>
      </c>
      <c r="BF423" s="235">
        <f>IF(N423="snížená",J423,0)</f>
        <v>0</v>
      </c>
      <c r="BG423" s="235">
        <f>IF(N423="zákl. přenesená",J423,0)</f>
        <v>0</v>
      </c>
      <c r="BH423" s="235">
        <f>IF(N423="sníž. přenesená",J423,0)</f>
        <v>0</v>
      </c>
      <c r="BI423" s="235">
        <f>IF(N423="nulová",J423,0)</f>
        <v>0</v>
      </c>
      <c r="BJ423" s="24" t="s">
        <v>84</v>
      </c>
      <c r="BK423" s="235">
        <f>ROUND(I423*H423,2)</f>
        <v>0</v>
      </c>
      <c r="BL423" s="24" t="s">
        <v>280</v>
      </c>
      <c r="BM423" s="24" t="s">
        <v>2803</v>
      </c>
    </row>
    <row r="424" spans="2:65" s="1" customFormat="1" ht="16.5" customHeight="1">
      <c r="B424" s="47"/>
      <c r="C424" s="261" t="s">
        <v>611</v>
      </c>
      <c r="D424" s="261" t="s">
        <v>347</v>
      </c>
      <c r="E424" s="262" t="s">
        <v>2350</v>
      </c>
      <c r="F424" s="263" t="s">
        <v>2351</v>
      </c>
      <c r="G424" s="264" t="s">
        <v>278</v>
      </c>
      <c r="H424" s="265">
        <v>6</v>
      </c>
      <c r="I424" s="266"/>
      <c r="J424" s="267">
        <f>ROUND(I424*H424,2)</f>
        <v>0</v>
      </c>
      <c r="K424" s="263" t="s">
        <v>279</v>
      </c>
      <c r="L424" s="268"/>
      <c r="M424" s="269" t="s">
        <v>21</v>
      </c>
      <c r="N424" s="270" t="s">
        <v>47</v>
      </c>
      <c r="O424" s="48"/>
      <c r="P424" s="233">
        <f>O424*H424</f>
        <v>0</v>
      </c>
      <c r="Q424" s="233">
        <v>0.054</v>
      </c>
      <c r="R424" s="233">
        <f>Q424*H424</f>
        <v>0.324</v>
      </c>
      <c r="S424" s="233">
        <v>0</v>
      </c>
      <c r="T424" s="234">
        <f>S424*H424</f>
        <v>0</v>
      </c>
      <c r="AR424" s="24" t="s">
        <v>318</v>
      </c>
      <c r="AT424" s="24" t="s">
        <v>347</v>
      </c>
      <c r="AU424" s="24" t="s">
        <v>86</v>
      </c>
      <c r="AY424" s="24" t="s">
        <v>273</v>
      </c>
      <c r="BE424" s="235">
        <f>IF(N424="základní",J424,0)</f>
        <v>0</v>
      </c>
      <c r="BF424" s="235">
        <f>IF(N424="snížená",J424,0)</f>
        <v>0</v>
      </c>
      <c r="BG424" s="235">
        <f>IF(N424="zákl. přenesená",J424,0)</f>
        <v>0</v>
      </c>
      <c r="BH424" s="235">
        <f>IF(N424="sníž. přenesená",J424,0)</f>
        <v>0</v>
      </c>
      <c r="BI424" s="235">
        <f>IF(N424="nulová",J424,0)</f>
        <v>0</v>
      </c>
      <c r="BJ424" s="24" t="s">
        <v>84</v>
      </c>
      <c r="BK424" s="235">
        <f>ROUND(I424*H424,2)</f>
        <v>0</v>
      </c>
      <c r="BL424" s="24" t="s">
        <v>280</v>
      </c>
      <c r="BM424" s="24" t="s">
        <v>2804</v>
      </c>
    </row>
    <row r="425" spans="2:65" s="1" customFormat="1" ht="16.5" customHeight="1">
      <c r="B425" s="47"/>
      <c r="C425" s="261" t="s">
        <v>617</v>
      </c>
      <c r="D425" s="261" t="s">
        <v>347</v>
      </c>
      <c r="E425" s="262" t="s">
        <v>2353</v>
      </c>
      <c r="F425" s="263" t="s">
        <v>2354</v>
      </c>
      <c r="G425" s="264" t="s">
        <v>278</v>
      </c>
      <c r="H425" s="265">
        <v>32</v>
      </c>
      <c r="I425" s="266"/>
      <c r="J425" s="267">
        <f>ROUND(I425*H425,2)</f>
        <v>0</v>
      </c>
      <c r="K425" s="263" t="s">
        <v>279</v>
      </c>
      <c r="L425" s="268"/>
      <c r="M425" s="269" t="s">
        <v>21</v>
      </c>
      <c r="N425" s="270" t="s">
        <v>47</v>
      </c>
      <c r="O425" s="48"/>
      <c r="P425" s="233">
        <f>O425*H425</f>
        <v>0</v>
      </c>
      <c r="Q425" s="233">
        <v>0.068</v>
      </c>
      <c r="R425" s="233">
        <f>Q425*H425</f>
        <v>2.176</v>
      </c>
      <c r="S425" s="233">
        <v>0</v>
      </c>
      <c r="T425" s="234">
        <f>S425*H425</f>
        <v>0</v>
      </c>
      <c r="AR425" s="24" t="s">
        <v>318</v>
      </c>
      <c r="AT425" s="24" t="s">
        <v>347</v>
      </c>
      <c r="AU425" s="24" t="s">
        <v>86</v>
      </c>
      <c r="AY425" s="24" t="s">
        <v>273</v>
      </c>
      <c r="BE425" s="235">
        <f>IF(N425="základní",J425,0)</f>
        <v>0</v>
      </c>
      <c r="BF425" s="235">
        <f>IF(N425="snížená",J425,0)</f>
        <v>0</v>
      </c>
      <c r="BG425" s="235">
        <f>IF(N425="zákl. přenesená",J425,0)</f>
        <v>0</v>
      </c>
      <c r="BH425" s="235">
        <f>IF(N425="sníž. přenesená",J425,0)</f>
        <v>0</v>
      </c>
      <c r="BI425" s="235">
        <f>IF(N425="nulová",J425,0)</f>
        <v>0</v>
      </c>
      <c r="BJ425" s="24" t="s">
        <v>84</v>
      </c>
      <c r="BK425" s="235">
        <f>ROUND(I425*H425,2)</f>
        <v>0</v>
      </c>
      <c r="BL425" s="24" t="s">
        <v>280</v>
      </c>
      <c r="BM425" s="24" t="s">
        <v>2805</v>
      </c>
    </row>
    <row r="426" spans="2:65" s="1" customFormat="1" ht="25.5" customHeight="1">
      <c r="B426" s="47"/>
      <c r="C426" s="224" t="s">
        <v>636</v>
      </c>
      <c r="D426" s="224" t="s">
        <v>275</v>
      </c>
      <c r="E426" s="225" t="s">
        <v>2356</v>
      </c>
      <c r="F426" s="226" t="s">
        <v>2357</v>
      </c>
      <c r="G426" s="227" t="s">
        <v>278</v>
      </c>
      <c r="H426" s="228">
        <v>4</v>
      </c>
      <c r="I426" s="229"/>
      <c r="J426" s="230">
        <f>ROUND(I426*H426,2)</f>
        <v>0</v>
      </c>
      <c r="K426" s="226" t="s">
        <v>279</v>
      </c>
      <c r="L426" s="73"/>
      <c r="M426" s="231" t="s">
        <v>21</v>
      </c>
      <c r="N426" s="232" t="s">
        <v>47</v>
      </c>
      <c r="O426" s="48"/>
      <c r="P426" s="233">
        <f>O426*H426</f>
        <v>0</v>
      </c>
      <c r="Q426" s="233">
        <v>0.0066</v>
      </c>
      <c r="R426" s="233">
        <f>Q426*H426</f>
        <v>0.0264</v>
      </c>
      <c r="S426" s="233">
        <v>0</v>
      </c>
      <c r="T426" s="234">
        <f>S426*H426</f>
        <v>0</v>
      </c>
      <c r="AR426" s="24" t="s">
        <v>280</v>
      </c>
      <c r="AT426" s="24" t="s">
        <v>275</v>
      </c>
      <c r="AU426" s="24" t="s">
        <v>86</v>
      </c>
      <c r="AY426" s="24" t="s">
        <v>273</v>
      </c>
      <c r="BE426" s="235">
        <f>IF(N426="základní",J426,0)</f>
        <v>0</v>
      </c>
      <c r="BF426" s="235">
        <f>IF(N426="snížená",J426,0)</f>
        <v>0</v>
      </c>
      <c r="BG426" s="235">
        <f>IF(N426="zákl. přenesená",J426,0)</f>
        <v>0</v>
      </c>
      <c r="BH426" s="235">
        <f>IF(N426="sníž. přenesená",J426,0)</f>
        <v>0</v>
      </c>
      <c r="BI426" s="235">
        <f>IF(N426="nulová",J426,0)</f>
        <v>0</v>
      </c>
      <c r="BJ426" s="24" t="s">
        <v>84</v>
      </c>
      <c r="BK426" s="235">
        <f>ROUND(I426*H426,2)</f>
        <v>0</v>
      </c>
      <c r="BL426" s="24" t="s">
        <v>280</v>
      </c>
      <c r="BM426" s="24" t="s">
        <v>2806</v>
      </c>
    </row>
    <row r="427" spans="2:47" s="1" customFormat="1" ht="13.5">
      <c r="B427" s="47"/>
      <c r="C427" s="75"/>
      <c r="D427" s="236" t="s">
        <v>282</v>
      </c>
      <c r="E427" s="75"/>
      <c r="F427" s="237" t="s">
        <v>2343</v>
      </c>
      <c r="G427" s="75"/>
      <c r="H427" s="75"/>
      <c r="I427" s="194"/>
      <c r="J427" s="75"/>
      <c r="K427" s="75"/>
      <c r="L427" s="73"/>
      <c r="M427" s="238"/>
      <c r="N427" s="48"/>
      <c r="O427" s="48"/>
      <c r="P427" s="48"/>
      <c r="Q427" s="48"/>
      <c r="R427" s="48"/>
      <c r="S427" s="48"/>
      <c r="T427" s="96"/>
      <c r="AT427" s="24" t="s">
        <v>282</v>
      </c>
      <c r="AU427" s="24" t="s">
        <v>86</v>
      </c>
    </row>
    <row r="428" spans="2:51" s="11" customFormat="1" ht="13.5">
      <c r="B428" s="239"/>
      <c r="C428" s="240"/>
      <c r="D428" s="236" t="s">
        <v>304</v>
      </c>
      <c r="E428" s="241" t="s">
        <v>21</v>
      </c>
      <c r="F428" s="242" t="s">
        <v>2807</v>
      </c>
      <c r="G428" s="240"/>
      <c r="H428" s="243">
        <v>2</v>
      </c>
      <c r="I428" s="244"/>
      <c r="J428" s="240"/>
      <c r="K428" s="240"/>
      <c r="L428" s="245"/>
      <c r="M428" s="246"/>
      <c r="N428" s="247"/>
      <c r="O428" s="247"/>
      <c r="P428" s="247"/>
      <c r="Q428" s="247"/>
      <c r="R428" s="247"/>
      <c r="S428" s="247"/>
      <c r="T428" s="248"/>
      <c r="AT428" s="249" t="s">
        <v>304</v>
      </c>
      <c r="AU428" s="249" t="s">
        <v>86</v>
      </c>
      <c r="AV428" s="11" t="s">
        <v>86</v>
      </c>
      <c r="AW428" s="11" t="s">
        <v>40</v>
      </c>
      <c r="AX428" s="11" t="s">
        <v>76</v>
      </c>
      <c r="AY428" s="249" t="s">
        <v>273</v>
      </c>
    </row>
    <row r="429" spans="2:51" s="11" customFormat="1" ht="13.5">
      <c r="B429" s="239"/>
      <c r="C429" s="240"/>
      <c r="D429" s="236" t="s">
        <v>304</v>
      </c>
      <c r="E429" s="241" t="s">
        <v>21</v>
      </c>
      <c r="F429" s="242" t="s">
        <v>2808</v>
      </c>
      <c r="G429" s="240"/>
      <c r="H429" s="243">
        <v>2</v>
      </c>
      <c r="I429" s="244"/>
      <c r="J429" s="240"/>
      <c r="K429" s="240"/>
      <c r="L429" s="245"/>
      <c r="M429" s="246"/>
      <c r="N429" s="247"/>
      <c r="O429" s="247"/>
      <c r="P429" s="247"/>
      <c r="Q429" s="247"/>
      <c r="R429" s="247"/>
      <c r="S429" s="247"/>
      <c r="T429" s="248"/>
      <c r="AT429" s="249" t="s">
        <v>304</v>
      </c>
      <c r="AU429" s="249" t="s">
        <v>86</v>
      </c>
      <c r="AV429" s="11" t="s">
        <v>86</v>
      </c>
      <c r="AW429" s="11" t="s">
        <v>40</v>
      </c>
      <c r="AX429" s="11" t="s">
        <v>76</v>
      </c>
      <c r="AY429" s="249" t="s">
        <v>273</v>
      </c>
    </row>
    <row r="430" spans="2:51" s="12" customFormat="1" ht="13.5">
      <c r="B430" s="250"/>
      <c r="C430" s="251"/>
      <c r="D430" s="236" t="s">
        <v>304</v>
      </c>
      <c r="E430" s="252" t="s">
        <v>21</v>
      </c>
      <c r="F430" s="253" t="s">
        <v>338</v>
      </c>
      <c r="G430" s="251"/>
      <c r="H430" s="254">
        <v>4</v>
      </c>
      <c r="I430" s="255"/>
      <c r="J430" s="251"/>
      <c r="K430" s="251"/>
      <c r="L430" s="256"/>
      <c r="M430" s="257"/>
      <c r="N430" s="258"/>
      <c r="O430" s="258"/>
      <c r="P430" s="258"/>
      <c r="Q430" s="258"/>
      <c r="R430" s="258"/>
      <c r="S430" s="258"/>
      <c r="T430" s="259"/>
      <c r="AT430" s="260" t="s">
        <v>304</v>
      </c>
      <c r="AU430" s="260" t="s">
        <v>86</v>
      </c>
      <c r="AV430" s="12" t="s">
        <v>280</v>
      </c>
      <c r="AW430" s="12" t="s">
        <v>40</v>
      </c>
      <c r="AX430" s="12" t="s">
        <v>84</v>
      </c>
      <c r="AY430" s="260" t="s">
        <v>273</v>
      </c>
    </row>
    <row r="431" spans="2:65" s="1" customFormat="1" ht="16.5" customHeight="1">
      <c r="B431" s="47"/>
      <c r="C431" s="261" t="s">
        <v>650</v>
      </c>
      <c r="D431" s="261" t="s">
        <v>347</v>
      </c>
      <c r="E431" s="262" t="s">
        <v>2359</v>
      </c>
      <c r="F431" s="263" t="s">
        <v>2360</v>
      </c>
      <c r="G431" s="264" t="s">
        <v>278</v>
      </c>
      <c r="H431" s="265">
        <v>4</v>
      </c>
      <c r="I431" s="266"/>
      <c r="J431" s="267">
        <f>ROUND(I431*H431,2)</f>
        <v>0</v>
      </c>
      <c r="K431" s="263" t="s">
        <v>21</v>
      </c>
      <c r="L431" s="268"/>
      <c r="M431" s="269" t="s">
        <v>21</v>
      </c>
      <c r="N431" s="270" t="s">
        <v>47</v>
      </c>
      <c r="O431" s="48"/>
      <c r="P431" s="233">
        <f>O431*H431</f>
        <v>0</v>
      </c>
      <c r="Q431" s="233">
        <v>0.081</v>
      </c>
      <c r="R431" s="233">
        <f>Q431*H431</f>
        <v>0.324</v>
      </c>
      <c r="S431" s="233">
        <v>0</v>
      </c>
      <c r="T431" s="234">
        <f>S431*H431</f>
        <v>0</v>
      </c>
      <c r="AR431" s="24" t="s">
        <v>318</v>
      </c>
      <c r="AT431" s="24" t="s">
        <v>347</v>
      </c>
      <c r="AU431" s="24" t="s">
        <v>86</v>
      </c>
      <c r="AY431" s="24" t="s">
        <v>273</v>
      </c>
      <c r="BE431" s="235">
        <f>IF(N431="základní",J431,0)</f>
        <v>0</v>
      </c>
      <c r="BF431" s="235">
        <f>IF(N431="snížená",J431,0)</f>
        <v>0</v>
      </c>
      <c r="BG431" s="235">
        <f>IF(N431="zákl. přenesená",J431,0)</f>
        <v>0</v>
      </c>
      <c r="BH431" s="235">
        <f>IF(N431="sníž. přenesená",J431,0)</f>
        <v>0</v>
      </c>
      <c r="BI431" s="235">
        <f>IF(N431="nulová",J431,0)</f>
        <v>0</v>
      </c>
      <c r="BJ431" s="24" t="s">
        <v>84</v>
      </c>
      <c r="BK431" s="235">
        <f>ROUND(I431*H431,2)</f>
        <v>0</v>
      </c>
      <c r="BL431" s="24" t="s">
        <v>280</v>
      </c>
      <c r="BM431" s="24" t="s">
        <v>2809</v>
      </c>
    </row>
    <row r="432" spans="2:65" s="1" customFormat="1" ht="25.5" customHeight="1">
      <c r="B432" s="47"/>
      <c r="C432" s="224" t="s">
        <v>654</v>
      </c>
      <c r="D432" s="224" t="s">
        <v>275</v>
      </c>
      <c r="E432" s="225" t="s">
        <v>2810</v>
      </c>
      <c r="F432" s="226" t="s">
        <v>2811</v>
      </c>
      <c r="G432" s="227" t="s">
        <v>314</v>
      </c>
      <c r="H432" s="228">
        <v>7.68</v>
      </c>
      <c r="I432" s="229"/>
      <c r="J432" s="230">
        <f>ROUND(I432*H432,2)</f>
        <v>0</v>
      </c>
      <c r="K432" s="226" t="s">
        <v>279</v>
      </c>
      <c r="L432" s="73"/>
      <c r="M432" s="231" t="s">
        <v>21</v>
      </c>
      <c r="N432" s="232" t="s">
        <v>47</v>
      </c>
      <c r="O432" s="48"/>
      <c r="P432" s="233">
        <f>O432*H432</f>
        <v>0</v>
      </c>
      <c r="Q432" s="233">
        <v>0</v>
      </c>
      <c r="R432" s="233">
        <f>Q432*H432</f>
        <v>0</v>
      </c>
      <c r="S432" s="233">
        <v>0</v>
      </c>
      <c r="T432" s="234">
        <f>S432*H432</f>
        <v>0</v>
      </c>
      <c r="AR432" s="24" t="s">
        <v>280</v>
      </c>
      <c r="AT432" s="24" t="s">
        <v>275</v>
      </c>
      <c r="AU432" s="24" t="s">
        <v>86</v>
      </c>
      <c r="AY432" s="24" t="s">
        <v>273</v>
      </c>
      <c r="BE432" s="235">
        <f>IF(N432="základní",J432,0)</f>
        <v>0</v>
      </c>
      <c r="BF432" s="235">
        <f>IF(N432="snížená",J432,0)</f>
        <v>0</v>
      </c>
      <c r="BG432" s="235">
        <f>IF(N432="zákl. přenesená",J432,0)</f>
        <v>0</v>
      </c>
      <c r="BH432" s="235">
        <f>IF(N432="sníž. přenesená",J432,0)</f>
        <v>0</v>
      </c>
      <c r="BI432" s="235">
        <f>IF(N432="nulová",J432,0)</f>
        <v>0</v>
      </c>
      <c r="BJ432" s="24" t="s">
        <v>84</v>
      </c>
      <c r="BK432" s="235">
        <f>ROUND(I432*H432,2)</f>
        <v>0</v>
      </c>
      <c r="BL432" s="24" t="s">
        <v>280</v>
      </c>
      <c r="BM432" s="24" t="s">
        <v>2812</v>
      </c>
    </row>
    <row r="433" spans="2:47" s="1" customFormat="1" ht="13.5">
      <c r="B433" s="47"/>
      <c r="C433" s="75"/>
      <c r="D433" s="236" t="s">
        <v>282</v>
      </c>
      <c r="E433" s="75"/>
      <c r="F433" s="237" t="s">
        <v>2813</v>
      </c>
      <c r="G433" s="75"/>
      <c r="H433" s="75"/>
      <c r="I433" s="194"/>
      <c r="J433" s="75"/>
      <c r="K433" s="75"/>
      <c r="L433" s="73"/>
      <c r="M433" s="238"/>
      <c r="N433" s="48"/>
      <c r="O433" s="48"/>
      <c r="P433" s="48"/>
      <c r="Q433" s="48"/>
      <c r="R433" s="48"/>
      <c r="S433" s="48"/>
      <c r="T433" s="96"/>
      <c r="AT433" s="24" t="s">
        <v>282</v>
      </c>
      <c r="AU433" s="24" t="s">
        <v>86</v>
      </c>
    </row>
    <row r="434" spans="2:47" s="1" customFormat="1" ht="13.5">
      <c r="B434" s="47"/>
      <c r="C434" s="75"/>
      <c r="D434" s="236" t="s">
        <v>352</v>
      </c>
      <c r="E434" s="75"/>
      <c r="F434" s="237" t="s">
        <v>2814</v>
      </c>
      <c r="G434" s="75"/>
      <c r="H434" s="75"/>
      <c r="I434" s="194"/>
      <c r="J434" s="75"/>
      <c r="K434" s="75"/>
      <c r="L434" s="73"/>
      <c r="M434" s="238"/>
      <c r="N434" s="48"/>
      <c r="O434" s="48"/>
      <c r="P434" s="48"/>
      <c r="Q434" s="48"/>
      <c r="R434" s="48"/>
      <c r="S434" s="48"/>
      <c r="T434" s="96"/>
      <c r="AT434" s="24" t="s">
        <v>352</v>
      </c>
      <c r="AU434" s="24" t="s">
        <v>86</v>
      </c>
    </row>
    <row r="435" spans="2:51" s="11" customFormat="1" ht="13.5">
      <c r="B435" s="239"/>
      <c r="C435" s="240"/>
      <c r="D435" s="236" t="s">
        <v>304</v>
      </c>
      <c r="E435" s="241" t="s">
        <v>21</v>
      </c>
      <c r="F435" s="242" t="s">
        <v>2815</v>
      </c>
      <c r="G435" s="240"/>
      <c r="H435" s="243">
        <v>1.152</v>
      </c>
      <c r="I435" s="244"/>
      <c r="J435" s="240"/>
      <c r="K435" s="240"/>
      <c r="L435" s="245"/>
      <c r="M435" s="246"/>
      <c r="N435" s="247"/>
      <c r="O435" s="247"/>
      <c r="P435" s="247"/>
      <c r="Q435" s="247"/>
      <c r="R435" s="247"/>
      <c r="S435" s="247"/>
      <c r="T435" s="248"/>
      <c r="AT435" s="249" t="s">
        <v>304</v>
      </c>
      <c r="AU435" s="249" t="s">
        <v>86</v>
      </c>
      <c r="AV435" s="11" t="s">
        <v>86</v>
      </c>
      <c r="AW435" s="11" t="s">
        <v>40</v>
      </c>
      <c r="AX435" s="11" t="s">
        <v>76</v>
      </c>
      <c r="AY435" s="249" t="s">
        <v>273</v>
      </c>
    </row>
    <row r="436" spans="2:51" s="11" customFormat="1" ht="13.5">
      <c r="B436" s="239"/>
      <c r="C436" s="240"/>
      <c r="D436" s="236" t="s">
        <v>304</v>
      </c>
      <c r="E436" s="241" t="s">
        <v>21</v>
      </c>
      <c r="F436" s="242" t="s">
        <v>2816</v>
      </c>
      <c r="G436" s="240"/>
      <c r="H436" s="243">
        <v>1.152</v>
      </c>
      <c r="I436" s="244"/>
      <c r="J436" s="240"/>
      <c r="K436" s="240"/>
      <c r="L436" s="245"/>
      <c r="M436" s="246"/>
      <c r="N436" s="247"/>
      <c r="O436" s="247"/>
      <c r="P436" s="247"/>
      <c r="Q436" s="247"/>
      <c r="R436" s="247"/>
      <c r="S436" s="247"/>
      <c r="T436" s="248"/>
      <c r="AT436" s="249" t="s">
        <v>304</v>
      </c>
      <c r="AU436" s="249" t="s">
        <v>86</v>
      </c>
      <c r="AV436" s="11" t="s">
        <v>86</v>
      </c>
      <c r="AW436" s="11" t="s">
        <v>40</v>
      </c>
      <c r="AX436" s="11" t="s">
        <v>76</v>
      </c>
      <c r="AY436" s="249" t="s">
        <v>273</v>
      </c>
    </row>
    <row r="437" spans="2:51" s="11" customFormat="1" ht="13.5">
      <c r="B437" s="239"/>
      <c r="C437" s="240"/>
      <c r="D437" s="236" t="s">
        <v>304</v>
      </c>
      <c r="E437" s="241" t="s">
        <v>21</v>
      </c>
      <c r="F437" s="242" t="s">
        <v>2817</v>
      </c>
      <c r="G437" s="240"/>
      <c r="H437" s="243">
        <v>4.224</v>
      </c>
      <c r="I437" s="244"/>
      <c r="J437" s="240"/>
      <c r="K437" s="240"/>
      <c r="L437" s="245"/>
      <c r="M437" s="246"/>
      <c r="N437" s="247"/>
      <c r="O437" s="247"/>
      <c r="P437" s="247"/>
      <c r="Q437" s="247"/>
      <c r="R437" s="247"/>
      <c r="S437" s="247"/>
      <c r="T437" s="248"/>
      <c r="AT437" s="249" t="s">
        <v>304</v>
      </c>
      <c r="AU437" s="249" t="s">
        <v>86</v>
      </c>
      <c r="AV437" s="11" t="s">
        <v>86</v>
      </c>
      <c r="AW437" s="11" t="s">
        <v>40</v>
      </c>
      <c r="AX437" s="11" t="s">
        <v>76</v>
      </c>
      <c r="AY437" s="249" t="s">
        <v>273</v>
      </c>
    </row>
    <row r="438" spans="2:51" s="11" customFormat="1" ht="13.5">
      <c r="B438" s="239"/>
      <c r="C438" s="240"/>
      <c r="D438" s="236" t="s">
        <v>304</v>
      </c>
      <c r="E438" s="241" t="s">
        <v>21</v>
      </c>
      <c r="F438" s="242" t="s">
        <v>2818</v>
      </c>
      <c r="G438" s="240"/>
      <c r="H438" s="243">
        <v>0.768</v>
      </c>
      <c r="I438" s="244"/>
      <c r="J438" s="240"/>
      <c r="K438" s="240"/>
      <c r="L438" s="245"/>
      <c r="M438" s="246"/>
      <c r="N438" s="247"/>
      <c r="O438" s="247"/>
      <c r="P438" s="247"/>
      <c r="Q438" s="247"/>
      <c r="R438" s="247"/>
      <c r="S438" s="247"/>
      <c r="T438" s="248"/>
      <c r="AT438" s="249" t="s">
        <v>304</v>
      </c>
      <c r="AU438" s="249" t="s">
        <v>86</v>
      </c>
      <c r="AV438" s="11" t="s">
        <v>86</v>
      </c>
      <c r="AW438" s="11" t="s">
        <v>40</v>
      </c>
      <c r="AX438" s="11" t="s">
        <v>76</v>
      </c>
      <c r="AY438" s="249" t="s">
        <v>273</v>
      </c>
    </row>
    <row r="439" spans="2:51" s="11" customFormat="1" ht="13.5">
      <c r="B439" s="239"/>
      <c r="C439" s="240"/>
      <c r="D439" s="236" t="s">
        <v>304</v>
      </c>
      <c r="E439" s="241" t="s">
        <v>21</v>
      </c>
      <c r="F439" s="242" t="s">
        <v>2819</v>
      </c>
      <c r="G439" s="240"/>
      <c r="H439" s="243">
        <v>0.384</v>
      </c>
      <c r="I439" s="244"/>
      <c r="J439" s="240"/>
      <c r="K439" s="240"/>
      <c r="L439" s="245"/>
      <c r="M439" s="246"/>
      <c r="N439" s="247"/>
      <c r="O439" s="247"/>
      <c r="P439" s="247"/>
      <c r="Q439" s="247"/>
      <c r="R439" s="247"/>
      <c r="S439" s="247"/>
      <c r="T439" s="248"/>
      <c r="AT439" s="249" t="s">
        <v>304</v>
      </c>
      <c r="AU439" s="249" t="s">
        <v>86</v>
      </c>
      <c r="AV439" s="11" t="s">
        <v>86</v>
      </c>
      <c r="AW439" s="11" t="s">
        <v>40</v>
      </c>
      <c r="AX439" s="11" t="s">
        <v>76</v>
      </c>
      <c r="AY439" s="249" t="s">
        <v>273</v>
      </c>
    </row>
    <row r="440" spans="2:51" s="12" customFormat="1" ht="13.5">
      <c r="B440" s="250"/>
      <c r="C440" s="251"/>
      <c r="D440" s="236" t="s">
        <v>304</v>
      </c>
      <c r="E440" s="252" t="s">
        <v>21</v>
      </c>
      <c r="F440" s="253" t="s">
        <v>338</v>
      </c>
      <c r="G440" s="251"/>
      <c r="H440" s="254">
        <v>7.68</v>
      </c>
      <c r="I440" s="255"/>
      <c r="J440" s="251"/>
      <c r="K440" s="251"/>
      <c r="L440" s="256"/>
      <c r="M440" s="257"/>
      <c r="N440" s="258"/>
      <c r="O440" s="258"/>
      <c r="P440" s="258"/>
      <c r="Q440" s="258"/>
      <c r="R440" s="258"/>
      <c r="S440" s="258"/>
      <c r="T440" s="259"/>
      <c r="AT440" s="260" t="s">
        <v>304</v>
      </c>
      <c r="AU440" s="260" t="s">
        <v>86</v>
      </c>
      <c r="AV440" s="12" t="s">
        <v>280</v>
      </c>
      <c r="AW440" s="12" t="s">
        <v>40</v>
      </c>
      <c r="AX440" s="12" t="s">
        <v>84</v>
      </c>
      <c r="AY440" s="260" t="s">
        <v>273</v>
      </c>
    </row>
    <row r="441" spans="2:65" s="1" customFormat="1" ht="25.5" customHeight="1">
      <c r="B441" s="47"/>
      <c r="C441" s="224" t="s">
        <v>659</v>
      </c>
      <c r="D441" s="224" t="s">
        <v>275</v>
      </c>
      <c r="E441" s="225" t="s">
        <v>2820</v>
      </c>
      <c r="F441" s="226" t="s">
        <v>2821</v>
      </c>
      <c r="G441" s="227" t="s">
        <v>295</v>
      </c>
      <c r="H441" s="228">
        <v>19.2</v>
      </c>
      <c r="I441" s="229"/>
      <c r="J441" s="230">
        <f>ROUND(I441*H441,2)</f>
        <v>0</v>
      </c>
      <c r="K441" s="226" t="s">
        <v>279</v>
      </c>
      <c r="L441" s="73"/>
      <c r="M441" s="231" t="s">
        <v>21</v>
      </c>
      <c r="N441" s="232" t="s">
        <v>47</v>
      </c>
      <c r="O441" s="48"/>
      <c r="P441" s="233">
        <f>O441*H441</f>
        <v>0</v>
      </c>
      <c r="Q441" s="233">
        <v>0.00632</v>
      </c>
      <c r="R441" s="233">
        <f>Q441*H441</f>
        <v>0.121344</v>
      </c>
      <c r="S441" s="233">
        <v>0</v>
      </c>
      <c r="T441" s="234">
        <f>S441*H441</f>
        <v>0</v>
      </c>
      <c r="AR441" s="24" t="s">
        <v>280</v>
      </c>
      <c r="AT441" s="24" t="s">
        <v>275</v>
      </c>
      <c r="AU441" s="24" t="s">
        <v>86</v>
      </c>
      <c r="AY441" s="24" t="s">
        <v>273</v>
      </c>
      <c r="BE441" s="235">
        <f>IF(N441="základní",J441,0)</f>
        <v>0</v>
      </c>
      <c r="BF441" s="235">
        <f>IF(N441="snížená",J441,0)</f>
        <v>0</v>
      </c>
      <c r="BG441" s="235">
        <f>IF(N441="zákl. přenesená",J441,0)</f>
        <v>0</v>
      </c>
      <c r="BH441" s="235">
        <f>IF(N441="sníž. přenesená",J441,0)</f>
        <v>0</v>
      </c>
      <c r="BI441" s="235">
        <f>IF(N441="nulová",J441,0)</f>
        <v>0</v>
      </c>
      <c r="BJ441" s="24" t="s">
        <v>84</v>
      </c>
      <c r="BK441" s="235">
        <f>ROUND(I441*H441,2)</f>
        <v>0</v>
      </c>
      <c r="BL441" s="24" t="s">
        <v>280</v>
      </c>
      <c r="BM441" s="24" t="s">
        <v>2822</v>
      </c>
    </row>
    <row r="442" spans="2:51" s="11" customFormat="1" ht="13.5">
      <c r="B442" s="239"/>
      <c r="C442" s="240"/>
      <c r="D442" s="236" t="s">
        <v>304</v>
      </c>
      <c r="E442" s="241" t="s">
        <v>21</v>
      </c>
      <c r="F442" s="242" t="s">
        <v>2823</v>
      </c>
      <c r="G442" s="240"/>
      <c r="H442" s="243">
        <v>2.88</v>
      </c>
      <c r="I442" s="244"/>
      <c r="J442" s="240"/>
      <c r="K442" s="240"/>
      <c r="L442" s="245"/>
      <c r="M442" s="246"/>
      <c r="N442" s="247"/>
      <c r="O442" s="247"/>
      <c r="P442" s="247"/>
      <c r="Q442" s="247"/>
      <c r="R442" s="247"/>
      <c r="S442" s="247"/>
      <c r="T442" s="248"/>
      <c r="AT442" s="249" t="s">
        <v>304</v>
      </c>
      <c r="AU442" s="249" t="s">
        <v>86</v>
      </c>
      <c r="AV442" s="11" t="s">
        <v>86</v>
      </c>
      <c r="AW442" s="11" t="s">
        <v>40</v>
      </c>
      <c r="AX442" s="11" t="s">
        <v>76</v>
      </c>
      <c r="AY442" s="249" t="s">
        <v>273</v>
      </c>
    </row>
    <row r="443" spans="2:51" s="11" customFormat="1" ht="13.5">
      <c r="B443" s="239"/>
      <c r="C443" s="240"/>
      <c r="D443" s="236" t="s">
        <v>304</v>
      </c>
      <c r="E443" s="241" t="s">
        <v>21</v>
      </c>
      <c r="F443" s="242" t="s">
        <v>2824</v>
      </c>
      <c r="G443" s="240"/>
      <c r="H443" s="243">
        <v>2.88</v>
      </c>
      <c r="I443" s="244"/>
      <c r="J443" s="240"/>
      <c r="K443" s="240"/>
      <c r="L443" s="245"/>
      <c r="M443" s="246"/>
      <c r="N443" s="247"/>
      <c r="O443" s="247"/>
      <c r="P443" s="247"/>
      <c r="Q443" s="247"/>
      <c r="R443" s="247"/>
      <c r="S443" s="247"/>
      <c r="T443" s="248"/>
      <c r="AT443" s="249" t="s">
        <v>304</v>
      </c>
      <c r="AU443" s="249" t="s">
        <v>86</v>
      </c>
      <c r="AV443" s="11" t="s">
        <v>86</v>
      </c>
      <c r="AW443" s="11" t="s">
        <v>40</v>
      </c>
      <c r="AX443" s="11" t="s">
        <v>76</v>
      </c>
      <c r="AY443" s="249" t="s">
        <v>273</v>
      </c>
    </row>
    <row r="444" spans="2:51" s="11" customFormat="1" ht="13.5">
      <c r="B444" s="239"/>
      <c r="C444" s="240"/>
      <c r="D444" s="236" t="s">
        <v>304</v>
      </c>
      <c r="E444" s="241" t="s">
        <v>21</v>
      </c>
      <c r="F444" s="242" t="s">
        <v>2825</v>
      </c>
      <c r="G444" s="240"/>
      <c r="H444" s="243">
        <v>10.56</v>
      </c>
      <c r="I444" s="244"/>
      <c r="J444" s="240"/>
      <c r="K444" s="240"/>
      <c r="L444" s="245"/>
      <c r="M444" s="246"/>
      <c r="N444" s="247"/>
      <c r="O444" s="247"/>
      <c r="P444" s="247"/>
      <c r="Q444" s="247"/>
      <c r="R444" s="247"/>
      <c r="S444" s="247"/>
      <c r="T444" s="248"/>
      <c r="AT444" s="249" t="s">
        <v>304</v>
      </c>
      <c r="AU444" s="249" t="s">
        <v>86</v>
      </c>
      <c r="AV444" s="11" t="s">
        <v>86</v>
      </c>
      <c r="AW444" s="11" t="s">
        <v>40</v>
      </c>
      <c r="AX444" s="11" t="s">
        <v>76</v>
      </c>
      <c r="AY444" s="249" t="s">
        <v>273</v>
      </c>
    </row>
    <row r="445" spans="2:51" s="11" customFormat="1" ht="13.5">
      <c r="B445" s="239"/>
      <c r="C445" s="240"/>
      <c r="D445" s="236" t="s">
        <v>304</v>
      </c>
      <c r="E445" s="241" t="s">
        <v>21</v>
      </c>
      <c r="F445" s="242" t="s">
        <v>2826</v>
      </c>
      <c r="G445" s="240"/>
      <c r="H445" s="243">
        <v>1.92</v>
      </c>
      <c r="I445" s="244"/>
      <c r="J445" s="240"/>
      <c r="K445" s="240"/>
      <c r="L445" s="245"/>
      <c r="M445" s="246"/>
      <c r="N445" s="247"/>
      <c r="O445" s="247"/>
      <c r="P445" s="247"/>
      <c r="Q445" s="247"/>
      <c r="R445" s="247"/>
      <c r="S445" s="247"/>
      <c r="T445" s="248"/>
      <c r="AT445" s="249" t="s">
        <v>304</v>
      </c>
      <c r="AU445" s="249" t="s">
        <v>86</v>
      </c>
      <c r="AV445" s="11" t="s">
        <v>86</v>
      </c>
      <c r="AW445" s="11" t="s">
        <v>40</v>
      </c>
      <c r="AX445" s="11" t="s">
        <v>76</v>
      </c>
      <c r="AY445" s="249" t="s">
        <v>273</v>
      </c>
    </row>
    <row r="446" spans="2:51" s="11" customFormat="1" ht="13.5">
      <c r="B446" s="239"/>
      <c r="C446" s="240"/>
      <c r="D446" s="236" t="s">
        <v>304</v>
      </c>
      <c r="E446" s="241" t="s">
        <v>21</v>
      </c>
      <c r="F446" s="242" t="s">
        <v>2827</v>
      </c>
      <c r="G446" s="240"/>
      <c r="H446" s="243">
        <v>0.96</v>
      </c>
      <c r="I446" s="244"/>
      <c r="J446" s="240"/>
      <c r="K446" s="240"/>
      <c r="L446" s="245"/>
      <c r="M446" s="246"/>
      <c r="N446" s="247"/>
      <c r="O446" s="247"/>
      <c r="P446" s="247"/>
      <c r="Q446" s="247"/>
      <c r="R446" s="247"/>
      <c r="S446" s="247"/>
      <c r="T446" s="248"/>
      <c r="AT446" s="249" t="s">
        <v>304</v>
      </c>
      <c r="AU446" s="249" t="s">
        <v>86</v>
      </c>
      <c r="AV446" s="11" t="s">
        <v>86</v>
      </c>
      <c r="AW446" s="11" t="s">
        <v>40</v>
      </c>
      <c r="AX446" s="11" t="s">
        <v>76</v>
      </c>
      <c r="AY446" s="249" t="s">
        <v>273</v>
      </c>
    </row>
    <row r="447" spans="2:51" s="12" customFormat="1" ht="13.5">
      <c r="B447" s="250"/>
      <c r="C447" s="251"/>
      <c r="D447" s="236" t="s">
        <v>304</v>
      </c>
      <c r="E447" s="252" t="s">
        <v>21</v>
      </c>
      <c r="F447" s="253" t="s">
        <v>338</v>
      </c>
      <c r="G447" s="251"/>
      <c r="H447" s="254">
        <v>19.2</v>
      </c>
      <c r="I447" s="255"/>
      <c r="J447" s="251"/>
      <c r="K447" s="251"/>
      <c r="L447" s="256"/>
      <c r="M447" s="257"/>
      <c r="N447" s="258"/>
      <c r="O447" s="258"/>
      <c r="P447" s="258"/>
      <c r="Q447" s="258"/>
      <c r="R447" s="258"/>
      <c r="S447" s="258"/>
      <c r="T447" s="259"/>
      <c r="AT447" s="260" t="s">
        <v>304</v>
      </c>
      <c r="AU447" s="260" t="s">
        <v>86</v>
      </c>
      <c r="AV447" s="12" t="s">
        <v>280</v>
      </c>
      <c r="AW447" s="12" t="s">
        <v>40</v>
      </c>
      <c r="AX447" s="12" t="s">
        <v>84</v>
      </c>
      <c r="AY447" s="260" t="s">
        <v>273</v>
      </c>
    </row>
    <row r="448" spans="2:63" s="10" customFormat="1" ht="29.85" customHeight="1">
      <c r="B448" s="208"/>
      <c r="C448" s="209"/>
      <c r="D448" s="210" t="s">
        <v>75</v>
      </c>
      <c r="E448" s="222" t="s">
        <v>298</v>
      </c>
      <c r="F448" s="222" t="s">
        <v>2372</v>
      </c>
      <c r="G448" s="209"/>
      <c r="H448" s="209"/>
      <c r="I448" s="212"/>
      <c r="J448" s="223">
        <f>BK448</f>
        <v>0</v>
      </c>
      <c r="K448" s="209"/>
      <c r="L448" s="214"/>
      <c r="M448" s="215"/>
      <c r="N448" s="216"/>
      <c r="O448" s="216"/>
      <c r="P448" s="217">
        <f>SUM(P449:P497)</f>
        <v>0</v>
      </c>
      <c r="Q448" s="216"/>
      <c r="R448" s="217">
        <f>SUM(R449:R497)</f>
        <v>266.2234485</v>
      </c>
      <c r="S448" s="216"/>
      <c r="T448" s="218">
        <f>SUM(T449:T497)</f>
        <v>0</v>
      </c>
      <c r="AR448" s="219" t="s">
        <v>84</v>
      </c>
      <c r="AT448" s="220" t="s">
        <v>75</v>
      </c>
      <c r="AU448" s="220" t="s">
        <v>84</v>
      </c>
      <c r="AY448" s="219" t="s">
        <v>273</v>
      </c>
      <c r="BK448" s="221">
        <f>SUM(BK449:BK497)</f>
        <v>0</v>
      </c>
    </row>
    <row r="449" spans="2:65" s="1" customFormat="1" ht="25.5" customHeight="1">
      <c r="B449" s="47"/>
      <c r="C449" s="224" t="s">
        <v>663</v>
      </c>
      <c r="D449" s="224" t="s">
        <v>275</v>
      </c>
      <c r="E449" s="225" t="s">
        <v>2373</v>
      </c>
      <c r="F449" s="226" t="s">
        <v>2374</v>
      </c>
      <c r="G449" s="227" t="s">
        <v>295</v>
      </c>
      <c r="H449" s="228">
        <v>308.6</v>
      </c>
      <c r="I449" s="229"/>
      <c r="J449" s="230">
        <f>ROUND(I449*H449,2)</f>
        <v>0</v>
      </c>
      <c r="K449" s="226" t="s">
        <v>279</v>
      </c>
      <c r="L449" s="73"/>
      <c r="M449" s="231" t="s">
        <v>21</v>
      </c>
      <c r="N449" s="232" t="s">
        <v>47</v>
      </c>
      <c r="O449" s="48"/>
      <c r="P449" s="233">
        <f>O449*H449</f>
        <v>0</v>
      </c>
      <c r="Q449" s="233">
        <v>0.3708</v>
      </c>
      <c r="R449" s="233">
        <f>Q449*H449</f>
        <v>114.42888000000002</v>
      </c>
      <c r="S449" s="233">
        <v>0</v>
      </c>
      <c r="T449" s="234">
        <f>S449*H449</f>
        <v>0</v>
      </c>
      <c r="AR449" s="24" t="s">
        <v>280</v>
      </c>
      <c r="AT449" s="24" t="s">
        <v>275</v>
      </c>
      <c r="AU449" s="24" t="s">
        <v>86</v>
      </c>
      <c r="AY449" s="24" t="s">
        <v>273</v>
      </c>
      <c r="BE449" s="235">
        <f>IF(N449="základní",J449,0)</f>
        <v>0</v>
      </c>
      <c r="BF449" s="235">
        <f>IF(N449="snížená",J449,0)</f>
        <v>0</v>
      </c>
      <c r="BG449" s="235">
        <f>IF(N449="zákl. přenesená",J449,0)</f>
        <v>0</v>
      </c>
      <c r="BH449" s="235">
        <f>IF(N449="sníž. přenesená",J449,0)</f>
        <v>0</v>
      </c>
      <c r="BI449" s="235">
        <f>IF(N449="nulová",J449,0)</f>
        <v>0</v>
      </c>
      <c r="BJ449" s="24" t="s">
        <v>84</v>
      </c>
      <c r="BK449" s="235">
        <f>ROUND(I449*H449,2)</f>
        <v>0</v>
      </c>
      <c r="BL449" s="24" t="s">
        <v>280</v>
      </c>
      <c r="BM449" s="24" t="s">
        <v>2828</v>
      </c>
    </row>
    <row r="450" spans="2:47" s="1" customFormat="1" ht="13.5">
      <c r="B450" s="47"/>
      <c r="C450" s="75"/>
      <c r="D450" s="236" t="s">
        <v>282</v>
      </c>
      <c r="E450" s="75"/>
      <c r="F450" s="237" t="s">
        <v>2376</v>
      </c>
      <c r="G450" s="75"/>
      <c r="H450" s="75"/>
      <c r="I450" s="194"/>
      <c r="J450" s="75"/>
      <c r="K450" s="75"/>
      <c r="L450" s="73"/>
      <c r="M450" s="238"/>
      <c r="N450" s="48"/>
      <c r="O450" s="48"/>
      <c r="P450" s="48"/>
      <c r="Q450" s="48"/>
      <c r="R450" s="48"/>
      <c r="S450" s="48"/>
      <c r="T450" s="96"/>
      <c r="AT450" s="24" t="s">
        <v>282</v>
      </c>
      <c r="AU450" s="24" t="s">
        <v>86</v>
      </c>
    </row>
    <row r="451" spans="2:51" s="11" customFormat="1" ht="13.5">
      <c r="B451" s="239"/>
      <c r="C451" s="240"/>
      <c r="D451" s="236" t="s">
        <v>304</v>
      </c>
      <c r="E451" s="241" t="s">
        <v>21</v>
      </c>
      <c r="F451" s="242" t="s">
        <v>2829</v>
      </c>
      <c r="G451" s="240"/>
      <c r="H451" s="243">
        <v>22</v>
      </c>
      <c r="I451" s="244"/>
      <c r="J451" s="240"/>
      <c r="K451" s="240"/>
      <c r="L451" s="245"/>
      <c r="M451" s="246"/>
      <c r="N451" s="247"/>
      <c r="O451" s="247"/>
      <c r="P451" s="247"/>
      <c r="Q451" s="247"/>
      <c r="R451" s="247"/>
      <c r="S451" s="247"/>
      <c r="T451" s="248"/>
      <c r="AT451" s="249" t="s">
        <v>304</v>
      </c>
      <c r="AU451" s="249" t="s">
        <v>86</v>
      </c>
      <c r="AV451" s="11" t="s">
        <v>86</v>
      </c>
      <c r="AW451" s="11" t="s">
        <v>40</v>
      </c>
      <c r="AX451" s="11" t="s">
        <v>76</v>
      </c>
      <c r="AY451" s="249" t="s">
        <v>273</v>
      </c>
    </row>
    <row r="452" spans="2:51" s="11" customFormat="1" ht="13.5">
      <c r="B452" s="239"/>
      <c r="C452" s="240"/>
      <c r="D452" s="236" t="s">
        <v>304</v>
      </c>
      <c r="E452" s="241" t="s">
        <v>21</v>
      </c>
      <c r="F452" s="242" t="s">
        <v>2830</v>
      </c>
      <c r="G452" s="240"/>
      <c r="H452" s="243">
        <v>48</v>
      </c>
      <c r="I452" s="244"/>
      <c r="J452" s="240"/>
      <c r="K452" s="240"/>
      <c r="L452" s="245"/>
      <c r="M452" s="246"/>
      <c r="N452" s="247"/>
      <c r="O452" s="247"/>
      <c r="P452" s="247"/>
      <c r="Q452" s="247"/>
      <c r="R452" s="247"/>
      <c r="S452" s="247"/>
      <c r="T452" s="248"/>
      <c r="AT452" s="249" t="s">
        <v>304</v>
      </c>
      <c r="AU452" s="249" t="s">
        <v>86</v>
      </c>
      <c r="AV452" s="11" t="s">
        <v>86</v>
      </c>
      <c r="AW452" s="11" t="s">
        <v>40</v>
      </c>
      <c r="AX452" s="11" t="s">
        <v>76</v>
      </c>
      <c r="AY452" s="249" t="s">
        <v>273</v>
      </c>
    </row>
    <row r="453" spans="2:51" s="11" customFormat="1" ht="13.5">
      <c r="B453" s="239"/>
      <c r="C453" s="240"/>
      <c r="D453" s="236" t="s">
        <v>304</v>
      </c>
      <c r="E453" s="241" t="s">
        <v>21</v>
      </c>
      <c r="F453" s="242" t="s">
        <v>2831</v>
      </c>
      <c r="G453" s="240"/>
      <c r="H453" s="243">
        <v>8</v>
      </c>
      <c r="I453" s="244"/>
      <c r="J453" s="240"/>
      <c r="K453" s="240"/>
      <c r="L453" s="245"/>
      <c r="M453" s="246"/>
      <c r="N453" s="247"/>
      <c r="O453" s="247"/>
      <c r="P453" s="247"/>
      <c r="Q453" s="247"/>
      <c r="R453" s="247"/>
      <c r="S453" s="247"/>
      <c r="T453" s="248"/>
      <c r="AT453" s="249" t="s">
        <v>304</v>
      </c>
      <c r="AU453" s="249" t="s">
        <v>86</v>
      </c>
      <c r="AV453" s="11" t="s">
        <v>86</v>
      </c>
      <c r="AW453" s="11" t="s">
        <v>40</v>
      </c>
      <c r="AX453" s="11" t="s">
        <v>76</v>
      </c>
      <c r="AY453" s="249" t="s">
        <v>273</v>
      </c>
    </row>
    <row r="454" spans="2:51" s="11" customFormat="1" ht="13.5">
      <c r="B454" s="239"/>
      <c r="C454" s="240"/>
      <c r="D454" s="236" t="s">
        <v>304</v>
      </c>
      <c r="E454" s="241" t="s">
        <v>21</v>
      </c>
      <c r="F454" s="242" t="s">
        <v>2832</v>
      </c>
      <c r="G454" s="240"/>
      <c r="H454" s="243">
        <v>162</v>
      </c>
      <c r="I454" s="244"/>
      <c r="J454" s="240"/>
      <c r="K454" s="240"/>
      <c r="L454" s="245"/>
      <c r="M454" s="246"/>
      <c r="N454" s="247"/>
      <c r="O454" s="247"/>
      <c r="P454" s="247"/>
      <c r="Q454" s="247"/>
      <c r="R454" s="247"/>
      <c r="S454" s="247"/>
      <c r="T454" s="248"/>
      <c r="AT454" s="249" t="s">
        <v>304</v>
      </c>
      <c r="AU454" s="249" t="s">
        <v>86</v>
      </c>
      <c r="AV454" s="11" t="s">
        <v>86</v>
      </c>
      <c r="AW454" s="11" t="s">
        <v>40</v>
      </c>
      <c r="AX454" s="11" t="s">
        <v>76</v>
      </c>
      <c r="AY454" s="249" t="s">
        <v>273</v>
      </c>
    </row>
    <row r="455" spans="2:51" s="11" customFormat="1" ht="13.5">
      <c r="B455" s="239"/>
      <c r="C455" s="240"/>
      <c r="D455" s="236" t="s">
        <v>304</v>
      </c>
      <c r="E455" s="241" t="s">
        <v>21</v>
      </c>
      <c r="F455" s="242" t="s">
        <v>2833</v>
      </c>
      <c r="G455" s="240"/>
      <c r="H455" s="243">
        <v>26.4</v>
      </c>
      <c r="I455" s="244"/>
      <c r="J455" s="240"/>
      <c r="K455" s="240"/>
      <c r="L455" s="245"/>
      <c r="M455" s="246"/>
      <c r="N455" s="247"/>
      <c r="O455" s="247"/>
      <c r="P455" s="247"/>
      <c r="Q455" s="247"/>
      <c r="R455" s="247"/>
      <c r="S455" s="247"/>
      <c r="T455" s="248"/>
      <c r="AT455" s="249" t="s">
        <v>304</v>
      </c>
      <c r="AU455" s="249" t="s">
        <v>86</v>
      </c>
      <c r="AV455" s="11" t="s">
        <v>86</v>
      </c>
      <c r="AW455" s="11" t="s">
        <v>40</v>
      </c>
      <c r="AX455" s="11" t="s">
        <v>76</v>
      </c>
      <c r="AY455" s="249" t="s">
        <v>273</v>
      </c>
    </row>
    <row r="456" spans="2:51" s="14" customFormat="1" ht="13.5">
      <c r="B456" s="281"/>
      <c r="C456" s="282"/>
      <c r="D456" s="236" t="s">
        <v>304</v>
      </c>
      <c r="E456" s="283" t="s">
        <v>21</v>
      </c>
      <c r="F456" s="284" t="s">
        <v>2024</v>
      </c>
      <c r="G456" s="282"/>
      <c r="H456" s="285">
        <v>266.4</v>
      </c>
      <c r="I456" s="286"/>
      <c r="J456" s="282"/>
      <c r="K456" s="282"/>
      <c r="L456" s="287"/>
      <c r="M456" s="288"/>
      <c r="N456" s="289"/>
      <c r="O456" s="289"/>
      <c r="P456" s="289"/>
      <c r="Q456" s="289"/>
      <c r="R456" s="289"/>
      <c r="S456" s="289"/>
      <c r="T456" s="290"/>
      <c r="AT456" s="291" t="s">
        <v>304</v>
      </c>
      <c r="AU456" s="291" t="s">
        <v>86</v>
      </c>
      <c r="AV456" s="14" t="s">
        <v>288</v>
      </c>
      <c r="AW456" s="14" t="s">
        <v>40</v>
      </c>
      <c r="AX456" s="14" t="s">
        <v>76</v>
      </c>
      <c r="AY456" s="291" t="s">
        <v>273</v>
      </c>
    </row>
    <row r="457" spans="2:51" s="11" customFormat="1" ht="13.5">
      <c r="B457" s="239"/>
      <c r="C457" s="240"/>
      <c r="D457" s="236" t="s">
        <v>304</v>
      </c>
      <c r="E457" s="241" t="s">
        <v>21</v>
      </c>
      <c r="F457" s="242" t="s">
        <v>2834</v>
      </c>
      <c r="G457" s="240"/>
      <c r="H457" s="243">
        <v>4.8</v>
      </c>
      <c r="I457" s="244"/>
      <c r="J457" s="240"/>
      <c r="K457" s="240"/>
      <c r="L457" s="245"/>
      <c r="M457" s="246"/>
      <c r="N457" s="247"/>
      <c r="O457" s="247"/>
      <c r="P457" s="247"/>
      <c r="Q457" s="247"/>
      <c r="R457" s="247"/>
      <c r="S457" s="247"/>
      <c r="T457" s="248"/>
      <c r="AT457" s="249" t="s">
        <v>304</v>
      </c>
      <c r="AU457" s="249" t="s">
        <v>86</v>
      </c>
      <c r="AV457" s="11" t="s">
        <v>86</v>
      </c>
      <c r="AW457" s="11" t="s">
        <v>40</v>
      </c>
      <c r="AX457" s="11" t="s">
        <v>76</v>
      </c>
      <c r="AY457" s="249" t="s">
        <v>273</v>
      </c>
    </row>
    <row r="458" spans="2:51" s="14" customFormat="1" ht="13.5">
      <c r="B458" s="281"/>
      <c r="C458" s="282"/>
      <c r="D458" s="236" t="s">
        <v>304</v>
      </c>
      <c r="E458" s="283" t="s">
        <v>21</v>
      </c>
      <c r="F458" s="284" t="s">
        <v>2589</v>
      </c>
      <c r="G458" s="282"/>
      <c r="H458" s="285">
        <v>4.8</v>
      </c>
      <c r="I458" s="286"/>
      <c r="J458" s="282"/>
      <c r="K458" s="282"/>
      <c r="L458" s="287"/>
      <c r="M458" s="288"/>
      <c r="N458" s="289"/>
      <c r="O458" s="289"/>
      <c r="P458" s="289"/>
      <c r="Q458" s="289"/>
      <c r="R458" s="289"/>
      <c r="S458" s="289"/>
      <c r="T458" s="290"/>
      <c r="AT458" s="291" t="s">
        <v>304</v>
      </c>
      <c r="AU458" s="291" t="s">
        <v>86</v>
      </c>
      <c r="AV458" s="14" t="s">
        <v>288</v>
      </c>
      <c r="AW458" s="14" t="s">
        <v>40</v>
      </c>
      <c r="AX458" s="14" t="s">
        <v>76</v>
      </c>
      <c r="AY458" s="291" t="s">
        <v>273</v>
      </c>
    </row>
    <row r="459" spans="2:51" s="11" customFormat="1" ht="13.5">
      <c r="B459" s="239"/>
      <c r="C459" s="240"/>
      <c r="D459" s="236" t="s">
        <v>304</v>
      </c>
      <c r="E459" s="241" t="s">
        <v>21</v>
      </c>
      <c r="F459" s="242" t="s">
        <v>2835</v>
      </c>
      <c r="G459" s="240"/>
      <c r="H459" s="243">
        <v>23</v>
      </c>
      <c r="I459" s="244"/>
      <c r="J459" s="240"/>
      <c r="K459" s="240"/>
      <c r="L459" s="245"/>
      <c r="M459" s="246"/>
      <c r="N459" s="247"/>
      <c r="O459" s="247"/>
      <c r="P459" s="247"/>
      <c r="Q459" s="247"/>
      <c r="R459" s="247"/>
      <c r="S459" s="247"/>
      <c r="T459" s="248"/>
      <c r="AT459" s="249" t="s">
        <v>304</v>
      </c>
      <c r="AU459" s="249" t="s">
        <v>86</v>
      </c>
      <c r="AV459" s="11" t="s">
        <v>86</v>
      </c>
      <c r="AW459" s="11" t="s">
        <v>40</v>
      </c>
      <c r="AX459" s="11" t="s">
        <v>76</v>
      </c>
      <c r="AY459" s="249" t="s">
        <v>273</v>
      </c>
    </row>
    <row r="460" spans="2:51" s="11" customFormat="1" ht="13.5">
      <c r="B460" s="239"/>
      <c r="C460" s="240"/>
      <c r="D460" s="236" t="s">
        <v>304</v>
      </c>
      <c r="E460" s="241" t="s">
        <v>21</v>
      </c>
      <c r="F460" s="242" t="s">
        <v>2836</v>
      </c>
      <c r="G460" s="240"/>
      <c r="H460" s="243">
        <v>2.4</v>
      </c>
      <c r="I460" s="244"/>
      <c r="J460" s="240"/>
      <c r="K460" s="240"/>
      <c r="L460" s="245"/>
      <c r="M460" s="246"/>
      <c r="N460" s="247"/>
      <c r="O460" s="247"/>
      <c r="P460" s="247"/>
      <c r="Q460" s="247"/>
      <c r="R460" s="247"/>
      <c r="S460" s="247"/>
      <c r="T460" s="248"/>
      <c r="AT460" s="249" t="s">
        <v>304</v>
      </c>
      <c r="AU460" s="249" t="s">
        <v>86</v>
      </c>
      <c r="AV460" s="11" t="s">
        <v>86</v>
      </c>
      <c r="AW460" s="11" t="s">
        <v>40</v>
      </c>
      <c r="AX460" s="11" t="s">
        <v>76</v>
      </c>
      <c r="AY460" s="249" t="s">
        <v>273</v>
      </c>
    </row>
    <row r="461" spans="2:51" s="11" customFormat="1" ht="13.5">
      <c r="B461" s="239"/>
      <c r="C461" s="240"/>
      <c r="D461" s="236" t="s">
        <v>304</v>
      </c>
      <c r="E461" s="241" t="s">
        <v>21</v>
      </c>
      <c r="F461" s="242" t="s">
        <v>2837</v>
      </c>
      <c r="G461" s="240"/>
      <c r="H461" s="243">
        <v>10.2</v>
      </c>
      <c r="I461" s="244"/>
      <c r="J461" s="240"/>
      <c r="K461" s="240"/>
      <c r="L461" s="245"/>
      <c r="M461" s="246"/>
      <c r="N461" s="247"/>
      <c r="O461" s="247"/>
      <c r="P461" s="247"/>
      <c r="Q461" s="247"/>
      <c r="R461" s="247"/>
      <c r="S461" s="247"/>
      <c r="T461" s="248"/>
      <c r="AT461" s="249" t="s">
        <v>304</v>
      </c>
      <c r="AU461" s="249" t="s">
        <v>86</v>
      </c>
      <c r="AV461" s="11" t="s">
        <v>86</v>
      </c>
      <c r="AW461" s="11" t="s">
        <v>40</v>
      </c>
      <c r="AX461" s="11" t="s">
        <v>76</v>
      </c>
      <c r="AY461" s="249" t="s">
        <v>273</v>
      </c>
    </row>
    <row r="462" spans="2:51" s="11" customFormat="1" ht="13.5">
      <c r="B462" s="239"/>
      <c r="C462" s="240"/>
      <c r="D462" s="236" t="s">
        <v>304</v>
      </c>
      <c r="E462" s="241" t="s">
        <v>21</v>
      </c>
      <c r="F462" s="242" t="s">
        <v>2838</v>
      </c>
      <c r="G462" s="240"/>
      <c r="H462" s="243">
        <v>1.8</v>
      </c>
      <c r="I462" s="244"/>
      <c r="J462" s="240"/>
      <c r="K462" s="240"/>
      <c r="L462" s="245"/>
      <c r="M462" s="246"/>
      <c r="N462" s="247"/>
      <c r="O462" s="247"/>
      <c r="P462" s="247"/>
      <c r="Q462" s="247"/>
      <c r="R462" s="247"/>
      <c r="S462" s="247"/>
      <c r="T462" s="248"/>
      <c r="AT462" s="249" t="s">
        <v>304</v>
      </c>
      <c r="AU462" s="249" t="s">
        <v>86</v>
      </c>
      <c r="AV462" s="11" t="s">
        <v>86</v>
      </c>
      <c r="AW462" s="11" t="s">
        <v>40</v>
      </c>
      <c r="AX462" s="11" t="s">
        <v>76</v>
      </c>
      <c r="AY462" s="249" t="s">
        <v>273</v>
      </c>
    </row>
    <row r="463" spans="2:51" s="14" customFormat="1" ht="13.5">
      <c r="B463" s="281"/>
      <c r="C463" s="282"/>
      <c r="D463" s="236" t="s">
        <v>304</v>
      </c>
      <c r="E463" s="283" t="s">
        <v>21</v>
      </c>
      <c r="F463" s="284" t="s">
        <v>2026</v>
      </c>
      <c r="G463" s="282"/>
      <c r="H463" s="285">
        <v>37.4</v>
      </c>
      <c r="I463" s="286"/>
      <c r="J463" s="282"/>
      <c r="K463" s="282"/>
      <c r="L463" s="287"/>
      <c r="M463" s="288"/>
      <c r="N463" s="289"/>
      <c r="O463" s="289"/>
      <c r="P463" s="289"/>
      <c r="Q463" s="289"/>
      <c r="R463" s="289"/>
      <c r="S463" s="289"/>
      <c r="T463" s="290"/>
      <c r="AT463" s="291" t="s">
        <v>304</v>
      </c>
      <c r="AU463" s="291" t="s">
        <v>86</v>
      </c>
      <c r="AV463" s="14" t="s">
        <v>288</v>
      </c>
      <c r="AW463" s="14" t="s">
        <v>40</v>
      </c>
      <c r="AX463" s="14" t="s">
        <v>76</v>
      </c>
      <c r="AY463" s="291" t="s">
        <v>273</v>
      </c>
    </row>
    <row r="464" spans="2:51" s="12" customFormat="1" ht="13.5">
      <c r="B464" s="250"/>
      <c r="C464" s="251"/>
      <c r="D464" s="236" t="s">
        <v>304</v>
      </c>
      <c r="E464" s="252" t="s">
        <v>21</v>
      </c>
      <c r="F464" s="253" t="s">
        <v>2017</v>
      </c>
      <c r="G464" s="251"/>
      <c r="H464" s="254">
        <v>308.6</v>
      </c>
      <c r="I464" s="255"/>
      <c r="J464" s="251"/>
      <c r="K464" s="251"/>
      <c r="L464" s="256"/>
      <c r="M464" s="257"/>
      <c r="N464" s="258"/>
      <c r="O464" s="258"/>
      <c r="P464" s="258"/>
      <c r="Q464" s="258"/>
      <c r="R464" s="258"/>
      <c r="S464" s="258"/>
      <c r="T464" s="259"/>
      <c r="AT464" s="260" t="s">
        <v>304</v>
      </c>
      <c r="AU464" s="260" t="s">
        <v>86</v>
      </c>
      <c r="AV464" s="12" t="s">
        <v>280</v>
      </c>
      <c r="AW464" s="12" t="s">
        <v>40</v>
      </c>
      <c r="AX464" s="12" t="s">
        <v>84</v>
      </c>
      <c r="AY464" s="260" t="s">
        <v>273</v>
      </c>
    </row>
    <row r="465" spans="2:65" s="1" customFormat="1" ht="38.25" customHeight="1">
      <c r="B465" s="47"/>
      <c r="C465" s="224" t="s">
        <v>668</v>
      </c>
      <c r="D465" s="224" t="s">
        <v>275</v>
      </c>
      <c r="E465" s="225" t="s">
        <v>2382</v>
      </c>
      <c r="F465" s="226" t="s">
        <v>2383</v>
      </c>
      <c r="G465" s="227" t="s">
        <v>295</v>
      </c>
      <c r="H465" s="228">
        <v>266.4</v>
      </c>
      <c r="I465" s="229"/>
      <c r="J465" s="230">
        <f>ROUND(I465*H465,2)</f>
        <v>0</v>
      </c>
      <c r="K465" s="226" t="s">
        <v>279</v>
      </c>
      <c r="L465" s="73"/>
      <c r="M465" s="231" t="s">
        <v>21</v>
      </c>
      <c r="N465" s="232" t="s">
        <v>47</v>
      </c>
      <c r="O465" s="48"/>
      <c r="P465" s="233">
        <f>O465*H465</f>
        <v>0</v>
      </c>
      <c r="Q465" s="233">
        <v>0.37536</v>
      </c>
      <c r="R465" s="233">
        <f>Q465*H465</f>
        <v>99.995904</v>
      </c>
      <c r="S465" s="233">
        <v>0</v>
      </c>
      <c r="T465" s="234">
        <f>S465*H465</f>
        <v>0</v>
      </c>
      <c r="AR465" s="24" t="s">
        <v>280</v>
      </c>
      <c r="AT465" s="24" t="s">
        <v>275</v>
      </c>
      <c r="AU465" s="24" t="s">
        <v>86</v>
      </c>
      <c r="AY465" s="24" t="s">
        <v>273</v>
      </c>
      <c r="BE465" s="235">
        <f>IF(N465="základní",J465,0)</f>
        <v>0</v>
      </c>
      <c r="BF465" s="235">
        <f>IF(N465="snížená",J465,0)</f>
        <v>0</v>
      </c>
      <c r="BG465" s="235">
        <f>IF(N465="zákl. přenesená",J465,0)</f>
        <v>0</v>
      </c>
      <c r="BH465" s="235">
        <f>IF(N465="sníž. přenesená",J465,0)</f>
        <v>0</v>
      </c>
      <c r="BI465" s="235">
        <f>IF(N465="nulová",J465,0)</f>
        <v>0</v>
      </c>
      <c r="BJ465" s="24" t="s">
        <v>84</v>
      </c>
      <c r="BK465" s="235">
        <f>ROUND(I465*H465,2)</f>
        <v>0</v>
      </c>
      <c r="BL465" s="24" t="s">
        <v>280</v>
      </c>
      <c r="BM465" s="24" t="s">
        <v>2839</v>
      </c>
    </row>
    <row r="466" spans="2:47" s="1" customFormat="1" ht="13.5">
      <c r="B466" s="47"/>
      <c r="C466" s="75"/>
      <c r="D466" s="236" t="s">
        <v>282</v>
      </c>
      <c r="E466" s="75"/>
      <c r="F466" s="237" t="s">
        <v>2376</v>
      </c>
      <c r="G466" s="75"/>
      <c r="H466" s="75"/>
      <c r="I466" s="194"/>
      <c r="J466" s="75"/>
      <c r="K466" s="75"/>
      <c r="L466" s="73"/>
      <c r="M466" s="238"/>
      <c r="N466" s="48"/>
      <c r="O466" s="48"/>
      <c r="P466" s="48"/>
      <c r="Q466" s="48"/>
      <c r="R466" s="48"/>
      <c r="S466" s="48"/>
      <c r="T466" s="96"/>
      <c r="AT466" s="24" t="s">
        <v>282</v>
      </c>
      <c r="AU466" s="24" t="s">
        <v>86</v>
      </c>
    </row>
    <row r="467" spans="2:51" s="11" customFormat="1" ht="13.5">
      <c r="B467" s="239"/>
      <c r="C467" s="240"/>
      <c r="D467" s="236" t="s">
        <v>304</v>
      </c>
      <c r="E467" s="241" t="s">
        <v>21</v>
      </c>
      <c r="F467" s="242" t="s">
        <v>2829</v>
      </c>
      <c r="G467" s="240"/>
      <c r="H467" s="243">
        <v>22</v>
      </c>
      <c r="I467" s="244"/>
      <c r="J467" s="240"/>
      <c r="K467" s="240"/>
      <c r="L467" s="245"/>
      <c r="M467" s="246"/>
      <c r="N467" s="247"/>
      <c r="O467" s="247"/>
      <c r="P467" s="247"/>
      <c r="Q467" s="247"/>
      <c r="R467" s="247"/>
      <c r="S467" s="247"/>
      <c r="T467" s="248"/>
      <c r="AT467" s="249" t="s">
        <v>304</v>
      </c>
      <c r="AU467" s="249" t="s">
        <v>86</v>
      </c>
      <c r="AV467" s="11" t="s">
        <v>86</v>
      </c>
      <c r="AW467" s="11" t="s">
        <v>40</v>
      </c>
      <c r="AX467" s="11" t="s">
        <v>76</v>
      </c>
      <c r="AY467" s="249" t="s">
        <v>273</v>
      </c>
    </row>
    <row r="468" spans="2:51" s="11" customFormat="1" ht="13.5">
      <c r="B468" s="239"/>
      <c r="C468" s="240"/>
      <c r="D468" s="236" t="s">
        <v>304</v>
      </c>
      <c r="E468" s="241" t="s">
        <v>21</v>
      </c>
      <c r="F468" s="242" t="s">
        <v>2830</v>
      </c>
      <c r="G468" s="240"/>
      <c r="H468" s="243">
        <v>48</v>
      </c>
      <c r="I468" s="244"/>
      <c r="J468" s="240"/>
      <c r="K468" s="240"/>
      <c r="L468" s="245"/>
      <c r="M468" s="246"/>
      <c r="N468" s="247"/>
      <c r="O468" s="247"/>
      <c r="P468" s="247"/>
      <c r="Q468" s="247"/>
      <c r="R468" s="247"/>
      <c r="S468" s="247"/>
      <c r="T468" s="248"/>
      <c r="AT468" s="249" t="s">
        <v>304</v>
      </c>
      <c r="AU468" s="249" t="s">
        <v>86</v>
      </c>
      <c r="AV468" s="11" t="s">
        <v>86</v>
      </c>
      <c r="AW468" s="11" t="s">
        <v>40</v>
      </c>
      <c r="AX468" s="11" t="s">
        <v>76</v>
      </c>
      <c r="AY468" s="249" t="s">
        <v>273</v>
      </c>
    </row>
    <row r="469" spans="2:51" s="11" customFormat="1" ht="13.5">
      <c r="B469" s="239"/>
      <c r="C469" s="240"/>
      <c r="D469" s="236" t="s">
        <v>304</v>
      </c>
      <c r="E469" s="241" t="s">
        <v>21</v>
      </c>
      <c r="F469" s="242" t="s">
        <v>2831</v>
      </c>
      <c r="G469" s="240"/>
      <c r="H469" s="243">
        <v>8</v>
      </c>
      <c r="I469" s="244"/>
      <c r="J469" s="240"/>
      <c r="K469" s="240"/>
      <c r="L469" s="245"/>
      <c r="M469" s="246"/>
      <c r="N469" s="247"/>
      <c r="O469" s="247"/>
      <c r="P469" s="247"/>
      <c r="Q469" s="247"/>
      <c r="R469" s="247"/>
      <c r="S469" s="247"/>
      <c r="T469" s="248"/>
      <c r="AT469" s="249" t="s">
        <v>304</v>
      </c>
      <c r="AU469" s="249" t="s">
        <v>86</v>
      </c>
      <c r="AV469" s="11" t="s">
        <v>86</v>
      </c>
      <c r="AW469" s="11" t="s">
        <v>40</v>
      </c>
      <c r="AX469" s="11" t="s">
        <v>76</v>
      </c>
      <c r="AY469" s="249" t="s">
        <v>273</v>
      </c>
    </row>
    <row r="470" spans="2:51" s="11" customFormat="1" ht="13.5">
      <c r="B470" s="239"/>
      <c r="C470" s="240"/>
      <c r="D470" s="236" t="s">
        <v>304</v>
      </c>
      <c r="E470" s="241" t="s">
        <v>21</v>
      </c>
      <c r="F470" s="242" t="s">
        <v>2832</v>
      </c>
      <c r="G470" s="240"/>
      <c r="H470" s="243">
        <v>162</v>
      </c>
      <c r="I470" s="244"/>
      <c r="J470" s="240"/>
      <c r="K470" s="240"/>
      <c r="L470" s="245"/>
      <c r="M470" s="246"/>
      <c r="N470" s="247"/>
      <c r="O470" s="247"/>
      <c r="P470" s="247"/>
      <c r="Q470" s="247"/>
      <c r="R470" s="247"/>
      <c r="S470" s="247"/>
      <c r="T470" s="248"/>
      <c r="AT470" s="249" t="s">
        <v>304</v>
      </c>
      <c r="AU470" s="249" t="s">
        <v>86</v>
      </c>
      <c r="AV470" s="11" t="s">
        <v>86</v>
      </c>
      <c r="AW470" s="11" t="s">
        <v>40</v>
      </c>
      <c r="AX470" s="11" t="s">
        <v>76</v>
      </c>
      <c r="AY470" s="249" t="s">
        <v>273</v>
      </c>
    </row>
    <row r="471" spans="2:51" s="11" customFormat="1" ht="13.5">
      <c r="B471" s="239"/>
      <c r="C471" s="240"/>
      <c r="D471" s="236" t="s">
        <v>304</v>
      </c>
      <c r="E471" s="241" t="s">
        <v>21</v>
      </c>
      <c r="F471" s="242" t="s">
        <v>2840</v>
      </c>
      <c r="G471" s="240"/>
      <c r="H471" s="243">
        <v>26.4</v>
      </c>
      <c r="I471" s="244"/>
      <c r="J471" s="240"/>
      <c r="K471" s="240"/>
      <c r="L471" s="245"/>
      <c r="M471" s="246"/>
      <c r="N471" s="247"/>
      <c r="O471" s="247"/>
      <c r="P471" s="247"/>
      <c r="Q471" s="247"/>
      <c r="R471" s="247"/>
      <c r="S471" s="247"/>
      <c r="T471" s="248"/>
      <c r="AT471" s="249" t="s">
        <v>304</v>
      </c>
      <c r="AU471" s="249" t="s">
        <v>86</v>
      </c>
      <c r="AV471" s="11" t="s">
        <v>86</v>
      </c>
      <c r="AW471" s="11" t="s">
        <v>40</v>
      </c>
      <c r="AX471" s="11" t="s">
        <v>76</v>
      </c>
      <c r="AY471" s="249" t="s">
        <v>273</v>
      </c>
    </row>
    <row r="472" spans="2:51" s="12" customFormat="1" ht="13.5">
      <c r="B472" s="250"/>
      <c r="C472" s="251"/>
      <c r="D472" s="236" t="s">
        <v>304</v>
      </c>
      <c r="E472" s="252" t="s">
        <v>21</v>
      </c>
      <c r="F472" s="253" t="s">
        <v>2385</v>
      </c>
      <c r="G472" s="251"/>
      <c r="H472" s="254">
        <v>266.4</v>
      </c>
      <c r="I472" s="255"/>
      <c r="J472" s="251"/>
      <c r="K472" s="251"/>
      <c r="L472" s="256"/>
      <c r="M472" s="257"/>
      <c r="N472" s="258"/>
      <c r="O472" s="258"/>
      <c r="P472" s="258"/>
      <c r="Q472" s="258"/>
      <c r="R472" s="258"/>
      <c r="S472" s="258"/>
      <c r="T472" s="259"/>
      <c r="AT472" s="260" t="s">
        <v>304</v>
      </c>
      <c r="AU472" s="260" t="s">
        <v>86</v>
      </c>
      <c r="AV472" s="12" t="s">
        <v>280</v>
      </c>
      <c r="AW472" s="12" t="s">
        <v>40</v>
      </c>
      <c r="AX472" s="12" t="s">
        <v>84</v>
      </c>
      <c r="AY472" s="260" t="s">
        <v>273</v>
      </c>
    </row>
    <row r="473" spans="2:65" s="1" customFormat="1" ht="38.25" customHeight="1">
      <c r="B473" s="47"/>
      <c r="C473" s="224" t="s">
        <v>674</v>
      </c>
      <c r="D473" s="224" t="s">
        <v>275</v>
      </c>
      <c r="E473" s="225" t="s">
        <v>2386</v>
      </c>
      <c r="F473" s="226" t="s">
        <v>2387</v>
      </c>
      <c r="G473" s="227" t="s">
        <v>295</v>
      </c>
      <c r="H473" s="228">
        <v>266.4</v>
      </c>
      <c r="I473" s="229"/>
      <c r="J473" s="230">
        <f>ROUND(I473*H473,2)</f>
        <v>0</v>
      </c>
      <c r="K473" s="226" t="s">
        <v>21</v>
      </c>
      <c r="L473" s="73"/>
      <c r="M473" s="231" t="s">
        <v>21</v>
      </c>
      <c r="N473" s="232" t="s">
        <v>47</v>
      </c>
      <c r="O473" s="48"/>
      <c r="P473" s="233">
        <f>O473*H473</f>
        <v>0</v>
      </c>
      <c r="Q473" s="233">
        <v>0.12966</v>
      </c>
      <c r="R473" s="233">
        <f>Q473*H473</f>
        <v>34.541424</v>
      </c>
      <c r="S473" s="233">
        <v>0</v>
      </c>
      <c r="T473" s="234">
        <f>S473*H473</f>
        <v>0</v>
      </c>
      <c r="AR473" s="24" t="s">
        <v>280</v>
      </c>
      <c r="AT473" s="24" t="s">
        <v>275</v>
      </c>
      <c r="AU473" s="24" t="s">
        <v>86</v>
      </c>
      <c r="AY473" s="24" t="s">
        <v>273</v>
      </c>
      <c r="BE473" s="235">
        <f>IF(N473="základní",J473,0)</f>
        <v>0</v>
      </c>
      <c r="BF473" s="235">
        <f>IF(N473="snížená",J473,0)</f>
        <v>0</v>
      </c>
      <c r="BG473" s="235">
        <f>IF(N473="zákl. přenesená",J473,0)</f>
        <v>0</v>
      </c>
      <c r="BH473" s="235">
        <f>IF(N473="sníž. přenesená",J473,0)</f>
        <v>0</v>
      </c>
      <c r="BI473" s="235">
        <f>IF(N473="nulová",J473,0)</f>
        <v>0</v>
      </c>
      <c r="BJ473" s="24" t="s">
        <v>84</v>
      </c>
      <c r="BK473" s="235">
        <f>ROUND(I473*H473,2)</f>
        <v>0</v>
      </c>
      <c r="BL473" s="24" t="s">
        <v>280</v>
      </c>
      <c r="BM473" s="24" t="s">
        <v>2841</v>
      </c>
    </row>
    <row r="474" spans="2:51" s="11" customFormat="1" ht="13.5">
      <c r="B474" s="239"/>
      <c r="C474" s="240"/>
      <c r="D474" s="236" t="s">
        <v>304</v>
      </c>
      <c r="E474" s="241" t="s">
        <v>21</v>
      </c>
      <c r="F474" s="242" t="s">
        <v>2829</v>
      </c>
      <c r="G474" s="240"/>
      <c r="H474" s="243">
        <v>22</v>
      </c>
      <c r="I474" s="244"/>
      <c r="J474" s="240"/>
      <c r="K474" s="240"/>
      <c r="L474" s="245"/>
      <c r="M474" s="246"/>
      <c r="N474" s="247"/>
      <c r="O474" s="247"/>
      <c r="P474" s="247"/>
      <c r="Q474" s="247"/>
      <c r="R474" s="247"/>
      <c r="S474" s="247"/>
      <c r="T474" s="248"/>
      <c r="AT474" s="249" t="s">
        <v>304</v>
      </c>
      <c r="AU474" s="249" t="s">
        <v>86</v>
      </c>
      <c r="AV474" s="11" t="s">
        <v>86</v>
      </c>
      <c r="AW474" s="11" t="s">
        <v>40</v>
      </c>
      <c r="AX474" s="11" t="s">
        <v>76</v>
      </c>
      <c r="AY474" s="249" t="s">
        <v>273</v>
      </c>
    </row>
    <row r="475" spans="2:51" s="11" customFormat="1" ht="13.5">
      <c r="B475" s="239"/>
      <c r="C475" s="240"/>
      <c r="D475" s="236" t="s">
        <v>304</v>
      </c>
      <c r="E475" s="241" t="s">
        <v>21</v>
      </c>
      <c r="F475" s="242" t="s">
        <v>2830</v>
      </c>
      <c r="G475" s="240"/>
      <c r="H475" s="243">
        <v>48</v>
      </c>
      <c r="I475" s="244"/>
      <c r="J475" s="240"/>
      <c r="K475" s="240"/>
      <c r="L475" s="245"/>
      <c r="M475" s="246"/>
      <c r="N475" s="247"/>
      <c r="O475" s="247"/>
      <c r="P475" s="247"/>
      <c r="Q475" s="247"/>
      <c r="R475" s="247"/>
      <c r="S475" s="247"/>
      <c r="T475" s="248"/>
      <c r="AT475" s="249" t="s">
        <v>304</v>
      </c>
      <c r="AU475" s="249" t="s">
        <v>86</v>
      </c>
      <c r="AV475" s="11" t="s">
        <v>86</v>
      </c>
      <c r="AW475" s="11" t="s">
        <v>40</v>
      </c>
      <c r="AX475" s="11" t="s">
        <v>76</v>
      </c>
      <c r="AY475" s="249" t="s">
        <v>273</v>
      </c>
    </row>
    <row r="476" spans="2:51" s="11" customFormat="1" ht="13.5">
      <c r="B476" s="239"/>
      <c r="C476" s="240"/>
      <c r="D476" s="236" t="s">
        <v>304</v>
      </c>
      <c r="E476" s="241" t="s">
        <v>21</v>
      </c>
      <c r="F476" s="242" t="s">
        <v>2831</v>
      </c>
      <c r="G476" s="240"/>
      <c r="H476" s="243">
        <v>8</v>
      </c>
      <c r="I476" s="244"/>
      <c r="J476" s="240"/>
      <c r="K476" s="240"/>
      <c r="L476" s="245"/>
      <c r="M476" s="246"/>
      <c r="N476" s="247"/>
      <c r="O476" s="247"/>
      <c r="P476" s="247"/>
      <c r="Q476" s="247"/>
      <c r="R476" s="247"/>
      <c r="S476" s="247"/>
      <c r="T476" s="248"/>
      <c r="AT476" s="249" t="s">
        <v>304</v>
      </c>
      <c r="AU476" s="249" t="s">
        <v>86</v>
      </c>
      <c r="AV476" s="11" t="s">
        <v>86</v>
      </c>
      <c r="AW476" s="11" t="s">
        <v>40</v>
      </c>
      <c r="AX476" s="11" t="s">
        <v>76</v>
      </c>
      <c r="AY476" s="249" t="s">
        <v>273</v>
      </c>
    </row>
    <row r="477" spans="2:51" s="11" customFormat="1" ht="13.5">
      <c r="B477" s="239"/>
      <c r="C477" s="240"/>
      <c r="D477" s="236" t="s">
        <v>304</v>
      </c>
      <c r="E477" s="241" t="s">
        <v>21</v>
      </c>
      <c r="F477" s="242" t="s">
        <v>2832</v>
      </c>
      <c r="G477" s="240"/>
      <c r="H477" s="243">
        <v>162</v>
      </c>
      <c r="I477" s="244"/>
      <c r="J477" s="240"/>
      <c r="K477" s="240"/>
      <c r="L477" s="245"/>
      <c r="M477" s="246"/>
      <c r="N477" s="247"/>
      <c r="O477" s="247"/>
      <c r="P477" s="247"/>
      <c r="Q477" s="247"/>
      <c r="R477" s="247"/>
      <c r="S477" s="247"/>
      <c r="T477" s="248"/>
      <c r="AT477" s="249" t="s">
        <v>304</v>
      </c>
      <c r="AU477" s="249" t="s">
        <v>86</v>
      </c>
      <c r="AV477" s="11" t="s">
        <v>86</v>
      </c>
      <c r="AW477" s="11" t="s">
        <v>40</v>
      </c>
      <c r="AX477" s="11" t="s">
        <v>76</v>
      </c>
      <c r="AY477" s="249" t="s">
        <v>273</v>
      </c>
    </row>
    <row r="478" spans="2:51" s="11" customFormat="1" ht="13.5">
      <c r="B478" s="239"/>
      <c r="C478" s="240"/>
      <c r="D478" s="236" t="s">
        <v>304</v>
      </c>
      <c r="E478" s="241" t="s">
        <v>21</v>
      </c>
      <c r="F478" s="242" t="s">
        <v>2840</v>
      </c>
      <c r="G478" s="240"/>
      <c r="H478" s="243">
        <v>26.4</v>
      </c>
      <c r="I478" s="244"/>
      <c r="J478" s="240"/>
      <c r="K478" s="240"/>
      <c r="L478" s="245"/>
      <c r="M478" s="246"/>
      <c r="N478" s="247"/>
      <c r="O478" s="247"/>
      <c r="P478" s="247"/>
      <c r="Q478" s="247"/>
      <c r="R478" s="247"/>
      <c r="S478" s="247"/>
      <c r="T478" s="248"/>
      <c r="AT478" s="249" t="s">
        <v>304</v>
      </c>
      <c r="AU478" s="249" t="s">
        <v>86</v>
      </c>
      <c r="AV478" s="11" t="s">
        <v>86</v>
      </c>
      <c r="AW478" s="11" t="s">
        <v>40</v>
      </c>
      <c r="AX478" s="11" t="s">
        <v>76</v>
      </c>
      <c r="AY478" s="249" t="s">
        <v>273</v>
      </c>
    </row>
    <row r="479" spans="2:51" s="12" customFormat="1" ht="13.5">
      <c r="B479" s="250"/>
      <c r="C479" s="251"/>
      <c r="D479" s="236" t="s">
        <v>304</v>
      </c>
      <c r="E479" s="252" t="s">
        <v>21</v>
      </c>
      <c r="F479" s="253" t="s">
        <v>2389</v>
      </c>
      <c r="G479" s="251"/>
      <c r="H479" s="254">
        <v>266.4</v>
      </c>
      <c r="I479" s="255"/>
      <c r="J479" s="251"/>
      <c r="K479" s="251"/>
      <c r="L479" s="256"/>
      <c r="M479" s="257"/>
      <c r="N479" s="258"/>
      <c r="O479" s="258"/>
      <c r="P479" s="258"/>
      <c r="Q479" s="258"/>
      <c r="R479" s="258"/>
      <c r="S479" s="258"/>
      <c r="T479" s="259"/>
      <c r="AT479" s="260" t="s">
        <v>304</v>
      </c>
      <c r="AU479" s="260" t="s">
        <v>86</v>
      </c>
      <c r="AV479" s="12" t="s">
        <v>280</v>
      </c>
      <c r="AW479" s="12" t="s">
        <v>40</v>
      </c>
      <c r="AX479" s="12" t="s">
        <v>84</v>
      </c>
      <c r="AY479" s="260" t="s">
        <v>273</v>
      </c>
    </row>
    <row r="480" spans="2:65" s="1" customFormat="1" ht="25.5" customHeight="1">
      <c r="B480" s="47"/>
      <c r="C480" s="224" t="s">
        <v>679</v>
      </c>
      <c r="D480" s="224" t="s">
        <v>275</v>
      </c>
      <c r="E480" s="225" t="s">
        <v>2390</v>
      </c>
      <c r="F480" s="226" t="s">
        <v>2391</v>
      </c>
      <c r="G480" s="227" t="s">
        <v>295</v>
      </c>
      <c r="H480" s="228">
        <v>417.8</v>
      </c>
      <c r="I480" s="229"/>
      <c r="J480" s="230">
        <f>ROUND(I480*H480,2)</f>
        <v>0</v>
      </c>
      <c r="K480" s="226" t="s">
        <v>279</v>
      </c>
      <c r="L480" s="73"/>
      <c r="M480" s="231" t="s">
        <v>21</v>
      </c>
      <c r="N480" s="232" t="s">
        <v>47</v>
      </c>
      <c r="O480" s="48"/>
      <c r="P480" s="233">
        <f>O480*H480</f>
        <v>0</v>
      </c>
      <c r="Q480" s="233">
        <v>0.00071</v>
      </c>
      <c r="R480" s="233">
        <f>Q480*H480</f>
        <v>0.296638</v>
      </c>
      <c r="S480" s="233">
        <v>0</v>
      </c>
      <c r="T480" s="234">
        <f>S480*H480</f>
        <v>0</v>
      </c>
      <c r="AR480" s="24" t="s">
        <v>280</v>
      </c>
      <c r="AT480" s="24" t="s">
        <v>275</v>
      </c>
      <c r="AU480" s="24" t="s">
        <v>86</v>
      </c>
      <c r="AY480" s="24" t="s">
        <v>273</v>
      </c>
      <c r="BE480" s="235">
        <f>IF(N480="základní",J480,0)</f>
        <v>0</v>
      </c>
      <c r="BF480" s="235">
        <f>IF(N480="snížená",J480,0)</f>
        <v>0</v>
      </c>
      <c r="BG480" s="235">
        <f>IF(N480="zákl. přenesená",J480,0)</f>
        <v>0</v>
      </c>
      <c r="BH480" s="235">
        <f>IF(N480="sníž. přenesená",J480,0)</f>
        <v>0</v>
      </c>
      <c r="BI480" s="235">
        <f>IF(N480="nulová",J480,0)</f>
        <v>0</v>
      </c>
      <c r="BJ480" s="24" t="s">
        <v>84</v>
      </c>
      <c r="BK480" s="235">
        <f>ROUND(I480*H480,2)</f>
        <v>0</v>
      </c>
      <c r="BL480" s="24" t="s">
        <v>280</v>
      </c>
      <c r="BM480" s="24" t="s">
        <v>2842</v>
      </c>
    </row>
    <row r="481" spans="2:65" s="1" customFormat="1" ht="38.25" customHeight="1">
      <c r="B481" s="47"/>
      <c r="C481" s="224" t="s">
        <v>685</v>
      </c>
      <c r="D481" s="224" t="s">
        <v>275</v>
      </c>
      <c r="E481" s="225" t="s">
        <v>2393</v>
      </c>
      <c r="F481" s="226" t="s">
        <v>2394</v>
      </c>
      <c r="G481" s="227" t="s">
        <v>295</v>
      </c>
      <c r="H481" s="228">
        <v>417.8</v>
      </c>
      <c r="I481" s="229"/>
      <c r="J481" s="230">
        <f>ROUND(I481*H481,2)</f>
        <v>0</v>
      </c>
      <c r="K481" s="226" t="s">
        <v>279</v>
      </c>
      <c r="L481" s="73"/>
      <c r="M481" s="231" t="s">
        <v>21</v>
      </c>
      <c r="N481" s="232" t="s">
        <v>47</v>
      </c>
      <c r="O481" s="48"/>
      <c r="P481" s="233">
        <f>O481*H481</f>
        <v>0</v>
      </c>
      <c r="Q481" s="233">
        <v>0</v>
      </c>
      <c r="R481" s="233">
        <f>Q481*H481</f>
        <v>0</v>
      </c>
      <c r="S481" s="233">
        <v>0</v>
      </c>
      <c r="T481" s="234">
        <f>S481*H481</f>
        <v>0</v>
      </c>
      <c r="AR481" s="24" t="s">
        <v>280</v>
      </c>
      <c r="AT481" s="24" t="s">
        <v>275</v>
      </c>
      <c r="AU481" s="24" t="s">
        <v>86</v>
      </c>
      <c r="AY481" s="24" t="s">
        <v>273</v>
      </c>
      <c r="BE481" s="235">
        <f>IF(N481="základní",J481,0)</f>
        <v>0</v>
      </c>
      <c r="BF481" s="235">
        <f>IF(N481="snížená",J481,0)</f>
        <v>0</v>
      </c>
      <c r="BG481" s="235">
        <f>IF(N481="zákl. přenesená",J481,0)</f>
        <v>0</v>
      </c>
      <c r="BH481" s="235">
        <f>IF(N481="sníž. přenesená",J481,0)</f>
        <v>0</v>
      </c>
      <c r="BI481" s="235">
        <f>IF(N481="nulová",J481,0)</f>
        <v>0</v>
      </c>
      <c r="BJ481" s="24" t="s">
        <v>84</v>
      </c>
      <c r="BK481" s="235">
        <f>ROUND(I481*H481,2)</f>
        <v>0</v>
      </c>
      <c r="BL481" s="24" t="s">
        <v>280</v>
      </c>
      <c r="BM481" s="24" t="s">
        <v>2843</v>
      </c>
    </row>
    <row r="482" spans="2:47" s="1" customFormat="1" ht="13.5">
      <c r="B482" s="47"/>
      <c r="C482" s="75"/>
      <c r="D482" s="236" t="s">
        <v>282</v>
      </c>
      <c r="E482" s="75"/>
      <c r="F482" s="237" t="s">
        <v>2396</v>
      </c>
      <c r="G482" s="75"/>
      <c r="H482" s="75"/>
      <c r="I482" s="194"/>
      <c r="J482" s="75"/>
      <c r="K482" s="75"/>
      <c r="L482" s="73"/>
      <c r="M482" s="238"/>
      <c r="N482" s="48"/>
      <c r="O482" s="48"/>
      <c r="P482" s="48"/>
      <c r="Q482" s="48"/>
      <c r="R482" s="48"/>
      <c r="S482" s="48"/>
      <c r="T482" s="96"/>
      <c r="AT482" s="24" t="s">
        <v>282</v>
      </c>
      <c r="AU482" s="24" t="s">
        <v>86</v>
      </c>
    </row>
    <row r="483" spans="2:51" s="11" customFormat="1" ht="13.5">
      <c r="B483" s="239"/>
      <c r="C483" s="240"/>
      <c r="D483" s="236" t="s">
        <v>304</v>
      </c>
      <c r="E483" s="241" t="s">
        <v>21</v>
      </c>
      <c r="F483" s="242" t="s">
        <v>2596</v>
      </c>
      <c r="G483" s="240"/>
      <c r="H483" s="243">
        <v>31.5</v>
      </c>
      <c r="I483" s="244"/>
      <c r="J483" s="240"/>
      <c r="K483" s="240"/>
      <c r="L483" s="245"/>
      <c r="M483" s="246"/>
      <c r="N483" s="247"/>
      <c r="O483" s="247"/>
      <c r="P483" s="247"/>
      <c r="Q483" s="247"/>
      <c r="R483" s="247"/>
      <c r="S483" s="247"/>
      <c r="T483" s="248"/>
      <c r="AT483" s="249" t="s">
        <v>304</v>
      </c>
      <c r="AU483" s="249" t="s">
        <v>86</v>
      </c>
      <c r="AV483" s="11" t="s">
        <v>86</v>
      </c>
      <c r="AW483" s="11" t="s">
        <v>40</v>
      </c>
      <c r="AX483" s="11" t="s">
        <v>76</v>
      </c>
      <c r="AY483" s="249" t="s">
        <v>273</v>
      </c>
    </row>
    <row r="484" spans="2:51" s="11" customFormat="1" ht="13.5">
      <c r="B484" s="239"/>
      <c r="C484" s="240"/>
      <c r="D484" s="236" t="s">
        <v>304</v>
      </c>
      <c r="E484" s="241" t="s">
        <v>21</v>
      </c>
      <c r="F484" s="242" t="s">
        <v>2597</v>
      </c>
      <c r="G484" s="240"/>
      <c r="H484" s="243">
        <v>61.25</v>
      </c>
      <c r="I484" s="244"/>
      <c r="J484" s="240"/>
      <c r="K484" s="240"/>
      <c r="L484" s="245"/>
      <c r="M484" s="246"/>
      <c r="N484" s="247"/>
      <c r="O484" s="247"/>
      <c r="P484" s="247"/>
      <c r="Q484" s="247"/>
      <c r="R484" s="247"/>
      <c r="S484" s="247"/>
      <c r="T484" s="248"/>
      <c r="AT484" s="249" t="s">
        <v>304</v>
      </c>
      <c r="AU484" s="249" t="s">
        <v>86</v>
      </c>
      <c r="AV484" s="11" t="s">
        <v>86</v>
      </c>
      <c r="AW484" s="11" t="s">
        <v>40</v>
      </c>
      <c r="AX484" s="11" t="s">
        <v>76</v>
      </c>
      <c r="AY484" s="249" t="s">
        <v>273</v>
      </c>
    </row>
    <row r="485" spans="2:51" s="11" customFormat="1" ht="13.5">
      <c r="B485" s="239"/>
      <c r="C485" s="240"/>
      <c r="D485" s="236" t="s">
        <v>304</v>
      </c>
      <c r="E485" s="241" t="s">
        <v>21</v>
      </c>
      <c r="F485" s="242" t="s">
        <v>2598</v>
      </c>
      <c r="G485" s="240"/>
      <c r="H485" s="243">
        <v>10</v>
      </c>
      <c r="I485" s="244"/>
      <c r="J485" s="240"/>
      <c r="K485" s="240"/>
      <c r="L485" s="245"/>
      <c r="M485" s="246"/>
      <c r="N485" s="247"/>
      <c r="O485" s="247"/>
      <c r="P485" s="247"/>
      <c r="Q485" s="247"/>
      <c r="R485" s="247"/>
      <c r="S485" s="247"/>
      <c r="T485" s="248"/>
      <c r="AT485" s="249" t="s">
        <v>304</v>
      </c>
      <c r="AU485" s="249" t="s">
        <v>86</v>
      </c>
      <c r="AV485" s="11" t="s">
        <v>86</v>
      </c>
      <c r="AW485" s="11" t="s">
        <v>40</v>
      </c>
      <c r="AX485" s="11" t="s">
        <v>76</v>
      </c>
      <c r="AY485" s="249" t="s">
        <v>273</v>
      </c>
    </row>
    <row r="486" spans="2:51" s="11" customFormat="1" ht="13.5">
      <c r="B486" s="239"/>
      <c r="C486" s="240"/>
      <c r="D486" s="236" t="s">
        <v>304</v>
      </c>
      <c r="E486" s="241" t="s">
        <v>21</v>
      </c>
      <c r="F486" s="242" t="s">
        <v>2599</v>
      </c>
      <c r="G486" s="240"/>
      <c r="H486" s="243">
        <v>266.25</v>
      </c>
      <c r="I486" s="244"/>
      <c r="J486" s="240"/>
      <c r="K486" s="240"/>
      <c r="L486" s="245"/>
      <c r="M486" s="246"/>
      <c r="N486" s="247"/>
      <c r="O486" s="247"/>
      <c r="P486" s="247"/>
      <c r="Q486" s="247"/>
      <c r="R486" s="247"/>
      <c r="S486" s="247"/>
      <c r="T486" s="248"/>
      <c r="AT486" s="249" t="s">
        <v>304</v>
      </c>
      <c r="AU486" s="249" t="s">
        <v>86</v>
      </c>
      <c r="AV486" s="11" t="s">
        <v>86</v>
      </c>
      <c r="AW486" s="11" t="s">
        <v>40</v>
      </c>
      <c r="AX486" s="11" t="s">
        <v>76</v>
      </c>
      <c r="AY486" s="249" t="s">
        <v>273</v>
      </c>
    </row>
    <row r="487" spans="2:51" s="11" customFormat="1" ht="13.5">
      <c r="B487" s="239"/>
      <c r="C487" s="240"/>
      <c r="D487" s="236" t="s">
        <v>304</v>
      </c>
      <c r="E487" s="241" t="s">
        <v>21</v>
      </c>
      <c r="F487" s="242" t="s">
        <v>2600</v>
      </c>
      <c r="G487" s="240"/>
      <c r="H487" s="243">
        <v>44</v>
      </c>
      <c r="I487" s="244"/>
      <c r="J487" s="240"/>
      <c r="K487" s="240"/>
      <c r="L487" s="245"/>
      <c r="M487" s="246"/>
      <c r="N487" s="247"/>
      <c r="O487" s="247"/>
      <c r="P487" s="247"/>
      <c r="Q487" s="247"/>
      <c r="R487" s="247"/>
      <c r="S487" s="247"/>
      <c r="T487" s="248"/>
      <c r="AT487" s="249" t="s">
        <v>304</v>
      </c>
      <c r="AU487" s="249" t="s">
        <v>86</v>
      </c>
      <c r="AV487" s="11" t="s">
        <v>86</v>
      </c>
      <c r="AW487" s="11" t="s">
        <v>40</v>
      </c>
      <c r="AX487" s="11" t="s">
        <v>76</v>
      </c>
      <c r="AY487" s="249" t="s">
        <v>273</v>
      </c>
    </row>
    <row r="488" spans="2:51" s="14" customFormat="1" ht="13.5">
      <c r="B488" s="281"/>
      <c r="C488" s="282"/>
      <c r="D488" s="236" t="s">
        <v>304</v>
      </c>
      <c r="E488" s="283" t="s">
        <v>21</v>
      </c>
      <c r="F488" s="284" t="s">
        <v>2036</v>
      </c>
      <c r="G488" s="282"/>
      <c r="H488" s="285">
        <v>413</v>
      </c>
      <c r="I488" s="286"/>
      <c r="J488" s="282"/>
      <c r="K488" s="282"/>
      <c r="L488" s="287"/>
      <c r="M488" s="288"/>
      <c r="N488" s="289"/>
      <c r="O488" s="289"/>
      <c r="P488" s="289"/>
      <c r="Q488" s="289"/>
      <c r="R488" s="289"/>
      <c r="S488" s="289"/>
      <c r="T488" s="290"/>
      <c r="AT488" s="291" t="s">
        <v>304</v>
      </c>
      <c r="AU488" s="291" t="s">
        <v>86</v>
      </c>
      <c r="AV488" s="14" t="s">
        <v>288</v>
      </c>
      <c r="AW488" s="14" t="s">
        <v>40</v>
      </c>
      <c r="AX488" s="14" t="s">
        <v>76</v>
      </c>
      <c r="AY488" s="291" t="s">
        <v>273</v>
      </c>
    </row>
    <row r="489" spans="2:51" s="11" customFormat="1" ht="13.5">
      <c r="B489" s="239"/>
      <c r="C489" s="240"/>
      <c r="D489" s="236" t="s">
        <v>304</v>
      </c>
      <c r="E489" s="241" t="s">
        <v>21</v>
      </c>
      <c r="F489" s="242" t="s">
        <v>2588</v>
      </c>
      <c r="G489" s="240"/>
      <c r="H489" s="243">
        <v>4.8</v>
      </c>
      <c r="I489" s="244"/>
      <c r="J489" s="240"/>
      <c r="K489" s="240"/>
      <c r="L489" s="245"/>
      <c r="M489" s="246"/>
      <c r="N489" s="247"/>
      <c r="O489" s="247"/>
      <c r="P489" s="247"/>
      <c r="Q489" s="247"/>
      <c r="R489" s="247"/>
      <c r="S489" s="247"/>
      <c r="T489" s="248"/>
      <c r="AT489" s="249" t="s">
        <v>304</v>
      </c>
      <c r="AU489" s="249" t="s">
        <v>86</v>
      </c>
      <c r="AV489" s="11" t="s">
        <v>86</v>
      </c>
      <c r="AW489" s="11" t="s">
        <v>40</v>
      </c>
      <c r="AX489" s="11" t="s">
        <v>76</v>
      </c>
      <c r="AY489" s="249" t="s">
        <v>273</v>
      </c>
    </row>
    <row r="490" spans="2:51" s="14" customFormat="1" ht="13.5">
      <c r="B490" s="281"/>
      <c r="C490" s="282"/>
      <c r="D490" s="236" t="s">
        <v>304</v>
      </c>
      <c r="E490" s="283" t="s">
        <v>21</v>
      </c>
      <c r="F490" s="284" t="s">
        <v>2601</v>
      </c>
      <c r="G490" s="282"/>
      <c r="H490" s="285">
        <v>4.8</v>
      </c>
      <c r="I490" s="286"/>
      <c r="J490" s="282"/>
      <c r="K490" s="282"/>
      <c r="L490" s="287"/>
      <c r="M490" s="288"/>
      <c r="N490" s="289"/>
      <c r="O490" s="289"/>
      <c r="P490" s="289"/>
      <c r="Q490" s="289"/>
      <c r="R490" s="289"/>
      <c r="S490" s="289"/>
      <c r="T490" s="290"/>
      <c r="AT490" s="291" t="s">
        <v>304</v>
      </c>
      <c r="AU490" s="291" t="s">
        <v>86</v>
      </c>
      <c r="AV490" s="14" t="s">
        <v>288</v>
      </c>
      <c r="AW490" s="14" t="s">
        <v>40</v>
      </c>
      <c r="AX490" s="14" t="s">
        <v>76</v>
      </c>
      <c r="AY490" s="291" t="s">
        <v>273</v>
      </c>
    </row>
    <row r="491" spans="2:51" s="12" customFormat="1" ht="13.5">
      <c r="B491" s="250"/>
      <c r="C491" s="251"/>
      <c r="D491" s="236" t="s">
        <v>304</v>
      </c>
      <c r="E491" s="252" t="s">
        <v>21</v>
      </c>
      <c r="F491" s="253" t="s">
        <v>2399</v>
      </c>
      <c r="G491" s="251"/>
      <c r="H491" s="254">
        <v>417.8</v>
      </c>
      <c r="I491" s="255"/>
      <c r="J491" s="251"/>
      <c r="K491" s="251"/>
      <c r="L491" s="256"/>
      <c r="M491" s="257"/>
      <c r="N491" s="258"/>
      <c r="O491" s="258"/>
      <c r="P491" s="258"/>
      <c r="Q491" s="258"/>
      <c r="R491" s="258"/>
      <c r="S491" s="258"/>
      <c r="T491" s="259"/>
      <c r="AT491" s="260" t="s">
        <v>304</v>
      </c>
      <c r="AU491" s="260" t="s">
        <v>86</v>
      </c>
      <c r="AV491" s="12" t="s">
        <v>280</v>
      </c>
      <c r="AW491" s="12" t="s">
        <v>40</v>
      </c>
      <c r="AX491" s="12" t="s">
        <v>84</v>
      </c>
      <c r="AY491" s="260" t="s">
        <v>273</v>
      </c>
    </row>
    <row r="492" spans="2:65" s="1" customFormat="1" ht="51" customHeight="1">
      <c r="B492" s="47"/>
      <c r="C492" s="224" t="s">
        <v>692</v>
      </c>
      <c r="D492" s="224" t="s">
        <v>275</v>
      </c>
      <c r="E492" s="225" t="s">
        <v>2400</v>
      </c>
      <c r="F492" s="226" t="s">
        <v>2401</v>
      </c>
      <c r="G492" s="227" t="s">
        <v>295</v>
      </c>
      <c r="H492" s="228">
        <v>98.85</v>
      </c>
      <c r="I492" s="229"/>
      <c r="J492" s="230">
        <f>ROUND(I492*H492,2)</f>
        <v>0</v>
      </c>
      <c r="K492" s="226" t="s">
        <v>279</v>
      </c>
      <c r="L492" s="73"/>
      <c r="M492" s="231" t="s">
        <v>21</v>
      </c>
      <c r="N492" s="232" t="s">
        <v>47</v>
      </c>
      <c r="O492" s="48"/>
      <c r="P492" s="233">
        <f>O492*H492</f>
        <v>0</v>
      </c>
      <c r="Q492" s="233">
        <v>0.08565</v>
      </c>
      <c r="R492" s="233">
        <f>Q492*H492</f>
        <v>8.4665025</v>
      </c>
      <c r="S492" s="233">
        <v>0</v>
      </c>
      <c r="T492" s="234">
        <f>S492*H492</f>
        <v>0</v>
      </c>
      <c r="AR492" s="24" t="s">
        <v>280</v>
      </c>
      <c r="AT492" s="24" t="s">
        <v>275</v>
      </c>
      <c r="AU492" s="24" t="s">
        <v>86</v>
      </c>
      <c r="AY492" s="24" t="s">
        <v>273</v>
      </c>
      <c r="BE492" s="235">
        <f>IF(N492="základní",J492,0)</f>
        <v>0</v>
      </c>
      <c r="BF492" s="235">
        <f>IF(N492="snížená",J492,0)</f>
        <v>0</v>
      </c>
      <c r="BG492" s="235">
        <f>IF(N492="zákl. přenesená",J492,0)</f>
        <v>0</v>
      </c>
      <c r="BH492" s="235">
        <f>IF(N492="sníž. přenesená",J492,0)</f>
        <v>0</v>
      </c>
      <c r="BI492" s="235">
        <f>IF(N492="nulová",J492,0)</f>
        <v>0</v>
      </c>
      <c r="BJ492" s="24" t="s">
        <v>84</v>
      </c>
      <c r="BK492" s="235">
        <f>ROUND(I492*H492,2)</f>
        <v>0</v>
      </c>
      <c r="BL492" s="24" t="s">
        <v>280</v>
      </c>
      <c r="BM492" s="24" t="s">
        <v>2844</v>
      </c>
    </row>
    <row r="493" spans="2:47" s="1" customFormat="1" ht="13.5">
      <c r="B493" s="47"/>
      <c r="C493" s="75"/>
      <c r="D493" s="236" t="s">
        <v>282</v>
      </c>
      <c r="E493" s="75"/>
      <c r="F493" s="237" t="s">
        <v>774</v>
      </c>
      <c r="G493" s="75"/>
      <c r="H493" s="75"/>
      <c r="I493" s="194"/>
      <c r="J493" s="75"/>
      <c r="K493" s="75"/>
      <c r="L493" s="73"/>
      <c r="M493" s="238"/>
      <c r="N493" s="48"/>
      <c r="O493" s="48"/>
      <c r="P493" s="48"/>
      <c r="Q493" s="48"/>
      <c r="R493" s="48"/>
      <c r="S493" s="48"/>
      <c r="T493" s="96"/>
      <c r="AT493" s="24" t="s">
        <v>282</v>
      </c>
      <c r="AU493" s="24" t="s">
        <v>86</v>
      </c>
    </row>
    <row r="494" spans="2:47" s="1" customFormat="1" ht="13.5">
      <c r="B494" s="47"/>
      <c r="C494" s="75"/>
      <c r="D494" s="236" t="s">
        <v>352</v>
      </c>
      <c r="E494" s="75"/>
      <c r="F494" s="237" t="s">
        <v>2403</v>
      </c>
      <c r="G494" s="75"/>
      <c r="H494" s="75"/>
      <c r="I494" s="194"/>
      <c r="J494" s="75"/>
      <c r="K494" s="75"/>
      <c r="L494" s="73"/>
      <c r="M494" s="238"/>
      <c r="N494" s="48"/>
      <c r="O494" s="48"/>
      <c r="P494" s="48"/>
      <c r="Q494" s="48"/>
      <c r="R494" s="48"/>
      <c r="S494" s="48"/>
      <c r="T494" s="96"/>
      <c r="AT494" s="24" t="s">
        <v>352</v>
      </c>
      <c r="AU494" s="24" t="s">
        <v>86</v>
      </c>
    </row>
    <row r="495" spans="2:65" s="1" customFormat="1" ht="51" customHeight="1">
      <c r="B495" s="47"/>
      <c r="C495" s="224" t="s">
        <v>697</v>
      </c>
      <c r="D495" s="224" t="s">
        <v>275</v>
      </c>
      <c r="E495" s="225" t="s">
        <v>2404</v>
      </c>
      <c r="F495" s="226" t="s">
        <v>2405</v>
      </c>
      <c r="G495" s="227" t="s">
        <v>295</v>
      </c>
      <c r="H495" s="228">
        <v>84.1</v>
      </c>
      <c r="I495" s="229"/>
      <c r="J495" s="230">
        <f>ROUND(I495*H495,2)</f>
        <v>0</v>
      </c>
      <c r="K495" s="226" t="s">
        <v>279</v>
      </c>
      <c r="L495" s="73"/>
      <c r="M495" s="231" t="s">
        <v>21</v>
      </c>
      <c r="N495" s="232" t="s">
        <v>47</v>
      </c>
      <c r="O495" s="48"/>
      <c r="P495" s="233">
        <f>O495*H495</f>
        <v>0</v>
      </c>
      <c r="Q495" s="233">
        <v>0.101</v>
      </c>
      <c r="R495" s="233">
        <f>Q495*H495</f>
        <v>8.4941</v>
      </c>
      <c r="S495" s="233">
        <v>0</v>
      </c>
      <c r="T495" s="234">
        <f>S495*H495</f>
        <v>0</v>
      </c>
      <c r="AR495" s="24" t="s">
        <v>280</v>
      </c>
      <c r="AT495" s="24" t="s">
        <v>275</v>
      </c>
      <c r="AU495" s="24" t="s">
        <v>86</v>
      </c>
      <c r="AY495" s="24" t="s">
        <v>273</v>
      </c>
      <c r="BE495" s="235">
        <f>IF(N495="základní",J495,0)</f>
        <v>0</v>
      </c>
      <c r="BF495" s="235">
        <f>IF(N495="snížená",J495,0)</f>
        <v>0</v>
      </c>
      <c r="BG495" s="235">
        <f>IF(N495="zákl. přenesená",J495,0)</f>
        <v>0</v>
      </c>
      <c r="BH495" s="235">
        <f>IF(N495="sníž. přenesená",J495,0)</f>
        <v>0</v>
      </c>
      <c r="BI495" s="235">
        <f>IF(N495="nulová",J495,0)</f>
        <v>0</v>
      </c>
      <c r="BJ495" s="24" t="s">
        <v>84</v>
      </c>
      <c r="BK495" s="235">
        <f>ROUND(I495*H495,2)</f>
        <v>0</v>
      </c>
      <c r="BL495" s="24" t="s">
        <v>280</v>
      </c>
      <c r="BM495" s="24" t="s">
        <v>2845</v>
      </c>
    </row>
    <row r="496" spans="2:47" s="1" customFormat="1" ht="13.5">
      <c r="B496" s="47"/>
      <c r="C496" s="75"/>
      <c r="D496" s="236" t="s">
        <v>282</v>
      </c>
      <c r="E496" s="75"/>
      <c r="F496" s="237" t="s">
        <v>2407</v>
      </c>
      <c r="G496" s="75"/>
      <c r="H496" s="75"/>
      <c r="I496" s="194"/>
      <c r="J496" s="75"/>
      <c r="K496" s="75"/>
      <c r="L496" s="73"/>
      <c r="M496" s="238"/>
      <c r="N496" s="48"/>
      <c r="O496" s="48"/>
      <c r="P496" s="48"/>
      <c r="Q496" s="48"/>
      <c r="R496" s="48"/>
      <c r="S496" s="48"/>
      <c r="T496" s="96"/>
      <c r="AT496" s="24" t="s">
        <v>282</v>
      </c>
      <c r="AU496" s="24" t="s">
        <v>86</v>
      </c>
    </row>
    <row r="497" spans="2:47" s="1" customFormat="1" ht="13.5">
      <c r="B497" s="47"/>
      <c r="C497" s="75"/>
      <c r="D497" s="236" t="s">
        <v>352</v>
      </c>
      <c r="E497" s="75"/>
      <c r="F497" s="237" t="s">
        <v>2403</v>
      </c>
      <c r="G497" s="75"/>
      <c r="H497" s="75"/>
      <c r="I497" s="194"/>
      <c r="J497" s="75"/>
      <c r="K497" s="75"/>
      <c r="L497" s="73"/>
      <c r="M497" s="238"/>
      <c r="N497" s="48"/>
      <c r="O497" s="48"/>
      <c r="P497" s="48"/>
      <c r="Q497" s="48"/>
      <c r="R497" s="48"/>
      <c r="S497" s="48"/>
      <c r="T497" s="96"/>
      <c r="AT497" s="24" t="s">
        <v>352</v>
      </c>
      <c r="AU497" s="24" t="s">
        <v>86</v>
      </c>
    </row>
    <row r="498" spans="2:63" s="10" customFormat="1" ht="29.85" customHeight="1">
      <c r="B498" s="208"/>
      <c r="C498" s="209"/>
      <c r="D498" s="210" t="s">
        <v>75</v>
      </c>
      <c r="E498" s="222" t="s">
        <v>318</v>
      </c>
      <c r="F498" s="222" t="s">
        <v>2408</v>
      </c>
      <c r="G498" s="209"/>
      <c r="H498" s="209"/>
      <c r="I498" s="212"/>
      <c r="J498" s="223">
        <f>BK498</f>
        <v>0</v>
      </c>
      <c r="K498" s="209"/>
      <c r="L498" s="214"/>
      <c r="M498" s="215"/>
      <c r="N498" s="216"/>
      <c r="O498" s="216"/>
      <c r="P498" s="217">
        <f>SUM(P499:P647)</f>
        <v>0</v>
      </c>
      <c r="Q498" s="216"/>
      <c r="R498" s="217">
        <f>SUM(R499:R647)</f>
        <v>124.88408520000002</v>
      </c>
      <c r="S498" s="216"/>
      <c r="T498" s="218">
        <f>SUM(T499:T647)</f>
        <v>3.95</v>
      </c>
      <c r="AR498" s="219" t="s">
        <v>84</v>
      </c>
      <c r="AT498" s="220" t="s">
        <v>75</v>
      </c>
      <c r="AU498" s="220" t="s">
        <v>84</v>
      </c>
      <c r="AY498" s="219" t="s">
        <v>273</v>
      </c>
      <c r="BK498" s="221">
        <f>SUM(BK499:BK647)</f>
        <v>0</v>
      </c>
    </row>
    <row r="499" spans="2:65" s="1" customFormat="1" ht="25.5" customHeight="1">
      <c r="B499" s="47"/>
      <c r="C499" s="224" t="s">
        <v>701</v>
      </c>
      <c r="D499" s="224" t="s">
        <v>275</v>
      </c>
      <c r="E499" s="225" t="s">
        <v>2846</v>
      </c>
      <c r="F499" s="226" t="s">
        <v>2847</v>
      </c>
      <c r="G499" s="227" t="s">
        <v>342</v>
      </c>
      <c r="H499" s="228">
        <v>84</v>
      </c>
      <c r="I499" s="229"/>
      <c r="J499" s="230">
        <f>ROUND(I499*H499,2)</f>
        <v>0</v>
      </c>
      <c r="K499" s="226" t="s">
        <v>21</v>
      </c>
      <c r="L499" s="73"/>
      <c r="M499" s="231" t="s">
        <v>21</v>
      </c>
      <c r="N499" s="232" t="s">
        <v>47</v>
      </c>
      <c r="O499" s="48"/>
      <c r="P499" s="233">
        <f>O499*H499</f>
        <v>0</v>
      </c>
      <c r="Q499" s="233">
        <v>1E-05</v>
      </c>
      <c r="R499" s="233">
        <f>Q499*H499</f>
        <v>0.00084</v>
      </c>
      <c r="S499" s="233">
        <v>0</v>
      </c>
      <c r="T499" s="234">
        <f>S499*H499</f>
        <v>0</v>
      </c>
      <c r="AR499" s="24" t="s">
        <v>280</v>
      </c>
      <c r="AT499" s="24" t="s">
        <v>275</v>
      </c>
      <c r="AU499" s="24" t="s">
        <v>86</v>
      </c>
      <c r="AY499" s="24" t="s">
        <v>273</v>
      </c>
      <c r="BE499" s="235">
        <f>IF(N499="základní",J499,0)</f>
        <v>0</v>
      </c>
      <c r="BF499" s="235">
        <f>IF(N499="snížená",J499,0)</f>
        <v>0</v>
      </c>
      <c r="BG499" s="235">
        <f>IF(N499="zákl. přenesená",J499,0)</f>
        <v>0</v>
      </c>
      <c r="BH499" s="235">
        <f>IF(N499="sníž. přenesená",J499,0)</f>
        <v>0</v>
      </c>
      <c r="BI499" s="235">
        <f>IF(N499="nulová",J499,0)</f>
        <v>0</v>
      </c>
      <c r="BJ499" s="24" t="s">
        <v>84</v>
      </c>
      <c r="BK499" s="235">
        <f>ROUND(I499*H499,2)</f>
        <v>0</v>
      </c>
      <c r="BL499" s="24" t="s">
        <v>280</v>
      </c>
      <c r="BM499" s="24" t="s">
        <v>2848</v>
      </c>
    </row>
    <row r="500" spans="2:51" s="11" customFormat="1" ht="13.5">
      <c r="B500" s="239"/>
      <c r="C500" s="240"/>
      <c r="D500" s="236" t="s">
        <v>304</v>
      </c>
      <c r="E500" s="241" t="s">
        <v>21</v>
      </c>
      <c r="F500" s="242" t="s">
        <v>2849</v>
      </c>
      <c r="G500" s="240"/>
      <c r="H500" s="243">
        <v>71</v>
      </c>
      <c r="I500" s="244"/>
      <c r="J500" s="240"/>
      <c r="K500" s="240"/>
      <c r="L500" s="245"/>
      <c r="M500" s="246"/>
      <c r="N500" s="247"/>
      <c r="O500" s="247"/>
      <c r="P500" s="247"/>
      <c r="Q500" s="247"/>
      <c r="R500" s="247"/>
      <c r="S500" s="247"/>
      <c r="T500" s="248"/>
      <c r="AT500" s="249" t="s">
        <v>304</v>
      </c>
      <c r="AU500" s="249" t="s">
        <v>86</v>
      </c>
      <c r="AV500" s="11" t="s">
        <v>86</v>
      </c>
      <c r="AW500" s="11" t="s">
        <v>40</v>
      </c>
      <c r="AX500" s="11" t="s">
        <v>76</v>
      </c>
      <c r="AY500" s="249" t="s">
        <v>273</v>
      </c>
    </row>
    <row r="501" spans="2:51" s="11" customFormat="1" ht="13.5">
      <c r="B501" s="239"/>
      <c r="C501" s="240"/>
      <c r="D501" s="236" t="s">
        <v>304</v>
      </c>
      <c r="E501" s="241" t="s">
        <v>21</v>
      </c>
      <c r="F501" s="242" t="s">
        <v>2850</v>
      </c>
      <c r="G501" s="240"/>
      <c r="H501" s="243">
        <v>13</v>
      </c>
      <c r="I501" s="244"/>
      <c r="J501" s="240"/>
      <c r="K501" s="240"/>
      <c r="L501" s="245"/>
      <c r="M501" s="246"/>
      <c r="N501" s="247"/>
      <c r="O501" s="247"/>
      <c r="P501" s="247"/>
      <c r="Q501" s="247"/>
      <c r="R501" s="247"/>
      <c r="S501" s="247"/>
      <c r="T501" s="248"/>
      <c r="AT501" s="249" t="s">
        <v>304</v>
      </c>
      <c r="AU501" s="249" t="s">
        <v>86</v>
      </c>
      <c r="AV501" s="11" t="s">
        <v>86</v>
      </c>
      <c r="AW501" s="11" t="s">
        <v>40</v>
      </c>
      <c r="AX501" s="11" t="s">
        <v>76</v>
      </c>
      <c r="AY501" s="249" t="s">
        <v>273</v>
      </c>
    </row>
    <row r="502" spans="2:51" s="12" customFormat="1" ht="13.5">
      <c r="B502" s="250"/>
      <c r="C502" s="251"/>
      <c r="D502" s="236" t="s">
        <v>304</v>
      </c>
      <c r="E502" s="252" t="s">
        <v>21</v>
      </c>
      <c r="F502" s="253" t="s">
        <v>338</v>
      </c>
      <c r="G502" s="251"/>
      <c r="H502" s="254">
        <v>84</v>
      </c>
      <c r="I502" s="255"/>
      <c r="J502" s="251"/>
      <c r="K502" s="251"/>
      <c r="L502" s="256"/>
      <c r="M502" s="257"/>
      <c r="N502" s="258"/>
      <c r="O502" s="258"/>
      <c r="P502" s="258"/>
      <c r="Q502" s="258"/>
      <c r="R502" s="258"/>
      <c r="S502" s="258"/>
      <c r="T502" s="259"/>
      <c r="AT502" s="260" t="s">
        <v>304</v>
      </c>
      <c r="AU502" s="260" t="s">
        <v>86</v>
      </c>
      <c r="AV502" s="12" t="s">
        <v>280</v>
      </c>
      <c r="AW502" s="12" t="s">
        <v>40</v>
      </c>
      <c r="AX502" s="12" t="s">
        <v>84</v>
      </c>
      <c r="AY502" s="260" t="s">
        <v>273</v>
      </c>
    </row>
    <row r="503" spans="2:65" s="1" customFormat="1" ht="16.5" customHeight="1">
      <c r="B503" s="47"/>
      <c r="C503" s="261" t="s">
        <v>705</v>
      </c>
      <c r="D503" s="261" t="s">
        <v>347</v>
      </c>
      <c r="E503" s="262" t="s">
        <v>2851</v>
      </c>
      <c r="F503" s="263" t="s">
        <v>2852</v>
      </c>
      <c r="G503" s="264" t="s">
        <v>278</v>
      </c>
      <c r="H503" s="265">
        <v>28.42</v>
      </c>
      <c r="I503" s="266"/>
      <c r="J503" s="267">
        <f>ROUND(I503*H503,2)</f>
        <v>0</v>
      </c>
      <c r="K503" s="263" t="s">
        <v>279</v>
      </c>
      <c r="L503" s="268"/>
      <c r="M503" s="269" t="s">
        <v>21</v>
      </c>
      <c r="N503" s="270" t="s">
        <v>47</v>
      </c>
      <c r="O503" s="48"/>
      <c r="P503" s="233">
        <f>O503*H503</f>
        <v>0</v>
      </c>
      <c r="Q503" s="233">
        <v>0.00654</v>
      </c>
      <c r="R503" s="233">
        <f>Q503*H503</f>
        <v>0.1858668</v>
      </c>
      <c r="S503" s="233">
        <v>0</v>
      </c>
      <c r="T503" s="234">
        <f>S503*H503</f>
        <v>0</v>
      </c>
      <c r="AR503" s="24" t="s">
        <v>318</v>
      </c>
      <c r="AT503" s="24" t="s">
        <v>347</v>
      </c>
      <c r="AU503" s="24" t="s">
        <v>86</v>
      </c>
      <c r="AY503" s="24" t="s">
        <v>273</v>
      </c>
      <c r="BE503" s="235">
        <f>IF(N503="základní",J503,0)</f>
        <v>0</v>
      </c>
      <c r="BF503" s="235">
        <f>IF(N503="snížená",J503,0)</f>
        <v>0</v>
      </c>
      <c r="BG503" s="235">
        <f>IF(N503="zákl. přenesená",J503,0)</f>
        <v>0</v>
      </c>
      <c r="BH503" s="235">
        <f>IF(N503="sníž. přenesená",J503,0)</f>
        <v>0</v>
      </c>
      <c r="BI503" s="235">
        <f>IF(N503="nulová",J503,0)</f>
        <v>0</v>
      </c>
      <c r="BJ503" s="24" t="s">
        <v>84</v>
      </c>
      <c r="BK503" s="235">
        <f>ROUND(I503*H503,2)</f>
        <v>0</v>
      </c>
      <c r="BL503" s="24" t="s">
        <v>280</v>
      </c>
      <c r="BM503" s="24" t="s">
        <v>2853</v>
      </c>
    </row>
    <row r="504" spans="2:47" s="1" customFormat="1" ht="13.5">
      <c r="B504" s="47"/>
      <c r="C504" s="75"/>
      <c r="D504" s="236" t="s">
        <v>352</v>
      </c>
      <c r="E504" s="75"/>
      <c r="F504" s="237" t="s">
        <v>2854</v>
      </c>
      <c r="G504" s="75"/>
      <c r="H504" s="75"/>
      <c r="I504" s="194"/>
      <c r="J504" s="75"/>
      <c r="K504" s="75"/>
      <c r="L504" s="73"/>
      <c r="M504" s="238"/>
      <c r="N504" s="48"/>
      <c r="O504" s="48"/>
      <c r="P504" s="48"/>
      <c r="Q504" s="48"/>
      <c r="R504" s="48"/>
      <c r="S504" s="48"/>
      <c r="T504" s="96"/>
      <c r="AT504" s="24" t="s">
        <v>352</v>
      </c>
      <c r="AU504" s="24" t="s">
        <v>86</v>
      </c>
    </row>
    <row r="505" spans="2:51" s="11" customFormat="1" ht="13.5">
      <c r="B505" s="239"/>
      <c r="C505" s="240"/>
      <c r="D505" s="236" t="s">
        <v>304</v>
      </c>
      <c r="E505" s="241" t="s">
        <v>21</v>
      </c>
      <c r="F505" s="242" t="s">
        <v>2855</v>
      </c>
      <c r="G505" s="240"/>
      <c r="H505" s="243">
        <v>28.42</v>
      </c>
      <c r="I505" s="244"/>
      <c r="J505" s="240"/>
      <c r="K505" s="240"/>
      <c r="L505" s="245"/>
      <c r="M505" s="246"/>
      <c r="N505" s="247"/>
      <c r="O505" s="247"/>
      <c r="P505" s="247"/>
      <c r="Q505" s="247"/>
      <c r="R505" s="247"/>
      <c r="S505" s="247"/>
      <c r="T505" s="248"/>
      <c r="AT505" s="249" t="s">
        <v>304</v>
      </c>
      <c r="AU505" s="249" t="s">
        <v>86</v>
      </c>
      <c r="AV505" s="11" t="s">
        <v>86</v>
      </c>
      <c r="AW505" s="11" t="s">
        <v>40</v>
      </c>
      <c r="AX505" s="11" t="s">
        <v>84</v>
      </c>
      <c r="AY505" s="249" t="s">
        <v>273</v>
      </c>
    </row>
    <row r="506" spans="2:65" s="1" customFormat="1" ht="25.5" customHeight="1">
      <c r="B506" s="47"/>
      <c r="C506" s="224" t="s">
        <v>709</v>
      </c>
      <c r="D506" s="224" t="s">
        <v>275</v>
      </c>
      <c r="E506" s="225" t="s">
        <v>2409</v>
      </c>
      <c r="F506" s="226" t="s">
        <v>2410</v>
      </c>
      <c r="G506" s="227" t="s">
        <v>342</v>
      </c>
      <c r="H506" s="228">
        <v>214</v>
      </c>
      <c r="I506" s="229"/>
      <c r="J506" s="230">
        <f>ROUND(I506*H506,2)</f>
        <v>0</v>
      </c>
      <c r="K506" s="226" t="s">
        <v>279</v>
      </c>
      <c r="L506" s="73"/>
      <c r="M506" s="231" t="s">
        <v>21</v>
      </c>
      <c r="N506" s="232" t="s">
        <v>47</v>
      </c>
      <c r="O506" s="48"/>
      <c r="P506" s="233">
        <f>O506*H506</f>
        <v>0</v>
      </c>
      <c r="Q506" s="233">
        <v>1E-05</v>
      </c>
      <c r="R506" s="233">
        <f>Q506*H506</f>
        <v>0.00214</v>
      </c>
      <c r="S506" s="233">
        <v>0</v>
      </c>
      <c r="T506" s="234">
        <f>S506*H506</f>
        <v>0</v>
      </c>
      <c r="AR506" s="24" t="s">
        <v>280</v>
      </c>
      <c r="AT506" s="24" t="s">
        <v>275</v>
      </c>
      <c r="AU506" s="24" t="s">
        <v>86</v>
      </c>
      <c r="AY506" s="24" t="s">
        <v>273</v>
      </c>
      <c r="BE506" s="235">
        <f>IF(N506="základní",J506,0)</f>
        <v>0</v>
      </c>
      <c r="BF506" s="235">
        <f>IF(N506="snížená",J506,0)</f>
        <v>0</v>
      </c>
      <c r="BG506" s="235">
        <f>IF(N506="zákl. přenesená",J506,0)</f>
        <v>0</v>
      </c>
      <c r="BH506" s="235">
        <f>IF(N506="sníž. přenesená",J506,0)</f>
        <v>0</v>
      </c>
      <c r="BI506" s="235">
        <f>IF(N506="nulová",J506,0)</f>
        <v>0</v>
      </c>
      <c r="BJ506" s="24" t="s">
        <v>84</v>
      </c>
      <c r="BK506" s="235">
        <f>ROUND(I506*H506,2)</f>
        <v>0</v>
      </c>
      <c r="BL506" s="24" t="s">
        <v>280</v>
      </c>
      <c r="BM506" s="24" t="s">
        <v>2856</v>
      </c>
    </row>
    <row r="507" spans="2:47" s="1" customFormat="1" ht="13.5">
      <c r="B507" s="47"/>
      <c r="C507" s="75"/>
      <c r="D507" s="236" t="s">
        <v>282</v>
      </c>
      <c r="E507" s="75"/>
      <c r="F507" s="237" t="s">
        <v>2412</v>
      </c>
      <c r="G507" s="75"/>
      <c r="H507" s="75"/>
      <c r="I507" s="194"/>
      <c r="J507" s="75"/>
      <c r="K507" s="75"/>
      <c r="L507" s="73"/>
      <c r="M507" s="238"/>
      <c r="N507" s="48"/>
      <c r="O507" s="48"/>
      <c r="P507" s="48"/>
      <c r="Q507" s="48"/>
      <c r="R507" s="48"/>
      <c r="S507" s="48"/>
      <c r="T507" s="96"/>
      <c r="AT507" s="24" t="s">
        <v>282</v>
      </c>
      <c r="AU507" s="24" t="s">
        <v>86</v>
      </c>
    </row>
    <row r="508" spans="2:51" s="11" customFormat="1" ht="13.5">
      <c r="B508" s="239"/>
      <c r="C508" s="240"/>
      <c r="D508" s="236" t="s">
        <v>304</v>
      </c>
      <c r="E508" s="241" t="s">
        <v>21</v>
      </c>
      <c r="F508" s="242" t="s">
        <v>2857</v>
      </c>
      <c r="G508" s="240"/>
      <c r="H508" s="243">
        <v>37</v>
      </c>
      <c r="I508" s="244"/>
      <c r="J508" s="240"/>
      <c r="K508" s="240"/>
      <c r="L508" s="245"/>
      <c r="M508" s="246"/>
      <c r="N508" s="247"/>
      <c r="O508" s="247"/>
      <c r="P508" s="247"/>
      <c r="Q508" s="247"/>
      <c r="R508" s="247"/>
      <c r="S508" s="247"/>
      <c r="T508" s="248"/>
      <c r="AT508" s="249" t="s">
        <v>304</v>
      </c>
      <c r="AU508" s="249" t="s">
        <v>86</v>
      </c>
      <c r="AV508" s="11" t="s">
        <v>86</v>
      </c>
      <c r="AW508" s="11" t="s">
        <v>40</v>
      </c>
      <c r="AX508" s="11" t="s">
        <v>76</v>
      </c>
      <c r="AY508" s="249" t="s">
        <v>273</v>
      </c>
    </row>
    <row r="509" spans="2:51" s="11" customFormat="1" ht="13.5">
      <c r="B509" s="239"/>
      <c r="C509" s="240"/>
      <c r="D509" s="236" t="s">
        <v>304</v>
      </c>
      <c r="E509" s="241" t="s">
        <v>21</v>
      </c>
      <c r="F509" s="242" t="s">
        <v>2783</v>
      </c>
      <c r="G509" s="240"/>
      <c r="H509" s="243">
        <v>155</v>
      </c>
      <c r="I509" s="244"/>
      <c r="J509" s="240"/>
      <c r="K509" s="240"/>
      <c r="L509" s="245"/>
      <c r="M509" s="246"/>
      <c r="N509" s="247"/>
      <c r="O509" s="247"/>
      <c r="P509" s="247"/>
      <c r="Q509" s="247"/>
      <c r="R509" s="247"/>
      <c r="S509" s="247"/>
      <c r="T509" s="248"/>
      <c r="AT509" s="249" t="s">
        <v>304</v>
      </c>
      <c r="AU509" s="249" t="s">
        <v>86</v>
      </c>
      <c r="AV509" s="11" t="s">
        <v>86</v>
      </c>
      <c r="AW509" s="11" t="s">
        <v>40</v>
      </c>
      <c r="AX509" s="11" t="s">
        <v>76</v>
      </c>
      <c r="AY509" s="249" t="s">
        <v>273</v>
      </c>
    </row>
    <row r="510" spans="2:51" s="11" customFormat="1" ht="13.5">
      <c r="B510" s="239"/>
      <c r="C510" s="240"/>
      <c r="D510" s="236" t="s">
        <v>304</v>
      </c>
      <c r="E510" s="241" t="s">
        <v>21</v>
      </c>
      <c r="F510" s="242" t="s">
        <v>2784</v>
      </c>
      <c r="G510" s="240"/>
      <c r="H510" s="243">
        <v>22</v>
      </c>
      <c r="I510" s="244"/>
      <c r="J510" s="240"/>
      <c r="K510" s="240"/>
      <c r="L510" s="245"/>
      <c r="M510" s="246"/>
      <c r="N510" s="247"/>
      <c r="O510" s="247"/>
      <c r="P510" s="247"/>
      <c r="Q510" s="247"/>
      <c r="R510" s="247"/>
      <c r="S510" s="247"/>
      <c r="T510" s="248"/>
      <c r="AT510" s="249" t="s">
        <v>304</v>
      </c>
      <c r="AU510" s="249" t="s">
        <v>86</v>
      </c>
      <c r="AV510" s="11" t="s">
        <v>86</v>
      </c>
      <c r="AW510" s="11" t="s">
        <v>40</v>
      </c>
      <c r="AX510" s="11" t="s">
        <v>76</v>
      </c>
      <c r="AY510" s="249" t="s">
        <v>273</v>
      </c>
    </row>
    <row r="511" spans="2:51" s="12" customFormat="1" ht="13.5">
      <c r="B511" s="250"/>
      <c r="C511" s="251"/>
      <c r="D511" s="236" t="s">
        <v>304</v>
      </c>
      <c r="E511" s="252" t="s">
        <v>21</v>
      </c>
      <c r="F511" s="253" t="s">
        <v>338</v>
      </c>
      <c r="G511" s="251"/>
      <c r="H511" s="254">
        <v>214</v>
      </c>
      <c r="I511" s="255"/>
      <c r="J511" s="251"/>
      <c r="K511" s="251"/>
      <c r="L511" s="256"/>
      <c r="M511" s="257"/>
      <c r="N511" s="258"/>
      <c r="O511" s="258"/>
      <c r="P511" s="258"/>
      <c r="Q511" s="258"/>
      <c r="R511" s="258"/>
      <c r="S511" s="258"/>
      <c r="T511" s="259"/>
      <c r="AT511" s="260" t="s">
        <v>304</v>
      </c>
      <c r="AU511" s="260" t="s">
        <v>86</v>
      </c>
      <c r="AV511" s="12" t="s">
        <v>280</v>
      </c>
      <c r="AW511" s="12" t="s">
        <v>40</v>
      </c>
      <c r="AX511" s="12" t="s">
        <v>84</v>
      </c>
      <c r="AY511" s="260" t="s">
        <v>273</v>
      </c>
    </row>
    <row r="512" spans="2:65" s="1" customFormat="1" ht="16.5" customHeight="1">
      <c r="B512" s="47"/>
      <c r="C512" s="261" t="s">
        <v>713</v>
      </c>
      <c r="D512" s="261" t="s">
        <v>347</v>
      </c>
      <c r="E512" s="262" t="s">
        <v>2415</v>
      </c>
      <c r="F512" s="263" t="s">
        <v>2416</v>
      </c>
      <c r="G512" s="264" t="s">
        <v>278</v>
      </c>
      <c r="H512" s="265">
        <v>43.442</v>
      </c>
      <c r="I512" s="266"/>
      <c r="J512" s="267">
        <f>ROUND(I512*H512,2)</f>
        <v>0</v>
      </c>
      <c r="K512" s="263" t="s">
        <v>279</v>
      </c>
      <c r="L512" s="268"/>
      <c r="M512" s="269" t="s">
        <v>21</v>
      </c>
      <c r="N512" s="270" t="s">
        <v>47</v>
      </c>
      <c r="O512" s="48"/>
      <c r="P512" s="233">
        <f>O512*H512</f>
        <v>0</v>
      </c>
      <c r="Q512" s="233">
        <v>0.01582</v>
      </c>
      <c r="R512" s="233">
        <f>Q512*H512</f>
        <v>0.6872524400000001</v>
      </c>
      <c r="S512" s="233">
        <v>0</v>
      </c>
      <c r="T512" s="234">
        <f>S512*H512</f>
        <v>0</v>
      </c>
      <c r="AR512" s="24" t="s">
        <v>318</v>
      </c>
      <c r="AT512" s="24" t="s">
        <v>347</v>
      </c>
      <c r="AU512" s="24" t="s">
        <v>86</v>
      </c>
      <c r="AY512" s="24" t="s">
        <v>273</v>
      </c>
      <c r="BE512" s="235">
        <f>IF(N512="základní",J512,0)</f>
        <v>0</v>
      </c>
      <c r="BF512" s="235">
        <f>IF(N512="snížená",J512,0)</f>
        <v>0</v>
      </c>
      <c r="BG512" s="235">
        <f>IF(N512="zákl. přenesená",J512,0)</f>
        <v>0</v>
      </c>
      <c r="BH512" s="235">
        <f>IF(N512="sníž. přenesená",J512,0)</f>
        <v>0</v>
      </c>
      <c r="BI512" s="235">
        <f>IF(N512="nulová",J512,0)</f>
        <v>0</v>
      </c>
      <c r="BJ512" s="24" t="s">
        <v>84</v>
      </c>
      <c r="BK512" s="235">
        <f>ROUND(I512*H512,2)</f>
        <v>0</v>
      </c>
      <c r="BL512" s="24" t="s">
        <v>280</v>
      </c>
      <c r="BM512" s="24" t="s">
        <v>2858</v>
      </c>
    </row>
    <row r="513" spans="2:47" s="1" customFormat="1" ht="13.5">
      <c r="B513" s="47"/>
      <c r="C513" s="75"/>
      <c r="D513" s="236" t="s">
        <v>352</v>
      </c>
      <c r="E513" s="75"/>
      <c r="F513" s="237" t="s">
        <v>2418</v>
      </c>
      <c r="G513" s="75"/>
      <c r="H513" s="75"/>
      <c r="I513" s="194"/>
      <c r="J513" s="75"/>
      <c r="K513" s="75"/>
      <c r="L513" s="73"/>
      <c r="M513" s="238"/>
      <c r="N513" s="48"/>
      <c r="O513" s="48"/>
      <c r="P513" s="48"/>
      <c r="Q513" s="48"/>
      <c r="R513" s="48"/>
      <c r="S513" s="48"/>
      <c r="T513" s="96"/>
      <c r="AT513" s="24" t="s">
        <v>352</v>
      </c>
      <c r="AU513" s="24" t="s">
        <v>86</v>
      </c>
    </row>
    <row r="514" spans="2:51" s="11" customFormat="1" ht="13.5">
      <c r="B514" s="239"/>
      <c r="C514" s="240"/>
      <c r="D514" s="236" t="s">
        <v>304</v>
      </c>
      <c r="E514" s="241" t="s">
        <v>21</v>
      </c>
      <c r="F514" s="242" t="s">
        <v>2859</v>
      </c>
      <c r="G514" s="240"/>
      <c r="H514" s="243">
        <v>43.442</v>
      </c>
      <c r="I514" s="244"/>
      <c r="J514" s="240"/>
      <c r="K514" s="240"/>
      <c r="L514" s="245"/>
      <c r="M514" s="246"/>
      <c r="N514" s="247"/>
      <c r="O514" s="247"/>
      <c r="P514" s="247"/>
      <c r="Q514" s="247"/>
      <c r="R514" s="247"/>
      <c r="S514" s="247"/>
      <c r="T514" s="248"/>
      <c r="AT514" s="249" t="s">
        <v>304</v>
      </c>
      <c r="AU514" s="249" t="s">
        <v>86</v>
      </c>
      <c r="AV514" s="11" t="s">
        <v>86</v>
      </c>
      <c r="AW514" s="11" t="s">
        <v>40</v>
      </c>
      <c r="AX514" s="11" t="s">
        <v>84</v>
      </c>
      <c r="AY514" s="249" t="s">
        <v>273</v>
      </c>
    </row>
    <row r="515" spans="2:65" s="1" customFormat="1" ht="25.5" customHeight="1">
      <c r="B515" s="47"/>
      <c r="C515" s="224" t="s">
        <v>717</v>
      </c>
      <c r="D515" s="224" t="s">
        <v>275</v>
      </c>
      <c r="E515" s="225" t="s">
        <v>2429</v>
      </c>
      <c r="F515" s="226" t="s">
        <v>2430</v>
      </c>
      <c r="G515" s="227" t="s">
        <v>342</v>
      </c>
      <c r="H515" s="228">
        <v>398.5</v>
      </c>
      <c r="I515" s="229"/>
      <c r="J515" s="230">
        <f>ROUND(I515*H515,2)</f>
        <v>0</v>
      </c>
      <c r="K515" s="226" t="s">
        <v>279</v>
      </c>
      <c r="L515" s="73"/>
      <c r="M515" s="231" t="s">
        <v>21</v>
      </c>
      <c r="N515" s="232" t="s">
        <v>47</v>
      </c>
      <c r="O515" s="48"/>
      <c r="P515" s="233">
        <f>O515*H515</f>
        <v>0</v>
      </c>
      <c r="Q515" s="233">
        <v>2E-05</v>
      </c>
      <c r="R515" s="233">
        <f>Q515*H515</f>
        <v>0.007970000000000001</v>
      </c>
      <c r="S515" s="233">
        <v>0</v>
      </c>
      <c r="T515" s="234">
        <f>S515*H515</f>
        <v>0</v>
      </c>
      <c r="AR515" s="24" t="s">
        <v>280</v>
      </c>
      <c r="AT515" s="24" t="s">
        <v>275</v>
      </c>
      <c r="AU515" s="24" t="s">
        <v>86</v>
      </c>
      <c r="AY515" s="24" t="s">
        <v>273</v>
      </c>
      <c r="BE515" s="235">
        <f>IF(N515="základní",J515,0)</f>
        <v>0</v>
      </c>
      <c r="BF515" s="235">
        <f>IF(N515="snížená",J515,0)</f>
        <v>0</v>
      </c>
      <c r="BG515" s="235">
        <f>IF(N515="zákl. přenesená",J515,0)</f>
        <v>0</v>
      </c>
      <c r="BH515" s="235">
        <f>IF(N515="sníž. přenesená",J515,0)</f>
        <v>0</v>
      </c>
      <c r="BI515" s="235">
        <f>IF(N515="nulová",J515,0)</f>
        <v>0</v>
      </c>
      <c r="BJ515" s="24" t="s">
        <v>84</v>
      </c>
      <c r="BK515" s="235">
        <f>ROUND(I515*H515,2)</f>
        <v>0</v>
      </c>
      <c r="BL515" s="24" t="s">
        <v>280</v>
      </c>
      <c r="BM515" s="24" t="s">
        <v>2860</v>
      </c>
    </row>
    <row r="516" spans="2:47" s="1" customFormat="1" ht="13.5">
      <c r="B516" s="47"/>
      <c r="C516" s="75"/>
      <c r="D516" s="236" t="s">
        <v>282</v>
      </c>
      <c r="E516" s="75"/>
      <c r="F516" s="237" t="s">
        <v>2412</v>
      </c>
      <c r="G516" s="75"/>
      <c r="H516" s="75"/>
      <c r="I516" s="194"/>
      <c r="J516" s="75"/>
      <c r="K516" s="75"/>
      <c r="L516" s="73"/>
      <c r="M516" s="238"/>
      <c r="N516" s="48"/>
      <c r="O516" s="48"/>
      <c r="P516" s="48"/>
      <c r="Q516" s="48"/>
      <c r="R516" s="48"/>
      <c r="S516" s="48"/>
      <c r="T516" s="96"/>
      <c r="AT516" s="24" t="s">
        <v>282</v>
      </c>
      <c r="AU516" s="24" t="s">
        <v>86</v>
      </c>
    </row>
    <row r="517" spans="2:51" s="11" customFormat="1" ht="13.5">
      <c r="B517" s="239"/>
      <c r="C517" s="240"/>
      <c r="D517" s="236" t="s">
        <v>304</v>
      </c>
      <c r="E517" s="241" t="s">
        <v>21</v>
      </c>
      <c r="F517" s="242" t="s">
        <v>2861</v>
      </c>
      <c r="G517" s="240"/>
      <c r="H517" s="243">
        <v>171</v>
      </c>
      <c r="I517" s="244"/>
      <c r="J517" s="240"/>
      <c r="K517" s="240"/>
      <c r="L517" s="245"/>
      <c r="M517" s="246"/>
      <c r="N517" s="247"/>
      <c r="O517" s="247"/>
      <c r="P517" s="247"/>
      <c r="Q517" s="247"/>
      <c r="R517" s="247"/>
      <c r="S517" s="247"/>
      <c r="T517" s="248"/>
      <c r="AT517" s="249" t="s">
        <v>304</v>
      </c>
      <c r="AU517" s="249" t="s">
        <v>86</v>
      </c>
      <c r="AV517" s="11" t="s">
        <v>86</v>
      </c>
      <c r="AW517" s="11" t="s">
        <v>40</v>
      </c>
      <c r="AX517" s="11" t="s">
        <v>76</v>
      </c>
      <c r="AY517" s="249" t="s">
        <v>273</v>
      </c>
    </row>
    <row r="518" spans="2:51" s="11" customFormat="1" ht="13.5">
      <c r="B518" s="239"/>
      <c r="C518" s="240"/>
      <c r="D518" s="236" t="s">
        <v>304</v>
      </c>
      <c r="E518" s="241" t="s">
        <v>21</v>
      </c>
      <c r="F518" s="242" t="s">
        <v>2862</v>
      </c>
      <c r="G518" s="240"/>
      <c r="H518" s="243">
        <v>49.5</v>
      </c>
      <c r="I518" s="244"/>
      <c r="J518" s="240"/>
      <c r="K518" s="240"/>
      <c r="L518" s="245"/>
      <c r="M518" s="246"/>
      <c r="N518" s="247"/>
      <c r="O518" s="247"/>
      <c r="P518" s="247"/>
      <c r="Q518" s="247"/>
      <c r="R518" s="247"/>
      <c r="S518" s="247"/>
      <c r="T518" s="248"/>
      <c r="AT518" s="249" t="s">
        <v>304</v>
      </c>
      <c r="AU518" s="249" t="s">
        <v>86</v>
      </c>
      <c r="AV518" s="11" t="s">
        <v>86</v>
      </c>
      <c r="AW518" s="11" t="s">
        <v>40</v>
      </c>
      <c r="AX518" s="11" t="s">
        <v>76</v>
      </c>
      <c r="AY518" s="249" t="s">
        <v>273</v>
      </c>
    </row>
    <row r="519" spans="2:51" s="11" customFormat="1" ht="13.5">
      <c r="B519" s="239"/>
      <c r="C519" s="240"/>
      <c r="D519" s="236" t="s">
        <v>304</v>
      </c>
      <c r="E519" s="241" t="s">
        <v>21</v>
      </c>
      <c r="F519" s="242" t="s">
        <v>2781</v>
      </c>
      <c r="G519" s="240"/>
      <c r="H519" s="243">
        <v>167</v>
      </c>
      <c r="I519" s="244"/>
      <c r="J519" s="240"/>
      <c r="K519" s="240"/>
      <c r="L519" s="245"/>
      <c r="M519" s="246"/>
      <c r="N519" s="247"/>
      <c r="O519" s="247"/>
      <c r="P519" s="247"/>
      <c r="Q519" s="247"/>
      <c r="R519" s="247"/>
      <c r="S519" s="247"/>
      <c r="T519" s="248"/>
      <c r="AT519" s="249" t="s">
        <v>304</v>
      </c>
      <c r="AU519" s="249" t="s">
        <v>86</v>
      </c>
      <c r="AV519" s="11" t="s">
        <v>86</v>
      </c>
      <c r="AW519" s="11" t="s">
        <v>40</v>
      </c>
      <c r="AX519" s="11" t="s">
        <v>76</v>
      </c>
      <c r="AY519" s="249" t="s">
        <v>273</v>
      </c>
    </row>
    <row r="520" spans="2:51" s="11" customFormat="1" ht="13.5">
      <c r="B520" s="239"/>
      <c r="C520" s="240"/>
      <c r="D520" s="236" t="s">
        <v>304</v>
      </c>
      <c r="E520" s="241" t="s">
        <v>21</v>
      </c>
      <c r="F520" s="242" t="s">
        <v>2782</v>
      </c>
      <c r="G520" s="240"/>
      <c r="H520" s="243">
        <v>11</v>
      </c>
      <c r="I520" s="244"/>
      <c r="J520" s="240"/>
      <c r="K520" s="240"/>
      <c r="L520" s="245"/>
      <c r="M520" s="246"/>
      <c r="N520" s="247"/>
      <c r="O520" s="247"/>
      <c r="P520" s="247"/>
      <c r="Q520" s="247"/>
      <c r="R520" s="247"/>
      <c r="S520" s="247"/>
      <c r="T520" s="248"/>
      <c r="AT520" s="249" t="s">
        <v>304</v>
      </c>
      <c r="AU520" s="249" t="s">
        <v>86</v>
      </c>
      <c r="AV520" s="11" t="s">
        <v>86</v>
      </c>
      <c r="AW520" s="11" t="s">
        <v>40</v>
      </c>
      <c r="AX520" s="11" t="s">
        <v>76</v>
      </c>
      <c r="AY520" s="249" t="s">
        <v>273</v>
      </c>
    </row>
    <row r="521" spans="2:51" s="12" customFormat="1" ht="13.5">
      <c r="B521" s="250"/>
      <c r="C521" s="251"/>
      <c r="D521" s="236" t="s">
        <v>304</v>
      </c>
      <c r="E521" s="252" t="s">
        <v>21</v>
      </c>
      <c r="F521" s="253" t="s">
        <v>338</v>
      </c>
      <c r="G521" s="251"/>
      <c r="H521" s="254">
        <v>398.5</v>
      </c>
      <c r="I521" s="255"/>
      <c r="J521" s="251"/>
      <c r="K521" s="251"/>
      <c r="L521" s="256"/>
      <c r="M521" s="257"/>
      <c r="N521" s="258"/>
      <c r="O521" s="258"/>
      <c r="P521" s="258"/>
      <c r="Q521" s="258"/>
      <c r="R521" s="258"/>
      <c r="S521" s="258"/>
      <c r="T521" s="259"/>
      <c r="AT521" s="260" t="s">
        <v>304</v>
      </c>
      <c r="AU521" s="260" t="s">
        <v>86</v>
      </c>
      <c r="AV521" s="12" t="s">
        <v>280</v>
      </c>
      <c r="AW521" s="12" t="s">
        <v>40</v>
      </c>
      <c r="AX521" s="12" t="s">
        <v>84</v>
      </c>
      <c r="AY521" s="260" t="s">
        <v>273</v>
      </c>
    </row>
    <row r="522" spans="2:65" s="1" customFormat="1" ht="16.5" customHeight="1">
      <c r="B522" s="47"/>
      <c r="C522" s="261" t="s">
        <v>721</v>
      </c>
      <c r="D522" s="261" t="s">
        <v>347</v>
      </c>
      <c r="E522" s="262" t="s">
        <v>2434</v>
      </c>
      <c r="F522" s="263" t="s">
        <v>2435</v>
      </c>
      <c r="G522" s="264" t="s">
        <v>278</v>
      </c>
      <c r="H522" s="265">
        <v>80.896</v>
      </c>
      <c r="I522" s="266"/>
      <c r="J522" s="267">
        <f>ROUND(I522*H522,2)</f>
        <v>0</v>
      </c>
      <c r="K522" s="263" t="s">
        <v>279</v>
      </c>
      <c r="L522" s="268"/>
      <c r="M522" s="269" t="s">
        <v>21</v>
      </c>
      <c r="N522" s="270" t="s">
        <v>47</v>
      </c>
      <c r="O522" s="48"/>
      <c r="P522" s="233">
        <f>O522*H522</f>
        <v>0</v>
      </c>
      <c r="Q522" s="233">
        <v>0.0248</v>
      </c>
      <c r="R522" s="233">
        <f>Q522*H522</f>
        <v>2.0062208</v>
      </c>
      <c r="S522" s="233">
        <v>0</v>
      </c>
      <c r="T522" s="234">
        <f>S522*H522</f>
        <v>0</v>
      </c>
      <c r="AR522" s="24" t="s">
        <v>318</v>
      </c>
      <c r="AT522" s="24" t="s">
        <v>347</v>
      </c>
      <c r="AU522" s="24" t="s">
        <v>86</v>
      </c>
      <c r="AY522" s="24" t="s">
        <v>273</v>
      </c>
      <c r="BE522" s="235">
        <f>IF(N522="základní",J522,0)</f>
        <v>0</v>
      </c>
      <c r="BF522" s="235">
        <f>IF(N522="snížená",J522,0)</f>
        <v>0</v>
      </c>
      <c r="BG522" s="235">
        <f>IF(N522="zákl. přenesená",J522,0)</f>
        <v>0</v>
      </c>
      <c r="BH522" s="235">
        <f>IF(N522="sníž. přenesená",J522,0)</f>
        <v>0</v>
      </c>
      <c r="BI522" s="235">
        <f>IF(N522="nulová",J522,0)</f>
        <v>0</v>
      </c>
      <c r="BJ522" s="24" t="s">
        <v>84</v>
      </c>
      <c r="BK522" s="235">
        <f>ROUND(I522*H522,2)</f>
        <v>0</v>
      </c>
      <c r="BL522" s="24" t="s">
        <v>280</v>
      </c>
      <c r="BM522" s="24" t="s">
        <v>2863</v>
      </c>
    </row>
    <row r="523" spans="2:47" s="1" customFormat="1" ht="13.5">
      <c r="B523" s="47"/>
      <c r="C523" s="75"/>
      <c r="D523" s="236" t="s">
        <v>352</v>
      </c>
      <c r="E523" s="75"/>
      <c r="F523" s="237" t="s">
        <v>2437</v>
      </c>
      <c r="G523" s="75"/>
      <c r="H523" s="75"/>
      <c r="I523" s="194"/>
      <c r="J523" s="75"/>
      <c r="K523" s="75"/>
      <c r="L523" s="73"/>
      <c r="M523" s="238"/>
      <c r="N523" s="48"/>
      <c r="O523" s="48"/>
      <c r="P523" s="48"/>
      <c r="Q523" s="48"/>
      <c r="R523" s="48"/>
      <c r="S523" s="48"/>
      <c r="T523" s="96"/>
      <c r="AT523" s="24" t="s">
        <v>352</v>
      </c>
      <c r="AU523" s="24" t="s">
        <v>86</v>
      </c>
    </row>
    <row r="524" spans="2:51" s="11" customFormat="1" ht="13.5">
      <c r="B524" s="239"/>
      <c r="C524" s="240"/>
      <c r="D524" s="236" t="s">
        <v>304</v>
      </c>
      <c r="E524" s="241" t="s">
        <v>21</v>
      </c>
      <c r="F524" s="242" t="s">
        <v>2864</v>
      </c>
      <c r="G524" s="240"/>
      <c r="H524" s="243">
        <v>80.896</v>
      </c>
      <c r="I524" s="244"/>
      <c r="J524" s="240"/>
      <c r="K524" s="240"/>
      <c r="L524" s="245"/>
      <c r="M524" s="246"/>
      <c r="N524" s="247"/>
      <c r="O524" s="247"/>
      <c r="P524" s="247"/>
      <c r="Q524" s="247"/>
      <c r="R524" s="247"/>
      <c r="S524" s="247"/>
      <c r="T524" s="248"/>
      <c r="AT524" s="249" t="s">
        <v>304</v>
      </c>
      <c r="AU524" s="249" t="s">
        <v>86</v>
      </c>
      <c r="AV524" s="11" t="s">
        <v>86</v>
      </c>
      <c r="AW524" s="11" t="s">
        <v>40</v>
      </c>
      <c r="AX524" s="11" t="s">
        <v>84</v>
      </c>
      <c r="AY524" s="249" t="s">
        <v>273</v>
      </c>
    </row>
    <row r="525" spans="2:65" s="1" customFormat="1" ht="25.5" customHeight="1">
      <c r="B525" s="47"/>
      <c r="C525" s="224" t="s">
        <v>725</v>
      </c>
      <c r="D525" s="224" t="s">
        <v>275</v>
      </c>
      <c r="E525" s="225" t="s">
        <v>2865</v>
      </c>
      <c r="F525" s="226" t="s">
        <v>2866</v>
      </c>
      <c r="G525" s="227" t="s">
        <v>342</v>
      </c>
      <c r="H525" s="228">
        <v>98</v>
      </c>
      <c r="I525" s="229"/>
      <c r="J525" s="230">
        <f>ROUND(I525*H525,2)</f>
        <v>0</v>
      </c>
      <c r="K525" s="226" t="s">
        <v>279</v>
      </c>
      <c r="L525" s="73"/>
      <c r="M525" s="231" t="s">
        <v>21</v>
      </c>
      <c r="N525" s="232" t="s">
        <v>47</v>
      </c>
      <c r="O525" s="48"/>
      <c r="P525" s="233">
        <f>O525*H525</f>
        <v>0</v>
      </c>
      <c r="Q525" s="233">
        <v>2E-05</v>
      </c>
      <c r="R525" s="233">
        <f>Q525*H525</f>
        <v>0.0019600000000000004</v>
      </c>
      <c r="S525" s="233">
        <v>0</v>
      </c>
      <c r="T525" s="234">
        <f>S525*H525</f>
        <v>0</v>
      </c>
      <c r="AR525" s="24" t="s">
        <v>280</v>
      </c>
      <c r="AT525" s="24" t="s">
        <v>275</v>
      </c>
      <c r="AU525" s="24" t="s">
        <v>86</v>
      </c>
      <c r="AY525" s="24" t="s">
        <v>273</v>
      </c>
      <c r="BE525" s="235">
        <f>IF(N525="základní",J525,0)</f>
        <v>0</v>
      </c>
      <c r="BF525" s="235">
        <f>IF(N525="snížená",J525,0)</f>
        <v>0</v>
      </c>
      <c r="BG525" s="235">
        <f>IF(N525="zákl. přenesená",J525,0)</f>
        <v>0</v>
      </c>
      <c r="BH525" s="235">
        <f>IF(N525="sníž. přenesená",J525,0)</f>
        <v>0</v>
      </c>
      <c r="BI525" s="235">
        <f>IF(N525="nulová",J525,0)</f>
        <v>0</v>
      </c>
      <c r="BJ525" s="24" t="s">
        <v>84</v>
      </c>
      <c r="BK525" s="235">
        <f>ROUND(I525*H525,2)</f>
        <v>0</v>
      </c>
      <c r="BL525" s="24" t="s">
        <v>280</v>
      </c>
      <c r="BM525" s="24" t="s">
        <v>2867</v>
      </c>
    </row>
    <row r="526" spans="2:47" s="1" customFormat="1" ht="13.5">
      <c r="B526" s="47"/>
      <c r="C526" s="75"/>
      <c r="D526" s="236" t="s">
        <v>282</v>
      </c>
      <c r="E526" s="75"/>
      <c r="F526" s="237" t="s">
        <v>2412</v>
      </c>
      <c r="G526" s="75"/>
      <c r="H526" s="75"/>
      <c r="I526" s="194"/>
      <c r="J526" s="75"/>
      <c r="K526" s="75"/>
      <c r="L526" s="73"/>
      <c r="M526" s="238"/>
      <c r="N526" s="48"/>
      <c r="O526" s="48"/>
      <c r="P526" s="48"/>
      <c r="Q526" s="48"/>
      <c r="R526" s="48"/>
      <c r="S526" s="48"/>
      <c r="T526" s="96"/>
      <c r="AT526" s="24" t="s">
        <v>282</v>
      </c>
      <c r="AU526" s="24" t="s">
        <v>86</v>
      </c>
    </row>
    <row r="527" spans="2:51" s="11" customFormat="1" ht="13.5">
      <c r="B527" s="239"/>
      <c r="C527" s="240"/>
      <c r="D527" s="236" t="s">
        <v>304</v>
      </c>
      <c r="E527" s="241" t="s">
        <v>21</v>
      </c>
      <c r="F527" s="242" t="s">
        <v>2868</v>
      </c>
      <c r="G527" s="240"/>
      <c r="H527" s="243">
        <v>79</v>
      </c>
      <c r="I527" s="244"/>
      <c r="J527" s="240"/>
      <c r="K527" s="240"/>
      <c r="L527" s="245"/>
      <c r="M527" s="246"/>
      <c r="N527" s="247"/>
      <c r="O527" s="247"/>
      <c r="P527" s="247"/>
      <c r="Q527" s="247"/>
      <c r="R527" s="247"/>
      <c r="S527" s="247"/>
      <c r="T527" s="248"/>
      <c r="AT527" s="249" t="s">
        <v>304</v>
      </c>
      <c r="AU527" s="249" t="s">
        <v>86</v>
      </c>
      <c r="AV527" s="11" t="s">
        <v>86</v>
      </c>
      <c r="AW527" s="11" t="s">
        <v>40</v>
      </c>
      <c r="AX527" s="11" t="s">
        <v>76</v>
      </c>
      <c r="AY527" s="249" t="s">
        <v>273</v>
      </c>
    </row>
    <row r="528" spans="2:51" s="11" customFormat="1" ht="13.5">
      <c r="B528" s="239"/>
      <c r="C528" s="240"/>
      <c r="D528" s="236" t="s">
        <v>304</v>
      </c>
      <c r="E528" s="241" t="s">
        <v>21</v>
      </c>
      <c r="F528" s="242" t="s">
        <v>2779</v>
      </c>
      <c r="G528" s="240"/>
      <c r="H528" s="243">
        <v>19</v>
      </c>
      <c r="I528" s="244"/>
      <c r="J528" s="240"/>
      <c r="K528" s="240"/>
      <c r="L528" s="245"/>
      <c r="M528" s="246"/>
      <c r="N528" s="247"/>
      <c r="O528" s="247"/>
      <c r="P528" s="247"/>
      <c r="Q528" s="247"/>
      <c r="R528" s="247"/>
      <c r="S528" s="247"/>
      <c r="T528" s="248"/>
      <c r="AT528" s="249" t="s">
        <v>304</v>
      </c>
      <c r="AU528" s="249" t="s">
        <v>86</v>
      </c>
      <c r="AV528" s="11" t="s">
        <v>86</v>
      </c>
      <c r="AW528" s="11" t="s">
        <v>40</v>
      </c>
      <c r="AX528" s="11" t="s">
        <v>76</v>
      </c>
      <c r="AY528" s="249" t="s">
        <v>273</v>
      </c>
    </row>
    <row r="529" spans="2:51" s="12" customFormat="1" ht="13.5">
      <c r="B529" s="250"/>
      <c r="C529" s="251"/>
      <c r="D529" s="236" t="s">
        <v>304</v>
      </c>
      <c r="E529" s="252" t="s">
        <v>21</v>
      </c>
      <c r="F529" s="253" t="s">
        <v>338</v>
      </c>
      <c r="G529" s="251"/>
      <c r="H529" s="254">
        <v>98</v>
      </c>
      <c r="I529" s="255"/>
      <c r="J529" s="251"/>
      <c r="K529" s="251"/>
      <c r="L529" s="256"/>
      <c r="M529" s="257"/>
      <c r="N529" s="258"/>
      <c r="O529" s="258"/>
      <c r="P529" s="258"/>
      <c r="Q529" s="258"/>
      <c r="R529" s="258"/>
      <c r="S529" s="258"/>
      <c r="T529" s="259"/>
      <c r="AT529" s="260" t="s">
        <v>304</v>
      </c>
      <c r="AU529" s="260" t="s">
        <v>86</v>
      </c>
      <c r="AV529" s="12" t="s">
        <v>280</v>
      </c>
      <c r="AW529" s="12" t="s">
        <v>40</v>
      </c>
      <c r="AX529" s="12" t="s">
        <v>84</v>
      </c>
      <c r="AY529" s="260" t="s">
        <v>273</v>
      </c>
    </row>
    <row r="530" spans="2:65" s="1" customFormat="1" ht="16.5" customHeight="1">
      <c r="B530" s="47"/>
      <c r="C530" s="261" t="s">
        <v>729</v>
      </c>
      <c r="D530" s="261" t="s">
        <v>347</v>
      </c>
      <c r="E530" s="262" t="s">
        <v>2869</v>
      </c>
      <c r="F530" s="263" t="s">
        <v>2870</v>
      </c>
      <c r="G530" s="264" t="s">
        <v>278</v>
      </c>
      <c r="H530" s="265">
        <v>19.894</v>
      </c>
      <c r="I530" s="266"/>
      <c r="J530" s="267">
        <f>ROUND(I530*H530,2)</f>
        <v>0</v>
      </c>
      <c r="K530" s="263" t="s">
        <v>279</v>
      </c>
      <c r="L530" s="268"/>
      <c r="M530" s="269" t="s">
        <v>21</v>
      </c>
      <c r="N530" s="270" t="s">
        <v>47</v>
      </c>
      <c r="O530" s="48"/>
      <c r="P530" s="233">
        <f>O530*H530</f>
        <v>0</v>
      </c>
      <c r="Q530" s="233">
        <v>0.03194</v>
      </c>
      <c r="R530" s="233">
        <f>Q530*H530</f>
        <v>0.63541436</v>
      </c>
      <c r="S530" s="233">
        <v>0</v>
      </c>
      <c r="T530" s="234">
        <f>S530*H530</f>
        <v>0</v>
      </c>
      <c r="AR530" s="24" t="s">
        <v>318</v>
      </c>
      <c r="AT530" s="24" t="s">
        <v>347</v>
      </c>
      <c r="AU530" s="24" t="s">
        <v>86</v>
      </c>
      <c r="AY530" s="24" t="s">
        <v>273</v>
      </c>
      <c r="BE530" s="235">
        <f>IF(N530="základní",J530,0)</f>
        <v>0</v>
      </c>
      <c r="BF530" s="235">
        <f>IF(N530="snížená",J530,0)</f>
        <v>0</v>
      </c>
      <c r="BG530" s="235">
        <f>IF(N530="zákl. přenesená",J530,0)</f>
        <v>0</v>
      </c>
      <c r="BH530" s="235">
        <f>IF(N530="sníž. přenesená",J530,0)</f>
        <v>0</v>
      </c>
      <c r="BI530" s="235">
        <f>IF(N530="nulová",J530,0)</f>
        <v>0</v>
      </c>
      <c r="BJ530" s="24" t="s">
        <v>84</v>
      </c>
      <c r="BK530" s="235">
        <f>ROUND(I530*H530,2)</f>
        <v>0</v>
      </c>
      <c r="BL530" s="24" t="s">
        <v>280</v>
      </c>
      <c r="BM530" s="24" t="s">
        <v>2871</v>
      </c>
    </row>
    <row r="531" spans="2:47" s="1" customFormat="1" ht="13.5">
      <c r="B531" s="47"/>
      <c r="C531" s="75"/>
      <c r="D531" s="236" t="s">
        <v>352</v>
      </c>
      <c r="E531" s="75"/>
      <c r="F531" s="237" t="s">
        <v>2872</v>
      </c>
      <c r="G531" s="75"/>
      <c r="H531" s="75"/>
      <c r="I531" s="194"/>
      <c r="J531" s="75"/>
      <c r="K531" s="75"/>
      <c r="L531" s="73"/>
      <c r="M531" s="238"/>
      <c r="N531" s="48"/>
      <c r="O531" s="48"/>
      <c r="P531" s="48"/>
      <c r="Q531" s="48"/>
      <c r="R531" s="48"/>
      <c r="S531" s="48"/>
      <c r="T531" s="96"/>
      <c r="AT531" s="24" t="s">
        <v>352</v>
      </c>
      <c r="AU531" s="24" t="s">
        <v>86</v>
      </c>
    </row>
    <row r="532" spans="2:51" s="11" customFormat="1" ht="13.5">
      <c r="B532" s="239"/>
      <c r="C532" s="240"/>
      <c r="D532" s="236" t="s">
        <v>304</v>
      </c>
      <c r="E532" s="241" t="s">
        <v>21</v>
      </c>
      <c r="F532" s="242" t="s">
        <v>2873</v>
      </c>
      <c r="G532" s="240"/>
      <c r="H532" s="243">
        <v>19.894</v>
      </c>
      <c r="I532" s="244"/>
      <c r="J532" s="240"/>
      <c r="K532" s="240"/>
      <c r="L532" s="245"/>
      <c r="M532" s="246"/>
      <c r="N532" s="247"/>
      <c r="O532" s="247"/>
      <c r="P532" s="247"/>
      <c r="Q532" s="247"/>
      <c r="R532" s="247"/>
      <c r="S532" s="247"/>
      <c r="T532" s="248"/>
      <c r="AT532" s="249" t="s">
        <v>304</v>
      </c>
      <c r="AU532" s="249" t="s">
        <v>86</v>
      </c>
      <c r="AV532" s="11" t="s">
        <v>86</v>
      </c>
      <c r="AW532" s="11" t="s">
        <v>40</v>
      </c>
      <c r="AX532" s="11" t="s">
        <v>84</v>
      </c>
      <c r="AY532" s="249" t="s">
        <v>273</v>
      </c>
    </row>
    <row r="533" spans="2:65" s="1" customFormat="1" ht="16.5" customHeight="1">
      <c r="B533" s="47"/>
      <c r="C533" s="224" t="s">
        <v>735</v>
      </c>
      <c r="D533" s="224" t="s">
        <v>275</v>
      </c>
      <c r="E533" s="225" t="s">
        <v>2439</v>
      </c>
      <c r="F533" s="226" t="s">
        <v>2440</v>
      </c>
      <c r="G533" s="227" t="s">
        <v>342</v>
      </c>
      <c r="H533" s="228">
        <v>794.5</v>
      </c>
      <c r="I533" s="229"/>
      <c r="J533" s="230">
        <f>ROUND(I533*H533,2)</f>
        <v>0</v>
      </c>
      <c r="K533" s="226" t="s">
        <v>21</v>
      </c>
      <c r="L533" s="73"/>
      <c r="M533" s="231" t="s">
        <v>21</v>
      </c>
      <c r="N533" s="232" t="s">
        <v>47</v>
      </c>
      <c r="O533" s="48"/>
      <c r="P533" s="233">
        <f>O533*H533</f>
        <v>0</v>
      </c>
      <c r="Q533" s="233">
        <v>0</v>
      </c>
      <c r="R533" s="233">
        <f>Q533*H533</f>
        <v>0</v>
      </c>
      <c r="S533" s="233">
        <v>0</v>
      </c>
      <c r="T533" s="234">
        <f>S533*H533</f>
        <v>0</v>
      </c>
      <c r="AR533" s="24" t="s">
        <v>280</v>
      </c>
      <c r="AT533" s="24" t="s">
        <v>275</v>
      </c>
      <c r="AU533" s="24" t="s">
        <v>86</v>
      </c>
      <c r="AY533" s="24" t="s">
        <v>273</v>
      </c>
      <c r="BE533" s="235">
        <f>IF(N533="základní",J533,0)</f>
        <v>0</v>
      </c>
      <c r="BF533" s="235">
        <f>IF(N533="snížená",J533,0)</f>
        <v>0</v>
      </c>
      <c r="BG533" s="235">
        <f>IF(N533="zákl. přenesená",J533,0)</f>
        <v>0</v>
      </c>
      <c r="BH533" s="235">
        <f>IF(N533="sníž. přenesená",J533,0)</f>
        <v>0</v>
      </c>
      <c r="BI533" s="235">
        <f>IF(N533="nulová",J533,0)</f>
        <v>0</v>
      </c>
      <c r="BJ533" s="24" t="s">
        <v>84</v>
      </c>
      <c r="BK533" s="235">
        <f>ROUND(I533*H533,2)</f>
        <v>0</v>
      </c>
      <c r="BL533" s="24" t="s">
        <v>280</v>
      </c>
      <c r="BM533" s="24" t="s">
        <v>2874</v>
      </c>
    </row>
    <row r="534" spans="2:51" s="11" customFormat="1" ht="13.5">
      <c r="B534" s="239"/>
      <c r="C534" s="240"/>
      <c r="D534" s="236" t="s">
        <v>304</v>
      </c>
      <c r="E534" s="241" t="s">
        <v>21</v>
      </c>
      <c r="F534" s="242" t="s">
        <v>2778</v>
      </c>
      <c r="G534" s="240"/>
      <c r="H534" s="243">
        <v>358</v>
      </c>
      <c r="I534" s="244"/>
      <c r="J534" s="240"/>
      <c r="K534" s="240"/>
      <c r="L534" s="245"/>
      <c r="M534" s="246"/>
      <c r="N534" s="247"/>
      <c r="O534" s="247"/>
      <c r="P534" s="247"/>
      <c r="Q534" s="247"/>
      <c r="R534" s="247"/>
      <c r="S534" s="247"/>
      <c r="T534" s="248"/>
      <c r="AT534" s="249" t="s">
        <v>304</v>
      </c>
      <c r="AU534" s="249" t="s">
        <v>86</v>
      </c>
      <c r="AV534" s="11" t="s">
        <v>86</v>
      </c>
      <c r="AW534" s="11" t="s">
        <v>40</v>
      </c>
      <c r="AX534" s="11" t="s">
        <v>76</v>
      </c>
      <c r="AY534" s="249" t="s">
        <v>273</v>
      </c>
    </row>
    <row r="535" spans="2:51" s="11" customFormat="1" ht="13.5">
      <c r="B535" s="239"/>
      <c r="C535" s="240"/>
      <c r="D535" s="236" t="s">
        <v>304</v>
      </c>
      <c r="E535" s="241" t="s">
        <v>21</v>
      </c>
      <c r="F535" s="242" t="s">
        <v>2779</v>
      </c>
      <c r="G535" s="240"/>
      <c r="H535" s="243">
        <v>19</v>
      </c>
      <c r="I535" s="244"/>
      <c r="J535" s="240"/>
      <c r="K535" s="240"/>
      <c r="L535" s="245"/>
      <c r="M535" s="246"/>
      <c r="N535" s="247"/>
      <c r="O535" s="247"/>
      <c r="P535" s="247"/>
      <c r="Q535" s="247"/>
      <c r="R535" s="247"/>
      <c r="S535" s="247"/>
      <c r="T535" s="248"/>
      <c r="AT535" s="249" t="s">
        <v>304</v>
      </c>
      <c r="AU535" s="249" t="s">
        <v>86</v>
      </c>
      <c r="AV535" s="11" t="s">
        <v>86</v>
      </c>
      <c r="AW535" s="11" t="s">
        <v>40</v>
      </c>
      <c r="AX535" s="11" t="s">
        <v>76</v>
      </c>
      <c r="AY535" s="249" t="s">
        <v>273</v>
      </c>
    </row>
    <row r="536" spans="2:51" s="11" customFormat="1" ht="13.5">
      <c r="B536" s="239"/>
      <c r="C536" s="240"/>
      <c r="D536" s="236" t="s">
        <v>304</v>
      </c>
      <c r="E536" s="241" t="s">
        <v>21</v>
      </c>
      <c r="F536" s="242" t="s">
        <v>2780</v>
      </c>
      <c r="G536" s="240"/>
      <c r="H536" s="243">
        <v>62.5</v>
      </c>
      <c r="I536" s="244"/>
      <c r="J536" s="240"/>
      <c r="K536" s="240"/>
      <c r="L536" s="245"/>
      <c r="M536" s="246"/>
      <c r="N536" s="247"/>
      <c r="O536" s="247"/>
      <c r="P536" s="247"/>
      <c r="Q536" s="247"/>
      <c r="R536" s="247"/>
      <c r="S536" s="247"/>
      <c r="T536" s="248"/>
      <c r="AT536" s="249" t="s">
        <v>304</v>
      </c>
      <c r="AU536" s="249" t="s">
        <v>86</v>
      </c>
      <c r="AV536" s="11" t="s">
        <v>86</v>
      </c>
      <c r="AW536" s="11" t="s">
        <v>40</v>
      </c>
      <c r="AX536" s="11" t="s">
        <v>76</v>
      </c>
      <c r="AY536" s="249" t="s">
        <v>273</v>
      </c>
    </row>
    <row r="537" spans="2:51" s="11" customFormat="1" ht="13.5">
      <c r="B537" s="239"/>
      <c r="C537" s="240"/>
      <c r="D537" s="236" t="s">
        <v>304</v>
      </c>
      <c r="E537" s="241" t="s">
        <v>21</v>
      </c>
      <c r="F537" s="242" t="s">
        <v>2781</v>
      </c>
      <c r="G537" s="240"/>
      <c r="H537" s="243">
        <v>167</v>
      </c>
      <c r="I537" s="244"/>
      <c r="J537" s="240"/>
      <c r="K537" s="240"/>
      <c r="L537" s="245"/>
      <c r="M537" s="246"/>
      <c r="N537" s="247"/>
      <c r="O537" s="247"/>
      <c r="P537" s="247"/>
      <c r="Q537" s="247"/>
      <c r="R537" s="247"/>
      <c r="S537" s="247"/>
      <c r="T537" s="248"/>
      <c r="AT537" s="249" t="s">
        <v>304</v>
      </c>
      <c r="AU537" s="249" t="s">
        <v>86</v>
      </c>
      <c r="AV537" s="11" t="s">
        <v>86</v>
      </c>
      <c r="AW537" s="11" t="s">
        <v>40</v>
      </c>
      <c r="AX537" s="11" t="s">
        <v>76</v>
      </c>
      <c r="AY537" s="249" t="s">
        <v>273</v>
      </c>
    </row>
    <row r="538" spans="2:51" s="11" customFormat="1" ht="13.5">
      <c r="B538" s="239"/>
      <c r="C538" s="240"/>
      <c r="D538" s="236" t="s">
        <v>304</v>
      </c>
      <c r="E538" s="241" t="s">
        <v>21</v>
      </c>
      <c r="F538" s="242" t="s">
        <v>2782</v>
      </c>
      <c r="G538" s="240"/>
      <c r="H538" s="243">
        <v>11</v>
      </c>
      <c r="I538" s="244"/>
      <c r="J538" s="240"/>
      <c r="K538" s="240"/>
      <c r="L538" s="245"/>
      <c r="M538" s="246"/>
      <c r="N538" s="247"/>
      <c r="O538" s="247"/>
      <c r="P538" s="247"/>
      <c r="Q538" s="247"/>
      <c r="R538" s="247"/>
      <c r="S538" s="247"/>
      <c r="T538" s="248"/>
      <c r="AT538" s="249" t="s">
        <v>304</v>
      </c>
      <c r="AU538" s="249" t="s">
        <v>86</v>
      </c>
      <c r="AV538" s="11" t="s">
        <v>86</v>
      </c>
      <c r="AW538" s="11" t="s">
        <v>40</v>
      </c>
      <c r="AX538" s="11" t="s">
        <v>76</v>
      </c>
      <c r="AY538" s="249" t="s">
        <v>273</v>
      </c>
    </row>
    <row r="539" spans="2:51" s="11" customFormat="1" ht="13.5">
      <c r="B539" s="239"/>
      <c r="C539" s="240"/>
      <c r="D539" s="236" t="s">
        <v>304</v>
      </c>
      <c r="E539" s="241" t="s">
        <v>21</v>
      </c>
      <c r="F539" s="242" t="s">
        <v>2783</v>
      </c>
      <c r="G539" s="240"/>
      <c r="H539" s="243">
        <v>155</v>
      </c>
      <c r="I539" s="244"/>
      <c r="J539" s="240"/>
      <c r="K539" s="240"/>
      <c r="L539" s="245"/>
      <c r="M539" s="246"/>
      <c r="N539" s="247"/>
      <c r="O539" s="247"/>
      <c r="P539" s="247"/>
      <c r="Q539" s="247"/>
      <c r="R539" s="247"/>
      <c r="S539" s="247"/>
      <c r="T539" s="248"/>
      <c r="AT539" s="249" t="s">
        <v>304</v>
      </c>
      <c r="AU539" s="249" t="s">
        <v>86</v>
      </c>
      <c r="AV539" s="11" t="s">
        <v>86</v>
      </c>
      <c r="AW539" s="11" t="s">
        <v>40</v>
      </c>
      <c r="AX539" s="11" t="s">
        <v>76</v>
      </c>
      <c r="AY539" s="249" t="s">
        <v>273</v>
      </c>
    </row>
    <row r="540" spans="2:51" s="11" customFormat="1" ht="13.5">
      <c r="B540" s="239"/>
      <c r="C540" s="240"/>
      <c r="D540" s="236" t="s">
        <v>304</v>
      </c>
      <c r="E540" s="241" t="s">
        <v>21</v>
      </c>
      <c r="F540" s="242" t="s">
        <v>2784</v>
      </c>
      <c r="G540" s="240"/>
      <c r="H540" s="243">
        <v>22</v>
      </c>
      <c r="I540" s="244"/>
      <c r="J540" s="240"/>
      <c r="K540" s="240"/>
      <c r="L540" s="245"/>
      <c r="M540" s="246"/>
      <c r="N540" s="247"/>
      <c r="O540" s="247"/>
      <c r="P540" s="247"/>
      <c r="Q540" s="247"/>
      <c r="R540" s="247"/>
      <c r="S540" s="247"/>
      <c r="T540" s="248"/>
      <c r="AT540" s="249" t="s">
        <v>304</v>
      </c>
      <c r="AU540" s="249" t="s">
        <v>86</v>
      </c>
      <c r="AV540" s="11" t="s">
        <v>86</v>
      </c>
      <c r="AW540" s="11" t="s">
        <v>40</v>
      </c>
      <c r="AX540" s="11" t="s">
        <v>76</v>
      </c>
      <c r="AY540" s="249" t="s">
        <v>273</v>
      </c>
    </row>
    <row r="541" spans="2:51" s="12" customFormat="1" ht="13.5">
      <c r="B541" s="250"/>
      <c r="C541" s="251"/>
      <c r="D541" s="236" t="s">
        <v>304</v>
      </c>
      <c r="E541" s="252" t="s">
        <v>21</v>
      </c>
      <c r="F541" s="253" t="s">
        <v>338</v>
      </c>
      <c r="G541" s="251"/>
      <c r="H541" s="254">
        <v>794.5</v>
      </c>
      <c r="I541" s="255"/>
      <c r="J541" s="251"/>
      <c r="K541" s="251"/>
      <c r="L541" s="256"/>
      <c r="M541" s="257"/>
      <c r="N541" s="258"/>
      <c r="O541" s="258"/>
      <c r="P541" s="258"/>
      <c r="Q541" s="258"/>
      <c r="R541" s="258"/>
      <c r="S541" s="258"/>
      <c r="T541" s="259"/>
      <c r="AT541" s="260" t="s">
        <v>304</v>
      </c>
      <c r="AU541" s="260" t="s">
        <v>86</v>
      </c>
      <c r="AV541" s="12" t="s">
        <v>280</v>
      </c>
      <c r="AW541" s="12" t="s">
        <v>40</v>
      </c>
      <c r="AX541" s="12" t="s">
        <v>84</v>
      </c>
      <c r="AY541" s="260" t="s">
        <v>273</v>
      </c>
    </row>
    <row r="542" spans="2:65" s="1" customFormat="1" ht="16.5" customHeight="1">
      <c r="B542" s="47"/>
      <c r="C542" s="224" t="s">
        <v>740</v>
      </c>
      <c r="D542" s="224" t="s">
        <v>275</v>
      </c>
      <c r="E542" s="225" t="s">
        <v>2444</v>
      </c>
      <c r="F542" s="226" t="s">
        <v>2445</v>
      </c>
      <c r="G542" s="227" t="s">
        <v>342</v>
      </c>
      <c r="H542" s="228">
        <v>298</v>
      </c>
      <c r="I542" s="229"/>
      <c r="J542" s="230">
        <f>ROUND(I542*H542,2)</f>
        <v>0</v>
      </c>
      <c r="K542" s="226" t="s">
        <v>279</v>
      </c>
      <c r="L542" s="73"/>
      <c r="M542" s="231" t="s">
        <v>21</v>
      </c>
      <c r="N542" s="232" t="s">
        <v>47</v>
      </c>
      <c r="O542" s="48"/>
      <c r="P542" s="233">
        <f>O542*H542</f>
        <v>0</v>
      </c>
      <c r="Q542" s="233">
        <v>0</v>
      </c>
      <c r="R542" s="233">
        <f>Q542*H542</f>
        <v>0</v>
      </c>
      <c r="S542" s="233">
        <v>0</v>
      </c>
      <c r="T542" s="234">
        <f>S542*H542</f>
        <v>0</v>
      </c>
      <c r="AR542" s="24" t="s">
        <v>280</v>
      </c>
      <c r="AT542" s="24" t="s">
        <v>275</v>
      </c>
      <c r="AU542" s="24" t="s">
        <v>86</v>
      </c>
      <c r="AY542" s="24" t="s">
        <v>273</v>
      </c>
      <c r="BE542" s="235">
        <f>IF(N542="základní",J542,0)</f>
        <v>0</v>
      </c>
      <c r="BF542" s="235">
        <f>IF(N542="snížená",J542,0)</f>
        <v>0</v>
      </c>
      <c r="BG542" s="235">
        <f>IF(N542="zákl. přenesená",J542,0)</f>
        <v>0</v>
      </c>
      <c r="BH542" s="235">
        <f>IF(N542="sníž. přenesená",J542,0)</f>
        <v>0</v>
      </c>
      <c r="BI542" s="235">
        <f>IF(N542="nulová",J542,0)</f>
        <v>0</v>
      </c>
      <c r="BJ542" s="24" t="s">
        <v>84</v>
      </c>
      <c r="BK542" s="235">
        <f>ROUND(I542*H542,2)</f>
        <v>0</v>
      </c>
      <c r="BL542" s="24" t="s">
        <v>280</v>
      </c>
      <c r="BM542" s="24" t="s">
        <v>2875</v>
      </c>
    </row>
    <row r="543" spans="2:47" s="1" customFormat="1" ht="13.5">
      <c r="B543" s="47"/>
      <c r="C543" s="75"/>
      <c r="D543" s="236" t="s">
        <v>282</v>
      </c>
      <c r="E543" s="75"/>
      <c r="F543" s="237" t="s">
        <v>2447</v>
      </c>
      <c r="G543" s="75"/>
      <c r="H543" s="75"/>
      <c r="I543" s="194"/>
      <c r="J543" s="75"/>
      <c r="K543" s="75"/>
      <c r="L543" s="73"/>
      <c r="M543" s="238"/>
      <c r="N543" s="48"/>
      <c r="O543" s="48"/>
      <c r="P543" s="48"/>
      <c r="Q543" s="48"/>
      <c r="R543" s="48"/>
      <c r="S543" s="48"/>
      <c r="T543" s="96"/>
      <c r="AT543" s="24" t="s">
        <v>282</v>
      </c>
      <c r="AU543" s="24" t="s">
        <v>86</v>
      </c>
    </row>
    <row r="544" spans="2:51" s="11" customFormat="1" ht="13.5">
      <c r="B544" s="239"/>
      <c r="C544" s="240"/>
      <c r="D544" s="236" t="s">
        <v>304</v>
      </c>
      <c r="E544" s="241" t="s">
        <v>21</v>
      </c>
      <c r="F544" s="242" t="s">
        <v>2876</v>
      </c>
      <c r="G544" s="240"/>
      <c r="H544" s="243">
        <v>108</v>
      </c>
      <c r="I544" s="244"/>
      <c r="J544" s="240"/>
      <c r="K544" s="240"/>
      <c r="L544" s="245"/>
      <c r="M544" s="246"/>
      <c r="N544" s="247"/>
      <c r="O544" s="247"/>
      <c r="P544" s="247"/>
      <c r="Q544" s="247"/>
      <c r="R544" s="247"/>
      <c r="S544" s="247"/>
      <c r="T544" s="248"/>
      <c r="AT544" s="249" t="s">
        <v>304</v>
      </c>
      <c r="AU544" s="249" t="s">
        <v>86</v>
      </c>
      <c r="AV544" s="11" t="s">
        <v>86</v>
      </c>
      <c r="AW544" s="11" t="s">
        <v>40</v>
      </c>
      <c r="AX544" s="11" t="s">
        <v>76</v>
      </c>
      <c r="AY544" s="249" t="s">
        <v>273</v>
      </c>
    </row>
    <row r="545" spans="2:51" s="11" customFormat="1" ht="13.5">
      <c r="B545" s="239"/>
      <c r="C545" s="240"/>
      <c r="D545" s="236" t="s">
        <v>304</v>
      </c>
      <c r="E545" s="241" t="s">
        <v>21</v>
      </c>
      <c r="F545" s="242" t="s">
        <v>2850</v>
      </c>
      <c r="G545" s="240"/>
      <c r="H545" s="243">
        <v>13</v>
      </c>
      <c r="I545" s="244"/>
      <c r="J545" s="240"/>
      <c r="K545" s="240"/>
      <c r="L545" s="245"/>
      <c r="M545" s="246"/>
      <c r="N545" s="247"/>
      <c r="O545" s="247"/>
      <c r="P545" s="247"/>
      <c r="Q545" s="247"/>
      <c r="R545" s="247"/>
      <c r="S545" s="247"/>
      <c r="T545" s="248"/>
      <c r="AT545" s="249" t="s">
        <v>304</v>
      </c>
      <c r="AU545" s="249" t="s">
        <v>86</v>
      </c>
      <c r="AV545" s="11" t="s">
        <v>86</v>
      </c>
      <c r="AW545" s="11" t="s">
        <v>40</v>
      </c>
      <c r="AX545" s="11" t="s">
        <v>76</v>
      </c>
      <c r="AY545" s="249" t="s">
        <v>273</v>
      </c>
    </row>
    <row r="546" spans="2:51" s="11" customFormat="1" ht="13.5">
      <c r="B546" s="239"/>
      <c r="C546" s="240"/>
      <c r="D546" s="236" t="s">
        <v>304</v>
      </c>
      <c r="E546" s="241" t="s">
        <v>21</v>
      </c>
      <c r="F546" s="242" t="s">
        <v>2783</v>
      </c>
      <c r="G546" s="240"/>
      <c r="H546" s="243">
        <v>155</v>
      </c>
      <c r="I546" s="244"/>
      <c r="J546" s="240"/>
      <c r="K546" s="240"/>
      <c r="L546" s="245"/>
      <c r="M546" s="246"/>
      <c r="N546" s="247"/>
      <c r="O546" s="247"/>
      <c r="P546" s="247"/>
      <c r="Q546" s="247"/>
      <c r="R546" s="247"/>
      <c r="S546" s="247"/>
      <c r="T546" s="248"/>
      <c r="AT546" s="249" t="s">
        <v>304</v>
      </c>
      <c r="AU546" s="249" t="s">
        <v>86</v>
      </c>
      <c r="AV546" s="11" t="s">
        <v>86</v>
      </c>
      <c r="AW546" s="11" t="s">
        <v>40</v>
      </c>
      <c r="AX546" s="11" t="s">
        <v>76</v>
      </c>
      <c r="AY546" s="249" t="s">
        <v>273</v>
      </c>
    </row>
    <row r="547" spans="2:51" s="11" customFormat="1" ht="13.5">
      <c r="B547" s="239"/>
      <c r="C547" s="240"/>
      <c r="D547" s="236" t="s">
        <v>304</v>
      </c>
      <c r="E547" s="241" t="s">
        <v>21</v>
      </c>
      <c r="F547" s="242" t="s">
        <v>2784</v>
      </c>
      <c r="G547" s="240"/>
      <c r="H547" s="243">
        <v>22</v>
      </c>
      <c r="I547" s="244"/>
      <c r="J547" s="240"/>
      <c r="K547" s="240"/>
      <c r="L547" s="245"/>
      <c r="M547" s="246"/>
      <c r="N547" s="247"/>
      <c r="O547" s="247"/>
      <c r="P547" s="247"/>
      <c r="Q547" s="247"/>
      <c r="R547" s="247"/>
      <c r="S547" s="247"/>
      <c r="T547" s="248"/>
      <c r="AT547" s="249" t="s">
        <v>304</v>
      </c>
      <c r="AU547" s="249" t="s">
        <v>86</v>
      </c>
      <c r="AV547" s="11" t="s">
        <v>86</v>
      </c>
      <c r="AW547" s="11" t="s">
        <v>40</v>
      </c>
      <c r="AX547" s="11" t="s">
        <v>76</v>
      </c>
      <c r="AY547" s="249" t="s">
        <v>273</v>
      </c>
    </row>
    <row r="548" spans="2:51" s="12" customFormat="1" ht="13.5">
      <c r="B548" s="250"/>
      <c r="C548" s="251"/>
      <c r="D548" s="236" t="s">
        <v>304</v>
      </c>
      <c r="E548" s="252" t="s">
        <v>21</v>
      </c>
      <c r="F548" s="253" t="s">
        <v>338</v>
      </c>
      <c r="G548" s="251"/>
      <c r="H548" s="254">
        <v>298</v>
      </c>
      <c r="I548" s="255"/>
      <c r="J548" s="251"/>
      <c r="K548" s="251"/>
      <c r="L548" s="256"/>
      <c r="M548" s="257"/>
      <c r="N548" s="258"/>
      <c r="O548" s="258"/>
      <c r="P548" s="258"/>
      <c r="Q548" s="258"/>
      <c r="R548" s="258"/>
      <c r="S548" s="258"/>
      <c r="T548" s="259"/>
      <c r="AT548" s="260" t="s">
        <v>304</v>
      </c>
      <c r="AU548" s="260" t="s">
        <v>86</v>
      </c>
      <c r="AV548" s="12" t="s">
        <v>280</v>
      </c>
      <c r="AW548" s="12" t="s">
        <v>40</v>
      </c>
      <c r="AX548" s="12" t="s">
        <v>84</v>
      </c>
      <c r="AY548" s="260" t="s">
        <v>273</v>
      </c>
    </row>
    <row r="549" spans="2:65" s="1" customFormat="1" ht="16.5" customHeight="1">
      <c r="B549" s="47"/>
      <c r="C549" s="224" t="s">
        <v>744</v>
      </c>
      <c r="D549" s="224" t="s">
        <v>275</v>
      </c>
      <c r="E549" s="225" t="s">
        <v>2448</v>
      </c>
      <c r="F549" s="226" t="s">
        <v>2449</v>
      </c>
      <c r="G549" s="227" t="s">
        <v>342</v>
      </c>
      <c r="H549" s="228">
        <v>496.5</v>
      </c>
      <c r="I549" s="229"/>
      <c r="J549" s="230">
        <f>ROUND(I549*H549,2)</f>
        <v>0</v>
      </c>
      <c r="K549" s="226" t="s">
        <v>279</v>
      </c>
      <c r="L549" s="73"/>
      <c r="M549" s="231" t="s">
        <v>21</v>
      </c>
      <c r="N549" s="232" t="s">
        <v>47</v>
      </c>
      <c r="O549" s="48"/>
      <c r="P549" s="233">
        <f>O549*H549</f>
        <v>0</v>
      </c>
      <c r="Q549" s="233">
        <v>0</v>
      </c>
      <c r="R549" s="233">
        <f>Q549*H549</f>
        <v>0</v>
      </c>
      <c r="S549" s="233">
        <v>0</v>
      </c>
      <c r="T549" s="234">
        <f>S549*H549</f>
        <v>0</v>
      </c>
      <c r="AR549" s="24" t="s">
        <v>280</v>
      </c>
      <c r="AT549" s="24" t="s">
        <v>275</v>
      </c>
      <c r="AU549" s="24" t="s">
        <v>86</v>
      </c>
      <c r="AY549" s="24" t="s">
        <v>273</v>
      </c>
      <c r="BE549" s="235">
        <f>IF(N549="základní",J549,0)</f>
        <v>0</v>
      </c>
      <c r="BF549" s="235">
        <f>IF(N549="snížená",J549,0)</f>
        <v>0</v>
      </c>
      <c r="BG549" s="235">
        <f>IF(N549="zákl. přenesená",J549,0)</f>
        <v>0</v>
      </c>
      <c r="BH549" s="235">
        <f>IF(N549="sníž. přenesená",J549,0)</f>
        <v>0</v>
      </c>
      <c r="BI549" s="235">
        <f>IF(N549="nulová",J549,0)</f>
        <v>0</v>
      </c>
      <c r="BJ549" s="24" t="s">
        <v>84</v>
      </c>
      <c r="BK549" s="235">
        <f>ROUND(I549*H549,2)</f>
        <v>0</v>
      </c>
      <c r="BL549" s="24" t="s">
        <v>280</v>
      </c>
      <c r="BM549" s="24" t="s">
        <v>2877</v>
      </c>
    </row>
    <row r="550" spans="2:47" s="1" customFormat="1" ht="13.5">
      <c r="B550" s="47"/>
      <c r="C550" s="75"/>
      <c r="D550" s="236" t="s">
        <v>282</v>
      </c>
      <c r="E550" s="75"/>
      <c r="F550" s="237" t="s">
        <v>2447</v>
      </c>
      <c r="G550" s="75"/>
      <c r="H550" s="75"/>
      <c r="I550" s="194"/>
      <c r="J550" s="75"/>
      <c r="K550" s="75"/>
      <c r="L550" s="73"/>
      <c r="M550" s="238"/>
      <c r="N550" s="48"/>
      <c r="O550" s="48"/>
      <c r="P550" s="48"/>
      <c r="Q550" s="48"/>
      <c r="R550" s="48"/>
      <c r="S550" s="48"/>
      <c r="T550" s="96"/>
      <c r="AT550" s="24" t="s">
        <v>282</v>
      </c>
      <c r="AU550" s="24" t="s">
        <v>86</v>
      </c>
    </row>
    <row r="551" spans="2:51" s="11" customFormat="1" ht="13.5">
      <c r="B551" s="239"/>
      <c r="C551" s="240"/>
      <c r="D551" s="236" t="s">
        <v>304</v>
      </c>
      <c r="E551" s="241" t="s">
        <v>21</v>
      </c>
      <c r="F551" s="242" t="s">
        <v>2878</v>
      </c>
      <c r="G551" s="240"/>
      <c r="H551" s="243">
        <v>250</v>
      </c>
      <c r="I551" s="244"/>
      <c r="J551" s="240"/>
      <c r="K551" s="240"/>
      <c r="L551" s="245"/>
      <c r="M551" s="246"/>
      <c r="N551" s="247"/>
      <c r="O551" s="247"/>
      <c r="P551" s="247"/>
      <c r="Q551" s="247"/>
      <c r="R551" s="247"/>
      <c r="S551" s="247"/>
      <c r="T551" s="248"/>
      <c r="AT551" s="249" t="s">
        <v>304</v>
      </c>
      <c r="AU551" s="249" t="s">
        <v>86</v>
      </c>
      <c r="AV551" s="11" t="s">
        <v>86</v>
      </c>
      <c r="AW551" s="11" t="s">
        <v>40</v>
      </c>
      <c r="AX551" s="11" t="s">
        <v>76</v>
      </c>
      <c r="AY551" s="249" t="s">
        <v>273</v>
      </c>
    </row>
    <row r="552" spans="2:51" s="11" customFormat="1" ht="13.5">
      <c r="B552" s="239"/>
      <c r="C552" s="240"/>
      <c r="D552" s="236" t="s">
        <v>304</v>
      </c>
      <c r="E552" s="241" t="s">
        <v>21</v>
      </c>
      <c r="F552" s="242" t="s">
        <v>2779</v>
      </c>
      <c r="G552" s="240"/>
      <c r="H552" s="243">
        <v>19</v>
      </c>
      <c r="I552" s="244"/>
      <c r="J552" s="240"/>
      <c r="K552" s="240"/>
      <c r="L552" s="245"/>
      <c r="M552" s="246"/>
      <c r="N552" s="247"/>
      <c r="O552" s="247"/>
      <c r="P552" s="247"/>
      <c r="Q552" s="247"/>
      <c r="R552" s="247"/>
      <c r="S552" s="247"/>
      <c r="T552" s="248"/>
      <c r="AT552" s="249" t="s">
        <v>304</v>
      </c>
      <c r="AU552" s="249" t="s">
        <v>86</v>
      </c>
      <c r="AV552" s="11" t="s">
        <v>86</v>
      </c>
      <c r="AW552" s="11" t="s">
        <v>40</v>
      </c>
      <c r="AX552" s="11" t="s">
        <v>76</v>
      </c>
      <c r="AY552" s="249" t="s">
        <v>273</v>
      </c>
    </row>
    <row r="553" spans="2:51" s="11" customFormat="1" ht="13.5">
      <c r="B553" s="239"/>
      <c r="C553" s="240"/>
      <c r="D553" s="236" t="s">
        <v>304</v>
      </c>
      <c r="E553" s="241" t="s">
        <v>21</v>
      </c>
      <c r="F553" s="242" t="s">
        <v>2862</v>
      </c>
      <c r="G553" s="240"/>
      <c r="H553" s="243">
        <v>49.5</v>
      </c>
      <c r="I553" s="244"/>
      <c r="J553" s="240"/>
      <c r="K553" s="240"/>
      <c r="L553" s="245"/>
      <c r="M553" s="246"/>
      <c r="N553" s="247"/>
      <c r="O553" s="247"/>
      <c r="P553" s="247"/>
      <c r="Q553" s="247"/>
      <c r="R553" s="247"/>
      <c r="S553" s="247"/>
      <c r="T553" s="248"/>
      <c r="AT553" s="249" t="s">
        <v>304</v>
      </c>
      <c r="AU553" s="249" t="s">
        <v>86</v>
      </c>
      <c r="AV553" s="11" t="s">
        <v>86</v>
      </c>
      <c r="AW553" s="11" t="s">
        <v>40</v>
      </c>
      <c r="AX553" s="11" t="s">
        <v>76</v>
      </c>
      <c r="AY553" s="249" t="s">
        <v>273</v>
      </c>
    </row>
    <row r="554" spans="2:51" s="11" customFormat="1" ht="13.5">
      <c r="B554" s="239"/>
      <c r="C554" s="240"/>
      <c r="D554" s="236" t="s">
        <v>304</v>
      </c>
      <c r="E554" s="241" t="s">
        <v>21</v>
      </c>
      <c r="F554" s="242" t="s">
        <v>2781</v>
      </c>
      <c r="G554" s="240"/>
      <c r="H554" s="243">
        <v>167</v>
      </c>
      <c r="I554" s="244"/>
      <c r="J554" s="240"/>
      <c r="K554" s="240"/>
      <c r="L554" s="245"/>
      <c r="M554" s="246"/>
      <c r="N554" s="247"/>
      <c r="O554" s="247"/>
      <c r="P554" s="247"/>
      <c r="Q554" s="247"/>
      <c r="R554" s="247"/>
      <c r="S554" s="247"/>
      <c r="T554" s="248"/>
      <c r="AT554" s="249" t="s">
        <v>304</v>
      </c>
      <c r="AU554" s="249" t="s">
        <v>86</v>
      </c>
      <c r="AV554" s="11" t="s">
        <v>86</v>
      </c>
      <c r="AW554" s="11" t="s">
        <v>40</v>
      </c>
      <c r="AX554" s="11" t="s">
        <v>76</v>
      </c>
      <c r="AY554" s="249" t="s">
        <v>273</v>
      </c>
    </row>
    <row r="555" spans="2:51" s="11" customFormat="1" ht="13.5">
      <c r="B555" s="239"/>
      <c r="C555" s="240"/>
      <c r="D555" s="236" t="s">
        <v>304</v>
      </c>
      <c r="E555" s="241" t="s">
        <v>21</v>
      </c>
      <c r="F555" s="242" t="s">
        <v>2782</v>
      </c>
      <c r="G555" s="240"/>
      <c r="H555" s="243">
        <v>11</v>
      </c>
      <c r="I555" s="244"/>
      <c r="J555" s="240"/>
      <c r="K555" s="240"/>
      <c r="L555" s="245"/>
      <c r="M555" s="246"/>
      <c r="N555" s="247"/>
      <c r="O555" s="247"/>
      <c r="P555" s="247"/>
      <c r="Q555" s="247"/>
      <c r="R555" s="247"/>
      <c r="S555" s="247"/>
      <c r="T555" s="248"/>
      <c r="AT555" s="249" t="s">
        <v>304</v>
      </c>
      <c r="AU555" s="249" t="s">
        <v>86</v>
      </c>
      <c r="AV555" s="11" t="s">
        <v>86</v>
      </c>
      <c r="AW555" s="11" t="s">
        <v>40</v>
      </c>
      <c r="AX555" s="11" t="s">
        <v>76</v>
      </c>
      <c r="AY555" s="249" t="s">
        <v>273</v>
      </c>
    </row>
    <row r="556" spans="2:51" s="12" customFormat="1" ht="13.5">
      <c r="B556" s="250"/>
      <c r="C556" s="251"/>
      <c r="D556" s="236" t="s">
        <v>304</v>
      </c>
      <c r="E556" s="252" t="s">
        <v>21</v>
      </c>
      <c r="F556" s="253" t="s">
        <v>338</v>
      </c>
      <c r="G556" s="251"/>
      <c r="H556" s="254">
        <v>496.5</v>
      </c>
      <c r="I556" s="255"/>
      <c r="J556" s="251"/>
      <c r="K556" s="251"/>
      <c r="L556" s="256"/>
      <c r="M556" s="257"/>
      <c r="N556" s="258"/>
      <c r="O556" s="258"/>
      <c r="P556" s="258"/>
      <c r="Q556" s="258"/>
      <c r="R556" s="258"/>
      <c r="S556" s="258"/>
      <c r="T556" s="259"/>
      <c r="AT556" s="260" t="s">
        <v>304</v>
      </c>
      <c r="AU556" s="260" t="s">
        <v>86</v>
      </c>
      <c r="AV556" s="12" t="s">
        <v>280</v>
      </c>
      <c r="AW556" s="12" t="s">
        <v>40</v>
      </c>
      <c r="AX556" s="12" t="s">
        <v>84</v>
      </c>
      <c r="AY556" s="260" t="s">
        <v>273</v>
      </c>
    </row>
    <row r="557" spans="2:65" s="1" customFormat="1" ht="25.5" customHeight="1">
      <c r="B557" s="47"/>
      <c r="C557" s="224" t="s">
        <v>750</v>
      </c>
      <c r="D557" s="224" t="s">
        <v>275</v>
      </c>
      <c r="E557" s="225" t="s">
        <v>2879</v>
      </c>
      <c r="F557" s="226" t="s">
        <v>2880</v>
      </c>
      <c r="G557" s="227" t="s">
        <v>278</v>
      </c>
      <c r="H557" s="228">
        <v>1</v>
      </c>
      <c r="I557" s="229"/>
      <c r="J557" s="230">
        <f>ROUND(I557*H557,2)</f>
        <v>0</v>
      </c>
      <c r="K557" s="226" t="s">
        <v>279</v>
      </c>
      <c r="L557" s="73"/>
      <c r="M557" s="231" t="s">
        <v>21</v>
      </c>
      <c r="N557" s="232" t="s">
        <v>47</v>
      </c>
      <c r="O557" s="48"/>
      <c r="P557" s="233">
        <f>O557*H557</f>
        <v>0</v>
      </c>
      <c r="Q557" s="233">
        <v>2.11676</v>
      </c>
      <c r="R557" s="233">
        <f>Q557*H557</f>
        <v>2.11676</v>
      </c>
      <c r="S557" s="233">
        <v>0</v>
      </c>
      <c r="T557" s="234">
        <f>S557*H557</f>
        <v>0</v>
      </c>
      <c r="AR557" s="24" t="s">
        <v>280</v>
      </c>
      <c r="AT557" s="24" t="s">
        <v>275</v>
      </c>
      <c r="AU557" s="24" t="s">
        <v>86</v>
      </c>
      <c r="AY557" s="24" t="s">
        <v>273</v>
      </c>
      <c r="BE557" s="235">
        <f>IF(N557="základní",J557,0)</f>
        <v>0</v>
      </c>
      <c r="BF557" s="235">
        <f>IF(N557="snížená",J557,0)</f>
        <v>0</v>
      </c>
      <c r="BG557" s="235">
        <f>IF(N557="zákl. přenesená",J557,0)</f>
        <v>0</v>
      </c>
      <c r="BH557" s="235">
        <f>IF(N557="sníž. přenesená",J557,0)</f>
        <v>0</v>
      </c>
      <c r="BI557" s="235">
        <f>IF(N557="nulová",J557,0)</f>
        <v>0</v>
      </c>
      <c r="BJ557" s="24" t="s">
        <v>84</v>
      </c>
      <c r="BK557" s="235">
        <f>ROUND(I557*H557,2)</f>
        <v>0</v>
      </c>
      <c r="BL557" s="24" t="s">
        <v>280</v>
      </c>
      <c r="BM557" s="24" t="s">
        <v>2881</v>
      </c>
    </row>
    <row r="558" spans="2:47" s="1" customFormat="1" ht="13.5">
      <c r="B558" s="47"/>
      <c r="C558" s="75"/>
      <c r="D558" s="236" t="s">
        <v>282</v>
      </c>
      <c r="E558" s="75"/>
      <c r="F558" s="237" t="s">
        <v>2882</v>
      </c>
      <c r="G558" s="75"/>
      <c r="H558" s="75"/>
      <c r="I558" s="194"/>
      <c r="J558" s="75"/>
      <c r="K558" s="75"/>
      <c r="L558" s="73"/>
      <c r="M558" s="238"/>
      <c r="N558" s="48"/>
      <c r="O558" s="48"/>
      <c r="P558" s="48"/>
      <c r="Q558" s="48"/>
      <c r="R558" s="48"/>
      <c r="S558" s="48"/>
      <c r="T558" s="96"/>
      <c r="AT558" s="24" t="s">
        <v>282</v>
      </c>
      <c r="AU558" s="24" t="s">
        <v>86</v>
      </c>
    </row>
    <row r="559" spans="2:47" s="1" customFormat="1" ht="13.5">
      <c r="B559" s="47"/>
      <c r="C559" s="75"/>
      <c r="D559" s="236" t="s">
        <v>352</v>
      </c>
      <c r="E559" s="75"/>
      <c r="F559" s="237" t="s">
        <v>2883</v>
      </c>
      <c r="G559" s="75"/>
      <c r="H559" s="75"/>
      <c r="I559" s="194"/>
      <c r="J559" s="75"/>
      <c r="K559" s="75"/>
      <c r="L559" s="73"/>
      <c r="M559" s="238"/>
      <c r="N559" s="48"/>
      <c r="O559" s="48"/>
      <c r="P559" s="48"/>
      <c r="Q559" s="48"/>
      <c r="R559" s="48"/>
      <c r="S559" s="48"/>
      <c r="T559" s="96"/>
      <c r="AT559" s="24" t="s">
        <v>352</v>
      </c>
      <c r="AU559" s="24" t="s">
        <v>86</v>
      </c>
    </row>
    <row r="560" spans="2:65" s="1" customFormat="1" ht="16.5" customHeight="1">
      <c r="B560" s="47"/>
      <c r="C560" s="224" t="s">
        <v>754</v>
      </c>
      <c r="D560" s="224" t="s">
        <v>275</v>
      </c>
      <c r="E560" s="225" t="s">
        <v>2453</v>
      </c>
      <c r="F560" s="226" t="s">
        <v>2454</v>
      </c>
      <c r="G560" s="227" t="s">
        <v>278</v>
      </c>
      <c r="H560" s="228">
        <v>28</v>
      </c>
      <c r="I560" s="229"/>
      <c r="J560" s="230">
        <f>ROUND(I560*H560,2)</f>
        <v>0</v>
      </c>
      <c r="K560" s="226" t="s">
        <v>279</v>
      </c>
      <c r="L560" s="73"/>
      <c r="M560" s="231" t="s">
        <v>21</v>
      </c>
      <c r="N560" s="232" t="s">
        <v>47</v>
      </c>
      <c r="O560" s="48"/>
      <c r="P560" s="233">
        <f>O560*H560</f>
        <v>0</v>
      </c>
      <c r="Q560" s="233">
        <v>0.00918</v>
      </c>
      <c r="R560" s="233">
        <f>Q560*H560</f>
        <v>0.25704000000000005</v>
      </c>
      <c r="S560" s="233">
        <v>0</v>
      </c>
      <c r="T560" s="234">
        <f>S560*H560</f>
        <v>0</v>
      </c>
      <c r="AR560" s="24" t="s">
        <v>280</v>
      </c>
      <c r="AT560" s="24" t="s">
        <v>275</v>
      </c>
      <c r="AU560" s="24" t="s">
        <v>86</v>
      </c>
      <c r="AY560" s="24" t="s">
        <v>273</v>
      </c>
      <c r="BE560" s="235">
        <f>IF(N560="základní",J560,0)</f>
        <v>0</v>
      </c>
      <c r="BF560" s="235">
        <f>IF(N560="snížená",J560,0)</f>
        <v>0</v>
      </c>
      <c r="BG560" s="235">
        <f>IF(N560="zákl. přenesená",J560,0)</f>
        <v>0</v>
      </c>
      <c r="BH560" s="235">
        <f>IF(N560="sníž. přenesená",J560,0)</f>
        <v>0</v>
      </c>
      <c r="BI560" s="235">
        <f>IF(N560="nulová",J560,0)</f>
        <v>0</v>
      </c>
      <c r="BJ560" s="24" t="s">
        <v>84</v>
      </c>
      <c r="BK560" s="235">
        <f>ROUND(I560*H560,2)</f>
        <v>0</v>
      </c>
      <c r="BL560" s="24" t="s">
        <v>280</v>
      </c>
      <c r="BM560" s="24" t="s">
        <v>2884</v>
      </c>
    </row>
    <row r="561" spans="2:47" s="1" customFormat="1" ht="13.5">
      <c r="B561" s="47"/>
      <c r="C561" s="75"/>
      <c r="D561" s="236" t="s">
        <v>282</v>
      </c>
      <c r="E561" s="75"/>
      <c r="F561" s="237" t="s">
        <v>2456</v>
      </c>
      <c r="G561" s="75"/>
      <c r="H561" s="75"/>
      <c r="I561" s="194"/>
      <c r="J561" s="75"/>
      <c r="K561" s="75"/>
      <c r="L561" s="73"/>
      <c r="M561" s="238"/>
      <c r="N561" s="48"/>
      <c r="O561" s="48"/>
      <c r="P561" s="48"/>
      <c r="Q561" s="48"/>
      <c r="R561" s="48"/>
      <c r="S561" s="48"/>
      <c r="T561" s="96"/>
      <c r="AT561" s="24" t="s">
        <v>282</v>
      </c>
      <c r="AU561" s="24" t="s">
        <v>86</v>
      </c>
    </row>
    <row r="562" spans="2:51" s="11" customFormat="1" ht="13.5">
      <c r="B562" s="239"/>
      <c r="C562" s="240"/>
      <c r="D562" s="236" t="s">
        <v>304</v>
      </c>
      <c r="E562" s="241" t="s">
        <v>21</v>
      </c>
      <c r="F562" s="242" t="s">
        <v>2885</v>
      </c>
      <c r="G562" s="240"/>
      <c r="H562" s="243">
        <v>24</v>
      </c>
      <c r="I562" s="244"/>
      <c r="J562" s="240"/>
      <c r="K562" s="240"/>
      <c r="L562" s="245"/>
      <c r="M562" s="246"/>
      <c r="N562" s="247"/>
      <c r="O562" s="247"/>
      <c r="P562" s="247"/>
      <c r="Q562" s="247"/>
      <c r="R562" s="247"/>
      <c r="S562" s="247"/>
      <c r="T562" s="248"/>
      <c r="AT562" s="249" t="s">
        <v>304</v>
      </c>
      <c r="AU562" s="249" t="s">
        <v>86</v>
      </c>
      <c r="AV562" s="11" t="s">
        <v>86</v>
      </c>
      <c r="AW562" s="11" t="s">
        <v>40</v>
      </c>
      <c r="AX562" s="11" t="s">
        <v>76</v>
      </c>
      <c r="AY562" s="249" t="s">
        <v>273</v>
      </c>
    </row>
    <row r="563" spans="2:51" s="11" customFormat="1" ht="13.5">
      <c r="B563" s="239"/>
      <c r="C563" s="240"/>
      <c r="D563" s="236" t="s">
        <v>304</v>
      </c>
      <c r="E563" s="241" t="s">
        <v>21</v>
      </c>
      <c r="F563" s="242" t="s">
        <v>2886</v>
      </c>
      <c r="G563" s="240"/>
      <c r="H563" s="243">
        <v>4</v>
      </c>
      <c r="I563" s="244"/>
      <c r="J563" s="240"/>
      <c r="K563" s="240"/>
      <c r="L563" s="245"/>
      <c r="M563" s="246"/>
      <c r="N563" s="247"/>
      <c r="O563" s="247"/>
      <c r="P563" s="247"/>
      <c r="Q563" s="247"/>
      <c r="R563" s="247"/>
      <c r="S563" s="247"/>
      <c r="T563" s="248"/>
      <c r="AT563" s="249" t="s">
        <v>304</v>
      </c>
      <c r="AU563" s="249" t="s">
        <v>86</v>
      </c>
      <c r="AV563" s="11" t="s">
        <v>86</v>
      </c>
      <c r="AW563" s="11" t="s">
        <v>40</v>
      </c>
      <c r="AX563" s="11" t="s">
        <v>76</v>
      </c>
      <c r="AY563" s="249" t="s">
        <v>273</v>
      </c>
    </row>
    <row r="564" spans="2:51" s="12" customFormat="1" ht="13.5">
      <c r="B564" s="250"/>
      <c r="C564" s="251"/>
      <c r="D564" s="236" t="s">
        <v>304</v>
      </c>
      <c r="E564" s="252" t="s">
        <v>21</v>
      </c>
      <c r="F564" s="253" t="s">
        <v>338</v>
      </c>
      <c r="G564" s="251"/>
      <c r="H564" s="254">
        <v>28</v>
      </c>
      <c r="I564" s="255"/>
      <c r="J564" s="251"/>
      <c r="K564" s="251"/>
      <c r="L564" s="256"/>
      <c r="M564" s="257"/>
      <c r="N564" s="258"/>
      <c r="O564" s="258"/>
      <c r="P564" s="258"/>
      <c r="Q564" s="258"/>
      <c r="R564" s="258"/>
      <c r="S564" s="258"/>
      <c r="T564" s="259"/>
      <c r="AT564" s="260" t="s">
        <v>304</v>
      </c>
      <c r="AU564" s="260" t="s">
        <v>86</v>
      </c>
      <c r="AV564" s="12" t="s">
        <v>280</v>
      </c>
      <c r="AW564" s="12" t="s">
        <v>40</v>
      </c>
      <c r="AX564" s="12" t="s">
        <v>84</v>
      </c>
      <c r="AY564" s="260" t="s">
        <v>273</v>
      </c>
    </row>
    <row r="565" spans="2:65" s="1" customFormat="1" ht="16.5" customHeight="1">
      <c r="B565" s="47"/>
      <c r="C565" s="261" t="s">
        <v>761</v>
      </c>
      <c r="D565" s="261" t="s">
        <v>347</v>
      </c>
      <c r="E565" s="262" t="s">
        <v>2457</v>
      </c>
      <c r="F565" s="263" t="s">
        <v>2458</v>
      </c>
      <c r="G565" s="264" t="s">
        <v>278</v>
      </c>
      <c r="H565" s="265">
        <v>15</v>
      </c>
      <c r="I565" s="266"/>
      <c r="J565" s="267">
        <f>ROUND(I565*H565,2)</f>
        <v>0</v>
      </c>
      <c r="K565" s="263" t="s">
        <v>279</v>
      </c>
      <c r="L565" s="268"/>
      <c r="M565" s="269" t="s">
        <v>21</v>
      </c>
      <c r="N565" s="270" t="s">
        <v>47</v>
      </c>
      <c r="O565" s="48"/>
      <c r="P565" s="233">
        <f>O565*H565</f>
        <v>0</v>
      </c>
      <c r="Q565" s="233">
        <v>0.254</v>
      </c>
      <c r="R565" s="233">
        <f>Q565*H565</f>
        <v>3.81</v>
      </c>
      <c r="S565" s="233">
        <v>0</v>
      </c>
      <c r="T565" s="234">
        <f>S565*H565</f>
        <v>0</v>
      </c>
      <c r="AR565" s="24" t="s">
        <v>318</v>
      </c>
      <c r="AT565" s="24" t="s">
        <v>347</v>
      </c>
      <c r="AU565" s="24" t="s">
        <v>86</v>
      </c>
      <c r="AY565" s="24" t="s">
        <v>273</v>
      </c>
      <c r="BE565" s="235">
        <f>IF(N565="základní",J565,0)</f>
        <v>0</v>
      </c>
      <c r="BF565" s="235">
        <f>IF(N565="snížená",J565,0)</f>
        <v>0</v>
      </c>
      <c r="BG565" s="235">
        <f>IF(N565="zákl. přenesená",J565,0)</f>
        <v>0</v>
      </c>
      <c r="BH565" s="235">
        <f>IF(N565="sníž. přenesená",J565,0)</f>
        <v>0</v>
      </c>
      <c r="BI565" s="235">
        <f>IF(N565="nulová",J565,0)</f>
        <v>0</v>
      </c>
      <c r="BJ565" s="24" t="s">
        <v>84</v>
      </c>
      <c r="BK565" s="235">
        <f>ROUND(I565*H565,2)</f>
        <v>0</v>
      </c>
      <c r="BL565" s="24" t="s">
        <v>280</v>
      </c>
      <c r="BM565" s="24" t="s">
        <v>2887</v>
      </c>
    </row>
    <row r="566" spans="2:51" s="11" customFormat="1" ht="13.5">
      <c r="B566" s="239"/>
      <c r="C566" s="240"/>
      <c r="D566" s="236" t="s">
        <v>304</v>
      </c>
      <c r="E566" s="241" t="s">
        <v>21</v>
      </c>
      <c r="F566" s="242" t="s">
        <v>2888</v>
      </c>
      <c r="G566" s="240"/>
      <c r="H566" s="243">
        <v>14</v>
      </c>
      <c r="I566" s="244"/>
      <c r="J566" s="240"/>
      <c r="K566" s="240"/>
      <c r="L566" s="245"/>
      <c r="M566" s="246"/>
      <c r="N566" s="247"/>
      <c r="O566" s="247"/>
      <c r="P566" s="247"/>
      <c r="Q566" s="247"/>
      <c r="R566" s="247"/>
      <c r="S566" s="247"/>
      <c r="T566" s="248"/>
      <c r="AT566" s="249" t="s">
        <v>304</v>
      </c>
      <c r="AU566" s="249" t="s">
        <v>86</v>
      </c>
      <c r="AV566" s="11" t="s">
        <v>86</v>
      </c>
      <c r="AW566" s="11" t="s">
        <v>40</v>
      </c>
      <c r="AX566" s="11" t="s">
        <v>76</v>
      </c>
      <c r="AY566" s="249" t="s">
        <v>273</v>
      </c>
    </row>
    <row r="567" spans="2:51" s="11" customFormat="1" ht="13.5">
      <c r="B567" s="239"/>
      <c r="C567" s="240"/>
      <c r="D567" s="236" t="s">
        <v>304</v>
      </c>
      <c r="E567" s="241" t="s">
        <v>21</v>
      </c>
      <c r="F567" s="242" t="s">
        <v>2889</v>
      </c>
      <c r="G567" s="240"/>
      <c r="H567" s="243">
        <v>1</v>
      </c>
      <c r="I567" s="244"/>
      <c r="J567" s="240"/>
      <c r="K567" s="240"/>
      <c r="L567" s="245"/>
      <c r="M567" s="246"/>
      <c r="N567" s="247"/>
      <c r="O567" s="247"/>
      <c r="P567" s="247"/>
      <c r="Q567" s="247"/>
      <c r="R567" s="247"/>
      <c r="S567" s="247"/>
      <c r="T567" s="248"/>
      <c r="AT567" s="249" t="s">
        <v>304</v>
      </c>
      <c r="AU567" s="249" t="s">
        <v>86</v>
      </c>
      <c r="AV567" s="11" t="s">
        <v>86</v>
      </c>
      <c r="AW567" s="11" t="s">
        <v>40</v>
      </c>
      <c r="AX567" s="11" t="s">
        <v>76</v>
      </c>
      <c r="AY567" s="249" t="s">
        <v>273</v>
      </c>
    </row>
    <row r="568" spans="2:51" s="12" customFormat="1" ht="13.5">
      <c r="B568" s="250"/>
      <c r="C568" s="251"/>
      <c r="D568" s="236" t="s">
        <v>304</v>
      </c>
      <c r="E568" s="252" t="s">
        <v>21</v>
      </c>
      <c r="F568" s="253" t="s">
        <v>338</v>
      </c>
      <c r="G568" s="251"/>
      <c r="H568" s="254">
        <v>15</v>
      </c>
      <c r="I568" s="255"/>
      <c r="J568" s="251"/>
      <c r="K568" s="251"/>
      <c r="L568" s="256"/>
      <c r="M568" s="257"/>
      <c r="N568" s="258"/>
      <c r="O568" s="258"/>
      <c r="P568" s="258"/>
      <c r="Q568" s="258"/>
      <c r="R568" s="258"/>
      <c r="S568" s="258"/>
      <c r="T568" s="259"/>
      <c r="AT568" s="260" t="s">
        <v>304</v>
      </c>
      <c r="AU568" s="260" t="s">
        <v>86</v>
      </c>
      <c r="AV568" s="12" t="s">
        <v>280</v>
      </c>
      <c r="AW568" s="12" t="s">
        <v>40</v>
      </c>
      <c r="AX568" s="12" t="s">
        <v>84</v>
      </c>
      <c r="AY568" s="260" t="s">
        <v>273</v>
      </c>
    </row>
    <row r="569" spans="2:65" s="1" customFormat="1" ht="16.5" customHeight="1">
      <c r="B569" s="47"/>
      <c r="C569" s="261" t="s">
        <v>766</v>
      </c>
      <c r="D569" s="261" t="s">
        <v>347</v>
      </c>
      <c r="E569" s="262" t="s">
        <v>2460</v>
      </c>
      <c r="F569" s="263" t="s">
        <v>2461</v>
      </c>
      <c r="G569" s="264" t="s">
        <v>278</v>
      </c>
      <c r="H569" s="265">
        <v>11</v>
      </c>
      <c r="I569" s="266"/>
      <c r="J569" s="267">
        <f>ROUND(I569*H569,2)</f>
        <v>0</v>
      </c>
      <c r="K569" s="263" t="s">
        <v>279</v>
      </c>
      <c r="L569" s="268"/>
      <c r="M569" s="269" t="s">
        <v>21</v>
      </c>
      <c r="N569" s="270" t="s">
        <v>47</v>
      </c>
      <c r="O569" s="48"/>
      <c r="P569" s="233">
        <f>O569*H569</f>
        <v>0</v>
      </c>
      <c r="Q569" s="233">
        <v>0.506</v>
      </c>
      <c r="R569" s="233">
        <f>Q569*H569</f>
        <v>5.566</v>
      </c>
      <c r="S569" s="233">
        <v>0</v>
      </c>
      <c r="T569" s="234">
        <f>S569*H569</f>
        <v>0</v>
      </c>
      <c r="AR569" s="24" t="s">
        <v>318</v>
      </c>
      <c r="AT569" s="24" t="s">
        <v>347</v>
      </c>
      <c r="AU569" s="24" t="s">
        <v>86</v>
      </c>
      <c r="AY569" s="24" t="s">
        <v>273</v>
      </c>
      <c r="BE569" s="235">
        <f>IF(N569="základní",J569,0)</f>
        <v>0</v>
      </c>
      <c r="BF569" s="235">
        <f>IF(N569="snížená",J569,0)</f>
        <v>0</v>
      </c>
      <c r="BG569" s="235">
        <f>IF(N569="zákl. přenesená",J569,0)</f>
        <v>0</v>
      </c>
      <c r="BH569" s="235">
        <f>IF(N569="sníž. přenesená",J569,0)</f>
        <v>0</v>
      </c>
      <c r="BI569" s="235">
        <f>IF(N569="nulová",J569,0)</f>
        <v>0</v>
      </c>
      <c r="BJ569" s="24" t="s">
        <v>84</v>
      </c>
      <c r="BK569" s="235">
        <f>ROUND(I569*H569,2)</f>
        <v>0</v>
      </c>
      <c r="BL569" s="24" t="s">
        <v>280</v>
      </c>
      <c r="BM569" s="24" t="s">
        <v>2890</v>
      </c>
    </row>
    <row r="570" spans="2:51" s="11" customFormat="1" ht="13.5">
      <c r="B570" s="239"/>
      <c r="C570" s="240"/>
      <c r="D570" s="236" t="s">
        <v>304</v>
      </c>
      <c r="E570" s="241" t="s">
        <v>21</v>
      </c>
      <c r="F570" s="242" t="s">
        <v>2891</v>
      </c>
      <c r="G570" s="240"/>
      <c r="H570" s="243">
        <v>9</v>
      </c>
      <c r="I570" s="244"/>
      <c r="J570" s="240"/>
      <c r="K570" s="240"/>
      <c r="L570" s="245"/>
      <c r="M570" s="246"/>
      <c r="N570" s="247"/>
      <c r="O570" s="247"/>
      <c r="P570" s="247"/>
      <c r="Q570" s="247"/>
      <c r="R570" s="247"/>
      <c r="S570" s="247"/>
      <c r="T570" s="248"/>
      <c r="AT570" s="249" t="s">
        <v>304</v>
      </c>
      <c r="AU570" s="249" t="s">
        <v>86</v>
      </c>
      <c r="AV570" s="11" t="s">
        <v>86</v>
      </c>
      <c r="AW570" s="11" t="s">
        <v>40</v>
      </c>
      <c r="AX570" s="11" t="s">
        <v>76</v>
      </c>
      <c r="AY570" s="249" t="s">
        <v>273</v>
      </c>
    </row>
    <row r="571" spans="2:51" s="11" customFormat="1" ht="13.5">
      <c r="B571" s="239"/>
      <c r="C571" s="240"/>
      <c r="D571" s="236" t="s">
        <v>304</v>
      </c>
      <c r="E571" s="241" t="s">
        <v>21</v>
      </c>
      <c r="F571" s="242" t="s">
        <v>2892</v>
      </c>
      <c r="G571" s="240"/>
      <c r="H571" s="243">
        <v>2</v>
      </c>
      <c r="I571" s="244"/>
      <c r="J571" s="240"/>
      <c r="K571" s="240"/>
      <c r="L571" s="245"/>
      <c r="M571" s="246"/>
      <c r="N571" s="247"/>
      <c r="O571" s="247"/>
      <c r="P571" s="247"/>
      <c r="Q571" s="247"/>
      <c r="R571" s="247"/>
      <c r="S571" s="247"/>
      <c r="T571" s="248"/>
      <c r="AT571" s="249" t="s">
        <v>304</v>
      </c>
      <c r="AU571" s="249" t="s">
        <v>86</v>
      </c>
      <c r="AV571" s="11" t="s">
        <v>86</v>
      </c>
      <c r="AW571" s="11" t="s">
        <v>40</v>
      </c>
      <c r="AX571" s="11" t="s">
        <v>76</v>
      </c>
      <c r="AY571" s="249" t="s">
        <v>273</v>
      </c>
    </row>
    <row r="572" spans="2:51" s="12" customFormat="1" ht="13.5">
      <c r="B572" s="250"/>
      <c r="C572" s="251"/>
      <c r="D572" s="236" t="s">
        <v>304</v>
      </c>
      <c r="E572" s="252" t="s">
        <v>21</v>
      </c>
      <c r="F572" s="253" t="s">
        <v>338</v>
      </c>
      <c r="G572" s="251"/>
      <c r="H572" s="254">
        <v>11</v>
      </c>
      <c r="I572" s="255"/>
      <c r="J572" s="251"/>
      <c r="K572" s="251"/>
      <c r="L572" s="256"/>
      <c r="M572" s="257"/>
      <c r="N572" s="258"/>
      <c r="O572" s="258"/>
      <c r="P572" s="258"/>
      <c r="Q572" s="258"/>
      <c r="R572" s="258"/>
      <c r="S572" s="258"/>
      <c r="T572" s="259"/>
      <c r="AT572" s="260" t="s">
        <v>304</v>
      </c>
      <c r="AU572" s="260" t="s">
        <v>86</v>
      </c>
      <c r="AV572" s="12" t="s">
        <v>280</v>
      </c>
      <c r="AW572" s="12" t="s">
        <v>40</v>
      </c>
      <c r="AX572" s="12" t="s">
        <v>84</v>
      </c>
      <c r="AY572" s="260" t="s">
        <v>273</v>
      </c>
    </row>
    <row r="573" spans="2:65" s="1" customFormat="1" ht="16.5" customHeight="1">
      <c r="B573" s="47"/>
      <c r="C573" s="261" t="s">
        <v>770</v>
      </c>
      <c r="D573" s="261" t="s">
        <v>347</v>
      </c>
      <c r="E573" s="262" t="s">
        <v>2463</v>
      </c>
      <c r="F573" s="263" t="s">
        <v>2464</v>
      </c>
      <c r="G573" s="264" t="s">
        <v>278</v>
      </c>
      <c r="H573" s="265">
        <v>2</v>
      </c>
      <c r="I573" s="266"/>
      <c r="J573" s="267">
        <f>ROUND(I573*H573,2)</f>
        <v>0</v>
      </c>
      <c r="K573" s="263" t="s">
        <v>279</v>
      </c>
      <c r="L573" s="268"/>
      <c r="M573" s="269" t="s">
        <v>21</v>
      </c>
      <c r="N573" s="270" t="s">
        <v>47</v>
      </c>
      <c r="O573" s="48"/>
      <c r="P573" s="233">
        <f>O573*H573</f>
        <v>0</v>
      </c>
      <c r="Q573" s="233">
        <v>1.013</v>
      </c>
      <c r="R573" s="233">
        <f>Q573*H573</f>
        <v>2.026</v>
      </c>
      <c r="S573" s="233">
        <v>0</v>
      </c>
      <c r="T573" s="234">
        <f>S573*H573</f>
        <v>0</v>
      </c>
      <c r="AR573" s="24" t="s">
        <v>318</v>
      </c>
      <c r="AT573" s="24" t="s">
        <v>347</v>
      </c>
      <c r="AU573" s="24" t="s">
        <v>86</v>
      </c>
      <c r="AY573" s="24" t="s">
        <v>273</v>
      </c>
      <c r="BE573" s="235">
        <f>IF(N573="základní",J573,0)</f>
        <v>0</v>
      </c>
      <c r="BF573" s="235">
        <f>IF(N573="snížená",J573,0)</f>
        <v>0</v>
      </c>
      <c r="BG573" s="235">
        <f>IF(N573="zákl. přenesená",J573,0)</f>
        <v>0</v>
      </c>
      <c r="BH573" s="235">
        <f>IF(N573="sníž. přenesená",J573,0)</f>
        <v>0</v>
      </c>
      <c r="BI573" s="235">
        <f>IF(N573="nulová",J573,0)</f>
        <v>0</v>
      </c>
      <c r="BJ573" s="24" t="s">
        <v>84</v>
      </c>
      <c r="BK573" s="235">
        <f>ROUND(I573*H573,2)</f>
        <v>0</v>
      </c>
      <c r="BL573" s="24" t="s">
        <v>280</v>
      </c>
      <c r="BM573" s="24" t="s">
        <v>2893</v>
      </c>
    </row>
    <row r="574" spans="2:51" s="11" customFormat="1" ht="13.5">
      <c r="B574" s="239"/>
      <c r="C574" s="240"/>
      <c r="D574" s="236" t="s">
        <v>304</v>
      </c>
      <c r="E574" s="241" t="s">
        <v>21</v>
      </c>
      <c r="F574" s="242" t="s">
        <v>2894</v>
      </c>
      <c r="G574" s="240"/>
      <c r="H574" s="243">
        <v>1</v>
      </c>
      <c r="I574" s="244"/>
      <c r="J574" s="240"/>
      <c r="K574" s="240"/>
      <c r="L574" s="245"/>
      <c r="M574" s="246"/>
      <c r="N574" s="247"/>
      <c r="O574" s="247"/>
      <c r="P574" s="247"/>
      <c r="Q574" s="247"/>
      <c r="R574" s="247"/>
      <c r="S574" s="247"/>
      <c r="T574" s="248"/>
      <c r="AT574" s="249" t="s">
        <v>304</v>
      </c>
      <c r="AU574" s="249" t="s">
        <v>86</v>
      </c>
      <c r="AV574" s="11" t="s">
        <v>86</v>
      </c>
      <c r="AW574" s="11" t="s">
        <v>40</v>
      </c>
      <c r="AX574" s="11" t="s">
        <v>76</v>
      </c>
      <c r="AY574" s="249" t="s">
        <v>273</v>
      </c>
    </row>
    <row r="575" spans="2:51" s="11" customFormat="1" ht="13.5">
      <c r="B575" s="239"/>
      <c r="C575" s="240"/>
      <c r="D575" s="236" t="s">
        <v>304</v>
      </c>
      <c r="E575" s="241" t="s">
        <v>21</v>
      </c>
      <c r="F575" s="242" t="s">
        <v>2895</v>
      </c>
      <c r="G575" s="240"/>
      <c r="H575" s="243">
        <v>1</v>
      </c>
      <c r="I575" s="244"/>
      <c r="J575" s="240"/>
      <c r="K575" s="240"/>
      <c r="L575" s="245"/>
      <c r="M575" s="246"/>
      <c r="N575" s="247"/>
      <c r="O575" s="247"/>
      <c r="P575" s="247"/>
      <c r="Q575" s="247"/>
      <c r="R575" s="247"/>
      <c r="S575" s="247"/>
      <c r="T575" s="248"/>
      <c r="AT575" s="249" t="s">
        <v>304</v>
      </c>
      <c r="AU575" s="249" t="s">
        <v>86</v>
      </c>
      <c r="AV575" s="11" t="s">
        <v>86</v>
      </c>
      <c r="AW575" s="11" t="s">
        <v>40</v>
      </c>
      <c r="AX575" s="11" t="s">
        <v>76</v>
      </c>
      <c r="AY575" s="249" t="s">
        <v>273</v>
      </c>
    </row>
    <row r="576" spans="2:51" s="12" customFormat="1" ht="13.5">
      <c r="B576" s="250"/>
      <c r="C576" s="251"/>
      <c r="D576" s="236" t="s">
        <v>304</v>
      </c>
      <c r="E576" s="252" t="s">
        <v>21</v>
      </c>
      <c r="F576" s="253" t="s">
        <v>338</v>
      </c>
      <c r="G576" s="251"/>
      <c r="H576" s="254">
        <v>2</v>
      </c>
      <c r="I576" s="255"/>
      <c r="J576" s="251"/>
      <c r="K576" s="251"/>
      <c r="L576" s="256"/>
      <c r="M576" s="257"/>
      <c r="N576" s="258"/>
      <c r="O576" s="258"/>
      <c r="P576" s="258"/>
      <c r="Q576" s="258"/>
      <c r="R576" s="258"/>
      <c r="S576" s="258"/>
      <c r="T576" s="259"/>
      <c r="AT576" s="260" t="s">
        <v>304</v>
      </c>
      <c r="AU576" s="260" t="s">
        <v>86</v>
      </c>
      <c r="AV576" s="12" t="s">
        <v>280</v>
      </c>
      <c r="AW576" s="12" t="s">
        <v>40</v>
      </c>
      <c r="AX576" s="12" t="s">
        <v>84</v>
      </c>
      <c r="AY576" s="260" t="s">
        <v>273</v>
      </c>
    </row>
    <row r="577" spans="2:65" s="1" customFormat="1" ht="16.5" customHeight="1">
      <c r="B577" s="47"/>
      <c r="C577" s="224" t="s">
        <v>775</v>
      </c>
      <c r="D577" s="224" t="s">
        <v>275</v>
      </c>
      <c r="E577" s="225" t="s">
        <v>2466</v>
      </c>
      <c r="F577" s="226" t="s">
        <v>2467</v>
      </c>
      <c r="G577" s="227" t="s">
        <v>278</v>
      </c>
      <c r="H577" s="228">
        <v>24</v>
      </c>
      <c r="I577" s="229"/>
      <c r="J577" s="230">
        <f>ROUND(I577*H577,2)</f>
        <v>0</v>
      </c>
      <c r="K577" s="226" t="s">
        <v>279</v>
      </c>
      <c r="L577" s="73"/>
      <c r="M577" s="231" t="s">
        <v>21</v>
      </c>
      <c r="N577" s="232" t="s">
        <v>47</v>
      </c>
      <c r="O577" s="48"/>
      <c r="P577" s="233">
        <f>O577*H577</f>
        <v>0</v>
      </c>
      <c r="Q577" s="233">
        <v>0.01147</v>
      </c>
      <c r="R577" s="233">
        <f>Q577*H577</f>
        <v>0.27527999999999997</v>
      </c>
      <c r="S577" s="233">
        <v>0</v>
      </c>
      <c r="T577" s="234">
        <f>S577*H577</f>
        <v>0</v>
      </c>
      <c r="AR577" s="24" t="s">
        <v>280</v>
      </c>
      <c r="AT577" s="24" t="s">
        <v>275</v>
      </c>
      <c r="AU577" s="24" t="s">
        <v>86</v>
      </c>
      <c r="AY577" s="24" t="s">
        <v>273</v>
      </c>
      <c r="BE577" s="235">
        <f>IF(N577="základní",J577,0)</f>
        <v>0</v>
      </c>
      <c r="BF577" s="235">
        <f>IF(N577="snížená",J577,0)</f>
        <v>0</v>
      </c>
      <c r="BG577" s="235">
        <f>IF(N577="zákl. přenesená",J577,0)</f>
        <v>0</v>
      </c>
      <c r="BH577" s="235">
        <f>IF(N577="sníž. přenesená",J577,0)</f>
        <v>0</v>
      </c>
      <c r="BI577" s="235">
        <f>IF(N577="nulová",J577,0)</f>
        <v>0</v>
      </c>
      <c r="BJ577" s="24" t="s">
        <v>84</v>
      </c>
      <c r="BK577" s="235">
        <f>ROUND(I577*H577,2)</f>
        <v>0</v>
      </c>
      <c r="BL577" s="24" t="s">
        <v>280</v>
      </c>
      <c r="BM577" s="24" t="s">
        <v>2896</v>
      </c>
    </row>
    <row r="578" spans="2:47" s="1" customFormat="1" ht="13.5">
      <c r="B578" s="47"/>
      <c r="C578" s="75"/>
      <c r="D578" s="236" t="s">
        <v>282</v>
      </c>
      <c r="E578" s="75"/>
      <c r="F578" s="237" t="s">
        <v>2456</v>
      </c>
      <c r="G578" s="75"/>
      <c r="H578" s="75"/>
      <c r="I578" s="194"/>
      <c r="J578" s="75"/>
      <c r="K578" s="75"/>
      <c r="L578" s="73"/>
      <c r="M578" s="238"/>
      <c r="N578" s="48"/>
      <c r="O578" s="48"/>
      <c r="P578" s="48"/>
      <c r="Q578" s="48"/>
      <c r="R578" s="48"/>
      <c r="S578" s="48"/>
      <c r="T578" s="96"/>
      <c r="AT578" s="24" t="s">
        <v>282</v>
      </c>
      <c r="AU578" s="24" t="s">
        <v>86</v>
      </c>
    </row>
    <row r="579" spans="2:51" s="11" customFormat="1" ht="13.5">
      <c r="B579" s="239"/>
      <c r="C579" s="240"/>
      <c r="D579" s="236" t="s">
        <v>304</v>
      </c>
      <c r="E579" s="241" t="s">
        <v>21</v>
      </c>
      <c r="F579" s="242" t="s">
        <v>2885</v>
      </c>
      <c r="G579" s="240"/>
      <c r="H579" s="243">
        <v>24</v>
      </c>
      <c r="I579" s="244"/>
      <c r="J579" s="240"/>
      <c r="K579" s="240"/>
      <c r="L579" s="245"/>
      <c r="M579" s="246"/>
      <c r="N579" s="247"/>
      <c r="O579" s="247"/>
      <c r="P579" s="247"/>
      <c r="Q579" s="247"/>
      <c r="R579" s="247"/>
      <c r="S579" s="247"/>
      <c r="T579" s="248"/>
      <c r="AT579" s="249" t="s">
        <v>304</v>
      </c>
      <c r="AU579" s="249" t="s">
        <v>86</v>
      </c>
      <c r="AV579" s="11" t="s">
        <v>86</v>
      </c>
      <c r="AW579" s="11" t="s">
        <v>40</v>
      </c>
      <c r="AX579" s="11" t="s">
        <v>84</v>
      </c>
      <c r="AY579" s="249" t="s">
        <v>273</v>
      </c>
    </row>
    <row r="580" spans="2:65" s="1" customFormat="1" ht="16.5" customHeight="1">
      <c r="B580" s="47"/>
      <c r="C580" s="261" t="s">
        <v>780</v>
      </c>
      <c r="D580" s="261" t="s">
        <v>347</v>
      </c>
      <c r="E580" s="262" t="s">
        <v>2469</v>
      </c>
      <c r="F580" s="263" t="s">
        <v>2470</v>
      </c>
      <c r="G580" s="264" t="s">
        <v>278</v>
      </c>
      <c r="H580" s="265">
        <v>24</v>
      </c>
      <c r="I580" s="266"/>
      <c r="J580" s="267">
        <f>ROUND(I580*H580,2)</f>
        <v>0</v>
      </c>
      <c r="K580" s="263" t="s">
        <v>279</v>
      </c>
      <c r="L580" s="268"/>
      <c r="M580" s="269" t="s">
        <v>21</v>
      </c>
      <c r="N580" s="270" t="s">
        <v>47</v>
      </c>
      <c r="O580" s="48"/>
      <c r="P580" s="233">
        <f>O580*H580</f>
        <v>0</v>
      </c>
      <c r="Q580" s="233">
        <v>0.585</v>
      </c>
      <c r="R580" s="233">
        <f>Q580*H580</f>
        <v>14.04</v>
      </c>
      <c r="S580" s="233">
        <v>0</v>
      </c>
      <c r="T580" s="234">
        <f>S580*H580</f>
        <v>0</v>
      </c>
      <c r="AR580" s="24" t="s">
        <v>318</v>
      </c>
      <c r="AT580" s="24" t="s">
        <v>347</v>
      </c>
      <c r="AU580" s="24" t="s">
        <v>86</v>
      </c>
      <c r="AY580" s="24" t="s">
        <v>273</v>
      </c>
      <c r="BE580" s="235">
        <f>IF(N580="základní",J580,0)</f>
        <v>0</v>
      </c>
      <c r="BF580" s="235">
        <f>IF(N580="snížená",J580,0)</f>
        <v>0</v>
      </c>
      <c r="BG580" s="235">
        <f>IF(N580="zákl. přenesená",J580,0)</f>
        <v>0</v>
      </c>
      <c r="BH580" s="235">
        <f>IF(N580="sníž. přenesená",J580,0)</f>
        <v>0</v>
      </c>
      <c r="BI580" s="235">
        <f>IF(N580="nulová",J580,0)</f>
        <v>0</v>
      </c>
      <c r="BJ580" s="24" t="s">
        <v>84</v>
      </c>
      <c r="BK580" s="235">
        <f>ROUND(I580*H580,2)</f>
        <v>0</v>
      </c>
      <c r="BL580" s="24" t="s">
        <v>280</v>
      </c>
      <c r="BM580" s="24" t="s">
        <v>2897</v>
      </c>
    </row>
    <row r="581" spans="2:65" s="1" customFormat="1" ht="16.5" customHeight="1">
      <c r="B581" s="47"/>
      <c r="C581" s="224" t="s">
        <v>785</v>
      </c>
      <c r="D581" s="224" t="s">
        <v>275</v>
      </c>
      <c r="E581" s="225" t="s">
        <v>2472</v>
      </c>
      <c r="F581" s="226" t="s">
        <v>2473</v>
      </c>
      <c r="G581" s="227" t="s">
        <v>278</v>
      </c>
      <c r="H581" s="228">
        <v>26</v>
      </c>
      <c r="I581" s="229"/>
      <c r="J581" s="230">
        <f>ROUND(I581*H581,2)</f>
        <v>0</v>
      </c>
      <c r="K581" s="226" t="s">
        <v>279</v>
      </c>
      <c r="L581" s="73"/>
      <c r="M581" s="231" t="s">
        <v>21</v>
      </c>
      <c r="N581" s="232" t="s">
        <v>47</v>
      </c>
      <c r="O581" s="48"/>
      <c r="P581" s="233">
        <f>O581*H581</f>
        <v>0</v>
      </c>
      <c r="Q581" s="233">
        <v>0.02753</v>
      </c>
      <c r="R581" s="233">
        <f>Q581*H581</f>
        <v>0.71578</v>
      </c>
      <c r="S581" s="233">
        <v>0</v>
      </c>
      <c r="T581" s="234">
        <f>S581*H581</f>
        <v>0</v>
      </c>
      <c r="AR581" s="24" t="s">
        <v>280</v>
      </c>
      <c r="AT581" s="24" t="s">
        <v>275</v>
      </c>
      <c r="AU581" s="24" t="s">
        <v>86</v>
      </c>
      <c r="AY581" s="24" t="s">
        <v>273</v>
      </c>
      <c r="BE581" s="235">
        <f>IF(N581="základní",J581,0)</f>
        <v>0</v>
      </c>
      <c r="BF581" s="235">
        <f>IF(N581="snížená",J581,0)</f>
        <v>0</v>
      </c>
      <c r="BG581" s="235">
        <f>IF(N581="zákl. přenesená",J581,0)</f>
        <v>0</v>
      </c>
      <c r="BH581" s="235">
        <f>IF(N581="sníž. přenesená",J581,0)</f>
        <v>0</v>
      </c>
      <c r="BI581" s="235">
        <f>IF(N581="nulová",J581,0)</f>
        <v>0</v>
      </c>
      <c r="BJ581" s="24" t="s">
        <v>84</v>
      </c>
      <c r="BK581" s="235">
        <f>ROUND(I581*H581,2)</f>
        <v>0</v>
      </c>
      <c r="BL581" s="24" t="s">
        <v>280</v>
      </c>
      <c r="BM581" s="24" t="s">
        <v>2898</v>
      </c>
    </row>
    <row r="582" spans="2:47" s="1" customFormat="1" ht="13.5">
      <c r="B582" s="47"/>
      <c r="C582" s="75"/>
      <c r="D582" s="236" t="s">
        <v>282</v>
      </c>
      <c r="E582" s="75"/>
      <c r="F582" s="237" t="s">
        <v>2456</v>
      </c>
      <c r="G582" s="75"/>
      <c r="H582" s="75"/>
      <c r="I582" s="194"/>
      <c r="J582" s="75"/>
      <c r="K582" s="75"/>
      <c r="L582" s="73"/>
      <c r="M582" s="238"/>
      <c r="N582" s="48"/>
      <c r="O582" s="48"/>
      <c r="P582" s="48"/>
      <c r="Q582" s="48"/>
      <c r="R582" s="48"/>
      <c r="S582" s="48"/>
      <c r="T582" s="96"/>
      <c r="AT582" s="24" t="s">
        <v>282</v>
      </c>
      <c r="AU582" s="24" t="s">
        <v>86</v>
      </c>
    </row>
    <row r="583" spans="2:51" s="11" customFormat="1" ht="13.5">
      <c r="B583" s="239"/>
      <c r="C583" s="240"/>
      <c r="D583" s="236" t="s">
        <v>304</v>
      </c>
      <c r="E583" s="241" t="s">
        <v>21</v>
      </c>
      <c r="F583" s="242" t="s">
        <v>2899</v>
      </c>
      <c r="G583" s="240"/>
      <c r="H583" s="243">
        <v>26</v>
      </c>
      <c r="I583" s="244"/>
      <c r="J583" s="240"/>
      <c r="K583" s="240"/>
      <c r="L583" s="245"/>
      <c r="M583" s="246"/>
      <c r="N583" s="247"/>
      <c r="O583" s="247"/>
      <c r="P583" s="247"/>
      <c r="Q583" s="247"/>
      <c r="R583" s="247"/>
      <c r="S583" s="247"/>
      <c r="T583" s="248"/>
      <c r="AT583" s="249" t="s">
        <v>304</v>
      </c>
      <c r="AU583" s="249" t="s">
        <v>86</v>
      </c>
      <c r="AV583" s="11" t="s">
        <v>86</v>
      </c>
      <c r="AW583" s="11" t="s">
        <v>40</v>
      </c>
      <c r="AX583" s="11" t="s">
        <v>84</v>
      </c>
      <c r="AY583" s="249" t="s">
        <v>273</v>
      </c>
    </row>
    <row r="584" spans="2:65" s="1" customFormat="1" ht="16.5" customHeight="1">
      <c r="B584" s="47"/>
      <c r="C584" s="261" t="s">
        <v>790</v>
      </c>
      <c r="D584" s="261" t="s">
        <v>347</v>
      </c>
      <c r="E584" s="262" t="s">
        <v>2475</v>
      </c>
      <c r="F584" s="263" t="s">
        <v>2476</v>
      </c>
      <c r="G584" s="264" t="s">
        <v>278</v>
      </c>
      <c r="H584" s="265">
        <v>26</v>
      </c>
      <c r="I584" s="266"/>
      <c r="J584" s="267">
        <f>ROUND(I584*H584,2)</f>
        <v>0</v>
      </c>
      <c r="K584" s="263" t="s">
        <v>279</v>
      </c>
      <c r="L584" s="268"/>
      <c r="M584" s="269" t="s">
        <v>21</v>
      </c>
      <c r="N584" s="270" t="s">
        <v>47</v>
      </c>
      <c r="O584" s="48"/>
      <c r="P584" s="233">
        <f>O584*H584</f>
        <v>0</v>
      </c>
      <c r="Q584" s="233">
        <v>1.6</v>
      </c>
      <c r="R584" s="233">
        <f>Q584*H584</f>
        <v>41.6</v>
      </c>
      <c r="S584" s="233">
        <v>0</v>
      </c>
      <c r="T584" s="234">
        <f>S584*H584</f>
        <v>0</v>
      </c>
      <c r="AR584" s="24" t="s">
        <v>318</v>
      </c>
      <c r="AT584" s="24" t="s">
        <v>347</v>
      </c>
      <c r="AU584" s="24" t="s">
        <v>86</v>
      </c>
      <c r="AY584" s="24" t="s">
        <v>273</v>
      </c>
      <c r="BE584" s="235">
        <f>IF(N584="základní",J584,0)</f>
        <v>0</v>
      </c>
      <c r="BF584" s="235">
        <f>IF(N584="snížená",J584,0)</f>
        <v>0</v>
      </c>
      <c r="BG584" s="235">
        <f>IF(N584="zákl. přenesená",J584,0)</f>
        <v>0</v>
      </c>
      <c r="BH584" s="235">
        <f>IF(N584="sníž. přenesená",J584,0)</f>
        <v>0</v>
      </c>
      <c r="BI584" s="235">
        <f>IF(N584="nulová",J584,0)</f>
        <v>0</v>
      </c>
      <c r="BJ584" s="24" t="s">
        <v>84</v>
      </c>
      <c r="BK584" s="235">
        <f>ROUND(I584*H584,2)</f>
        <v>0</v>
      </c>
      <c r="BL584" s="24" t="s">
        <v>280</v>
      </c>
      <c r="BM584" s="24" t="s">
        <v>2900</v>
      </c>
    </row>
    <row r="585" spans="2:65" s="1" customFormat="1" ht="16.5" customHeight="1">
      <c r="B585" s="47"/>
      <c r="C585" s="261" t="s">
        <v>796</v>
      </c>
      <c r="D585" s="261" t="s">
        <v>347</v>
      </c>
      <c r="E585" s="262" t="s">
        <v>2478</v>
      </c>
      <c r="F585" s="263" t="s">
        <v>2479</v>
      </c>
      <c r="G585" s="264" t="s">
        <v>278</v>
      </c>
      <c r="H585" s="265">
        <v>52</v>
      </c>
      <c r="I585" s="266"/>
      <c r="J585" s="267">
        <f>ROUND(I585*H585,2)</f>
        <v>0</v>
      </c>
      <c r="K585" s="263" t="s">
        <v>279</v>
      </c>
      <c r="L585" s="268"/>
      <c r="M585" s="269" t="s">
        <v>21</v>
      </c>
      <c r="N585" s="270" t="s">
        <v>47</v>
      </c>
      <c r="O585" s="48"/>
      <c r="P585" s="233">
        <f>O585*H585</f>
        <v>0</v>
      </c>
      <c r="Q585" s="233">
        <v>0.002</v>
      </c>
      <c r="R585" s="233">
        <f>Q585*H585</f>
        <v>0.10400000000000001</v>
      </c>
      <c r="S585" s="233">
        <v>0</v>
      </c>
      <c r="T585" s="234">
        <f>S585*H585</f>
        <v>0</v>
      </c>
      <c r="AR585" s="24" t="s">
        <v>318</v>
      </c>
      <c r="AT585" s="24" t="s">
        <v>347</v>
      </c>
      <c r="AU585" s="24" t="s">
        <v>86</v>
      </c>
      <c r="AY585" s="24" t="s">
        <v>273</v>
      </c>
      <c r="BE585" s="235">
        <f>IF(N585="základní",J585,0)</f>
        <v>0</v>
      </c>
      <c r="BF585" s="235">
        <f>IF(N585="snížená",J585,0)</f>
        <v>0</v>
      </c>
      <c r="BG585" s="235">
        <f>IF(N585="zákl. přenesená",J585,0)</f>
        <v>0</v>
      </c>
      <c r="BH585" s="235">
        <f>IF(N585="sníž. přenesená",J585,0)</f>
        <v>0</v>
      </c>
      <c r="BI585" s="235">
        <f>IF(N585="nulová",J585,0)</f>
        <v>0</v>
      </c>
      <c r="BJ585" s="24" t="s">
        <v>84</v>
      </c>
      <c r="BK585" s="235">
        <f>ROUND(I585*H585,2)</f>
        <v>0</v>
      </c>
      <c r="BL585" s="24" t="s">
        <v>280</v>
      </c>
      <c r="BM585" s="24" t="s">
        <v>2901</v>
      </c>
    </row>
    <row r="586" spans="2:51" s="11" customFormat="1" ht="13.5">
      <c r="B586" s="239"/>
      <c r="C586" s="240"/>
      <c r="D586" s="236" t="s">
        <v>304</v>
      </c>
      <c r="E586" s="241" t="s">
        <v>21</v>
      </c>
      <c r="F586" s="242" t="s">
        <v>2902</v>
      </c>
      <c r="G586" s="240"/>
      <c r="H586" s="243">
        <v>50</v>
      </c>
      <c r="I586" s="244"/>
      <c r="J586" s="240"/>
      <c r="K586" s="240"/>
      <c r="L586" s="245"/>
      <c r="M586" s="246"/>
      <c r="N586" s="247"/>
      <c r="O586" s="247"/>
      <c r="P586" s="247"/>
      <c r="Q586" s="247"/>
      <c r="R586" s="247"/>
      <c r="S586" s="247"/>
      <c r="T586" s="248"/>
      <c r="AT586" s="249" t="s">
        <v>304</v>
      </c>
      <c r="AU586" s="249" t="s">
        <v>86</v>
      </c>
      <c r="AV586" s="11" t="s">
        <v>86</v>
      </c>
      <c r="AW586" s="11" t="s">
        <v>40</v>
      </c>
      <c r="AX586" s="11" t="s">
        <v>76</v>
      </c>
      <c r="AY586" s="249" t="s">
        <v>273</v>
      </c>
    </row>
    <row r="587" spans="2:51" s="11" customFormat="1" ht="13.5">
      <c r="B587" s="239"/>
      <c r="C587" s="240"/>
      <c r="D587" s="236" t="s">
        <v>304</v>
      </c>
      <c r="E587" s="241" t="s">
        <v>21</v>
      </c>
      <c r="F587" s="242" t="s">
        <v>2903</v>
      </c>
      <c r="G587" s="240"/>
      <c r="H587" s="243">
        <v>2</v>
      </c>
      <c r="I587" s="244"/>
      <c r="J587" s="240"/>
      <c r="K587" s="240"/>
      <c r="L587" s="245"/>
      <c r="M587" s="246"/>
      <c r="N587" s="247"/>
      <c r="O587" s="247"/>
      <c r="P587" s="247"/>
      <c r="Q587" s="247"/>
      <c r="R587" s="247"/>
      <c r="S587" s="247"/>
      <c r="T587" s="248"/>
      <c r="AT587" s="249" t="s">
        <v>304</v>
      </c>
      <c r="AU587" s="249" t="s">
        <v>86</v>
      </c>
      <c r="AV587" s="11" t="s">
        <v>86</v>
      </c>
      <c r="AW587" s="11" t="s">
        <v>40</v>
      </c>
      <c r="AX587" s="11" t="s">
        <v>76</v>
      </c>
      <c r="AY587" s="249" t="s">
        <v>273</v>
      </c>
    </row>
    <row r="588" spans="2:51" s="12" customFormat="1" ht="13.5">
      <c r="B588" s="250"/>
      <c r="C588" s="251"/>
      <c r="D588" s="236" t="s">
        <v>304</v>
      </c>
      <c r="E588" s="252" t="s">
        <v>21</v>
      </c>
      <c r="F588" s="253" t="s">
        <v>338</v>
      </c>
      <c r="G588" s="251"/>
      <c r="H588" s="254">
        <v>52</v>
      </c>
      <c r="I588" s="255"/>
      <c r="J588" s="251"/>
      <c r="K588" s="251"/>
      <c r="L588" s="256"/>
      <c r="M588" s="257"/>
      <c r="N588" s="258"/>
      <c r="O588" s="258"/>
      <c r="P588" s="258"/>
      <c r="Q588" s="258"/>
      <c r="R588" s="258"/>
      <c r="S588" s="258"/>
      <c r="T588" s="259"/>
      <c r="AT588" s="260" t="s">
        <v>304</v>
      </c>
      <c r="AU588" s="260" t="s">
        <v>86</v>
      </c>
      <c r="AV588" s="12" t="s">
        <v>280</v>
      </c>
      <c r="AW588" s="12" t="s">
        <v>40</v>
      </c>
      <c r="AX588" s="12" t="s">
        <v>84</v>
      </c>
      <c r="AY588" s="260" t="s">
        <v>273</v>
      </c>
    </row>
    <row r="589" spans="2:65" s="1" customFormat="1" ht="16.5" customHeight="1">
      <c r="B589" s="47"/>
      <c r="C589" s="224" t="s">
        <v>801</v>
      </c>
      <c r="D589" s="224" t="s">
        <v>275</v>
      </c>
      <c r="E589" s="225" t="s">
        <v>2481</v>
      </c>
      <c r="F589" s="226" t="s">
        <v>2482</v>
      </c>
      <c r="G589" s="227" t="s">
        <v>278</v>
      </c>
      <c r="H589" s="228">
        <v>4</v>
      </c>
      <c r="I589" s="229"/>
      <c r="J589" s="230">
        <f>ROUND(I589*H589,2)</f>
        <v>0</v>
      </c>
      <c r="K589" s="226" t="s">
        <v>279</v>
      </c>
      <c r="L589" s="73"/>
      <c r="M589" s="231" t="s">
        <v>21</v>
      </c>
      <c r="N589" s="232" t="s">
        <v>47</v>
      </c>
      <c r="O589" s="48"/>
      <c r="P589" s="233">
        <f>O589*H589</f>
        <v>0</v>
      </c>
      <c r="Q589" s="233">
        <v>0.03826</v>
      </c>
      <c r="R589" s="233">
        <f>Q589*H589</f>
        <v>0.15304</v>
      </c>
      <c r="S589" s="233">
        <v>0</v>
      </c>
      <c r="T589" s="234">
        <f>S589*H589</f>
        <v>0</v>
      </c>
      <c r="AR589" s="24" t="s">
        <v>280</v>
      </c>
      <c r="AT589" s="24" t="s">
        <v>275</v>
      </c>
      <c r="AU589" s="24" t="s">
        <v>86</v>
      </c>
      <c r="AY589" s="24" t="s">
        <v>273</v>
      </c>
      <c r="BE589" s="235">
        <f>IF(N589="základní",J589,0)</f>
        <v>0</v>
      </c>
      <c r="BF589" s="235">
        <f>IF(N589="snížená",J589,0)</f>
        <v>0</v>
      </c>
      <c r="BG589" s="235">
        <f>IF(N589="zákl. přenesená",J589,0)</f>
        <v>0</v>
      </c>
      <c r="BH589" s="235">
        <f>IF(N589="sníž. přenesená",J589,0)</f>
        <v>0</v>
      </c>
      <c r="BI589" s="235">
        <f>IF(N589="nulová",J589,0)</f>
        <v>0</v>
      </c>
      <c r="BJ589" s="24" t="s">
        <v>84</v>
      </c>
      <c r="BK589" s="235">
        <f>ROUND(I589*H589,2)</f>
        <v>0</v>
      </c>
      <c r="BL589" s="24" t="s">
        <v>280</v>
      </c>
      <c r="BM589" s="24" t="s">
        <v>2904</v>
      </c>
    </row>
    <row r="590" spans="2:47" s="1" customFormat="1" ht="13.5">
      <c r="B590" s="47"/>
      <c r="C590" s="75"/>
      <c r="D590" s="236" t="s">
        <v>282</v>
      </c>
      <c r="E590" s="75"/>
      <c r="F590" s="237" t="s">
        <v>2456</v>
      </c>
      <c r="G590" s="75"/>
      <c r="H590" s="75"/>
      <c r="I590" s="194"/>
      <c r="J590" s="75"/>
      <c r="K590" s="75"/>
      <c r="L590" s="73"/>
      <c r="M590" s="238"/>
      <c r="N590" s="48"/>
      <c r="O590" s="48"/>
      <c r="P590" s="48"/>
      <c r="Q590" s="48"/>
      <c r="R590" s="48"/>
      <c r="S590" s="48"/>
      <c r="T590" s="96"/>
      <c r="AT590" s="24" t="s">
        <v>282</v>
      </c>
      <c r="AU590" s="24" t="s">
        <v>86</v>
      </c>
    </row>
    <row r="591" spans="2:51" s="11" customFormat="1" ht="13.5">
      <c r="B591" s="239"/>
      <c r="C591" s="240"/>
      <c r="D591" s="236" t="s">
        <v>304</v>
      </c>
      <c r="E591" s="241" t="s">
        <v>21</v>
      </c>
      <c r="F591" s="242" t="s">
        <v>2807</v>
      </c>
      <c r="G591" s="240"/>
      <c r="H591" s="243">
        <v>2</v>
      </c>
      <c r="I591" s="244"/>
      <c r="J591" s="240"/>
      <c r="K591" s="240"/>
      <c r="L591" s="245"/>
      <c r="M591" s="246"/>
      <c r="N591" s="247"/>
      <c r="O591" s="247"/>
      <c r="P591" s="247"/>
      <c r="Q591" s="247"/>
      <c r="R591" s="247"/>
      <c r="S591" s="247"/>
      <c r="T591" s="248"/>
      <c r="AT591" s="249" t="s">
        <v>304</v>
      </c>
      <c r="AU591" s="249" t="s">
        <v>86</v>
      </c>
      <c r="AV591" s="11" t="s">
        <v>86</v>
      </c>
      <c r="AW591" s="11" t="s">
        <v>40</v>
      </c>
      <c r="AX591" s="11" t="s">
        <v>76</v>
      </c>
      <c r="AY591" s="249" t="s">
        <v>273</v>
      </c>
    </row>
    <row r="592" spans="2:51" s="11" customFormat="1" ht="13.5">
      <c r="B592" s="239"/>
      <c r="C592" s="240"/>
      <c r="D592" s="236" t="s">
        <v>304</v>
      </c>
      <c r="E592" s="241" t="s">
        <v>21</v>
      </c>
      <c r="F592" s="242" t="s">
        <v>2892</v>
      </c>
      <c r="G592" s="240"/>
      <c r="H592" s="243">
        <v>2</v>
      </c>
      <c r="I592" s="244"/>
      <c r="J592" s="240"/>
      <c r="K592" s="240"/>
      <c r="L592" s="245"/>
      <c r="M592" s="246"/>
      <c r="N592" s="247"/>
      <c r="O592" s="247"/>
      <c r="P592" s="247"/>
      <c r="Q592" s="247"/>
      <c r="R592" s="247"/>
      <c r="S592" s="247"/>
      <c r="T592" s="248"/>
      <c r="AT592" s="249" t="s">
        <v>304</v>
      </c>
      <c r="AU592" s="249" t="s">
        <v>86</v>
      </c>
      <c r="AV592" s="11" t="s">
        <v>86</v>
      </c>
      <c r="AW592" s="11" t="s">
        <v>40</v>
      </c>
      <c r="AX592" s="11" t="s">
        <v>76</v>
      </c>
      <c r="AY592" s="249" t="s">
        <v>273</v>
      </c>
    </row>
    <row r="593" spans="2:51" s="12" customFormat="1" ht="13.5">
      <c r="B593" s="250"/>
      <c r="C593" s="251"/>
      <c r="D593" s="236" t="s">
        <v>304</v>
      </c>
      <c r="E593" s="252" t="s">
        <v>21</v>
      </c>
      <c r="F593" s="253" t="s">
        <v>338</v>
      </c>
      <c r="G593" s="251"/>
      <c r="H593" s="254">
        <v>4</v>
      </c>
      <c r="I593" s="255"/>
      <c r="J593" s="251"/>
      <c r="K593" s="251"/>
      <c r="L593" s="256"/>
      <c r="M593" s="257"/>
      <c r="N593" s="258"/>
      <c r="O593" s="258"/>
      <c r="P593" s="258"/>
      <c r="Q593" s="258"/>
      <c r="R593" s="258"/>
      <c r="S593" s="258"/>
      <c r="T593" s="259"/>
      <c r="AT593" s="260" t="s">
        <v>304</v>
      </c>
      <c r="AU593" s="260" t="s">
        <v>86</v>
      </c>
      <c r="AV593" s="12" t="s">
        <v>280</v>
      </c>
      <c r="AW593" s="12" t="s">
        <v>40</v>
      </c>
      <c r="AX593" s="12" t="s">
        <v>84</v>
      </c>
      <c r="AY593" s="260" t="s">
        <v>273</v>
      </c>
    </row>
    <row r="594" spans="2:65" s="1" customFormat="1" ht="16.5" customHeight="1">
      <c r="B594" s="47"/>
      <c r="C594" s="261" t="s">
        <v>807</v>
      </c>
      <c r="D594" s="261" t="s">
        <v>347</v>
      </c>
      <c r="E594" s="262" t="s">
        <v>2484</v>
      </c>
      <c r="F594" s="263" t="s">
        <v>2485</v>
      </c>
      <c r="G594" s="264" t="s">
        <v>278</v>
      </c>
      <c r="H594" s="265">
        <v>4</v>
      </c>
      <c r="I594" s="266"/>
      <c r="J594" s="267">
        <f>ROUND(I594*H594,2)</f>
        <v>0</v>
      </c>
      <c r="K594" s="263" t="s">
        <v>279</v>
      </c>
      <c r="L594" s="268"/>
      <c r="M594" s="269" t="s">
        <v>21</v>
      </c>
      <c r="N594" s="270" t="s">
        <v>47</v>
      </c>
      <c r="O594" s="48"/>
      <c r="P594" s="233">
        <f>O594*H594</f>
        <v>0</v>
      </c>
      <c r="Q594" s="233">
        <v>0.449</v>
      </c>
      <c r="R594" s="233">
        <f>Q594*H594</f>
        <v>1.796</v>
      </c>
      <c r="S594" s="233">
        <v>0</v>
      </c>
      <c r="T594" s="234">
        <f>S594*H594</f>
        <v>0</v>
      </c>
      <c r="AR594" s="24" t="s">
        <v>318</v>
      </c>
      <c r="AT594" s="24" t="s">
        <v>347</v>
      </c>
      <c r="AU594" s="24" t="s">
        <v>86</v>
      </c>
      <c r="AY594" s="24" t="s">
        <v>273</v>
      </c>
      <c r="BE594" s="235">
        <f>IF(N594="základní",J594,0)</f>
        <v>0</v>
      </c>
      <c r="BF594" s="235">
        <f>IF(N594="snížená",J594,0)</f>
        <v>0</v>
      </c>
      <c r="BG594" s="235">
        <f>IF(N594="zákl. přenesená",J594,0)</f>
        <v>0</v>
      </c>
      <c r="BH594" s="235">
        <f>IF(N594="sníž. přenesená",J594,0)</f>
        <v>0</v>
      </c>
      <c r="BI594" s="235">
        <f>IF(N594="nulová",J594,0)</f>
        <v>0</v>
      </c>
      <c r="BJ594" s="24" t="s">
        <v>84</v>
      </c>
      <c r="BK594" s="235">
        <f>ROUND(I594*H594,2)</f>
        <v>0</v>
      </c>
      <c r="BL594" s="24" t="s">
        <v>280</v>
      </c>
      <c r="BM594" s="24" t="s">
        <v>2905</v>
      </c>
    </row>
    <row r="595" spans="2:65" s="1" customFormat="1" ht="38.25" customHeight="1">
      <c r="B595" s="47"/>
      <c r="C595" s="224" t="s">
        <v>812</v>
      </c>
      <c r="D595" s="224" t="s">
        <v>275</v>
      </c>
      <c r="E595" s="225" t="s">
        <v>2906</v>
      </c>
      <c r="F595" s="226" t="s">
        <v>2907</v>
      </c>
      <c r="G595" s="227" t="s">
        <v>2908</v>
      </c>
      <c r="H595" s="228">
        <v>21</v>
      </c>
      <c r="I595" s="229"/>
      <c r="J595" s="230">
        <f>ROUND(I595*H595,2)</f>
        <v>0</v>
      </c>
      <c r="K595" s="226" t="s">
        <v>21</v>
      </c>
      <c r="L595" s="73"/>
      <c r="M595" s="231" t="s">
        <v>21</v>
      </c>
      <c r="N595" s="232" t="s">
        <v>47</v>
      </c>
      <c r="O595" s="48"/>
      <c r="P595" s="233">
        <f>O595*H595</f>
        <v>0</v>
      </c>
      <c r="Q595" s="233">
        <v>2.1</v>
      </c>
      <c r="R595" s="233">
        <f>Q595*H595</f>
        <v>44.1</v>
      </c>
      <c r="S595" s="233">
        <v>0</v>
      </c>
      <c r="T595" s="234">
        <f>S595*H595</f>
        <v>0</v>
      </c>
      <c r="AR595" s="24" t="s">
        <v>280</v>
      </c>
      <c r="AT595" s="24" t="s">
        <v>275</v>
      </c>
      <c r="AU595" s="24" t="s">
        <v>86</v>
      </c>
      <c r="AY595" s="24" t="s">
        <v>273</v>
      </c>
      <c r="BE595" s="235">
        <f>IF(N595="základní",J595,0)</f>
        <v>0</v>
      </c>
      <c r="BF595" s="235">
        <f>IF(N595="snížená",J595,0)</f>
        <v>0</v>
      </c>
      <c r="BG595" s="235">
        <f>IF(N595="zákl. přenesená",J595,0)</f>
        <v>0</v>
      </c>
      <c r="BH595" s="235">
        <f>IF(N595="sníž. přenesená",J595,0)</f>
        <v>0</v>
      </c>
      <c r="BI595" s="235">
        <f>IF(N595="nulová",J595,0)</f>
        <v>0</v>
      </c>
      <c r="BJ595" s="24" t="s">
        <v>84</v>
      </c>
      <c r="BK595" s="235">
        <f>ROUND(I595*H595,2)</f>
        <v>0</v>
      </c>
      <c r="BL595" s="24" t="s">
        <v>280</v>
      </c>
      <c r="BM595" s="24" t="s">
        <v>2909</v>
      </c>
    </row>
    <row r="596" spans="2:51" s="11" customFormat="1" ht="13.5">
      <c r="B596" s="239"/>
      <c r="C596" s="240"/>
      <c r="D596" s="236" t="s">
        <v>304</v>
      </c>
      <c r="E596" s="241" t="s">
        <v>21</v>
      </c>
      <c r="F596" s="242" t="s">
        <v>2910</v>
      </c>
      <c r="G596" s="240"/>
      <c r="H596" s="243">
        <v>3</v>
      </c>
      <c r="I596" s="244"/>
      <c r="J596" s="240"/>
      <c r="K596" s="240"/>
      <c r="L596" s="245"/>
      <c r="M596" s="246"/>
      <c r="N596" s="247"/>
      <c r="O596" s="247"/>
      <c r="P596" s="247"/>
      <c r="Q596" s="247"/>
      <c r="R596" s="247"/>
      <c r="S596" s="247"/>
      <c r="T596" s="248"/>
      <c r="AT596" s="249" t="s">
        <v>304</v>
      </c>
      <c r="AU596" s="249" t="s">
        <v>86</v>
      </c>
      <c r="AV596" s="11" t="s">
        <v>86</v>
      </c>
      <c r="AW596" s="11" t="s">
        <v>40</v>
      </c>
      <c r="AX596" s="11" t="s">
        <v>76</v>
      </c>
      <c r="AY596" s="249" t="s">
        <v>273</v>
      </c>
    </row>
    <row r="597" spans="2:51" s="11" customFormat="1" ht="13.5">
      <c r="B597" s="239"/>
      <c r="C597" s="240"/>
      <c r="D597" s="236" t="s">
        <v>304</v>
      </c>
      <c r="E597" s="241" t="s">
        <v>21</v>
      </c>
      <c r="F597" s="242" t="s">
        <v>2911</v>
      </c>
      <c r="G597" s="240"/>
      <c r="H597" s="243">
        <v>3</v>
      </c>
      <c r="I597" s="244"/>
      <c r="J597" s="240"/>
      <c r="K597" s="240"/>
      <c r="L597" s="245"/>
      <c r="M597" s="246"/>
      <c r="N597" s="247"/>
      <c r="O597" s="247"/>
      <c r="P597" s="247"/>
      <c r="Q597" s="247"/>
      <c r="R597" s="247"/>
      <c r="S597" s="247"/>
      <c r="T597" s="248"/>
      <c r="AT597" s="249" t="s">
        <v>304</v>
      </c>
      <c r="AU597" s="249" t="s">
        <v>86</v>
      </c>
      <c r="AV597" s="11" t="s">
        <v>86</v>
      </c>
      <c r="AW597" s="11" t="s">
        <v>40</v>
      </c>
      <c r="AX597" s="11" t="s">
        <v>76</v>
      </c>
      <c r="AY597" s="249" t="s">
        <v>273</v>
      </c>
    </row>
    <row r="598" spans="2:51" s="11" customFormat="1" ht="13.5">
      <c r="B598" s="239"/>
      <c r="C598" s="240"/>
      <c r="D598" s="236" t="s">
        <v>304</v>
      </c>
      <c r="E598" s="241" t="s">
        <v>21</v>
      </c>
      <c r="F598" s="242" t="s">
        <v>2912</v>
      </c>
      <c r="G598" s="240"/>
      <c r="H598" s="243">
        <v>12</v>
      </c>
      <c r="I598" s="244"/>
      <c r="J598" s="240"/>
      <c r="K598" s="240"/>
      <c r="L598" s="245"/>
      <c r="M598" s="246"/>
      <c r="N598" s="247"/>
      <c r="O598" s="247"/>
      <c r="P598" s="247"/>
      <c r="Q598" s="247"/>
      <c r="R598" s="247"/>
      <c r="S598" s="247"/>
      <c r="T598" s="248"/>
      <c r="AT598" s="249" t="s">
        <v>304</v>
      </c>
      <c r="AU598" s="249" t="s">
        <v>86</v>
      </c>
      <c r="AV598" s="11" t="s">
        <v>86</v>
      </c>
      <c r="AW598" s="11" t="s">
        <v>40</v>
      </c>
      <c r="AX598" s="11" t="s">
        <v>76</v>
      </c>
      <c r="AY598" s="249" t="s">
        <v>273</v>
      </c>
    </row>
    <row r="599" spans="2:51" s="11" customFormat="1" ht="13.5">
      <c r="B599" s="239"/>
      <c r="C599" s="240"/>
      <c r="D599" s="236" t="s">
        <v>304</v>
      </c>
      <c r="E599" s="241" t="s">
        <v>21</v>
      </c>
      <c r="F599" s="242" t="s">
        <v>2913</v>
      </c>
      <c r="G599" s="240"/>
      <c r="H599" s="243">
        <v>2</v>
      </c>
      <c r="I599" s="244"/>
      <c r="J599" s="240"/>
      <c r="K599" s="240"/>
      <c r="L599" s="245"/>
      <c r="M599" s="246"/>
      <c r="N599" s="247"/>
      <c r="O599" s="247"/>
      <c r="P599" s="247"/>
      <c r="Q599" s="247"/>
      <c r="R599" s="247"/>
      <c r="S599" s="247"/>
      <c r="T599" s="248"/>
      <c r="AT599" s="249" t="s">
        <v>304</v>
      </c>
      <c r="AU599" s="249" t="s">
        <v>86</v>
      </c>
      <c r="AV599" s="11" t="s">
        <v>86</v>
      </c>
      <c r="AW599" s="11" t="s">
        <v>40</v>
      </c>
      <c r="AX599" s="11" t="s">
        <v>76</v>
      </c>
      <c r="AY599" s="249" t="s">
        <v>273</v>
      </c>
    </row>
    <row r="600" spans="2:51" s="11" customFormat="1" ht="13.5">
      <c r="B600" s="239"/>
      <c r="C600" s="240"/>
      <c r="D600" s="236" t="s">
        <v>304</v>
      </c>
      <c r="E600" s="241" t="s">
        <v>21</v>
      </c>
      <c r="F600" s="242" t="s">
        <v>2914</v>
      </c>
      <c r="G600" s="240"/>
      <c r="H600" s="243">
        <v>1</v>
      </c>
      <c r="I600" s="244"/>
      <c r="J600" s="240"/>
      <c r="K600" s="240"/>
      <c r="L600" s="245"/>
      <c r="M600" s="246"/>
      <c r="N600" s="247"/>
      <c r="O600" s="247"/>
      <c r="P600" s="247"/>
      <c r="Q600" s="247"/>
      <c r="R600" s="247"/>
      <c r="S600" s="247"/>
      <c r="T600" s="248"/>
      <c r="AT600" s="249" t="s">
        <v>304</v>
      </c>
      <c r="AU600" s="249" t="s">
        <v>86</v>
      </c>
      <c r="AV600" s="11" t="s">
        <v>86</v>
      </c>
      <c r="AW600" s="11" t="s">
        <v>40</v>
      </c>
      <c r="AX600" s="11" t="s">
        <v>76</v>
      </c>
      <c r="AY600" s="249" t="s">
        <v>273</v>
      </c>
    </row>
    <row r="601" spans="2:51" s="12" customFormat="1" ht="13.5">
      <c r="B601" s="250"/>
      <c r="C601" s="251"/>
      <c r="D601" s="236" t="s">
        <v>304</v>
      </c>
      <c r="E601" s="252" t="s">
        <v>21</v>
      </c>
      <c r="F601" s="253" t="s">
        <v>338</v>
      </c>
      <c r="G601" s="251"/>
      <c r="H601" s="254">
        <v>21</v>
      </c>
      <c r="I601" s="255"/>
      <c r="J601" s="251"/>
      <c r="K601" s="251"/>
      <c r="L601" s="256"/>
      <c r="M601" s="257"/>
      <c r="N601" s="258"/>
      <c r="O601" s="258"/>
      <c r="P601" s="258"/>
      <c r="Q601" s="258"/>
      <c r="R601" s="258"/>
      <c r="S601" s="258"/>
      <c r="T601" s="259"/>
      <c r="AT601" s="260" t="s">
        <v>304</v>
      </c>
      <c r="AU601" s="260" t="s">
        <v>86</v>
      </c>
      <c r="AV601" s="12" t="s">
        <v>280</v>
      </c>
      <c r="AW601" s="12" t="s">
        <v>40</v>
      </c>
      <c r="AX601" s="12" t="s">
        <v>84</v>
      </c>
      <c r="AY601" s="260" t="s">
        <v>273</v>
      </c>
    </row>
    <row r="602" spans="2:65" s="1" customFormat="1" ht="38.25" customHeight="1">
      <c r="B602" s="47"/>
      <c r="C602" s="224" t="s">
        <v>817</v>
      </c>
      <c r="D602" s="224" t="s">
        <v>275</v>
      </c>
      <c r="E602" s="225" t="s">
        <v>2915</v>
      </c>
      <c r="F602" s="226" t="s">
        <v>2916</v>
      </c>
      <c r="G602" s="227" t="s">
        <v>2908</v>
      </c>
      <c r="H602" s="228">
        <v>33</v>
      </c>
      <c r="I602" s="229"/>
      <c r="J602" s="230">
        <f>ROUND(I602*H602,2)</f>
        <v>0</v>
      </c>
      <c r="K602" s="226" t="s">
        <v>21</v>
      </c>
      <c r="L602" s="73"/>
      <c r="M602" s="231" t="s">
        <v>21</v>
      </c>
      <c r="N602" s="232" t="s">
        <v>47</v>
      </c>
      <c r="O602" s="48"/>
      <c r="P602" s="233">
        <f>O602*H602</f>
        <v>0</v>
      </c>
      <c r="Q602" s="233">
        <v>0.0197</v>
      </c>
      <c r="R602" s="233">
        <f>Q602*H602</f>
        <v>0.6501</v>
      </c>
      <c r="S602" s="233">
        <v>0</v>
      </c>
      <c r="T602" s="234">
        <f>S602*H602</f>
        <v>0</v>
      </c>
      <c r="AR602" s="24" t="s">
        <v>280</v>
      </c>
      <c r="AT602" s="24" t="s">
        <v>275</v>
      </c>
      <c r="AU602" s="24" t="s">
        <v>86</v>
      </c>
      <c r="AY602" s="24" t="s">
        <v>273</v>
      </c>
      <c r="BE602" s="235">
        <f>IF(N602="základní",J602,0)</f>
        <v>0</v>
      </c>
      <c r="BF602" s="235">
        <f>IF(N602="snížená",J602,0)</f>
        <v>0</v>
      </c>
      <c r="BG602" s="235">
        <f>IF(N602="zákl. přenesená",J602,0)</f>
        <v>0</v>
      </c>
      <c r="BH602" s="235">
        <f>IF(N602="sníž. přenesená",J602,0)</f>
        <v>0</v>
      </c>
      <c r="BI602" s="235">
        <f>IF(N602="nulová",J602,0)</f>
        <v>0</v>
      </c>
      <c r="BJ602" s="24" t="s">
        <v>84</v>
      </c>
      <c r="BK602" s="235">
        <f>ROUND(I602*H602,2)</f>
        <v>0</v>
      </c>
      <c r="BL602" s="24" t="s">
        <v>280</v>
      </c>
      <c r="BM602" s="24" t="s">
        <v>2917</v>
      </c>
    </row>
    <row r="603" spans="2:51" s="11" customFormat="1" ht="13.5">
      <c r="B603" s="239"/>
      <c r="C603" s="240"/>
      <c r="D603" s="236" t="s">
        <v>304</v>
      </c>
      <c r="E603" s="241" t="s">
        <v>21</v>
      </c>
      <c r="F603" s="242" t="s">
        <v>2918</v>
      </c>
      <c r="G603" s="240"/>
      <c r="H603" s="243">
        <v>12</v>
      </c>
      <c r="I603" s="244"/>
      <c r="J603" s="240"/>
      <c r="K603" s="240"/>
      <c r="L603" s="245"/>
      <c r="M603" s="246"/>
      <c r="N603" s="247"/>
      <c r="O603" s="247"/>
      <c r="P603" s="247"/>
      <c r="Q603" s="247"/>
      <c r="R603" s="247"/>
      <c r="S603" s="247"/>
      <c r="T603" s="248"/>
      <c r="AT603" s="249" t="s">
        <v>304</v>
      </c>
      <c r="AU603" s="249" t="s">
        <v>86</v>
      </c>
      <c r="AV603" s="11" t="s">
        <v>86</v>
      </c>
      <c r="AW603" s="11" t="s">
        <v>40</v>
      </c>
      <c r="AX603" s="11" t="s">
        <v>76</v>
      </c>
      <c r="AY603" s="249" t="s">
        <v>273</v>
      </c>
    </row>
    <row r="604" spans="2:51" s="11" customFormat="1" ht="13.5">
      <c r="B604" s="239"/>
      <c r="C604" s="240"/>
      <c r="D604" s="236" t="s">
        <v>304</v>
      </c>
      <c r="E604" s="241" t="s">
        <v>21</v>
      </c>
      <c r="F604" s="242" t="s">
        <v>2919</v>
      </c>
      <c r="G604" s="240"/>
      <c r="H604" s="243">
        <v>2</v>
      </c>
      <c r="I604" s="244"/>
      <c r="J604" s="240"/>
      <c r="K604" s="240"/>
      <c r="L604" s="245"/>
      <c r="M604" s="246"/>
      <c r="N604" s="247"/>
      <c r="O604" s="247"/>
      <c r="P604" s="247"/>
      <c r="Q604" s="247"/>
      <c r="R604" s="247"/>
      <c r="S604" s="247"/>
      <c r="T604" s="248"/>
      <c r="AT604" s="249" t="s">
        <v>304</v>
      </c>
      <c r="AU604" s="249" t="s">
        <v>86</v>
      </c>
      <c r="AV604" s="11" t="s">
        <v>86</v>
      </c>
      <c r="AW604" s="11" t="s">
        <v>40</v>
      </c>
      <c r="AX604" s="11" t="s">
        <v>76</v>
      </c>
      <c r="AY604" s="249" t="s">
        <v>273</v>
      </c>
    </row>
    <row r="605" spans="2:51" s="11" customFormat="1" ht="13.5">
      <c r="B605" s="239"/>
      <c r="C605" s="240"/>
      <c r="D605" s="236" t="s">
        <v>304</v>
      </c>
      <c r="E605" s="241" t="s">
        <v>21</v>
      </c>
      <c r="F605" s="242" t="s">
        <v>2920</v>
      </c>
      <c r="G605" s="240"/>
      <c r="H605" s="243">
        <v>2</v>
      </c>
      <c r="I605" s="244"/>
      <c r="J605" s="240"/>
      <c r="K605" s="240"/>
      <c r="L605" s="245"/>
      <c r="M605" s="246"/>
      <c r="N605" s="247"/>
      <c r="O605" s="247"/>
      <c r="P605" s="247"/>
      <c r="Q605" s="247"/>
      <c r="R605" s="247"/>
      <c r="S605" s="247"/>
      <c r="T605" s="248"/>
      <c r="AT605" s="249" t="s">
        <v>304</v>
      </c>
      <c r="AU605" s="249" t="s">
        <v>86</v>
      </c>
      <c r="AV605" s="11" t="s">
        <v>86</v>
      </c>
      <c r="AW605" s="11" t="s">
        <v>40</v>
      </c>
      <c r="AX605" s="11" t="s">
        <v>76</v>
      </c>
      <c r="AY605" s="249" t="s">
        <v>273</v>
      </c>
    </row>
    <row r="606" spans="2:51" s="11" customFormat="1" ht="13.5">
      <c r="B606" s="239"/>
      <c r="C606" s="240"/>
      <c r="D606" s="236" t="s">
        <v>304</v>
      </c>
      <c r="E606" s="241" t="s">
        <v>21</v>
      </c>
      <c r="F606" s="242" t="s">
        <v>2921</v>
      </c>
      <c r="G606" s="240"/>
      <c r="H606" s="243">
        <v>2</v>
      </c>
      <c r="I606" s="244"/>
      <c r="J606" s="240"/>
      <c r="K606" s="240"/>
      <c r="L606" s="245"/>
      <c r="M606" s="246"/>
      <c r="N606" s="247"/>
      <c r="O606" s="247"/>
      <c r="P606" s="247"/>
      <c r="Q606" s="247"/>
      <c r="R606" s="247"/>
      <c r="S606" s="247"/>
      <c r="T606" s="248"/>
      <c r="AT606" s="249" t="s">
        <v>304</v>
      </c>
      <c r="AU606" s="249" t="s">
        <v>86</v>
      </c>
      <c r="AV606" s="11" t="s">
        <v>86</v>
      </c>
      <c r="AW606" s="11" t="s">
        <v>40</v>
      </c>
      <c r="AX606" s="11" t="s">
        <v>76</v>
      </c>
      <c r="AY606" s="249" t="s">
        <v>273</v>
      </c>
    </row>
    <row r="607" spans="2:51" s="11" customFormat="1" ht="13.5">
      <c r="B607" s="239"/>
      <c r="C607" s="240"/>
      <c r="D607" s="236" t="s">
        <v>304</v>
      </c>
      <c r="E607" s="241" t="s">
        <v>21</v>
      </c>
      <c r="F607" s="242" t="s">
        <v>2922</v>
      </c>
      <c r="G607" s="240"/>
      <c r="H607" s="243">
        <v>15</v>
      </c>
      <c r="I607" s="244"/>
      <c r="J607" s="240"/>
      <c r="K607" s="240"/>
      <c r="L607" s="245"/>
      <c r="M607" s="246"/>
      <c r="N607" s="247"/>
      <c r="O607" s="247"/>
      <c r="P607" s="247"/>
      <c r="Q607" s="247"/>
      <c r="R607" s="247"/>
      <c r="S607" s="247"/>
      <c r="T607" s="248"/>
      <c r="AT607" s="249" t="s">
        <v>304</v>
      </c>
      <c r="AU607" s="249" t="s">
        <v>86</v>
      </c>
      <c r="AV607" s="11" t="s">
        <v>86</v>
      </c>
      <c r="AW607" s="11" t="s">
        <v>40</v>
      </c>
      <c r="AX607" s="11" t="s">
        <v>76</v>
      </c>
      <c r="AY607" s="249" t="s">
        <v>273</v>
      </c>
    </row>
    <row r="608" spans="2:51" s="12" customFormat="1" ht="13.5">
      <c r="B608" s="250"/>
      <c r="C608" s="251"/>
      <c r="D608" s="236" t="s">
        <v>304</v>
      </c>
      <c r="E608" s="252" t="s">
        <v>21</v>
      </c>
      <c r="F608" s="253" t="s">
        <v>338</v>
      </c>
      <c r="G608" s="251"/>
      <c r="H608" s="254">
        <v>33</v>
      </c>
      <c r="I608" s="255"/>
      <c r="J608" s="251"/>
      <c r="K608" s="251"/>
      <c r="L608" s="256"/>
      <c r="M608" s="257"/>
      <c r="N608" s="258"/>
      <c r="O608" s="258"/>
      <c r="P608" s="258"/>
      <c r="Q608" s="258"/>
      <c r="R608" s="258"/>
      <c r="S608" s="258"/>
      <c r="T608" s="259"/>
      <c r="AT608" s="260" t="s">
        <v>304</v>
      </c>
      <c r="AU608" s="260" t="s">
        <v>86</v>
      </c>
      <c r="AV608" s="12" t="s">
        <v>280</v>
      </c>
      <c r="AW608" s="12" t="s">
        <v>40</v>
      </c>
      <c r="AX608" s="12" t="s">
        <v>84</v>
      </c>
      <c r="AY608" s="260" t="s">
        <v>273</v>
      </c>
    </row>
    <row r="609" spans="2:65" s="1" customFormat="1" ht="25.5" customHeight="1">
      <c r="B609" s="47"/>
      <c r="C609" s="224" t="s">
        <v>825</v>
      </c>
      <c r="D609" s="224" t="s">
        <v>275</v>
      </c>
      <c r="E609" s="225" t="s">
        <v>2487</v>
      </c>
      <c r="F609" s="226" t="s">
        <v>2488</v>
      </c>
      <c r="G609" s="227" t="s">
        <v>278</v>
      </c>
      <c r="H609" s="228">
        <v>32</v>
      </c>
      <c r="I609" s="229"/>
      <c r="J609" s="230">
        <f>ROUND(I609*H609,2)</f>
        <v>0</v>
      </c>
      <c r="K609" s="226" t="s">
        <v>279</v>
      </c>
      <c r="L609" s="73"/>
      <c r="M609" s="231" t="s">
        <v>21</v>
      </c>
      <c r="N609" s="232" t="s">
        <v>47</v>
      </c>
      <c r="O609" s="48"/>
      <c r="P609" s="233">
        <f>O609*H609</f>
        <v>0</v>
      </c>
      <c r="Q609" s="233">
        <v>0.00702</v>
      </c>
      <c r="R609" s="233">
        <f>Q609*H609</f>
        <v>0.22464</v>
      </c>
      <c r="S609" s="233">
        <v>0</v>
      </c>
      <c r="T609" s="234">
        <f>S609*H609</f>
        <v>0</v>
      </c>
      <c r="AR609" s="24" t="s">
        <v>280</v>
      </c>
      <c r="AT609" s="24" t="s">
        <v>275</v>
      </c>
      <c r="AU609" s="24" t="s">
        <v>86</v>
      </c>
      <c r="AY609" s="24" t="s">
        <v>273</v>
      </c>
      <c r="BE609" s="235">
        <f>IF(N609="základní",J609,0)</f>
        <v>0</v>
      </c>
      <c r="BF609" s="235">
        <f>IF(N609="snížená",J609,0)</f>
        <v>0</v>
      </c>
      <c r="BG609" s="235">
        <f>IF(N609="zákl. přenesená",J609,0)</f>
        <v>0</v>
      </c>
      <c r="BH609" s="235">
        <f>IF(N609="sníž. přenesená",J609,0)</f>
        <v>0</v>
      </c>
      <c r="BI609" s="235">
        <f>IF(N609="nulová",J609,0)</f>
        <v>0</v>
      </c>
      <c r="BJ609" s="24" t="s">
        <v>84</v>
      </c>
      <c r="BK609" s="235">
        <f>ROUND(I609*H609,2)</f>
        <v>0</v>
      </c>
      <c r="BL609" s="24" t="s">
        <v>280</v>
      </c>
      <c r="BM609" s="24" t="s">
        <v>2923</v>
      </c>
    </row>
    <row r="610" spans="2:47" s="1" customFormat="1" ht="13.5">
      <c r="B610" s="47"/>
      <c r="C610" s="75"/>
      <c r="D610" s="236" t="s">
        <v>282</v>
      </c>
      <c r="E610" s="75"/>
      <c r="F610" s="237" t="s">
        <v>2490</v>
      </c>
      <c r="G610" s="75"/>
      <c r="H610" s="75"/>
      <c r="I610" s="194"/>
      <c r="J610" s="75"/>
      <c r="K610" s="75"/>
      <c r="L610" s="73"/>
      <c r="M610" s="238"/>
      <c r="N610" s="48"/>
      <c r="O610" s="48"/>
      <c r="P610" s="48"/>
      <c r="Q610" s="48"/>
      <c r="R610" s="48"/>
      <c r="S610" s="48"/>
      <c r="T610" s="96"/>
      <c r="AT610" s="24" t="s">
        <v>282</v>
      </c>
      <c r="AU610" s="24" t="s">
        <v>86</v>
      </c>
    </row>
    <row r="611" spans="2:51" s="11" customFormat="1" ht="13.5">
      <c r="B611" s="239"/>
      <c r="C611" s="240"/>
      <c r="D611" s="236" t="s">
        <v>304</v>
      </c>
      <c r="E611" s="241" t="s">
        <v>21</v>
      </c>
      <c r="F611" s="242" t="s">
        <v>2924</v>
      </c>
      <c r="G611" s="240"/>
      <c r="H611" s="243">
        <v>26</v>
      </c>
      <c r="I611" s="244"/>
      <c r="J611" s="240"/>
      <c r="K611" s="240"/>
      <c r="L611" s="245"/>
      <c r="M611" s="246"/>
      <c r="N611" s="247"/>
      <c r="O611" s="247"/>
      <c r="P611" s="247"/>
      <c r="Q611" s="247"/>
      <c r="R611" s="247"/>
      <c r="S611" s="247"/>
      <c r="T611" s="248"/>
      <c r="AT611" s="249" t="s">
        <v>304</v>
      </c>
      <c r="AU611" s="249" t="s">
        <v>86</v>
      </c>
      <c r="AV611" s="11" t="s">
        <v>86</v>
      </c>
      <c r="AW611" s="11" t="s">
        <v>40</v>
      </c>
      <c r="AX611" s="11" t="s">
        <v>76</v>
      </c>
      <c r="AY611" s="249" t="s">
        <v>273</v>
      </c>
    </row>
    <row r="612" spans="2:51" s="11" customFormat="1" ht="13.5">
      <c r="B612" s="239"/>
      <c r="C612" s="240"/>
      <c r="D612" s="236" t="s">
        <v>304</v>
      </c>
      <c r="E612" s="241" t="s">
        <v>21</v>
      </c>
      <c r="F612" s="242" t="s">
        <v>2925</v>
      </c>
      <c r="G612" s="240"/>
      <c r="H612" s="243">
        <v>4</v>
      </c>
      <c r="I612" s="244"/>
      <c r="J612" s="240"/>
      <c r="K612" s="240"/>
      <c r="L612" s="245"/>
      <c r="M612" s="246"/>
      <c r="N612" s="247"/>
      <c r="O612" s="247"/>
      <c r="P612" s="247"/>
      <c r="Q612" s="247"/>
      <c r="R612" s="247"/>
      <c r="S612" s="247"/>
      <c r="T612" s="248"/>
      <c r="AT612" s="249" t="s">
        <v>304</v>
      </c>
      <c r="AU612" s="249" t="s">
        <v>86</v>
      </c>
      <c r="AV612" s="11" t="s">
        <v>86</v>
      </c>
      <c r="AW612" s="11" t="s">
        <v>40</v>
      </c>
      <c r="AX612" s="11" t="s">
        <v>76</v>
      </c>
      <c r="AY612" s="249" t="s">
        <v>273</v>
      </c>
    </row>
    <row r="613" spans="2:51" s="11" customFormat="1" ht="13.5">
      <c r="B613" s="239"/>
      <c r="C613" s="240"/>
      <c r="D613" s="236" t="s">
        <v>304</v>
      </c>
      <c r="E613" s="241" t="s">
        <v>21</v>
      </c>
      <c r="F613" s="242" t="s">
        <v>2892</v>
      </c>
      <c r="G613" s="240"/>
      <c r="H613" s="243">
        <v>2</v>
      </c>
      <c r="I613" s="244"/>
      <c r="J613" s="240"/>
      <c r="K613" s="240"/>
      <c r="L613" s="245"/>
      <c r="M613" s="246"/>
      <c r="N613" s="247"/>
      <c r="O613" s="247"/>
      <c r="P613" s="247"/>
      <c r="Q613" s="247"/>
      <c r="R613" s="247"/>
      <c r="S613" s="247"/>
      <c r="T613" s="248"/>
      <c r="AT613" s="249" t="s">
        <v>304</v>
      </c>
      <c r="AU613" s="249" t="s">
        <v>86</v>
      </c>
      <c r="AV613" s="11" t="s">
        <v>86</v>
      </c>
      <c r="AW613" s="11" t="s">
        <v>40</v>
      </c>
      <c r="AX613" s="11" t="s">
        <v>76</v>
      </c>
      <c r="AY613" s="249" t="s">
        <v>273</v>
      </c>
    </row>
    <row r="614" spans="2:51" s="12" customFormat="1" ht="13.5">
      <c r="B614" s="250"/>
      <c r="C614" s="251"/>
      <c r="D614" s="236" t="s">
        <v>304</v>
      </c>
      <c r="E614" s="252" t="s">
        <v>21</v>
      </c>
      <c r="F614" s="253" t="s">
        <v>338</v>
      </c>
      <c r="G614" s="251"/>
      <c r="H614" s="254">
        <v>32</v>
      </c>
      <c r="I614" s="255"/>
      <c r="J614" s="251"/>
      <c r="K614" s="251"/>
      <c r="L614" s="256"/>
      <c r="M614" s="257"/>
      <c r="N614" s="258"/>
      <c r="O614" s="258"/>
      <c r="P614" s="258"/>
      <c r="Q614" s="258"/>
      <c r="R614" s="258"/>
      <c r="S614" s="258"/>
      <c r="T614" s="259"/>
      <c r="AT614" s="260" t="s">
        <v>304</v>
      </c>
      <c r="AU614" s="260" t="s">
        <v>86</v>
      </c>
      <c r="AV614" s="12" t="s">
        <v>280</v>
      </c>
      <c r="AW614" s="12" t="s">
        <v>40</v>
      </c>
      <c r="AX614" s="12" t="s">
        <v>84</v>
      </c>
      <c r="AY614" s="260" t="s">
        <v>273</v>
      </c>
    </row>
    <row r="615" spans="2:65" s="1" customFormat="1" ht="25.5" customHeight="1">
      <c r="B615" s="47"/>
      <c r="C615" s="261" t="s">
        <v>831</v>
      </c>
      <c r="D615" s="261" t="s">
        <v>347</v>
      </c>
      <c r="E615" s="262" t="s">
        <v>2493</v>
      </c>
      <c r="F615" s="263" t="s">
        <v>2494</v>
      </c>
      <c r="G615" s="264" t="s">
        <v>278</v>
      </c>
      <c r="H615" s="265">
        <v>32</v>
      </c>
      <c r="I615" s="266"/>
      <c r="J615" s="267">
        <f>ROUND(I615*H615,2)</f>
        <v>0</v>
      </c>
      <c r="K615" s="263" t="s">
        <v>279</v>
      </c>
      <c r="L615" s="268"/>
      <c r="M615" s="269" t="s">
        <v>21</v>
      </c>
      <c r="N615" s="270" t="s">
        <v>47</v>
      </c>
      <c r="O615" s="48"/>
      <c r="P615" s="233">
        <f>O615*H615</f>
        <v>0</v>
      </c>
      <c r="Q615" s="233">
        <v>0.0546</v>
      </c>
      <c r="R615" s="233">
        <f>Q615*H615</f>
        <v>1.7472</v>
      </c>
      <c r="S615" s="233">
        <v>0</v>
      </c>
      <c r="T615" s="234">
        <f>S615*H615</f>
        <v>0</v>
      </c>
      <c r="AR615" s="24" t="s">
        <v>318</v>
      </c>
      <c r="AT615" s="24" t="s">
        <v>347</v>
      </c>
      <c r="AU615" s="24" t="s">
        <v>86</v>
      </c>
      <c r="AY615" s="24" t="s">
        <v>273</v>
      </c>
      <c r="BE615" s="235">
        <f>IF(N615="základní",J615,0)</f>
        <v>0</v>
      </c>
      <c r="BF615" s="235">
        <f>IF(N615="snížená",J615,0)</f>
        <v>0</v>
      </c>
      <c r="BG615" s="235">
        <f>IF(N615="zákl. přenesená",J615,0)</f>
        <v>0</v>
      </c>
      <c r="BH615" s="235">
        <f>IF(N615="sníž. přenesená",J615,0)</f>
        <v>0</v>
      </c>
      <c r="BI615" s="235">
        <f>IF(N615="nulová",J615,0)</f>
        <v>0</v>
      </c>
      <c r="BJ615" s="24" t="s">
        <v>84</v>
      </c>
      <c r="BK615" s="235">
        <f>ROUND(I615*H615,2)</f>
        <v>0</v>
      </c>
      <c r="BL615" s="24" t="s">
        <v>280</v>
      </c>
      <c r="BM615" s="24" t="s">
        <v>2926</v>
      </c>
    </row>
    <row r="616" spans="2:65" s="1" customFormat="1" ht="25.5" customHeight="1">
      <c r="B616" s="47"/>
      <c r="C616" s="224" t="s">
        <v>837</v>
      </c>
      <c r="D616" s="224" t="s">
        <v>275</v>
      </c>
      <c r="E616" s="225" t="s">
        <v>2496</v>
      </c>
      <c r="F616" s="226" t="s">
        <v>2497</v>
      </c>
      <c r="G616" s="227" t="s">
        <v>278</v>
      </c>
      <c r="H616" s="228">
        <v>4</v>
      </c>
      <c r="I616" s="229"/>
      <c r="J616" s="230">
        <f>ROUND(I616*H616,2)</f>
        <v>0</v>
      </c>
      <c r="K616" s="226" t="s">
        <v>279</v>
      </c>
      <c r="L616" s="73"/>
      <c r="M616" s="231" t="s">
        <v>21</v>
      </c>
      <c r="N616" s="232" t="s">
        <v>47</v>
      </c>
      <c r="O616" s="48"/>
      <c r="P616" s="233">
        <f>O616*H616</f>
        <v>0</v>
      </c>
      <c r="Q616" s="233">
        <v>0</v>
      </c>
      <c r="R616" s="233">
        <f>Q616*H616</f>
        <v>0</v>
      </c>
      <c r="S616" s="233">
        <v>0.2</v>
      </c>
      <c r="T616" s="234">
        <f>S616*H616</f>
        <v>0.8</v>
      </c>
      <c r="AR616" s="24" t="s">
        <v>280</v>
      </c>
      <c r="AT616" s="24" t="s">
        <v>275</v>
      </c>
      <c r="AU616" s="24" t="s">
        <v>86</v>
      </c>
      <c r="AY616" s="24" t="s">
        <v>273</v>
      </c>
      <c r="BE616" s="235">
        <f>IF(N616="základní",J616,0)</f>
        <v>0</v>
      </c>
      <c r="BF616" s="235">
        <f>IF(N616="snížená",J616,0)</f>
        <v>0</v>
      </c>
      <c r="BG616" s="235">
        <f>IF(N616="zákl. přenesená",J616,0)</f>
        <v>0</v>
      </c>
      <c r="BH616" s="235">
        <f>IF(N616="sníž. přenesená",J616,0)</f>
        <v>0</v>
      </c>
      <c r="BI616" s="235">
        <f>IF(N616="nulová",J616,0)</f>
        <v>0</v>
      </c>
      <c r="BJ616" s="24" t="s">
        <v>84</v>
      </c>
      <c r="BK616" s="235">
        <f>ROUND(I616*H616,2)</f>
        <v>0</v>
      </c>
      <c r="BL616" s="24" t="s">
        <v>280</v>
      </c>
      <c r="BM616" s="24" t="s">
        <v>2927</v>
      </c>
    </row>
    <row r="617" spans="2:51" s="11" customFormat="1" ht="13.5">
      <c r="B617" s="239"/>
      <c r="C617" s="240"/>
      <c r="D617" s="236" t="s">
        <v>304</v>
      </c>
      <c r="E617" s="241" t="s">
        <v>21</v>
      </c>
      <c r="F617" s="242" t="s">
        <v>2925</v>
      </c>
      <c r="G617" s="240"/>
      <c r="H617" s="243">
        <v>4</v>
      </c>
      <c r="I617" s="244"/>
      <c r="J617" s="240"/>
      <c r="K617" s="240"/>
      <c r="L617" s="245"/>
      <c r="M617" s="246"/>
      <c r="N617" s="247"/>
      <c r="O617" s="247"/>
      <c r="P617" s="247"/>
      <c r="Q617" s="247"/>
      <c r="R617" s="247"/>
      <c r="S617" s="247"/>
      <c r="T617" s="248"/>
      <c r="AT617" s="249" t="s">
        <v>304</v>
      </c>
      <c r="AU617" s="249" t="s">
        <v>86</v>
      </c>
      <c r="AV617" s="11" t="s">
        <v>86</v>
      </c>
      <c r="AW617" s="11" t="s">
        <v>40</v>
      </c>
      <c r="AX617" s="11" t="s">
        <v>76</v>
      </c>
      <c r="AY617" s="249" t="s">
        <v>273</v>
      </c>
    </row>
    <row r="618" spans="2:51" s="12" customFormat="1" ht="13.5">
      <c r="B618" s="250"/>
      <c r="C618" s="251"/>
      <c r="D618" s="236" t="s">
        <v>304</v>
      </c>
      <c r="E618" s="252" t="s">
        <v>21</v>
      </c>
      <c r="F618" s="253" t="s">
        <v>338</v>
      </c>
      <c r="G618" s="251"/>
      <c r="H618" s="254">
        <v>4</v>
      </c>
      <c r="I618" s="255"/>
      <c r="J618" s="251"/>
      <c r="K618" s="251"/>
      <c r="L618" s="256"/>
      <c r="M618" s="257"/>
      <c r="N618" s="258"/>
      <c r="O618" s="258"/>
      <c r="P618" s="258"/>
      <c r="Q618" s="258"/>
      <c r="R618" s="258"/>
      <c r="S618" s="258"/>
      <c r="T618" s="259"/>
      <c r="AT618" s="260" t="s">
        <v>304</v>
      </c>
      <c r="AU618" s="260" t="s">
        <v>86</v>
      </c>
      <c r="AV618" s="12" t="s">
        <v>280</v>
      </c>
      <c r="AW618" s="12" t="s">
        <v>40</v>
      </c>
      <c r="AX618" s="12" t="s">
        <v>84</v>
      </c>
      <c r="AY618" s="260" t="s">
        <v>273</v>
      </c>
    </row>
    <row r="619" spans="2:65" s="1" customFormat="1" ht="25.5" customHeight="1">
      <c r="B619" s="47"/>
      <c r="C619" s="224" t="s">
        <v>846</v>
      </c>
      <c r="D619" s="224" t="s">
        <v>275</v>
      </c>
      <c r="E619" s="225" t="s">
        <v>2928</v>
      </c>
      <c r="F619" s="226" t="s">
        <v>2929</v>
      </c>
      <c r="G619" s="227" t="s">
        <v>278</v>
      </c>
      <c r="H619" s="228">
        <v>21</v>
      </c>
      <c r="I619" s="229"/>
      <c r="J619" s="230">
        <f>ROUND(I619*H619,2)</f>
        <v>0</v>
      </c>
      <c r="K619" s="226" t="s">
        <v>279</v>
      </c>
      <c r="L619" s="73"/>
      <c r="M619" s="231" t="s">
        <v>21</v>
      </c>
      <c r="N619" s="232" t="s">
        <v>47</v>
      </c>
      <c r="O619" s="48"/>
      <c r="P619" s="233">
        <f>O619*H619</f>
        <v>0</v>
      </c>
      <c r="Q619" s="233">
        <v>0</v>
      </c>
      <c r="R619" s="233">
        <f>Q619*H619</f>
        <v>0</v>
      </c>
      <c r="S619" s="233">
        <v>0.15</v>
      </c>
      <c r="T619" s="234">
        <f>S619*H619</f>
        <v>3.15</v>
      </c>
      <c r="AR619" s="24" t="s">
        <v>280</v>
      </c>
      <c r="AT619" s="24" t="s">
        <v>275</v>
      </c>
      <c r="AU619" s="24" t="s">
        <v>86</v>
      </c>
      <c r="AY619" s="24" t="s">
        <v>273</v>
      </c>
      <c r="BE619" s="235">
        <f>IF(N619="základní",J619,0)</f>
        <v>0</v>
      </c>
      <c r="BF619" s="235">
        <f>IF(N619="snížená",J619,0)</f>
        <v>0</v>
      </c>
      <c r="BG619" s="235">
        <f>IF(N619="zákl. přenesená",J619,0)</f>
        <v>0</v>
      </c>
      <c r="BH619" s="235">
        <f>IF(N619="sníž. přenesená",J619,0)</f>
        <v>0</v>
      </c>
      <c r="BI619" s="235">
        <f>IF(N619="nulová",J619,0)</f>
        <v>0</v>
      </c>
      <c r="BJ619" s="24" t="s">
        <v>84</v>
      </c>
      <c r="BK619" s="235">
        <f>ROUND(I619*H619,2)</f>
        <v>0</v>
      </c>
      <c r="BL619" s="24" t="s">
        <v>280</v>
      </c>
      <c r="BM619" s="24" t="s">
        <v>2930</v>
      </c>
    </row>
    <row r="620" spans="2:65" s="1" customFormat="1" ht="16.5" customHeight="1">
      <c r="B620" s="47"/>
      <c r="C620" s="224" t="s">
        <v>851</v>
      </c>
      <c r="D620" s="224" t="s">
        <v>275</v>
      </c>
      <c r="E620" s="225" t="s">
        <v>2931</v>
      </c>
      <c r="F620" s="226" t="s">
        <v>2932</v>
      </c>
      <c r="G620" s="227" t="s">
        <v>2933</v>
      </c>
      <c r="H620" s="228">
        <v>1</v>
      </c>
      <c r="I620" s="229"/>
      <c r="J620" s="230">
        <f>ROUND(I620*H620,2)</f>
        <v>0</v>
      </c>
      <c r="K620" s="226" t="s">
        <v>21</v>
      </c>
      <c r="L620" s="73"/>
      <c r="M620" s="231" t="s">
        <v>21</v>
      </c>
      <c r="N620" s="232" t="s">
        <v>47</v>
      </c>
      <c r="O620" s="48"/>
      <c r="P620" s="233">
        <f>O620*H620</f>
        <v>0</v>
      </c>
      <c r="Q620" s="233">
        <v>0</v>
      </c>
      <c r="R620" s="233">
        <f>Q620*H620</f>
        <v>0</v>
      </c>
      <c r="S620" s="233">
        <v>0</v>
      </c>
      <c r="T620" s="234">
        <f>S620*H620</f>
        <v>0</v>
      </c>
      <c r="AR620" s="24" t="s">
        <v>280</v>
      </c>
      <c r="AT620" s="24" t="s">
        <v>275</v>
      </c>
      <c r="AU620" s="24" t="s">
        <v>86</v>
      </c>
      <c r="AY620" s="24" t="s">
        <v>273</v>
      </c>
      <c r="BE620" s="235">
        <f>IF(N620="základní",J620,0)</f>
        <v>0</v>
      </c>
      <c r="BF620" s="235">
        <f>IF(N620="snížená",J620,0)</f>
        <v>0</v>
      </c>
      <c r="BG620" s="235">
        <f>IF(N620="zákl. přenesená",J620,0)</f>
        <v>0</v>
      </c>
      <c r="BH620" s="235">
        <f>IF(N620="sníž. přenesená",J620,0)</f>
        <v>0</v>
      </c>
      <c r="BI620" s="235">
        <f>IF(N620="nulová",J620,0)</f>
        <v>0</v>
      </c>
      <c r="BJ620" s="24" t="s">
        <v>84</v>
      </c>
      <c r="BK620" s="235">
        <f>ROUND(I620*H620,2)</f>
        <v>0</v>
      </c>
      <c r="BL620" s="24" t="s">
        <v>280</v>
      </c>
      <c r="BM620" s="24" t="s">
        <v>2934</v>
      </c>
    </row>
    <row r="621" spans="2:65" s="1" customFormat="1" ht="38.25" customHeight="1">
      <c r="B621" s="47"/>
      <c r="C621" s="261" t="s">
        <v>856</v>
      </c>
      <c r="D621" s="261" t="s">
        <v>347</v>
      </c>
      <c r="E621" s="262" t="s">
        <v>2935</v>
      </c>
      <c r="F621" s="263" t="s">
        <v>2936</v>
      </c>
      <c r="G621" s="264" t="s">
        <v>314</v>
      </c>
      <c r="H621" s="265">
        <v>287.654</v>
      </c>
      <c r="I621" s="266"/>
      <c r="J621" s="267">
        <f>ROUND(I621*H621,2)</f>
        <v>0</v>
      </c>
      <c r="K621" s="263" t="s">
        <v>21</v>
      </c>
      <c r="L621" s="268"/>
      <c r="M621" s="269" t="s">
        <v>21</v>
      </c>
      <c r="N621" s="270" t="s">
        <v>47</v>
      </c>
      <c r="O621" s="48"/>
      <c r="P621" s="233">
        <f>O621*H621</f>
        <v>0</v>
      </c>
      <c r="Q621" s="233">
        <v>0.0052</v>
      </c>
      <c r="R621" s="233">
        <f>Q621*H621</f>
        <v>1.4958007999999998</v>
      </c>
      <c r="S621" s="233">
        <v>0</v>
      </c>
      <c r="T621" s="234">
        <f>S621*H621</f>
        <v>0</v>
      </c>
      <c r="AR621" s="24" t="s">
        <v>318</v>
      </c>
      <c r="AT621" s="24" t="s">
        <v>347</v>
      </c>
      <c r="AU621" s="24" t="s">
        <v>86</v>
      </c>
      <c r="AY621" s="24" t="s">
        <v>273</v>
      </c>
      <c r="BE621" s="235">
        <f>IF(N621="základní",J621,0)</f>
        <v>0</v>
      </c>
      <c r="BF621" s="235">
        <f>IF(N621="snížená",J621,0)</f>
        <v>0</v>
      </c>
      <c r="BG621" s="235">
        <f>IF(N621="zákl. přenesená",J621,0)</f>
        <v>0</v>
      </c>
      <c r="BH621" s="235">
        <f>IF(N621="sníž. přenesená",J621,0)</f>
        <v>0</v>
      </c>
      <c r="BI621" s="235">
        <f>IF(N621="nulová",J621,0)</f>
        <v>0</v>
      </c>
      <c r="BJ621" s="24" t="s">
        <v>84</v>
      </c>
      <c r="BK621" s="235">
        <f>ROUND(I621*H621,2)</f>
        <v>0</v>
      </c>
      <c r="BL621" s="24" t="s">
        <v>280</v>
      </c>
      <c r="BM621" s="24" t="s">
        <v>2937</v>
      </c>
    </row>
    <row r="622" spans="2:51" s="11" customFormat="1" ht="13.5">
      <c r="B622" s="239"/>
      <c r="C622" s="240"/>
      <c r="D622" s="236" t="s">
        <v>304</v>
      </c>
      <c r="E622" s="241" t="s">
        <v>21</v>
      </c>
      <c r="F622" s="242" t="s">
        <v>2938</v>
      </c>
      <c r="G622" s="240"/>
      <c r="H622" s="243">
        <v>152.064</v>
      </c>
      <c r="I622" s="244"/>
      <c r="J622" s="240"/>
      <c r="K622" s="240"/>
      <c r="L622" s="245"/>
      <c r="M622" s="246"/>
      <c r="N622" s="247"/>
      <c r="O622" s="247"/>
      <c r="P622" s="247"/>
      <c r="Q622" s="247"/>
      <c r="R622" s="247"/>
      <c r="S622" s="247"/>
      <c r="T622" s="248"/>
      <c r="AT622" s="249" t="s">
        <v>304</v>
      </c>
      <c r="AU622" s="249" t="s">
        <v>86</v>
      </c>
      <c r="AV622" s="11" t="s">
        <v>86</v>
      </c>
      <c r="AW622" s="11" t="s">
        <v>40</v>
      </c>
      <c r="AX622" s="11" t="s">
        <v>76</v>
      </c>
      <c r="AY622" s="249" t="s">
        <v>273</v>
      </c>
    </row>
    <row r="623" spans="2:51" s="11" customFormat="1" ht="13.5">
      <c r="B623" s="239"/>
      <c r="C623" s="240"/>
      <c r="D623" s="236" t="s">
        <v>304</v>
      </c>
      <c r="E623" s="241" t="s">
        <v>21</v>
      </c>
      <c r="F623" s="242" t="s">
        <v>2939</v>
      </c>
      <c r="G623" s="240"/>
      <c r="H623" s="243">
        <v>114.048</v>
      </c>
      <c r="I623" s="244"/>
      <c r="J623" s="240"/>
      <c r="K623" s="240"/>
      <c r="L623" s="245"/>
      <c r="M623" s="246"/>
      <c r="N623" s="247"/>
      <c r="O623" s="247"/>
      <c r="P623" s="247"/>
      <c r="Q623" s="247"/>
      <c r="R623" s="247"/>
      <c r="S623" s="247"/>
      <c r="T623" s="248"/>
      <c r="AT623" s="249" t="s">
        <v>304</v>
      </c>
      <c r="AU623" s="249" t="s">
        <v>86</v>
      </c>
      <c r="AV623" s="11" t="s">
        <v>86</v>
      </c>
      <c r="AW623" s="11" t="s">
        <v>40</v>
      </c>
      <c r="AX623" s="11" t="s">
        <v>76</v>
      </c>
      <c r="AY623" s="249" t="s">
        <v>273</v>
      </c>
    </row>
    <row r="624" spans="2:51" s="11" customFormat="1" ht="13.5">
      <c r="B624" s="239"/>
      <c r="C624" s="240"/>
      <c r="D624" s="236" t="s">
        <v>304</v>
      </c>
      <c r="E624" s="241" t="s">
        <v>21</v>
      </c>
      <c r="F624" s="242" t="s">
        <v>2940</v>
      </c>
      <c r="G624" s="240"/>
      <c r="H624" s="243">
        <v>21.542</v>
      </c>
      <c r="I624" s="244"/>
      <c r="J624" s="240"/>
      <c r="K624" s="240"/>
      <c r="L624" s="245"/>
      <c r="M624" s="246"/>
      <c r="N624" s="247"/>
      <c r="O624" s="247"/>
      <c r="P624" s="247"/>
      <c r="Q624" s="247"/>
      <c r="R624" s="247"/>
      <c r="S624" s="247"/>
      <c r="T624" s="248"/>
      <c r="AT624" s="249" t="s">
        <v>304</v>
      </c>
      <c r="AU624" s="249" t="s">
        <v>86</v>
      </c>
      <c r="AV624" s="11" t="s">
        <v>86</v>
      </c>
      <c r="AW624" s="11" t="s">
        <v>40</v>
      </c>
      <c r="AX624" s="11" t="s">
        <v>76</v>
      </c>
      <c r="AY624" s="249" t="s">
        <v>273</v>
      </c>
    </row>
    <row r="625" spans="2:51" s="12" customFormat="1" ht="13.5">
      <c r="B625" s="250"/>
      <c r="C625" s="251"/>
      <c r="D625" s="236" t="s">
        <v>304</v>
      </c>
      <c r="E625" s="252" t="s">
        <v>21</v>
      </c>
      <c r="F625" s="253" t="s">
        <v>338</v>
      </c>
      <c r="G625" s="251"/>
      <c r="H625" s="254">
        <v>287.654</v>
      </c>
      <c r="I625" s="255"/>
      <c r="J625" s="251"/>
      <c r="K625" s="251"/>
      <c r="L625" s="256"/>
      <c r="M625" s="257"/>
      <c r="N625" s="258"/>
      <c r="O625" s="258"/>
      <c r="P625" s="258"/>
      <c r="Q625" s="258"/>
      <c r="R625" s="258"/>
      <c r="S625" s="258"/>
      <c r="T625" s="259"/>
      <c r="AT625" s="260" t="s">
        <v>304</v>
      </c>
      <c r="AU625" s="260" t="s">
        <v>86</v>
      </c>
      <c r="AV625" s="12" t="s">
        <v>280</v>
      </c>
      <c r="AW625" s="12" t="s">
        <v>40</v>
      </c>
      <c r="AX625" s="12" t="s">
        <v>84</v>
      </c>
      <c r="AY625" s="260" t="s">
        <v>273</v>
      </c>
    </row>
    <row r="626" spans="2:65" s="1" customFormat="1" ht="25.5" customHeight="1">
      <c r="B626" s="47"/>
      <c r="C626" s="261" t="s">
        <v>860</v>
      </c>
      <c r="D626" s="261" t="s">
        <v>347</v>
      </c>
      <c r="E626" s="262" t="s">
        <v>2941</v>
      </c>
      <c r="F626" s="263" t="s">
        <v>2942</v>
      </c>
      <c r="G626" s="264" t="s">
        <v>278</v>
      </c>
      <c r="H626" s="265">
        <v>7</v>
      </c>
      <c r="I626" s="266"/>
      <c r="J626" s="267">
        <f>ROUND(I626*H626,2)</f>
        <v>0</v>
      </c>
      <c r="K626" s="263" t="s">
        <v>21</v>
      </c>
      <c r="L626" s="268"/>
      <c r="M626" s="269" t="s">
        <v>21</v>
      </c>
      <c r="N626" s="270" t="s">
        <v>47</v>
      </c>
      <c r="O626" s="48"/>
      <c r="P626" s="233">
        <f>O626*H626</f>
        <v>0</v>
      </c>
      <c r="Q626" s="233">
        <v>0.015</v>
      </c>
      <c r="R626" s="233">
        <f>Q626*H626</f>
        <v>0.105</v>
      </c>
      <c r="S626" s="233">
        <v>0</v>
      </c>
      <c r="T626" s="234">
        <f>S626*H626</f>
        <v>0</v>
      </c>
      <c r="AR626" s="24" t="s">
        <v>318</v>
      </c>
      <c r="AT626" s="24" t="s">
        <v>347</v>
      </c>
      <c r="AU626" s="24" t="s">
        <v>86</v>
      </c>
      <c r="AY626" s="24" t="s">
        <v>273</v>
      </c>
      <c r="BE626" s="235">
        <f>IF(N626="základní",J626,0)</f>
        <v>0</v>
      </c>
      <c r="BF626" s="235">
        <f>IF(N626="snížená",J626,0)</f>
        <v>0</v>
      </c>
      <c r="BG626" s="235">
        <f>IF(N626="zákl. přenesená",J626,0)</f>
        <v>0</v>
      </c>
      <c r="BH626" s="235">
        <f>IF(N626="sníž. přenesená",J626,0)</f>
        <v>0</v>
      </c>
      <c r="BI626" s="235">
        <f>IF(N626="nulová",J626,0)</f>
        <v>0</v>
      </c>
      <c r="BJ626" s="24" t="s">
        <v>84</v>
      </c>
      <c r="BK626" s="235">
        <f>ROUND(I626*H626,2)</f>
        <v>0</v>
      </c>
      <c r="BL626" s="24" t="s">
        <v>280</v>
      </c>
      <c r="BM626" s="24" t="s">
        <v>2943</v>
      </c>
    </row>
    <row r="627" spans="2:51" s="11" customFormat="1" ht="13.5">
      <c r="B627" s="239"/>
      <c r="C627" s="240"/>
      <c r="D627" s="236" t="s">
        <v>304</v>
      </c>
      <c r="E627" s="241" t="s">
        <v>21</v>
      </c>
      <c r="F627" s="242" t="s">
        <v>2944</v>
      </c>
      <c r="G627" s="240"/>
      <c r="H627" s="243">
        <v>5</v>
      </c>
      <c r="I627" s="244"/>
      <c r="J627" s="240"/>
      <c r="K627" s="240"/>
      <c r="L627" s="245"/>
      <c r="M627" s="246"/>
      <c r="N627" s="247"/>
      <c r="O627" s="247"/>
      <c r="P627" s="247"/>
      <c r="Q627" s="247"/>
      <c r="R627" s="247"/>
      <c r="S627" s="247"/>
      <c r="T627" s="248"/>
      <c r="AT627" s="249" t="s">
        <v>304</v>
      </c>
      <c r="AU627" s="249" t="s">
        <v>86</v>
      </c>
      <c r="AV627" s="11" t="s">
        <v>86</v>
      </c>
      <c r="AW627" s="11" t="s">
        <v>40</v>
      </c>
      <c r="AX627" s="11" t="s">
        <v>76</v>
      </c>
      <c r="AY627" s="249" t="s">
        <v>273</v>
      </c>
    </row>
    <row r="628" spans="2:51" s="11" customFormat="1" ht="13.5">
      <c r="B628" s="239"/>
      <c r="C628" s="240"/>
      <c r="D628" s="236" t="s">
        <v>304</v>
      </c>
      <c r="E628" s="241" t="s">
        <v>21</v>
      </c>
      <c r="F628" s="242" t="s">
        <v>2945</v>
      </c>
      <c r="G628" s="240"/>
      <c r="H628" s="243">
        <v>1</v>
      </c>
      <c r="I628" s="244"/>
      <c r="J628" s="240"/>
      <c r="K628" s="240"/>
      <c r="L628" s="245"/>
      <c r="M628" s="246"/>
      <c r="N628" s="247"/>
      <c r="O628" s="247"/>
      <c r="P628" s="247"/>
      <c r="Q628" s="247"/>
      <c r="R628" s="247"/>
      <c r="S628" s="247"/>
      <c r="T628" s="248"/>
      <c r="AT628" s="249" t="s">
        <v>304</v>
      </c>
      <c r="AU628" s="249" t="s">
        <v>86</v>
      </c>
      <c r="AV628" s="11" t="s">
        <v>86</v>
      </c>
      <c r="AW628" s="11" t="s">
        <v>40</v>
      </c>
      <c r="AX628" s="11" t="s">
        <v>76</v>
      </c>
      <c r="AY628" s="249" t="s">
        <v>273</v>
      </c>
    </row>
    <row r="629" spans="2:51" s="11" customFormat="1" ht="13.5">
      <c r="B629" s="239"/>
      <c r="C629" s="240"/>
      <c r="D629" s="236" t="s">
        <v>304</v>
      </c>
      <c r="E629" s="241" t="s">
        <v>21</v>
      </c>
      <c r="F629" s="242" t="s">
        <v>2946</v>
      </c>
      <c r="G629" s="240"/>
      <c r="H629" s="243">
        <v>1</v>
      </c>
      <c r="I629" s="244"/>
      <c r="J629" s="240"/>
      <c r="K629" s="240"/>
      <c r="L629" s="245"/>
      <c r="M629" s="246"/>
      <c r="N629" s="247"/>
      <c r="O629" s="247"/>
      <c r="P629" s="247"/>
      <c r="Q629" s="247"/>
      <c r="R629" s="247"/>
      <c r="S629" s="247"/>
      <c r="T629" s="248"/>
      <c r="AT629" s="249" t="s">
        <v>304</v>
      </c>
      <c r="AU629" s="249" t="s">
        <v>86</v>
      </c>
      <c r="AV629" s="11" t="s">
        <v>86</v>
      </c>
      <c r="AW629" s="11" t="s">
        <v>40</v>
      </c>
      <c r="AX629" s="11" t="s">
        <v>76</v>
      </c>
      <c r="AY629" s="249" t="s">
        <v>273</v>
      </c>
    </row>
    <row r="630" spans="2:51" s="12" customFormat="1" ht="13.5">
      <c r="B630" s="250"/>
      <c r="C630" s="251"/>
      <c r="D630" s="236" t="s">
        <v>304</v>
      </c>
      <c r="E630" s="252" t="s">
        <v>21</v>
      </c>
      <c r="F630" s="253" t="s">
        <v>338</v>
      </c>
      <c r="G630" s="251"/>
      <c r="H630" s="254">
        <v>7</v>
      </c>
      <c r="I630" s="255"/>
      <c r="J630" s="251"/>
      <c r="K630" s="251"/>
      <c r="L630" s="256"/>
      <c r="M630" s="257"/>
      <c r="N630" s="258"/>
      <c r="O630" s="258"/>
      <c r="P630" s="258"/>
      <c r="Q630" s="258"/>
      <c r="R630" s="258"/>
      <c r="S630" s="258"/>
      <c r="T630" s="259"/>
      <c r="AT630" s="260" t="s">
        <v>304</v>
      </c>
      <c r="AU630" s="260" t="s">
        <v>86</v>
      </c>
      <c r="AV630" s="12" t="s">
        <v>280</v>
      </c>
      <c r="AW630" s="12" t="s">
        <v>40</v>
      </c>
      <c r="AX630" s="12" t="s">
        <v>84</v>
      </c>
      <c r="AY630" s="260" t="s">
        <v>273</v>
      </c>
    </row>
    <row r="631" spans="2:65" s="1" customFormat="1" ht="16.5" customHeight="1">
      <c r="B631" s="47"/>
      <c r="C631" s="261" t="s">
        <v>866</v>
      </c>
      <c r="D631" s="261" t="s">
        <v>347</v>
      </c>
      <c r="E631" s="262" t="s">
        <v>2947</v>
      </c>
      <c r="F631" s="263" t="s">
        <v>2948</v>
      </c>
      <c r="G631" s="264" t="s">
        <v>342</v>
      </c>
      <c r="H631" s="265">
        <v>58</v>
      </c>
      <c r="I631" s="266"/>
      <c r="J631" s="267">
        <f>ROUND(I631*H631,2)</f>
        <v>0</v>
      </c>
      <c r="K631" s="263" t="s">
        <v>21</v>
      </c>
      <c r="L631" s="268"/>
      <c r="M631" s="269" t="s">
        <v>21</v>
      </c>
      <c r="N631" s="270" t="s">
        <v>47</v>
      </c>
      <c r="O631" s="48"/>
      <c r="P631" s="233">
        <f>O631*H631</f>
        <v>0</v>
      </c>
      <c r="Q631" s="233">
        <v>0.006</v>
      </c>
      <c r="R631" s="233">
        <f>Q631*H631</f>
        <v>0.34800000000000003</v>
      </c>
      <c r="S631" s="233">
        <v>0</v>
      </c>
      <c r="T631" s="234">
        <f>S631*H631</f>
        <v>0</v>
      </c>
      <c r="AR631" s="24" t="s">
        <v>318</v>
      </c>
      <c r="AT631" s="24" t="s">
        <v>347</v>
      </c>
      <c r="AU631" s="24" t="s">
        <v>86</v>
      </c>
      <c r="AY631" s="24" t="s">
        <v>273</v>
      </c>
      <c r="BE631" s="235">
        <f>IF(N631="základní",J631,0)</f>
        <v>0</v>
      </c>
      <c r="BF631" s="235">
        <f>IF(N631="snížená",J631,0)</f>
        <v>0</v>
      </c>
      <c r="BG631" s="235">
        <f>IF(N631="zákl. přenesená",J631,0)</f>
        <v>0</v>
      </c>
      <c r="BH631" s="235">
        <f>IF(N631="sníž. přenesená",J631,0)</f>
        <v>0</v>
      </c>
      <c r="BI631" s="235">
        <f>IF(N631="nulová",J631,0)</f>
        <v>0</v>
      </c>
      <c r="BJ631" s="24" t="s">
        <v>84</v>
      </c>
      <c r="BK631" s="235">
        <f>ROUND(I631*H631,2)</f>
        <v>0</v>
      </c>
      <c r="BL631" s="24" t="s">
        <v>280</v>
      </c>
      <c r="BM631" s="24" t="s">
        <v>2949</v>
      </c>
    </row>
    <row r="632" spans="2:51" s="11" customFormat="1" ht="13.5">
      <c r="B632" s="239"/>
      <c r="C632" s="240"/>
      <c r="D632" s="236" t="s">
        <v>304</v>
      </c>
      <c r="E632" s="241" t="s">
        <v>21</v>
      </c>
      <c r="F632" s="242" t="s">
        <v>2950</v>
      </c>
      <c r="G632" s="240"/>
      <c r="H632" s="243">
        <v>30</v>
      </c>
      <c r="I632" s="244"/>
      <c r="J632" s="240"/>
      <c r="K632" s="240"/>
      <c r="L632" s="245"/>
      <c r="M632" s="246"/>
      <c r="N632" s="247"/>
      <c r="O632" s="247"/>
      <c r="P632" s="247"/>
      <c r="Q632" s="247"/>
      <c r="R632" s="247"/>
      <c r="S632" s="247"/>
      <c r="T632" s="248"/>
      <c r="AT632" s="249" t="s">
        <v>304</v>
      </c>
      <c r="AU632" s="249" t="s">
        <v>86</v>
      </c>
      <c r="AV632" s="11" t="s">
        <v>86</v>
      </c>
      <c r="AW632" s="11" t="s">
        <v>40</v>
      </c>
      <c r="AX632" s="11" t="s">
        <v>76</v>
      </c>
      <c r="AY632" s="249" t="s">
        <v>273</v>
      </c>
    </row>
    <row r="633" spans="2:51" s="11" customFormat="1" ht="13.5">
      <c r="B633" s="239"/>
      <c r="C633" s="240"/>
      <c r="D633" s="236" t="s">
        <v>304</v>
      </c>
      <c r="E633" s="241" t="s">
        <v>21</v>
      </c>
      <c r="F633" s="242" t="s">
        <v>2951</v>
      </c>
      <c r="G633" s="240"/>
      <c r="H633" s="243">
        <v>23</v>
      </c>
      <c r="I633" s="244"/>
      <c r="J633" s="240"/>
      <c r="K633" s="240"/>
      <c r="L633" s="245"/>
      <c r="M633" s="246"/>
      <c r="N633" s="247"/>
      <c r="O633" s="247"/>
      <c r="P633" s="247"/>
      <c r="Q633" s="247"/>
      <c r="R633" s="247"/>
      <c r="S633" s="247"/>
      <c r="T633" s="248"/>
      <c r="AT633" s="249" t="s">
        <v>304</v>
      </c>
      <c r="AU633" s="249" t="s">
        <v>86</v>
      </c>
      <c r="AV633" s="11" t="s">
        <v>86</v>
      </c>
      <c r="AW633" s="11" t="s">
        <v>40</v>
      </c>
      <c r="AX633" s="11" t="s">
        <v>76</v>
      </c>
      <c r="AY633" s="249" t="s">
        <v>273</v>
      </c>
    </row>
    <row r="634" spans="2:51" s="11" customFormat="1" ht="13.5">
      <c r="B634" s="239"/>
      <c r="C634" s="240"/>
      <c r="D634" s="236" t="s">
        <v>304</v>
      </c>
      <c r="E634" s="241" t="s">
        <v>21</v>
      </c>
      <c r="F634" s="242" t="s">
        <v>2952</v>
      </c>
      <c r="G634" s="240"/>
      <c r="H634" s="243">
        <v>5</v>
      </c>
      <c r="I634" s="244"/>
      <c r="J634" s="240"/>
      <c r="K634" s="240"/>
      <c r="L634" s="245"/>
      <c r="M634" s="246"/>
      <c r="N634" s="247"/>
      <c r="O634" s="247"/>
      <c r="P634" s="247"/>
      <c r="Q634" s="247"/>
      <c r="R634" s="247"/>
      <c r="S634" s="247"/>
      <c r="T634" s="248"/>
      <c r="AT634" s="249" t="s">
        <v>304</v>
      </c>
      <c r="AU634" s="249" t="s">
        <v>86</v>
      </c>
      <c r="AV634" s="11" t="s">
        <v>86</v>
      </c>
      <c r="AW634" s="11" t="s">
        <v>40</v>
      </c>
      <c r="AX634" s="11" t="s">
        <v>76</v>
      </c>
      <c r="AY634" s="249" t="s">
        <v>273</v>
      </c>
    </row>
    <row r="635" spans="2:51" s="12" customFormat="1" ht="13.5">
      <c r="B635" s="250"/>
      <c r="C635" s="251"/>
      <c r="D635" s="236" t="s">
        <v>304</v>
      </c>
      <c r="E635" s="252" t="s">
        <v>21</v>
      </c>
      <c r="F635" s="253" t="s">
        <v>338</v>
      </c>
      <c r="G635" s="251"/>
      <c r="H635" s="254">
        <v>58</v>
      </c>
      <c r="I635" s="255"/>
      <c r="J635" s="251"/>
      <c r="K635" s="251"/>
      <c r="L635" s="256"/>
      <c r="M635" s="257"/>
      <c r="N635" s="258"/>
      <c r="O635" s="258"/>
      <c r="P635" s="258"/>
      <c r="Q635" s="258"/>
      <c r="R635" s="258"/>
      <c r="S635" s="258"/>
      <c r="T635" s="259"/>
      <c r="AT635" s="260" t="s">
        <v>304</v>
      </c>
      <c r="AU635" s="260" t="s">
        <v>86</v>
      </c>
      <c r="AV635" s="12" t="s">
        <v>280</v>
      </c>
      <c r="AW635" s="12" t="s">
        <v>40</v>
      </c>
      <c r="AX635" s="12" t="s">
        <v>84</v>
      </c>
      <c r="AY635" s="260" t="s">
        <v>273</v>
      </c>
    </row>
    <row r="636" spans="2:65" s="1" customFormat="1" ht="16.5" customHeight="1">
      <c r="B636" s="47"/>
      <c r="C636" s="261" t="s">
        <v>871</v>
      </c>
      <c r="D636" s="261" t="s">
        <v>347</v>
      </c>
      <c r="E636" s="262" t="s">
        <v>2953</v>
      </c>
      <c r="F636" s="263" t="s">
        <v>2954</v>
      </c>
      <c r="G636" s="264" t="s">
        <v>295</v>
      </c>
      <c r="H636" s="265">
        <v>738</v>
      </c>
      <c r="I636" s="266"/>
      <c r="J636" s="267">
        <f>ROUND(I636*H636,2)</f>
        <v>0</v>
      </c>
      <c r="K636" s="263" t="s">
        <v>21</v>
      </c>
      <c r="L636" s="268"/>
      <c r="M636" s="269" t="s">
        <v>21</v>
      </c>
      <c r="N636" s="270" t="s">
        <v>47</v>
      </c>
      <c r="O636" s="48"/>
      <c r="P636" s="233">
        <f>O636*H636</f>
        <v>0</v>
      </c>
      <c r="Q636" s="233">
        <v>6E-05</v>
      </c>
      <c r="R636" s="233">
        <f>Q636*H636</f>
        <v>0.04428</v>
      </c>
      <c r="S636" s="233">
        <v>0</v>
      </c>
      <c r="T636" s="234">
        <f>S636*H636</f>
        <v>0</v>
      </c>
      <c r="AR636" s="24" t="s">
        <v>318</v>
      </c>
      <c r="AT636" s="24" t="s">
        <v>347</v>
      </c>
      <c r="AU636" s="24" t="s">
        <v>86</v>
      </c>
      <c r="AY636" s="24" t="s">
        <v>273</v>
      </c>
      <c r="BE636" s="235">
        <f>IF(N636="základní",J636,0)</f>
        <v>0</v>
      </c>
      <c r="BF636" s="235">
        <f>IF(N636="snížená",J636,0)</f>
        <v>0</v>
      </c>
      <c r="BG636" s="235">
        <f>IF(N636="zákl. přenesená",J636,0)</f>
        <v>0</v>
      </c>
      <c r="BH636" s="235">
        <f>IF(N636="sníž. přenesená",J636,0)</f>
        <v>0</v>
      </c>
      <c r="BI636" s="235">
        <f>IF(N636="nulová",J636,0)</f>
        <v>0</v>
      </c>
      <c r="BJ636" s="24" t="s">
        <v>84</v>
      </c>
      <c r="BK636" s="235">
        <f>ROUND(I636*H636,2)</f>
        <v>0</v>
      </c>
      <c r="BL636" s="24" t="s">
        <v>280</v>
      </c>
      <c r="BM636" s="24" t="s">
        <v>2955</v>
      </c>
    </row>
    <row r="637" spans="2:51" s="11" customFormat="1" ht="13.5">
      <c r="B637" s="239"/>
      <c r="C637" s="240"/>
      <c r="D637" s="236" t="s">
        <v>304</v>
      </c>
      <c r="E637" s="241" t="s">
        <v>21</v>
      </c>
      <c r="F637" s="242" t="s">
        <v>2956</v>
      </c>
      <c r="G637" s="240"/>
      <c r="H637" s="243">
        <v>390</v>
      </c>
      <c r="I637" s="244"/>
      <c r="J637" s="240"/>
      <c r="K637" s="240"/>
      <c r="L637" s="245"/>
      <c r="M637" s="246"/>
      <c r="N637" s="247"/>
      <c r="O637" s="247"/>
      <c r="P637" s="247"/>
      <c r="Q637" s="247"/>
      <c r="R637" s="247"/>
      <c r="S637" s="247"/>
      <c r="T637" s="248"/>
      <c r="AT637" s="249" t="s">
        <v>304</v>
      </c>
      <c r="AU637" s="249" t="s">
        <v>86</v>
      </c>
      <c r="AV637" s="11" t="s">
        <v>86</v>
      </c>
      <c r="AW637" s="11" t="s">
        <v>40</v>
      </c>
      <c r="AX637" s="11" t="s">
        <v>76</v>
      </c>
      <c r="AY637" s="249" t="s">
        <v>273</v>
      </c>
    </row>
    <row r="638" spans="2:51" s="11" customFormat="1" ht="13.5">
      <c r="B638" s="239"/>
      <c r="C638" s="240"/>
      <c r="D638" s="236" t="s">
        <v>304</v>
      </c>
      <c r="E638" s="241" t="s">
        <v>21</v>
      </c>
      <c r="F638" s="242" t="s">
        <v>2957</v>
      </c>
      <c r="G638" s="240"/>
      <c r="H638" s="243">
        <v>250</v>
      </c>
      <c r="I638" s="244"/>
      <c r="J638" s="240"/>
      <c r="K638" s="240"/>
      <c r="L638" s="245"/>
      <c r="M638" s="246"/>
      <c r="N638" s="247"/>
      <c r="O638" s="247"/>
      <c r="P638" s="247"/>
      <c r="Q638" s="247"/>
      <c r="R638" s="247"/>
      <c r="S638" s="247"/>
      <c r="T638" s="248"/>
      <c r="AT638" s="249" t="s">
        <v>304</v>
      </c>
      <c r="AU638" s="249" t="s">
        <v>86</v>
      </c>
      <c r="AV638" s="11" t="s">
        <v>86</v>
      </c>
      <c r="AW638" s="11" t="s">
        <v>40</v>
      </c>
      <c r="AX638" s="11" t="s">
        <v>76</v>
      </c>
      <c r="AY638" s="249" t="s">
        <v>273</v>
      </c>
    </row>
    <row r="639" spans="2:51" s="11" customFormat="1" ht="13.5">
      <c r="B639" s="239"/>
      <c r="C639" s="240"/>
      <c r="D639" s="236" t="s">
        <v>304</v>
      </c>
      <c r="E639" s="241" t="s">
        <v>21</v>
      </c>
      <c r="F639" s="242" t="s">
        <v>2958</v>
      </c>
      <c r="G639" s="240"/>
      <c r="H639" s="243">
        <v>98</v>
      </c>
      <c r="I639" s="244"/>
      <c r="J639" s="240"/>
      <c r="K639" s="240"/>
      <c r="L639" s="245"/>
      <c r="M639" s="246"/>
      <c r="N639" s="247"/>
      <c r="O639" s="247"/>
      <c r="P639" s="247"/>
      <c r="Q639" s="247"/>
      <c r="R639" s="247"/>
      <c r="S639" s="247"/>
      <c r="T639" s="248"/>
      <c r="AT639" s="249" t="s">
        <v>304</v>
      </c>
      <c r="AU639" s="249" t="s">
        <v>86</v>
      </c>
      <c r="AV639" s="11" t="s">
        <v>86</v>
      </c>
      <c r="AW639" s="11" t="s">
        <v>40</v>
      </c>
      <c r="AX639" s="11" t="s">
        <v>76</v>
      </c>
      <c r="AY639" s="249" t="s">
        <v>273</v>
      </c>
    </row>
    <row r="640" spans="2:51" s="12" customFormat="1" ht="13.5">
      <c r="B640" s="250"/>
      <c r="C640" s="251"/>
      <c r="D640" s="236" t="s">
        <v>304</v>
      </c>
      <c r="E640" s="252" t="s">
        <v>21</v>
      </c>
      <c r="F640" s="253" t="s">
        <v>338</v>
      </c>
      <c r="G640" s="251"/>
      <c r="H640" s="254">
        <v>738</v>
      </c>
      <c r="I640" s="255"/>
      <c r="J640" s="251"/>
      <c r="K640" s="251"/>
      <c r="L640" s="256"/>
      <c r="M640" s="257"/>
      <c r="N640" s="258"/>
      <c r="O640" s="258"/>
      <c r="P640" s="258"/>
      <c r="Q640" s="258"/>
      <c r="R640" s="258"/>
      <c r="S640" s="258"/>
      <c r="T640" s="259"/>
      <c r="AT640" s="260" t="s">
        <v>304</v>
      </c>
      <c r="AU640" s="260" t="s">
        <v>86</v>
      </c>
      <c r="AV640" s="12" t="s">
        <v>280</v>
      </c>
      <c r="AW640" s="12" t="s">
        <v>40</v>
      </c>
      <c r="AX640" s="12" t="s">
        <v>84</v>
      </c>
      <c r="AY640" s="260" t="s">
        <v>273</v>
      </c>
    </row>
    <row r="641" spans="2:65" s="1" customFormat="1" ht="25.5" customHeight="1">
      <c r="B641" s="47"/>
      <c r="C641" s="224" t="s">
        <v>879</v>
      </c>
      <c r="D641" s="224" t="s">
        <v>275</v>
      </c>
      <c r="E641" s="225" t="s">
        <v>2500</v>
      </c>
      <c r="F641" s="226" t="s">
        <v>2501</v>
      </c>
      <c r="G641" s="227" t="s">
        <v>278</v>
      </c>
      <c r="H641" s="228">
        <v>1</v>
      </c>
      <c r="I641" s="229"/>
      <c r="J641" s="230">
        <f>ROUND(I641*H641,2)</f>
        <v>0</v>
      </c>
      <c r="K641" s="226" t="s">
        <v>21</v>
      </c>
      <c r="L641" s="73"/>
      <c r="M641" s="231" t="s">
        <v>21</v>
      </c>
      <c r="N641" s="232" t="s">
        <v>47</v>
      </c>
      <c r="O641" s="48"/>
      <c r="P641" s="233">
        <f>O641*H641</f>
        <v>0</v>
      </c>
      <c r="Q641" s="233">
        <v>0</v>
      </c>
      <c r="R641" s="233">
        <f>Q641*H641</f>
        <v>0</v>
      </c>
      <c r="S641" s="233">
        <v>0</v>
      </c>
      <c r="T641" s="234">
        <f>S641*H641</f>
        <v>0</v>
      </c>
      <c r="AR641" s="24" t="s">
        <v>280</v>
      </c>
      <c r="AT641" s="24" t="s">
        <v>275</v>
      </c>
      <c r="AU641" s="24" t="s">
        <v>86</v>
      </c>
      <c r="AY641" s="24" t="s">
        <v>273</v>
      </c>
      <c r="BE641" s="235">
        <f>IF(N641="základní",J641,0)</f>
        <v>0</v>
      </c>
      <c r="BF641" s="235">
        <f>IF(N641="snížená",J641,0)</f>
        <v>0</v>
      </c>
      <c r="BG641" s="235">
        <f>IF(N641="zákl. přenesená",J641,0)</f>
        <v>0</v>
      </c>
      <c r="BH641" s="235">
        <f>IF(N641="sníž. přenesená",J641,0)</f>
        <v>0</v>
      </c>
      <c r="BI641" s="235">
        <f>IF(N641="nulová",J641,0)</f>
        <v>0</v>
      </c>
      <c r="BJ641" s="24" t="s">
        <v>84</v>
      </c>
      <c r="BK641" s="235">
        <f>ROUND(I641*H641,2)</f>
        <v>0</v>
      </c>
      <c r="BL641" s="24" t="s">
        <v>280</v>
      </c>
      <c r="BM641" s="24" t="s">
        <v>2959</v>
      </c>
    </row>
    <row r="642" spans="2:65" s="1" customFormat="1" ht="25.5" customHeight="1">
      <c r="B642" s="47"/>
      <c r="C642" s="224" t="s">
        <v>884</v>
      </c>
      <c r="D642" s="224" t="s">
        <v>275</v>
      </c>
      <c r="E642" s="225" t="s">
        <v>2503</v>
      </c>
      <c r="F642" s="226" t="s">
        <v>2504</v>
      </c>
      <c r="G642" s="227" t="s">
        <v>278</v>
      </c>
      <c r="H642" s="228">
        <v>1</v>
      </c>
      <c r="I642" s="229"/>
      <c r="J642" s="230">
        <f>ROUND(I642*H642,2)</f>
        <v>0</v>
      </c>
      <c r="K642" s="226" t="s">
        <v>21</v>
      </c>
      <c r="L642" s="73"/>
      <c r="M642" s="231" t="s">
        <v>21</v>
      </c>
      <c r="N642" s="232" t="s">
        <v>47</v>
      </c>
      <c r="O642" s="48"/>
      <c r="P642" s="233">
        <f>O642*H642</f>
        <v>0</v>
      </c>
      <c r="Q642" s="233">
        <v>0</v>
      </c>
      <c r="R642" s="233">
        <f>Q642*H642</f>
        <v>0</v>
      </c>
      <c r="S642" s="233">
        <v>0</v>
      </c>
      <c r="T642" s="234">
        <f>S642*H642</f>
        <v>0</v>
      </c>
      <c r="AR642" s="24" t="s">
        <v>280</v>
      </c>
      <c r="AT642" s="24" t="s">
        <v>275</v>
      </c>
      <c r="AU642" s="24" t="s">
        <v>86</v>
      </c>
      <c r="AY642" s="24" t="s">
        <v>273</v>
      </c>
      <c r="BE642" s="235">
        <f>IF(N642="základní",J642,0)</f>
        <v>0</v>
      </c>
      <c r="BF642" s="235">
        <f>IF(N642="snížená",J642,0)</f>
        <v>0</v>
      </c>
      <c r="BG642" s="235">
        <f>IF(N642="zákl. přenesená",J642,0)</f>
        <v>0</v>
      </c>
      <c r="BH642" s="235">
        <f>IF(N642="sníž. přenesená",J642,0)</f>
        <v>0</v>
      </c>
      <c r="BI642" s="235">
        <f>IF(N642="nulová",J642,0)</f>
        <v>0</v>
      </c>
      <c r="BJ642" s="24" t="s">
        <v>84</v>
      </c>
      <c r="BK642" s="235">
        <f>ROUND(I642*H642,2)</f>
        <v>0</v>
      </c>
      <c r="BL642" s="24" t="s">
        <v>280</v>
      </c>
      <c r="BM642" s="24" t="s">
        <v>2960</v>
      </c>
    </row>
    <row r="643" spans="2:65" s="1" customFormat="1" ht="25.5" customHeight="1">
      <c r="B643" s="47"/>
      <c r="C643" s="224" t="s">
        <v>889</v>
      </c>
      <c r="D643" s="224" t="s">
        <v>275</v>
      </c>
      <c r="E643" s="225" t="s">
        <v>2506</v>
      </c>
      <c r="F643" s="226" t="s">
        <v>2961</v>
      </c>
      <c r="G643" s="227" t="s">
        <v>278</v>
      </c>
      <c r="H643" s="228">
        <v>21</v>
      </c>
      <c r="I643" s="229"/>
      <c r="J643" s="230">
        <f>ROUND(I643*H643,2)</f>
        <v>0</v>
      </c>
      <c r="K643" s="226" t="s">
        <v>21</v>
      </c>
      <c r="L643" s="73"/>
      <c r="M643" s="231" t="s">
        <v>21</v>
      </c>
      <c r="N643" s="232" t="s">
        <v>47</v>
      </c>
      <c r="O643" s="48"/>
      <c r="P643" s="233">
        <f>O643*H643</f>
        <v>0</v>
      </c>
      <c r="Q643" s="233">
        <v>0</v>
      </c>
      <c r="R643" s="233">
        <f>Q643*H643</f>
        <v>0</v>
      </c>
      <c r="S643" s="233">
        <v>0</v>
      </c>
      <c r="T643" s="234">
        <f>S643*H643</f>
        <v>0</v>
      </c>
      <c r="AR643" s="24" t="s">
        <v>280</v>
      </c>
      <c r="AT643" s="24" t="s">
        <v>275</v>
      </c>
      <c r="AU643" s="24" t="s">
        <v>86</v>
      </c>
      <c r="AY643" s="24" t="s">
        <v>273</v>
      </c>
      <c r="BE643" s="235">
        <f>IF(N643="základní",J643,0)</f>
        <v>0</v>
      </c>
      <c r="BF643" s="235">
        <f>IF(N643="snížená",J643,0)</f>
        <v>0</v>
      </c>
      <c r="BG643" s="235">
        <f>IF(N643="zákl. přenesená",J643,0)</f>
        <v>0</v>
      </c>
      <c r="BH643" s="235">
        <f>IF(N643="sníž. přenesená",J643,0)</f>
        <v>0</v>
      </c>
      <c r="BI643" s="235">
        <f>IF(N643="nulová",J643,0)</f>
        <v>0</v>
      </c>
      <c r="BJ643" s="24" t="s">
        <v>84</v>
      </c>
      <c r="BK643" s="235">
        <f>ROUND(I643*H643,2)</f>
        <v>0</v>
      </c>
      <c r="BL643" s="24" t="s">
        <v>280</v>
      </c>
      <c r="BM643" s="24" t="s">
        <v>2962</v>
      </c>
    </row>
    <row r="644" spans="2:65" s="1" customFormat="1" ht="25.5" customHeight="1">
      <c r="B644" s="47"/>
      <c r="C644" s="224" t="s">
        <v>895</v>
      </c>
      <c r="D644" s="224" t="s">
        <v>275</v>
      </c>
      <c r="E644" s="225" t="s">
        <v>2963</v>
      </c>
      <c r="F644" s="226" t="s">
        <v>2964</v>
      </c>
      <c r="G644" s="227" t="s">
        <v>278</v>
      </c>
      <c r="H644" s="228">
        <v>1</v>
      </c>
      <c r="I644" s="229"/>
      <c r="J644" s="230">
        <f>ROUND(I644*H644,2)</f>
        <v>0</v>
      </c>
      <c r="K644" s="226" t="s">
        <v>21</v>
      </c>
      <c r="L644" s="73"/>
      <c r="M644" s="231" t="s">
        <v>21</v>
      </c>
      <c r="N644" s="232" t="s">
        <v>47</v>
      </c>
      <c r="O644" s="48"/>
      <c r="P644" s="233">
        <f>O644*H644</f>
        <v>0</v>
      </c>
      <c r="Q644" s="233">
        <v>0.04</v>
      </c>
      <c r="R644" s="233">
        <f>Q644*H644</f>
        <v>0.04</v>
      </c>
      <c r="S644" s="233">
        <v>0</v>
      </c>
      <c r="T644" s="234">
        <f>S644*H644</f>
        <v>0</v>
      </c>
      <c r="AR644" s="24" t="s">
        <v>280</v>
      </c>
      <c r="AT644" s="24" t="s">
        <v>275</v>
      </c>
      <c r="AU644" s="24" t="s">
        <v>86</v>
      </c>
      <c r="AY644" s="24" t="s">
        <v>273</v>
      </c>
      <c r="BE644" s="235">
        <f>IF(N644="základní",J644,0)</f>
        <v>0</v>
      </c>
      <c r="BF644" s="235">
        <f>IF(N644="snížená",J644,0)</f>
        <v>0</v>
      </c>
      <c r="BG644" s="235">
        <f>IF(N644="zákl. přenesená",J644,0)</f>
        <v>0</v>
      </c>
      <c r="BH644" s="235">
        <f>IF(N644="sníž. přenesená",J644,0)</f>
        <v>0</v>
      </c>
      <c r="BI644" s="235">
        <f>IF(N644="nulová",J644,0)</f>
        <v>0</v>
      </c>
      <c r="BJ644" s="24" t="s">
        <v>84</v>
      </c>
      <c r="BK644" s="235">
        <f>ROUND(I644*H644,2)</f>
        <v>0</v>
      </c>
      <c r="BL644" s="24" t="s">
        <v>280</v>
      </c>
      <c r="BM644" s="24" t="s">
        <v>2965</v>
      </c>
    </row>
    <row r="645" spans="2:65" s="1" customFormat="1" ht="25.5" customHeight="1">
      <c r="B645" s="47"/>
      <c r="C645" s="224" t="s">
        <v>900</v>
      </c>
      <c r="D645" s="224" t="s">
        <v>275</v>
      </c>
      <c r="E645" s="225" t="s">
        <v>2966</v>
      </c>
      <c r="F645" s="226" t="s">
        <v>2967</v>
      </c>
      <c r="G645" s="227" t="s">
        <v>278</v>
      </c>
      <c r="H645" s="228">
        <v>1</v>
      </c>
      <c r="I645" s="229"/>
      <c r="J645" s="230">
        <f>ROUND(I645*H645,2)</f>
        <v>0</v>
      </c>
      <c r="K645" s="226" t="s">
        <v>21</v>
      </c>
      <c r="L645" s="73"/>
      <c r="M645" s="231" t="s">
        <v>21</v>
      </c>
      <c r="N645" s="232" t="s">
        <v>47</v>
      </c>
      <c r="O645" s="48"/>
      <c r="P645" s="233">
        <f>O645*H645</f>
        <v>0</v>
      </c>
      <c r="Q645" s="233">
        <v>0</v>
      </c>
      <c r="R645" s="233">
        <f>Q645*H645</f>
        <v>0</v>
      </c>
      <c r="S645" s="233">
        <v>0</v>
      </c>
      <c r="T645" s="234">
        <f>S645*H645</f>
        <v>0</v>
      </c>
      <c r="AR645" s="24" t="s">
        <v>280</v>
      </c>
      <c r="AT645" s="24" t="s">
        <v>275</v>
      </c>
      <c r="AU645" s="24" t="s">
        <v>86</v>
      </c>
      <c r="AY645" s="24" t="s">
        <v>273</v>
      </c>
      <c r="BE645" s="235">
        <f>IF(N645="základní",J645,0)</f>
        <v>0</v>
      </c>
      <c r="BF645" s="235">
        <f>IF(N645="snížená",J645,0)</f>
        <v>0</v>
      </c>
      <c r="BG645" s="235">
        <f>IF(N645="zákl. přenesená",J645,0)</f>
        <v>0</v>
      </c>
      <c r="BH645" s="235">
        <f>IF(N645="sníž. přenesená",J645,0)</f>
        <v>0</v>
      </c>
      <c r="BI645" s="235">
        <f>IF(N645="nulová",J645,0)</f>
        <v>0</v>
      </c>
      <c r="BJ645" s="24" t="s">
        <v>84</v>
      </c>
      <c r="BK645" s="235">
        <f>ROUND(I645*H645,2)</f>
        <v>0</v>
      </c>
      <c r="BL645" s="24" t="s">
        <v>280</v>
      </c>
      <c r="BM645" s="24" t="s">
        <v>2968</v>
      </c>
    </row>
    <row r="646" spans="2:65" s="1" customFormat="1" ht="51" customHeight="1">
      <c r="B646" s="47"/>
      <c r="C646" s="224" t="s">
        <v>905</v>
      </c>
      <c r="D646" s="224" t="s">
        <v>275</v>
      </c>
      <c r="E646" s="225" t="s">
        <v>2969</v>
      </c>
      <c r="F646" s="226" t="s">
        <v>2970</v>
      </c>
      <c r="G646" s="227" t="s">
        <v>1159</v>
      </c>
      <c r="H646" s="228">
        <v>1</v>
      </c>
      <c r="I646" s="229"/>
      <c r="J646" s="230">
        <f>ROUND(I646*H646,2)</f>
        <v>0</v>
      </c>
      <c r="K646" s="226" t="s">
        <v>21</v>
      </c>
      <c r="L646" s="73"/>
      <c r="M646" s="231" t="s">
        <v>21</v>
      </c>
      <c r="N646" s="232" t="s">
        <v>47</v>
      </c>
      <c r="O646" s="48"/>
      <c r="P646" s="233">
        <f>O646*H646</f>
        <v>0</v>
      </c>
      <c r="Q646" s="233">
        <v>0.07</v>
      </c>
      <c r="R646" s="233">
        <f>Q646*H646</f>
        <v>0.07</v>
      </c>
      <c r="S646" s="233">
        <v>0</v>
      </c>
      <c r="T646" s="234">
        <f>S646*H646</f>
        <v>0</v>
      </c>
      <c r="AR646" s="24" t="s">
        <v>280</v>
      </c>
      <c r="AT646" s="24" t="s">
        <v>275</v>
      </c>
      <c r="AU646" s="24" t="s">
        <v>86</v>
      </c>
      <c r="AY646" s="24" t="s">
        <v>273</v>
      </c>
      <c r="BE646" s="235">
        <f>IF(N646="základní",J646,0)</f>
        <v>0</v>
      </c>
      <c r="BF646" s="235">
        <f>IF(N646="snížená",J646,0)</f>
        <v>0</v>
      </c>
      <c r="BG646" s="235">
        <f>IF(N646="zákl. přenesená",J646,0)</f>
        <v>0</v>
      </c>
      <c r="BH646" s="235">
        <f>IF(N646="sníž. přenesená",J646,0)</f>
        <v>0</v>
      </c>
      <c r="BI646" s="235">
        <f>IF(N646="nulová",J646,0)</f>
        <v>0</v>
      </c>
      <c r="BJ646" s="24" t="s">
        <v>84</v>
      </c>
      <c r="BK646" s="235">
        <f>ROUND(I646*H646,2)</f>
        <v>0</v>
      </c>
      <c r="BL646" s="24" t="s">
        <v>280</v>
      </c>
      <c r="BM646" s="24" t="s">
        <v>2971</v>
      </c>
    </row>
    <row r="647" spans="2:65" s="1" customFormat="1" ht="25.5" customHeight="1">
      <c r="B647" s="47"/>
      <c r="C647" s="224" t="s">
        <v>910</v>
      </c>
      <c r="D647" s="224" t="s">
        <v>275</v>
      </c>
      <c r="E647" s="225" t="s">
        <v>2972</v>
      </c>
      <c r="F647" s="226" t="s">
        <v>2973</v>
      </c>
      <c r="G647" s="227" t="s">
        <v>278</v>
      </c>
      <c r="H647" s="228">
        <v>1</v>
      </c>
      <c r="I647" s="229"/>
      <c r="J647" s="230">
        <f>ROUND(I647*H647,2)</f>
        <v>0</v>
      </c>
      <c r="K647" s="226" t="s">
        <v>21</v>
      </c>
      <c r="L647" s="73"/>
      <c r="M647" s="231" t="s">
        <v>21</v>
      </c>
      <c r="N647" s="232" t="s">
        <v>47</v>
      </c>
      <c r="O647" s="48"/>
      <c r="P647" s="233">
        <f>O647*H647</f>
        <v>0</v>
      </c>
      <c r="Q647" s="233">
        <v>0.0715</v>
      </c>
      <c r="R647" s="233">
        <f>Q647*H647</f>
        <v>0.0715</v>
      </c>
      <c r="S647" s="233">
        <v>0</v>
      </c>
      <c r="T647" s="234">
        <f>S647*H647</f>
        <v>0</v>
      </c>
      <c r="AR647" s="24" t="s">
        <v>280</v>
      </c>
      <c r="AT647" s="24" t="s">
        <v>275</v>
      </c>
      <c r="AU647" s="24" t="s">
        <v>86</v>
      </c>
      <c r="AY647" s="24" t="s">
        <v>273</v>
      </c>
      <c r="BE647" s="235">
        <f>IF(N647="základní",J647,0)</f>
        <v>0</v>
      </c>
      <c r="BF647" s="235">
        <f>IF(N647="snížená",J647,0)</f>
        <v>0</v>
      </c>
      <c r="BG647" s="235">
        <f>IF(N647="zákl. přenesená",J647,0)</f>
        <v>0</v>
      </c>
      <c r="BH647" s="235">
        <f>IF(N647="sníž. přenesená",J647,0)</f>
        <v>0</v>
      </c>
      <c r="BI647" s="235">
        <f>IF(N647="nulová",J647,0)</f>
        <v>0</v>
      </c>
      <c r="BJ647" s="24" t="s">
        <v>84</v>
      </c>
      <c r="BK647" s="235">
        <f>ROUND(I647*H647,2)</f>
        <v>0</v>
      </c>
      <c r="BL647" s="24" t="s">
        <v>280</v>
      </c>
      <c r="BM647" s="24" t="s">
        <v>2974</v>
      </c>
    </row>
    <row r="648" spans="2:63" s="10" customFormat="1" ht="29.85" customHeight="1">
      <c r="B648" s="208"/>
      <c r="C648" s="209"/>
      <c r="D648" s="210" t="s">
        <v>75</v>
      </c>
      <c r="E648" s="222" t="s">
        <v>323</v>
      </c>
      <c r="F648" s="222" t="s">
        <v>2509</v>
      </c>
      <c r="G648" s="209"/>
      <c r="H648" s="209"/>
      <c r="I648" s="212"/>
      <c r="J648" s="223">
        <f>BK648</f>
        <v>0</v>
      </c>
      <c r="K648" s="209"/>
      <c r="L648" s="214"/>
      <c r="M648" s="215"/>
      <c r="N648" s="216"/>
      <c r="O648" s="216"/>
      <c r="P648" s="217">
        <f>SUM(P649:P679)</f>
        <v>0</v>
      </c>
      <c r="Q648" s="216"/>
      <c r="R648" s="217">
        <f>SUM(R649:R679)</f>
        <v>6.40262</v>
      </c>
      <c r="S648" s="216"/>
      <c r="T648" s="218">
        <f>SUM(T649:T679)</f>
        <v>10.5</v>
      </c>
      <c r="AR648" s="219" t="s">
        <v>84</v>
      </c>
      <c r="AT648" s="220" t="s">
        <v>75</v>
      </c>
      <c r="AU648" s="220" t="s">
        <v>84</v>
      </c>
      <c r="AY648" s="219" t="s">
        <v>273</v>
      </c>
      <c r="BK648" s="221">
        <f>SUM(BK649:BK679)</f>
        <v>0</v>
      </c>
    </row>
    <row r="649" spans="2:65" s="1" customFormat="1" ht="38.25" customHeight="1">
      <c r="B649" s="47"/>
      <c r="C649" s="224" t="s">
        <v>916</v>
      </c>
      <c r="D649" s="224" t="s">
        <v>275</v>
      </c>
      <c r="E649" s="225" t="s">
        <v>2510</v>
      </c>
      <c r="F649" s="226" t="s">
        <v>2511</v>
      </c>
      <c r="G649" s="227" t="s">
        <v>342</v>
      </c>
      <c r="H649" s="228">
        <v>38</v>
      </c>
      <c r="I649" s="229"/>
      <c r="J649" s="230">
        <f>ROUND(I649*H649,2)</f>
        <v>0</v>
      </c>
      <c r="K649" s="226" t="s">
        <v>279</v>
      </c>
      <c r="L649" s="73"/>
      <c r="M649" s="231" t="s">
        <v>21</v>
      </c>
      <c r="N649" s="232" t="s">
        <v>47</v>
      </c>
      <c r="O649" s="48"/>
      <c r="P649" s="233">
        <f>O649*H649</f>
        <v>0</v>
      </c>
      <c r="Q649" s="233">
        <v>0.16849</v>
      </c>
      <c r="R649" s="233">
        <f>Q649*H649</f>
        <v>6.40262</v>
      </c>
      <c r="S649" s="233">
        <v>0</v>
      </c>
      <c r="T649" s="234">
        <f>S649*H649</f>
        <v>0</v>
      </c>
      <c r="AR649" s="24" t="s">
        <v>280</v>
      </c>
      <c r="AT649" s="24" t="s">
        <v>275</v>
      </c>
      <c r="AU649" s="24" t="s">
        <v>86</v>
      </c>
      <c r="AY649" s="24" t="s">
        <v>273</v>
      </c>
      <c r="BE649" s="235">
        <f>IF(N649="základní",J649,0)</f>
        <v>0</v>
      </c>
      <c r="BF649" s="235">
        <f>IF(N649="snížená",J649,0)</f>
        <v>0</v>
      </c>
      <c r="BG649" s="235">
        <f>IF(N649="zákl. přenesená",J649,0)</f>
        <v>0</v>
      </c>
      <c r="BH649" s="235">
        <f>IF(N649="sníž. přenesená",J649,0)</f>
        <v>0</v>
      </c>
      <c r="BI649" s="235">
        <f>IF(N649="nulová",J649,0)</f>
        <v>0</v>
      </c>
      <c r="BJ649" s="24" t="s">
        <v>84</v>
      </c>
      <c r="BK649" s="235">
        <f>ROUND(I649*H649,2)</f>
        <v>0</v>
      </c>
      <c r="BL649" s="24" t="s">
        <v>280</v>
      </c>
      <c r="BM649" s="24" t="s">
        <v>2975</v>
      </c>
    </row>
    <row r="650" spans="2:47" s="1" customFormat="1" ht="13.5">
      <c r="B650" s="47"/>
      <c r="C650" s="75"/>
      <c r="D650" s="236" t="s">
        <v>282</v>
      </c>
      <c r="E650" s="75"/>
      <c r="F650" s="237" t="s">
        <v>1048</v>
      </c>
      <c r="G650" s="75"/>
      <c r="H650" s="75"/>
      <c r="I650" s="194"/>
      <c r="J650" s="75"/>
      <c r="K650" s="75"/>
      <c r="L650" s="73"/>
      <c r="M650" s="238"/>
      <c r="N650" s="48"/>
      <c r="O650" s="48"/>
      <c r="P650" s="48"/>
      <c r="Q650" s="48"/>
      <c r="R650" s="48"/>
      <c r="S650" s="48"/>
      <c r="T650" s="96"/>
      <c r="AT650" s="24" t="s">
        <v>282</v>
      </c>
      <c r="AU650" s="24" t="s">
        <v>86</v>
      </c>
    </row>
    <row r="651" spans="2:47" s="1" customFormat="1" ht="13.5">
      <c r="B651" s="47"/>
      <c r="C651" s="75"/>
      <c r="D651" s="236" t="s">
        <v>352</v>
      </c>
      <c r="E651" s="75"/>
      <c r="F651" s="237" t="s">
        <v>2513</v>
      </c>
      <c r="G651" s="75"/>
      <c r="H651" s="75"/>
      <c r="I651" s="194"/>
      <c r="J651" s="75"/>
      <c r="K651" s="75"/>
      <c r="L651" s="73"/>
      <c r="M651" s="238"/>
      <c r="N651" s="48"/>
      <c r="O651" s="48"/>
      <c r="P651" s="48"/>
      <c r="Q651" s="48"/>
      <c r="R651" s="48"/>
      <c r="S651" s="48"/>
      <c r="T651" s="96"/>
      <c r="AT651" s="24" t="s">
        <v>352</v>
      </c>
      <c r="AU651" s="24" t="s">
        <v>86</v>
      </c>
    </row>
    <row r="652" spans="2:65" s="1" customFormat="1" ht="25.5" customHeight="1">
      <c r="B652" s="47"/>
      <c r="C652" s="224" t="s">
        <v>921</v>
      </c>
      <c r="D652" s="224" t="s">
        <v>275</v>
      </c>
      <c r="E652" s="225" t="s">
        <v>2514</v>
      </c>
      <c r="F652" s="226" t="s">
        <v>2515</v>
      </c>
      <c r="G652" s="227" t="s">
        <v>342</v>
      </c>
      <c r="H652" s="228">
        <v>790.8</v>
      </c>
      <c r="I652" s="229"/>
      <c r="J652" s="230">
        <f>ROUND(I652*H652,2)</f>
        <v>0</v>
      </c>
      <c r="K652" s="226" t="s">
        <v>279</v>
      </c>
      <c r="L652" s="73"/>
      <c r="M652" s="231" t="s">
        <v>21</v>
      </c>
      <c r="N652" s="232" t="s">
        <v>47</v>
      </c>
      <c r="O652" s="48"/>
      <c r="P652" s="233">
        <f>O652*H652</f>
        <v>0</v>
      </c>
      <c r="Q652" s="233">
        <v>0</v>
      </c>
      <c r="R652" s="233">
        <f>Q652*H652</f>
        <v>0</v>
      </c>
      <c r="S652" s="233">
        <v>0</v>
      </c>
      <c r="T652" s="234">
        <f>S652*H652</f>
        <v>0</v>
      </c>
      <c r="AR652" s="24" t="s">
        <v>280</v>
      </c>
      <c r="AT652" s="24" t="s">
        <v>275</v>
      </c>
      <c r="AU652" s="24" t="s">
        <v>86</v>
      </c>
      <c r="AY652" s="24" t="s">
        <v>273</v>
      </c>
      <c r="BE652" s="235">
        <f>IF(N652="základní",J652,0)</f>
        <v>0</v>
      </c>
      <c r="BF652" s="235">
        <f>IF(N652="snížená",J652,0)</f>
        <v>0</v>
      </c>
      <c r="BG652" s="235">
        <f>IF(N652="zákl. přenesená",J652,0)</f>
        <v>0</v>
      </c>
      <c r="BH652" s="235">
        <f>IF(N652="sníž. přenesená",J652,0)</f>
        <v>0</v>
      </c>
      <c r="BI652" s="235">
        <f>IF(N652="nulová",J652,0)</f>
        <v>0</v>
      </c>
      <c r="BJ652" s="24" t="s">
        <v>84</v>
      </c>
      <c r="BK652" s="235">
        <f>ROUND(I652*H652,2)</f>
        <v>0</v>
      </c>
      <c r="BL652" s="24" t="s">
        <v>280</v>
      </c>
      <c r="BM652" s="24" t="s">
        <v>2976</v>
      </c>
    </row>
    <row r="653" spans="2:47" s="1" customFormat="1" ht="13.5">
      <c r="B653" s="47"/>
      <c r="C653" s="75"/>
      <c r="D653" s="236" t="s">
        <v>282</v>
      </c>
      <c r="E653" s="75"/>
      <c r="F653" s="237" t="s">
        <v>2517</v>
      </c>
      <c r="G653" s="75"/>
      <c r="H653" s="75"/>
      <c r="I653" s="194"/>
      <c r="J653" s="75"/>
      <c r="K653" s="75"/>
      <c r="L653" s="73"/>
      <c r="M653" s="238"/>
      <c r="N653" s="48"/>
      <c r="O653" s="48"/>
      <c r="P653" s="48"/>
      <c r="Q653" s="48"/>
      <c r="R653" s="48"/>
      <c r="S653" s="48"/>
      <c r="T653" s="96"/>
      <c r="AT653" s="24" t="s">
        <v>282</v>
      </c>
      <c r="AU653" s="24" t="s">
        <v>86</v>
      </c>
    </row>
    <row r="654" spans="2:65" s="1" customFormat="1" ht="16.5" customHeight="1">
      <c r="B654" s="47"/>
      <c r="C654" s="224" t="s">
        <v>926</v>
      </c>
      <c r="D654" s="224" t="s">
        <v>275</v>
      </c>
      <c r="E654" s="225" t="s">
        <v>2518</v>
      </c>
      <c r="F654" s="226" t="s">
        <v>2519</v>
      </c>
      <c r="G654" s="227" t="s">
        <v>342</v>
      </c>
      <c r="H654" s="228">
        <v>790.8</v>
      </c>
      <c r="I654" s="229"/>
      <c r="J654" s="230">
        <f>ROUND(I654*H654,2)</f>
        <v>0</v>
      </c>
      <c r="K654" s="226" t="s">
        <v>279</v>
      </c>
      <c r="L654" s="73"/>
      <c r="M654" s="231" t="s">
        <v>21</v>
      </c>
      <c r="N654" s="232" t="s">
        <v>47</v>
      </c>
      <c r="O654" s="48"/>
      <c r="P654" s="233">
        <f>O654*H654</f>
        <v>0</v>
      </c>
      <c r="Q654" s="233">
        <v>0</v>
      </c>
      <c r="R654" s="233">
        <f>Q654*H654</f>
        <v>0</v>
      </c>
      <c r="S654" s="233">
        <v>0</v>
      </c>
      <c r="T654" s="234">
        <f>S654*H654</f>
        <v>0</v>
      </c>
      <c r="AR654" s="24" t="s">
        <v>280</v>
      </c>
      <c r="AT654" s="24" t="s">
        <v>275</v>
      </c>
      <c r="AU654" s="24" t="s">
        <v>86</v>
      </c>
      <c r="AY654" s="24" t="s">
        <v>273</v>
      </c>
      <c r="BE654" s="235">
        <f>IF(N654="základní",J654,0)</f>
        <v>0</v>
      </c>
      <c r="BF654" s="235">
        <f>IF(N654="snížená",J654,0)</f>
        <v>0</v>
      </c>
      <c r="BG654" s="235">
        <f>IF(N654="zákl. přenesená",J654,0)</f>
        <v>0</v>
      </c>
      <c r="BH654" s="235">
        <f>IF(N654="sníž. přenesená",J654,0)</f>
        <v>0</v>
      </c>
      <c r="BI654" s="235">
        <f>IF(N654="nulová",J654,0)</f>
        <v>0</v>
      </c>
      <c r="BJ654" s="24" t="s">
        <v>84</v>
      </c>
      <c r="BK654" s="235">
        <f>ROUND(I654*H654,2)</f>
        <v>0</v>
      </c>
      <c r="BL654" s="24" t="s">
        <v>280</v>
      </c>
      <c r="BM654" s="24" t="s">
        <v>2977</v>
      </c>
    </row>
    <row r="655" spans="2:47" s="1" customFormat="1" ht="13.5">
      <c r="B655" s="47"/>
      <c r="C655" s="75"/>
      <c r="D655" s="236" t="s">
        <v>282</v>
      </c>
      <c r="E655" s="75"/>
      <c r="F655" s="237" t="s">
        <v>2521</v>
      </c>
      <c r="G655" s="75"/>
      <c r="H655" s="75"/>
      <c r="I655" s="194"/>
      <c r="J655" s="75"/>
      <c r="K655" s="75"/>
      <c r="L655" s="73"/>
      <c r="M655" s="238"/>
      <c r="N655" s="48"/>
      <c r="O655" s="48"/>
      <c r="P655" s="48"/>
      <c r="Q655" s="48"/>
      <c r="R655" s="48"/>
      <c r="S655" s="48"/>
      <c r="T655" s="96"/>
      <c r="AT655" s="24" t="s">
        <v>282</v>
      </c>
      <c r="AU655" s="24" t="s">
        <v>86</v>
      </c>
    </row>
    <row r="656" spans="2:51" s="11" customFormat="1" ht="13.5">
      <c r="B656" s="239"/>
      <c r="C656" s="240"/>
      <c r="D656" s="236" t="s">
        <v>304</v>
      </c>
      <c r="E656" s="241" t="s">
        <v>21</v>
      </c>
      <c r="F656" s="242" t="s">
        <v>2978</v>
      </c>
      <c r="G656" s="240"/>
      <c r="H656" s="243">
        <v>30</v>
      </c>
      <c r="I656" s="244"/>
      <c r="J656" s="240"/>
      <c r="K656" s="240"/>
      <c r="L656" s="245"/>
      <c r="M656" s="246"/>
      <c r="N656" s="247"/>
      <c r="O656" s="247"/>
      <c r="P656" s="247"/>
      <c r="Q656" s="247"/>
      <c r="R656" s="247"/>
      <c r="S656" s="247"/>
      <c r="T656" s="248"/>
      <c r="AT656" s="249" t="s">
        <v>304</v>
      </c>
      <c r="AU656" s="249" t="s">
        <v>86</v>
      </c>
      <c r="AV656" s="11" t="s">
        <v>86</v>
      </c>
      <c r="AW656" s="11" t="s">
        <v>40</v>
      </c>
      <c r="AX656" s="11" t="s">
        <v>76</v>
      </c>
      <c r="AY656" s="249" t="s">
        <v>273</v>
      </c>
    </row>
    <row r="657" spans="2:51" s="11" customFormat="1" ht="13.5">
      <c r="B657" s="239"/>
      <c r="C657" s="240"/>
      <c r="D657" s="236" t="s">
        <v>304</v>
      </c>
      <c r="E657" s="241" t="s">
        <v>21</v>
      </c>
      <c r="F657" s="242" t="s">
        <v>2979</v>
      </c>
      <c r="G657" s="240"/>
      <c r="H657" s="243">
        <v>49</v>
      </c>
      <c r="I657" s="244"/>
      <c r="J657" s="240"/>
      <c r="K657" s="240"/>
      <c r="L657" s="245"/>
      <c r="M657" s="246"/>
      <c r="N657" s="247"/>
      <c r="O657" s="247"/>
      <c r="P657" s="247"/>
      <c r="Q657" s="247"/>
      <c r="R657" s="247"/>
      <c r="S657" s="247"/>
      <c r="T657" s="248"/>
      <c r="AT657" s="249" t="s">
        <v>304</v>
      </c>
      <c r="AU657" s="249" t="s">
        <v>86</v>
      </c>
      <c r="AV657" s="11" t="s">
        <v>86</v>
      </c>
      <c r="AW657" s="11" t="s">
        <v>40</v>
      </c>
      <c r="AX657" s="11" t="s">
        <v>76</v>
      </c>
      <c r="AY657" s="249" t="s">
        <v>273</v>
      </c>
    </row>
    <row r="658" spans="2:51" s="11" customFormat="1" ht="13.5">
      <c r="B658" s="239"/>
      <c r="C658" s="240"/>
      <c r="D658" s="236" t="s">
        <v>304</v>
      </c>
      <c r="E658" s="241" t="s">
        <v>21</v>
      </c>
      <c r="F658" s="242" t="s">
        <v>2585</v>
      </c>
      <c r="G658" s="240"/>
      <c r="H658" s="243">
        <v>8</v>
      </c>
      <c r="I658" s="244"/>
      <c r="J658" s="240"/>
      <c r="K658" s="240"/>
      <c r="L658" s="245"/>
      <c r="M658" s="246"/>
      <c r="N658" s="247"/>
      <c r="O658" s="247"/>
      <c r="P658" s="247"/>
      <c r="Q658" s="247"/>
      <c r="R658" s="247"/>
      <c r="S658" s="247"/>
      <c r="T658" s="248"/>
      <c r="AT658" s="249" t="s">
        <v>304</v>
      </c>
      <c r="AU658" s="249" t="s">
        <v>86</v>
      </c>
      <c r="AV658" s="11" t="s">
        <v>86</v>
      </c>
      <c r="AW658" s="11" t="s">
        <v>40</v>
      </c>
      <c r="AX658" s="11" t="s">
        <v>76</v>
      </c>
      <c r="AY658" s="249" t="s">
        <v>273</v>
      </c>
    </row>
    <row r="659" spans="2:51" s="11" customFormat="1" ht="13.5">
      <c r="B659" s="239"/>
      <c r="C659" s="240"/>
      <c r="D659" s="236" t="s">
        <v>304</v>
      </c>
      <c r="E659" s="241" t="s">
        <v>21</v>
      </c>
      <c r="F659" s="242" t="s">
        <v>2980</v>
      </c>
      <c r="G659" s="240"/>
      <c r="H659" s="243">
        <v>263</v>
      </c>
      <c r="I659" s="244"/>
      <c r="J659" s="240"/>
      <c r="K659" s="240"/>
      <c r="L659" s="245"/>
      <c r="M659" s="246"/>
      <c r="N659" s="247"/>
      <c r="O659" s="247"/>
      <c r="P659" s="247"/>
      <c r="Q659" s="247"/>
      <c r="R659" s="247"/>
      <c r="S659" s="247"/>
      <c r="T659" s="248"/>
      <c r="AT659" s="249" t="s">
        <v>304</v>
      </c>
      <c r="AU659" s="249" t="s">
        <v>86</v>
      </c>
      <c r="AV659" s="11" t="s">
        <v>86</v>
      </c>
      <c r="AW659" s="11" t="s">
        <v>40</v>
      </c>
      <c r="AX659" s="11" t="s">
        <v>76</v>
      </c>
      <c r="AY659" s="249" t="s">
        <v>273</v>
      </c>
    </row>
    <row r="660" spans="2:51" s="11" customFormat="1" ht="13.5">
      <c r="B660" s="239"/>
      <c r="C660" s="240"/>
      <c r="D660" s="236" t="s">
        <v>304</v>
      </c>
      <c r="E660" s="241" t="s">
        <v>21</v>
      </c>
      <c r="F660" s="242" t="s">
        <v>2981</v>
      </c>
      <c r="G660" s="240"/>
      <c r="H660" s="243">
        <v>48</v>
      </c>
      <c r="I660" s="244"/>
      <c r="J660" s="240"/>
      <c r="K660" s="240"/>
      <c r="L660" s="245"/>
      <c r="M660" s="246"/>
      <c r="N660" s="247"/>
      <c r="O660" s="247"/>
      <c r="P660" s="247"/>
      <c r="Q660" s="247"/>
      <c r="R660" s="247"/>
      <c r="S660" s="247"/>
      <c r="T660" s="248"/>
      <c r="AT660" s="249" t="s">
        <v>304</v>
      </c>
      <c r="AU660" s="249" t="s">
        <v>86</v>
      </c>
      <c r="AV660" s="11" t="s">
        <v>86</v>
      </c>
      <c r="AW660" s="11" t="s">
        <v>40</v>
      </c>
      <c r="AX660" s="11" t="s">
        <v>76</v>
      </c>
      <c r="AY660" s="249" t="s">
        <v>273</v>
      </c>
    </row>
    <row r="661" spans="2:51" s="14" customFormat="1" ht="13.5">
      <c r="B661" s="281"/>
      <c r="C661" s="282"/>
      <c r="D661" s="236" t="s">
        <v>304</v>
      </c>
      <c r="E661" s="283" t="s">
        <v>21</v>
      </c>
      <c r="F661" s="284" t="s">
        <v>2036</v>
      </c>
      <c r="G661" s="282"/>
      <c r="H661" s="285">
        <v>398</v>
      </c>
      <c r="I661" s="286"/>
      <c r="J661" s="282"/>
      <c r="K661" s="282"/>
      <c r="L661" s="287"/>
      <c r="M661" s="288"/>
      <c r="N661" s="289"/>
      <c r="O661" s="289"/>
      <c r="P661" s="289"/>
      <c r="Q661" s="289"/>
      <c r="R661" s="289"/>
      <c r="S661" s="289"/>
      <c r="T661" s="290"/>
      <c r="AT661" s="291" t="s">
        <v>304</v>
      </c>
      <c r="AU661" s="291" t="s">
        <v>86</v>
      </c>
      <c r="AV661" s="14" t="s">
        <v>288</v>
      </c>
      <c r="AW661" s="14" t="s">
        <v>40</v>
      </c>
      <c r="AX661" s="14" t="s">
        <v>76</v>
      </c>
      <c r="AY661" s="291" t="s">
        <v>273</v>
      </c>
    </row>
    <row r="662" spans="2:51" s="11" customFormat="1" ht="13.5">
      <c r="B662" s="239"/>
      <c r="C662" s="240"/>
      <c r="D662" s="236" t="s">
        <v>304</v>
      </c>
      <c r="E662" s="241" t="s">
        <v>21</v>
      </c>
      <c r="F662" s="242" t="s">
        <v>2982</v>
      </c>
      <c r="G662" s="240"/>
      <c r="H662" s="243">
        <v>26</v>
      </c>
      <c r="I662" s="244"/>
      <c r="J662" s="240"/>
      <c r="K662" s="240"/>
      <c r="L662" s="245"/>
      <c r="M662" s="246"/>
      <c r="N662" s="247"/>
      <c r="O662" s="247"/>
      <c r="P662" s="247"/>
      <c r="Q662" s="247"/>
      <c r="R662" s="247"/>
      <c r="S662" s="247"/>
      <c r="T662" s="248"/>
      <c r="AT662" s="249" t="s">
        <v>304</v>
      </c>
      <c r="AU662" s="249" t="s">
        <v>86</v>
      </c>
      <c r="AV662" s="11" t="s">
        <v>86</v>
      </c>
      <c r="AW662" s="11" t="s">
        <v>40</v>
      </c>
      <c r="AX662" s="11" t="s">
        <v>76</v>
      </c>
      <c r="AY662" s="249" t="s">
        <v>273</v>
      </c>
    </row>
    <row r="663" spans="2:51" s="11" customFormat="1" ht="13.5">
      <c r="B663" s="239"/>
      <c r="C663" s="240"/>
      <c r="D663" s="236" t="s">
        <v>304</v>
      </c>
      <c r="E663" s="241" t="s">
        <v>21</v>
      </c>
      <c r="F663" s="242" t="s">
        <v>2584</v>
      </c>
      <c r="G663" s="240"/>
      <c r="H663" s="243">
        <v>48</v>
      </c>
      <c r="I663" s="244"/>
      <c r="J663" s="240"/>
      <c r="K663" s="240"/>
      <c r="L663" s="245"/>
      <c r="M663" s="246"/>
      <c r="N663" s="247"/>
      <c r="O663" s="247"/>
      <c r="P663" s="247"/>
      <c r="Q663" s="247"/>
      <c r="R663" s="247"/>
      <c r="S663" s="247"/>
      <c r="T663" s="248"/>
      <c r="AT663" s="249" t="s">
        <v>304</v>
      </c>
      <c r="AU663" s="249" t="s">
        <v>86</v>
      </c>
      <c r="AV663" s="11" t="s">
        <v>86</v>
      </c>
      <c r="AW663" s="11" t="s">
        <v>40</v>
      </c>
      <c r="AX663" s="11" t="s">
        <v>76</v>
      </c>
      <c r="AY663" s="249" t="s">
        <v>273</v>
      </c>
    </row>
    <row r="664" spans="2:51" s="11" customFormat="1" ht="13.5">
      <c r="B664" s="239"/>
      <c r="C664" s="240"/>
      <c r="D664" s="236" t="s">
        <v>304</v>
      </c>
      <c r="E664" s="241" t="s">
        <v>21</v>
      </c>
      <c r="F664" s="242" t="s">
        <v>2585</v>
      </c>
      <c r="G664" s="240"/>
      <c r="H664" s="243">
        <v>8</v>
      </c>
      <c r="I664" s="244"/>
      <c r="J664" s="240"/>
      <c r="K664" s="240"/>
      <c r="L664" s="245"/>
      <c r="M664" s="246"/>
      <c r="N664" s="247"/>
      <c r="O664" s="247"/>
      <c r="P664" s="247"/>
      <c r="Q664" s="247"/>
      <c r="R664" s="247"/>
      <c r="S664" s="247"/>
      <c r="T664" s="248"/>
      <c r="AT664" s="249" t="s">
        <v>304</v>
      </c>
      <c r="AU664" s="249" t="s">
        <v>86</v>
      </c>
      <c r="AV664" s="11" t="s">
        <v>86</v>
      </c>
      <c r="AW664" s="11" t="s">
        <v>40</v>
      </c>
      <c r="AX664" s="11" t="s">
        <v>76</v>
      </c>
      <c r="AY664" s="249" t="s">
        <v>273</v>
      </c>
    </row>
    <row r="665" spans="2:51" s="11" customFormat="1" ht="13.5">
      <c r="B665" s="239"/>
      <c r="C665" s="240"/>
      <c r="D665" s="236" t="s">
        <v>304</v>
      </c>
      <c r="E665" s="241" t="s">
        <v>21</v>
      </c>
      <c r="F665" s="242" t="s">
        <v>2983</v>
      </c>
      <c r="G665" s="240"/>
      <c r="H665" s="243">
        <v>256.4</v>
      </c>
      <c r="I665" s="244"/>
      <c r="J665" s="240"/>
      <c r="K665" s="240"/>
      <c r="L665" s="245"/>
      <c r="M665" s="246"/>
      <c r="N665" s="247"/>
      <c r="O665" s="247"/>
      <c r="P665" s="247"/>
      <c r="Q665" s="247"/>
      <c r="R665" s="247"/>
      <c r="S665" s="247"/>
      <c r="T665" s="248"/>
      <c r="AT665" s="249" t="s">
        <v>304</v>
      </c>
      <c r="AU665" s="249" t="s">
        <v>86</v>
      </c>
      <c r="AV665" s="11" t="s">
        <v>86</v>
      </c>
      <c r="AW665" s="11" t="s">
        <v>40</v>
      </c>
      <c r="AX665" s="11" t="s">
        <v>76</v>
      </c>
      <c r="AY665" s="249" t="s">
        <v>273</v>
      </c>
    </row>
    <row r="666" spans="2:51" s="11" customFormat="1" ht="13.5">
      <c r="B666" s="239"/>
      <c r="C666" s="240"/>
      <c r="D666" s="236" t="s">
        <v>304</v>
      </c>
      <c r="E666" s="241" t="s">
        <v>21</v>
      </c>
      <c r="F666" s="242" t="s">
        <v>2984</v>
      </c>
      <c r="G666" s="240"/>
      <c r="H666" s="243">
        <v>46.4</v>
      </c>
      <c r="I666" s="244"/>
      <c r="J666" s="240"/>
      <c r="K666" s="240"/>
      <c r="L666" s="245"/>
      <c r="M666" s="246"/>
      <c r="N666" s="247"/>
      <c r="O666" s="247"/>
      <c r="P666" s="247"/>
      <c r="Q666" s="247"/>
      <c r="R666" s="247"/>
      <c r="S666" s="247"/>
      <c r="T666" s="248"/>
      <c r="AT666" s="249" t="s">
        <v>304</v>
      </c>
      <c r="AU666" s="249" t="s">
        <v>86</v>
      </c>
      <c r="AV666" s="11" t="s">
        <v>86</v>
      </c>
      <c r="AW666" s="11" t="s">
        <v>40</v>
      </c>
      <c r="AX666" s="11" t="s">
        <v>76</v>
      </c>
      <c r="AY666" s="249" t="s">
        <v>273</v>
      </c>
    </row>
    <row r="667" spans="2:51" s="14" customFormat="1" ht="13.5">
      <c r="B667" s="281"/>
      <c r="C667" s="282"/>
      <c r="D667" s="236" t="s">
        <v>304</v>
      </c>
      <c r="E667" s="283" t="s">
        <v>21</v>
      </c>
      <c r="F667" s="284" t="s">
        <v>2024</v>
      </c>
      <c r="G667" s="282"/>
      <c r="H667" s="285">
        <v>384.8</v>
      </c>
      <c r="I667" s="286"/>
      <c r="J667" s="282"/>
      <c r="K667" s="282"/>
      <c r="L667" s="287"/>
      <c r="M667" s="288"/>
      <c r="N667" s="289"/>
      <c r="O667" s="289"/>
      <c r="P667" s="289"/>
      <c r="Q667" s="289"/>
      <c r="R667" s="289"/>
      <c r="S667" s="289"/>
      <c r="T667" s="290"/>
      <c r="AT667" s="291" t="s">
        <v>304</v>
      </c>
      <c r="AU667" s="291" t="s">
        <v>86</v>
      </c>
      <c r="AV667" s="14" t="s">
        <v>288</v>
      </c>
      <c r="AW667" s="14" t="s">
        <v>40</v>
      </c>
      <c r="AX667" s="14" t="s">
        <v>76</v>
      </c>
      <c r="AY667" s="291" t="s">
        <v>273</v>
      </c>
    </row>
    <row r="668" spans="2:51" s="11" customFormat="1" ht="13.5">
      <c r="B668" s="239"/>
      <c r="C668" s="240"/>
      <c r="D668" s="236" t="s">
        <v>304</v>
      </c>
      <c r="E668" s="241" t="s">
        <v>21</v>
      </c>
      <c r="F668" s="242" t="s">
        <v>2985</v>
      </c>
      <c r="G668" s="240"/>
      <c r="H668" s="243">
        <v>8</v>
      </c>
      <c r="I668" s="244"/>
      <c r="J668" s="240"/>
      <c r="K668" s="240"/>
      <c r="L668" s="245"/>
      <c r="M668" s="246"/>
      <c r="N668" s="247"/>
      <c r="O668" s="247"/>
      <c r="P668" s="247"/>
      <c r="Q668" s="247"/>
      <c r="R668" s="247"/>
      <c r="S668" s="247"/>
      <c r="T668" s="248"/>
      <c r="AT668" s="249" t="s">
        <v>304</v>
      </c>
      <c r="AU668" s="249" t="s">
        <v>86</v>
      </c>
      <c r="AV668" s="11" t="s">
        <v>86</v>
      </c>
      <c r="AW668" s="11" t="s">
        <v>40</v>
      </c>
      <c r="AX668" s="11" t="s">
        <v>76</v>
      </c>
      <c r="AY668" s="249" t="s">
        <v>273</v>
      </c>
    </row>
    <row r="669" spans="2:51" s="14" customFormat="1" ht="13.5">
      <c r="B669" s="281"/>
      <c r="C669" s="282"/>
      <c r="D669" s="236" t="s">
        <v>304</v>
      </c>
      <c r="E669" s="283" t="s">
        <v>21</v>
      </c>
      <c r="F669" s="284" t="s">
        <v>2601</v>
      </c>
      <c r="G669" s="282"/>
      <c r="H669" s="285">
        <v>8</v>
      </c>
      <c r="I669" s="286"/>
      <c r="J669" s="282"/>
      <c r="K669" s="282"/>
      <c r="L669" s="287"/>
      <c r="M669" s="288"/>
      <c r="N669" s="289"/>
      <c r="O669" s="289"/>
      <c r="P669" s="289"/>
      <c r="Q669" s="289"/>
      <c r="R669" s="289"/>
      <c r="S669" s="289"/>
      <c r="T669" s="290"/>
      <c r="AT669" s="291" t="s">
        <v>304</v>
      </c>
      <c r="AU669" s="291" t="s">
        <v>86</v>
      </c>
      <c r="AV669" s="14" t="s">
        <v>288</v>
      </c>
      <c r="AW669" s="14" t="s">
        <v>40</v>
      </c>
      <c r="AX669" s="14" t="s">
        <v>76</v>
      </c>
      <c r="AY669" s="291" t="s">
        <v>273</v>
      </c>
    </row>
    <row r="670" spans="2:51" s="12" customFormat="1" ht="13.5">
      <c r="B670" s="250"/>
      <c r="C670" s="251"/>
      <c r="D670" s="236" t="s">
        <v>304</v>
      </c>
      <c r="E670" s="252" t="s">
        <v>21</v>
      </c>
      <c r="F670" s="253" t="s">
        <v>338</v>
      </c>
      <c r="G670" s="251"/>
      <c r="H670" s="254">
        <v>790.8</v>
      </c>
      <c r="I670" s="255"/>
      <c r="J670" s="251"/>
      <c r="K670" s="251"/>
      <c r="L670" s="256"/>
      <c r="M670" s="257"/>
      <c r="N670" s="258"/>
      <c r="O670" s="258"/>
      <c r="P670" s="258"/>
      <c r="Q670" s="258"/>
      <c r="R670" s="258"/>
      <c r="S670" s="258"/>
      <c r="T670" s="259"/>
      <c r="AT670" s="260" t="s">
        <v>304</v>
      </c>
      <c r="AU670" s="260" t="s">
        <v>86</v>
      </c>
      <c r="AV670" s="12" t="s">
        <v>280</v>
      </c>
      <c r="AW670" s="12" t="s">
        <v>40</v>
      </c>
      <c r="AX670" s="12" t="s">
        <v>84</v>
      </c>
      <c r="AY670" s="260" t="s">
        <v>273</v>
      </c>
    </row>
    <row r="671" spans="2:65" s="1" customFormat="1" ht="25.5" customHeight="1">
      <c r="B671" s="47"/>
      <c r="C671" s="224" t="s">
        <v>933</v>
      </c>
      <c r="D671" s="224" t="s">
        <v>275</v>
      </c>
      <c r="E671" s="225" t="s">
        <v>2986</v>
      </c>
      <c r="F671" s="226" t="s">
        <v>2987</v>
      </c>
      <c r="G671" s="227" t="s">
        <v>314</v>
      </c>
      <c r="H671" s="228">
        <v>4.9</v>
      </c>
      <c r="I671" s="229"/>
      <c r="J671" s="230">
        <f>ROUND(I671*H671,2)</f>
        <v>0</v>
      </c>
      <c r="K671" s="226" t="s">
        <v>21</v>
      </c>
      <c r="L671" s="73"/>
      <c r="M671" s="231" t="s">
        <v>21</v>
      </c>
      <c r="N671" s="232" t="s">
        <v>47</v>
      </c>
      <c r="O671" s="48"/>
      <c r="P671" s="233">
        <f>O671*H671</f>
        <v>0</v>
      </c>
      <c r="Q671" s="233">
        <v>0</v>
      </c>
      <c r="R671" s="233">
        <f>Q671*H671</f>
        <v>0</v>
      </c>
      <c r="S671" s="233">
        <v>0</v>
      </c>
      <c r="T671" s="234">
        <f>S671*H671</f>
        <v>0</v>
      </c>
      <c r="AR671" s="24" t="s">
        <v>280</v>
      </c>
      <c r="AT671" s="24" t="s">
        <v>275</v>
      </c>
      <c r="AU671" s="24" t="s">
        <v>86</v>
      </c>
      <c r="AY671" s="24" t="s">
        <v>273</v>
      </c>
      <c r="BE671" s="235">
        <f>IF(N671="základní",J671,0)</f>
        <v>0</v>
      </c>
      <c r="BF671" s="235">
        <f>IF(N671="snížená",J671,0)</f>
        <v>0</v>
      </c>
      <c r="BG671" s="235">
        <f>IF(N671="zákl. přenesená",J671,0)</f>
        <v>0</v>
      </c>
      <c r="BH671" s="235">
        <f>IF(N671="sníž. přenesená",J671,0)</f>
        <v>0</v>
      </c>
      <c r="BI671" s="235">
        <f>IF(N671="nulová",J671,0)</f>
        <v>0</v>
      </c>
      <c r="BJ671" s="24" t="s">
        <v>84</v>
      </c>
      <c r="BK671" s="235">
        <f>ROUND(I671*H671,2)</f>
        <v>0</v>
      </c>
      <c r="BL671" s="24" t="s">
        <v>280</v>
      </c>
      <c r="BM671" s="24" t="s">
        <v>2988</v>
      </c>
    </row>
    <row r="672" spans="2:65" s="1" customFormat="1" ht="16.5" customHeight="1">
      <c r="B672" s="47"/>
      <c r="C672" s="224" t="s">
        <v>938</v>
      </c>
      <c r="D672" s="224" t="s">
        <v>275</v>
      </c>
      <c r="E672" s="225" t="s">
        <v>2989</v>
      </c>
      <c r="F672" s="226" t="s">
        <v>2990</v>
      </c>
      <c r="G672" s="227" t="s">
        <v>278</v>
      </c>
      <c r="H672" s="228">
        <v>21</v>
      </c>
      <c r="I672" s="229"/>
      <c r="J672" s="230">
        <f>ROUND(I672*H672,2)</f>
        <v>0</v>
      </c>
      <c r="K672" s="226" t="s">
        <v>21</v>
      </c>
      <c r="L672" s="73"/>
      <c r="M672" s="231" t="s">
        <v>21</v>
      </c>
      <c r="N672" s="232" t="s">
        <v>47</v>
      </c>
      <c r="O672" s="48"/>
      <c r="P672" s="233">
        <f>O672*H672</f>
        <v>0</v>
      </c>
      <c r="Q672" s="233">
        <v>0</v>
      </c>
      <c r="R672" s="233">
        <f>Q672*H672</f>
        <v>0</v>
      </c>
      <c r="S672" s="233">
        <v>0.5</v>
      </c>
      <c r="T672" s="234">
        <f>S672*H672</f>
        <v>10.5</v>
      </c>
      <c r="AR672" s="24" t="s">
        <v>280</v>
      </c>
      <c r="AT672" s="24" t="s">
        <v>275</v>
      </c>
      <c r="AU672" s="24" t="s">
        <v>86</v>
      </c>
      <c r="AY672" s="24" t="s">
        <v>273</v>
      </c>
      <c r="BE672" s="235">
        <f>IF(N672="základní",J672,0)</f>
        <v>0</v>
      </c>
      <c r="BF672" s="235">
        <f>IF(N672="snížená",J672,0)</f>
        <v>0</v>
      </c>
      <c r="BG672" s="235">
        <f>IF(N672="zákl. přenesená",J672,0)</f>
        <v>0</v>
      </c>
      <c r="BH672" s="235">
        <f>IF(N672="sníž. přenesená",J672,0)</f>
        <v>0</v>
      </c>
      <c r="BI672" s="235">
        <f>IF(N672="nulová",J672,0)</f>
        <v>0</v>
      </c>
      <c r="BJ672" s="24" t="s">
        <v>84</v>
      </c>
      <c r="BK672" s="235">
        <f>ROUND(I672*H672,2)</f>
        <v>0</v>
      </c>
      <c r="BL672" s="24" t="s">
        <v>280</v>
      </c>
      <c r="BM672" s="24" t="s">
        <v>2991</v>
      </c>
    </row>
    <row r="673" spans="2:65" s="1" customFormat="1" ht="51" customHeight="1">
      <c r="B673" s="47"/>
      <c r="C673" s="224" t="s">
        <v>945</v>
      </c>
      <c r="D673" s="224" t="s">
        <v>275</v>
      </c>
      <c r="E673" s="225" t="s">
        <v>2532</v>
      </c>
      <c r="F673" s="226" t="s">
        <v>2533</v>
      </c>
      <c r="G673" s="227" t="s">
        <v>342</v>
      </c>
      <c r="H673" s="228">
        <v>38</v>
      </c>
      <c r="I673" s="229"/>
      <c r="J673" s="230">
        <f>ROUND(I673*H673,2)</f>
        <v>0</v>
      </c>
      <c r="K673" s="226" t="s">
        <v>279</v>
      </c>
      <c r="L673" s="73"/>
      <c r="M673" s="231" t="s">
        <v>21</v>
      </c>
      <c r="N673" s="232" t="s">
        <v>47</v>
      </c>
      <c r="O673" s="48"/>
      <c r="P673" s="233">
        <f>O673*H673</f>
        <v>0</v>
      </c>
      <c r="Q673" s="233">
        <v>0</v>
      </c>
      <c r="R673" s="233">
        <f>Q673*H673</f>
        <v>0</v>
      </c>
      <c r="S673" s="233">
        <v>0</v>
      </c>
      <c r="T673" s="234">
        <f>S673*H673</f>
        <v>0</v>
      </c>
      <c r="AR673" s="24" t="s">
        <v>280</v>
      </c>
      <c r="AT673" s="24" t="s">
        <v>275</v>
      </c>
      <c r="AU673" s="24" t="s">
        <v>86</v>
      </c>
      <c r="AY673" s="24" t="s">
        <v>273</v>
      </c>
      <c r="BE673" s="235">
        <f>IF(N673="základní",J673,0)</f>
        <v>0</v>
      </c>
      <c r="BF673" s="235">
        <f>IF(N673="snížená",J673,0)</f>
        <v>0</v>
      </c>
      <c r="BG673" s="235">
        <f>IF(N673="zákl. přenesená",J673,0)</f>
        <v>0</v>
      </c>
      <c r="BH673" s="235">
        <f>IF(N673="sníž. přenesená",J673,0)</f>
        <v>0</v>
      </c>
      <c r="BI673" s="235">
        <f>IF(N673="nulová",J673,0)</f>
        <v>0</v>
      </c>
      <c r="BJ673" s="24" t="s">
        <v>84</v>
      </c>
      <c r="BK673" s="235">
        <f>ROUND(I673*H673,2)</f>
        <v>0</v>
      </c>
      <c r="BL673" s="24" t="s">
        <v>280</v>
      </c>
      <c r="BM673" s="24" t="s">
        <v>2992</v>
      </c>
    </row>
    <row r="674" spans="2:47" s="1" customFormat="1" ht="13.5">
      <c r="B674" s="47"/>
      <c r="C674" s="75"/>
      <c r="D674" s="236" t="s">
        <v>282</v>
      </c>
      <c r="E674" s="75"/>
      <c r="F674" s="237" t="s">
        <v>2535</v>
      </c>
      <c r="G674" s="75"/>
      <c r="H674" s="75"/>
      <c r="I674" s="194"/>
      <c r="J674" s="75"/>
      <c r="K674" s="75"/>
      <c r="L674" s="73"/>
      <c r="M674" s="238"/>
      <c r="N674" s="48"/>
      <c r="O674" s="48"/>
      <c r="P674" s="48"/>
      <c r="Q674" s="48"/>
      <c r="R674" s="48"/>
      <c r="S674" s="48"/>
      <c r="T674" s="96"/>
      <c r="AT674" s="24" t="s">
        <v>282</v>
      </c>
      <c r="AU674" s="24" t="s">
        <v>86</v>
      </c>
    </row>
    <row r="675" spans="2:65" s="1" customFormat="1" ht="51" customHeight="1">
      <c r="B675" s="47"/>
      <c r="C675" s="224" t="s">
        <v>950</v>
      </c>
      <c r="D675" s="224" t="s">
        <v>275</v>
      </c>
      <c r="E675" s="225" t="s">
        <v>2536</v>
      </c>
      <c r="F675" s="226" t="s">
        <v>2537</v>
      </c>
      <c r="G675" s="227" t="s">
        <v>295</v>
      </c>
      <c r="H675" s="228">
        <v>84.1</v>
      </c>
      <c r="I675" s="229"/>
      <c r="J675" s="230">
        <f>ROUND(I675*H675,2)</f>
        <v>0</v>
      </c>
      <c r="K675" s="226" t="s">
        <v>279</v>
      </c>
      <c r="L675" s="73"/>
      <c r="M675" s="231" t="s">
        <v>21</v>
      </c>
      <c r="N675" s="232" t="s">
        <v>47</v>
      </c>
      <c r="O675" s="48"/>
      <c r="P675" s="233">
        <f>O675*H675</f>
        <v>0</v>
      </c>
      <c r="Q675" s="233">
        <v>0</v>
      </c>
      <c r="R675" s="233">
        <f>Q675*H675</f>
        <v>0</v>
      </c>
      <c r="S675" s="233">
        <v>0</v>
      </c>
      <c r="T675" s="234">
        <f>S675*H675</f>
        <v>0</v>
      </c>
      <c r="AR675" s="24" t="s">
        <v>280</v>
      </c>
      <c r="AT675" s="24" t="s">
        <v>275</v>
      </c>
      <c r="AU675" s="24" t="s">
        <v>86</v>
      </c>
      <c r="AY675" s="24" t="s">
        <v>273</v>
      </c>
      <c r="BE675" s="235">
        <f>IF(N675="základní",J675,0)</f>
        <v>0</v>
      </c>
      <c r="BF675" s="235">
        <f>IF(N675="snížená",J675,0)</f>
        <v>0</v>
      </c>
      <c r="BG675" s="235">
        <f>IF(N675="zákl. přenesená",J675,0)</f>
        <v>0</v>
      </c>
      <c r="BH675" s="235">
        <f>IF(N675="sníž. přenesená",J675,0)</f>
        <v>0</v>
      </c>
      <c r="BI675" s="235">
        <f>IF(N675="nulová",J675,0)</f>
        <v>0</v>
      </c>
      <c r="BJ675" s="24" t="s">
        <v>84</v>
      </c>
      <c r="BK675" s="235">
        <f>ROUND(I675*H675,2)</f>
        <v>0</v>
      </c>
      <c r="BL675" s="24" t="s">
        <v>280</v>
      </c>
      <c r="BM675" s="24" t="s">
        <v>2993</v>
      </c>
    </row>
    <row r="676" spans="2:47" s="1" customFormat="1" ht="13.5">
      <c r="B676" s="47"/>
      <c r="C676" s="75"/>
      <c r="D676" s="236" t="s">
        <v>282</v>
      </c>
      <c r="E676" s="75"/>
      <c r="F676" s="237" t="s">
        <v>2535</v>
      </c>
      <c r="G676" s="75"/>
      <c r="H676" s="75"/>
      <c r="I676" s="194"/>
      <c r="J676" s="75"/>
      <c r="K676" s="75"/>
      <c r="L676" s="73"/>
      <c r="M676" s="238"/>
      <c r="N676" s="48"/>
      <c r="O676" s="48"/>
      <c r="P676" s="48"/>
      <c r="Q676" s="48"/>
      <c r="R676" s="48"/>
      <c r="S676" s="48"/>
      <c r="T676" s="96"/>
      <c r="AT676" s="24" t="s">
        <v>282</v>
      </c>
      <c r="AU676" s="24" t="s">
        <v>86</v>
      </c>
    </row>
    <row r="677" spans="2:65" s="1" customFormat="1" ht="38.25" customHeight="1">
      <c r="B677" s="47"/>
      <c r="C677" s="224" t="s">
        <v>954</v>
      </c>
      <c r="D677" s="224" t="s">
        <v>275</v>
      </c>
      <c r="E677" s="225" t="s">
        <v>2539</v>
      </c>
      <c r="F677" s="226" t="s">
        <v>2540</v>
      </c>
      <c r="G677" s="227" t="s">
        <v>295</v>
      </c>
      <c r="H677" s="228">
        <v>98.85</v>
      </c>
      <c r="I677" s="229"/>
      <c r="J677" s="230">
        <f>ROUND(I677*H677,2)</f>
        <v>0</v>
      </c>
      <c r="K677" s="226" t="s">
        <v>279</v>
      </c>
      <c r="L677" s="73"/>
      <c r="M677" s="231" t="s">
        <v>21</v>
      </c>
      <c r="N677" s="232" t="s">
        <v>47</v>
      </c>
      <c r="O677" s="48"/>
      <c r="P677" s="233">
        <f>O677*H677</f>
        <v>0</v>
      </c>
      <c r="Q677" s="233">
        <v>0</v>
      </c>
      <c r="R677" s="233">
        <f>Q677*H677</f>
        <v>0</v>
      </c>
      <c r="S677" s="233">
        <v>0</v>
      </c>
      <c r="T677" s="234">
        <f>S677*H677</f>
        <v>0</v>
      </c>
      <c r="AR677" s="24" t="s">
        <v>280</v>
      </c>
      <c r="AT677" s="24" t="s">
        <v>275</v>
      </c>
      <c r="AU677" s="24" t="s">
        <v>86</v>
      </c>
      <c r="AY677" s="24" t="s">
        <v>273</v>
      </c>
      <c r="BE677" s="235">
        <f>IF(N677="základní",J677,0)</f>
        <v>0</v>
      </c>
      <c r="BF677" s="235">
        <f>IF(N677="snížená",J677,0)</f>
        <v>0</v>
      </c>
      <c r="BG677" s="235">
        <f>IF(N677="zákl. přenesená",J677,0)</f>
        <v>0</v>
      </c>
      <c r="BH677" s="235">
        <f>IF(N677="sníž. přenesená",J677,0)</f>
        <v>0</v>
      </c>
      <c r="BI677" s="235">
        <f>IF(N677="nulová",J677,0)</f>
        <v>0</v>
      </c>
      <c r="BJ677" s="24" t="s">
        <v>84</v>
      </c>
      <c r="BK677" s="235">
        <f>ROUND(I677*H677,2)</f>
        <v>0</v>
      </c>
      <c r="BL677" s="24" t="s">
        <v>280</v>
      </c>
      <c r="BM677" s="24" t="s">
        <v>2994</v>
      </c>
    </row>
    <row r="678" spans="2:47" s="1" customFormat="1" ht="13.5">
      <c r="B678" s="47"/>
      <c r="C678" s="75"/>
      <c r="D678" s="236" t="s">
        <v>282</v>
      </c>
      <c r="E678" s="75"/>
      <c r="F678" s="237" t="s">
        <v>2535</v>
      </c>
      <c r="G678" s="75"/>
      <c r="H678" s="75"/>
      <c r="I678" s="194"/>
      <c r="J678" s="75"/>
      <c r="K678" s="75"/>
      <c r="L678" s="73"/>
      <c r="M678" s="238"/>
      <c r="N678" s="48"/>
      <c r="O678" s="48"/>
      <c r="P678" s="48"/>
      <c r="Q678" s="48"/>
      <c r="R678" s="48"/>
      <c r="S678" s="48"/>
      <c r="T678" s="96"/>
      <c r="AT678" s="24" t="s">
        <v>282</v>
      </c>
      <c r="AU678" s="24" t="s">
        <v>86</v>
      </c>
    </row>
    <row r="679" spans="2:65" s="1" customFormat="1" ht="25.5" customHeight="1">
      <c r="B679" s="47"/>
      <c r="C679" s="224" t="s">
        <v>959</v>
      </c>
      <c r="D679" s="224" t="s">
        <v>275</v>
      </c>
      <c r="E679" s="225" t="s">
        <v>2995</v>
      </c>
      <c r="F679" s="226" t="s">
        <v>2996</v>
      </c>
      <c r="G679" s="227" t="s">
        <v>1159</v>
      </c>
      <c r="H679" s="228">
        <v>1</v>
      </c>
      <c r="I679" s="229"/>
      <c r="J679" s="230">
        <f>ROUND(I679*H679,2)</f>
        <v>0</v>
      </c>
      <c r="K679" s="226" t="s">
        <v>21</v>
      </c>
      <c r="L679" s="73"/>
      <c r="M679" s="231" t="s">
        <v>21</v>
      </c>
      <c r="N679" s="232" t="s">
        <v>47</v>
      </c>
      <c r="O679" s="48"/>
      <c r="P679" s="233">
        <f>O679*H679</f>
        <v>0</v>
      </c>
      <c r="Q679" s="233">
        <v>0</v>
      </c>
      <c r="R679" s="233">
        <f>Q679*H679</f>
        <v>0</v>
      </c>
      <c r="S679" s="233">
        <v>0</v>
      </c>
      <c r="T679" s="234">
        <f>S679*H679</f>
        <v>0</v>
      </c>
      <c r="AR679" s="24" t="s">
        <v>280</v>
      </c>
      <c r="AT679" s="24" t="s">
        <v>275</v>
      </c>
      <c r="AU679" s="24" t="s">
        <v>86</v>
      </c>
      <c r="AY679" s="24" t="s">
        <v>273</v>
      </c>
      <c r="BE679" s="235">
        <f>IF(N679="základní",J679,0)</f>
        <v>0</v>
      </c>
      <c r="BF679" s="235">
        <f>IF(N679="snížená",J679,0)</f>
        <v>0</v>
      </c>
      <c r="BG679" s="235">
        <f>IF(N679="zákl. přenesená",J679,0)</f>
        <v>0</v>
      </c>
      <c r="BH679" s="235">
        <f>IF(N679="sníž. přenesená",J679,0)</f>
        <v>0</v>
      </c>
      <c r="BI679" s="235">
        <f>IF(N679="nulová",J679,0)</f>
        <v>0</v>
      </c>
      <c r="BJ679" s="24" t="s">
        <v>84</v>
      </c>
      <c r="BK679" s="235">
        <f>ROUND(I679*H679,2)</f>
        <v>0</v>
      </c>
      <c r="BL679" s="24" t="s">
        <v>280</v>
      </c>
      <c r="BM679" s="24" t="s">
        <v>2997</v>
      </c>
    </row>
    <row r="680" spans="2:63" s="10" customFormat="1" ht="29.85" customHeight="1">
      <c r="B680" s="208"/>
      <c r="C680" s="209"/>
      <c r="D680" s="210" t="s">
        <v>75</v>
      </c>
      <c r="E680" s="222" t="s">
        <v>1317</v>
      </c>
      <c r="F680" s="222" t="s">
        <v>1318</v>
      </c>
      <c r="G680" s="209"/>
      <c r="H680" s="209"/>
      <c r="I680" s="212"/>
      <c r="J680" s="223">
        <f>BK680</f>
        <v>0</v>
      </c>
      <c r="K680" s="209"/>
      <c r="L680" s="214"/>
      <c r="M680" s="215"/>
      <c r="N680" s="216"/>
      <c r="O680" s="216"/>
      <c r="P680" s="217">
        <f>SUM(P681:P697)</f>
        <v>0</v>
      </c>
      <c r="Q680" s="216"/>
      <c r="R680" s="217">
        <f>SUM(R681:R697)</f>
        <v>0</v>
      </c>
      <c r="S680" s="216"/>
      <c r="T680" s="218">
        <f>SUM(T681:T697)</f>
        <v>0</v>
      </c>
      <c r="AR680" s="219" t="s">
        <v>84</v>
      </c>
      <c r="AT680" s="220" t="s">
        <v>75</v>
      </c>
      <c r="AU680" s="220" t="s">
        <v>84</v>
      </c>
      <c r="AY680" s="219" t="s">
        <v>273</v>
      </c>
      <c r="BK680" s="221">
        <f>SUM(BK681:BK697)</f>
        <v>0</v>
      </c>
    </row>
    <row r="681" spans="2:65" s="1" customFormat="1" ht="25.5" customHeight="1">
      <c r="B681" s="47"/>
      <c r="C681" s="224" t="s">
        <v>964</v>
      </c>
      <c r="D681" s="224" t="s">
        <v>275</v>
      </c>
      <c r="E681" s="225" t="s">
        <v>2542</v>
      </c>
      <c r="F681" s="226" t="s">
        <v>2543</v>
      </c>
      <c r="G681" s="227" t="s">
        <v>350</v>
      </c>
      <c r="H681" s="228">
        <v>333.988</v>
      </c>
      <c r="I681" s="229"/>
      <c r="J681" s="230">
        <f>ROUND(I681*H681,2)</f>
        <v>0</v>
      </c>
      <c r="K681" s="226" t="s">
        <v>279</v>
      </c>
      <c r="L681" s="73"/>
      <c r="M681" s="231" t="s">
        <v>21</v>
      </c>
      <c r="N681" s="232" t="s">
        <v>47</v>
      </c>
      <c r="O681" s="48"/>
      <c r="P681" s="233">
        <f>O681*H681</f>
        <v>0</v>
      </c>
      <c r="Q681" s="233">
        <v>0</v>
      </c>
      <c r="R681" s="233">
        <f>Q681*H681</f>
        <v>0</v>
      </c>
      <c r="S681" s="233">
        <v>0</v>
      </c>
      <c r="T681" s="234">
        <f>S681*H681</f>
        <v>0</v>
      </c>
      <c r="AR681" s="24" t="s">
        <v>280</v>
      </c>
      <c r="AT681" s="24" t="s">
        <v>275</v>
      </c>
      <c r="AU681" s="24" t="s">
        <v>86</v>
      </c>
      <c r="AY681" s="24" t="s">
        <v>273</v>
      </c>
      <c r="BE681" s="235">
        <f>IF(N681="základní",J681,0)</f>
        <v>0</v>
      </c>
      <c r="BF681" s="235">
        <f>IF(N681="snížená",J681,0)</f>
        <v>0</v>
      </c>
      <c r="BG681" s="235">
        <f>IF(N681="zákl. přenesená",J681,0)</f>
        <v>0</v>
      </c>
      <c r="BH681" s="235">
        <f>IF(N681="sníž. přenesená",J681,0)</f>
        <v>0</v>
      </c>
      <c r="BI681" s="235">
        <f>IF(N681="nulová",J681,0)</f>
        <v>0</v>
      </c>
      <c r="BJ681" s="24" t="s">
        <v>84</v>
      </c>
      <c r="BK681" s="235">
        <f>ROUND(I681*H681,2)</f>
        <v>0</v>
      </c>
      <c r="BL681" s="24" t="s">
        <v>280</v>
      </c>
      <c r="BM681" s="24" t="s">
        <v>2998</v>
      </c>
    </row>
    <row r="682" spans="2:47" s="1" customFormat="1" ht="13.5">
      <c r="B682" s="47"/>
      <c r="C682" s="75"/>
      <c r="D682" s="236" t="s">
        <v>282</v>
      </c>
      <c r="E682" s="75"/>
      <c r="F682" s="237" t="s">
        <v>2545</v>
      </c>
      <c r="G682" s="75"/>
      <c r="H682" s="75"/>
      <c r="I682" s="194"/>
      <c r="J682" s="75"/>
      <c r="K682" s="75"/>
      <c r="L682" s="73"/>
      <c r="M682" s="238"/>
      <c r="N682" s="48"/>
      <c r="O682" s="48"/>
      <c r="P682" s="48"/>
      <c r="Q682" s="48"/>
      <c r="R682" s="48"/>
      <c r="S682" s="48"/>
      <c r="T682" s="96"/>
      <c r="AT682" s="24" t="s">
        <v>282</v>
      </c>
      <c r="AU682" s="24" t="s">
        <v>86</v>
      </c>
    </row>
    <row r="683" spans="2:65" s="1" customFormat="1" ht="38.25" customHeight="1">
      <c r="B683" s="47"/>
      <c r="C683" s="224" t="s">
        <v>968</v>
      </c>
      <c r="D683" s="224" t="s">
        <v>275</v>
      </c>
      <c r="E683" s="225" t="s">
        <v>2546</v>
      </c>
      <c r="F683" s="226" t="s">
        <v>2547</v>
      </c>
      <c r="G683" s="227" t="s">
        <v>350</v>
      </c>
      <c r="H683" s="228">
        <v>1096.604</v>
      </c>
      <c r="I683" s="229"/>
      <c r="J683" s="230">
        <f>ROUND(I683*H683,2)</f>
        <v>0</v>
      </c>
      <c r="K683" s="226" t="s">
        <v>279</v>
      </c>
      <c r="L683" s="73"/>
      <c r="M683" s="231" t="s">
        <v>21</v>
      </c>
      <c r="N683" s="232" t="s">
        <v>47</v>
      </c>
      <c r="O683" s="48"/>
      <c r="P683" s="233">
        <f>O683*H683</f>
        <v>0</v>
      </c>
      <c r="Q683" s="233">
        <v>0</v>
      </c>
      <c r="R683" s="233">
        <f>Q683*H683</f>
        <v>0</v>
      </c>
      <c r="S683" s="233">
        <v>0</v>
      </c>
      <c r="T683" s="234">
        <f>S683*H683</f>
        <v>0</v>
      </c>
      <c r="AR683" s="24" t="s">
        <v>280</v>
      </c>
      <c r="AT683" s="24" t="s">
        <v>275</v>
      </c>
      <c r="AU683" s="24" t="s">
        <v>86</v>
      </c>
      <c r="AY683" s="24" t="s">
        <v>273</v>
      </c>
      <c r="BE683" s="235">
        <f>IF(N683="základní",J683,0)</f>
        <v>0</v>
      </c>
      <c r="BF683" s="235">
        <f>IF(N683="snížená",J683,0)</f>
        <v>0</v>
      </c>
      <c r="BG683" s="235">
        <f>IF(N683="zákl. přenesená",J683,0)</f>
        <v>0</v>
      </c>
      <c r="BH683" s="235">
        <f>IF(N683="sníž. přenesená",J683,0)</f>
        <v>0</v>
      </c>
      <c r="BI683" s="235">
        <f>IF(N683="nulová",J683,0)</f>
        <v>0</v>
      </c>
      <c r="BJ683" s="24" t="s">
        <v>84</v>
      </c>
      <c r="BK683" s="235">
        <f>ROUND(I683*H683,2)</f>
        <v>0</v>
      </c>
      <c r="BL683" s="24" t="s">
        <v>280</v>
      </c>
      <c r="BM683" s="24" t="s">
        <v>2999</v>
      </c>
    </row>
    <row r="684" spans="2:47" s="1" customFormat="1" ht="13.5">
      <c r="B684" s="47"/>
      <c r="C684" s="75"/>
      <c r="D684" s="236" t="s">
        <v>282</v>
      </c>
      <c r="E684" s="75"/>
      <c r="F684" s="237" t="s">
        <v>2545</v>
      </c>
      <c r="G684" s="75"/>
      <c r="H684" s="75"/>
      <c r="I684" s="194"/>
      <c r="J684" s="75"/>
      <c r="K684" s="75"/>
      <c r="L684" s="73"/>
      <c r="M684" s="238"/>
      <c r="N684" s="48"/>
      <c r="O684" s="48"/>
      <c r="P684" s="48"/>
      <c r="Q684" s="48"/>
      <c r="R684" s="48"/>
      <c r="S684" s="48"/>
      <c r="T684" s="96"/>
      <c r="AT684" s="24" t="s">
        <v>282</v>
      </c>
      <c r="AU684" s="24" t="s">
        <v>86</v>
      </c>
    </row>
    <row r="685" spans="2:47" s="1" customFormat="1" ht="13.5">
      <c r="B685" s="47"/>
      <c r="C685" s="75"/>
      <c r="D685" s="236" t="s">
        <v>352</v>
      </c>
      <c r="E685" s="75"/>
      <c r="F685" s="237" t="s">
        <v>3000</v>
      </c>
      <c r="G685" s="75"/>
      <c r="H685" s="75"/>
      <c r="I685" s="194"/>
      <c r="J685" s="75"/>
      <c r="K685" s="75"/>
      <c r="L685" s="73"/>
      <c r="M685" s="238"/>
      <c r="N685" s="48"/>
      <c r="O685" s="48"/>
      <c r="P685" s="48"/>
      <c r="Q685" s="48"/>
      <c r="R685" s="48"/>
      <c r="S685" s="48"/>
      <c r="T685" s="96"/>
      <c r="AT685" s="24" t="s">
        <v>352</v>
      </c>
      <c r="AU685" s="24" t="s">
        <v>86</v>
      </c>
    </row>
    <row r="686" spans="2:51" s="11" customFormat="1" ht="13.5">
      <c r="B686" s="239"/>
      <c r="C686" s="240"/>
      <c r="D686" s="236" t="s">
        <v>304</v>
      </c>
      <c r="E686" s="241" t="s">
        <v>21</v>
      </c>
      <c r="F686" s="242" t="s">
        <v>3001</v>
      </c>
      <c r="G686" s="240"/>
      <c r="H686" s="243">
        <v>1096.604</v>
      </c>
      <c r="I686" s="244"/>
      <c r="J686" s="240"/>
      <c r="K686" s="240"/>
      <c r="L686" s="245"/>
      <c r="M686" s="246"/>
      <c r="N686" s="247"/>
      <c r="O686" s="247"/>
      <c r="P686" s="247"/>
      <c r="Q686" s="247"/>
      <c r="R686" s="247"/>
      <c r="S686" s="247"/>
      <c r="T686" s="248"/>
      <c r="AT686" s="249" t="s">
        <v>304</v>
      </c>
      <c r="AU686" s="249" t="s">
        <v>86</v>
      </c>
      <c r="AV686" s="11" t="s">
        <v>86</v>
      </c>
      <c r="AW686" s="11" t="s">
        <v>40</v>
      </c>
      <c r="AX686" s="11" t="s">
        <v>84</v>
      </c>
      <c r="AY686" s="249" t="s">
        <v>273</v>
      </c>
    </row>
    <row r="687" spans="2:65" s="1" customFormat="1" ht="16.5" customHeight="1">
      <c r="B687" s="47"/>
      <c r="C687" s="224" t="s">
        <v>977</v>
      </c>
      <c r="D687" s="224" t="s">
        <v>275</v>
      </c>
      <c r="E687" s="225" t="s">
        <v>2551</v>
      </c>
      <c r="F687" s="226" t="s">
        <v>2552</v>
      </c>
      <c r="G687" s="227" t="s">
        <v>350</v>
      </c>
      <c r="H687" s="228">
        <v>97.08</v>
      </c>
      <c r="I687" s="229"/>
      <c r="J687" s="230">
        <f>ROUND(I687*H687,2)</f>
        <v>0</v>
      </c>
      <c r="K687" s="226" t="s">
        <v>279</v>
      </c>
      <c r="L687" s="73"/>
      <c r="M687" s="231" t="s">
        <v>21</v>
      </c>
      <c r="N687" s="232" t="s">
        <v>47</v>
      </c>
      <c r="O687" s="48"/>
      <c r="P687" s="233">
        <f>O687*H687</f>
        <v>0</v>
      </c>
      <c r="Q687" s="233">
        <v>0</v>
      </c>
      <c r="R687" s="233">
        <f>Q687*H687</f>
        <v>0</v>
      </c>
      <c r="S687" s="233">
        <v>0</v>
      </c>
      <c r="T687" s="234">
        <f>S687*H687</f>
        <v>0</v>
      </c>
      <c r="AR687" s="24" t="s">
        <v>280</v>
      </c>
      <c r="AT687" s="24" t="s">
        <v>275</v>
      </c>
      <c r="AU687" s="24" t="s">
        <v>86</v>
      </c>
      <c r="AY687" s="24" t="s">
        <v>273</v>
      </c>
      <c r="BE687" s="235">
        <f>IF(N687="základní",J687,0)</f>
        <v>0</v>
      </c>
      <c r="BF687" s="235">
        <f>IF(N687="snížená",J687,0)</f>
        <v>0</v>
      </c>
      <c r="BG687" s="235">
        <f>IF(N687="zákl. přenesená",J687,0)</f>
        <v>0</v>
      </c>
      <c r="BH687" s="235">
        <f>IF(N687="sníž. přenesená",J687,0)</f>
        <v>0</v>
      </c>
      <c r="BI687" s="235">
        <f>IF(N687="nulová",J687,0)</f>
        <v>0</v>
      </c>
      <c r="BJ687" s="24" t="s">
        <v>84</v>
      </c>
      <c r="BK687" s="235">
        <f>ROUND(I687*H687,2)</f>
        <v>0</v>
      </c>
      <c r="BL687" s="24" t="s">
        <v>280</v>
      </c>
      <c r="BM687" s="24" t="s">
        <v>3002</v>
      </c>
    </row>
    <row r="688" spans="2:47" s="1" customFormat="1" ht="13.5">
      <c r="B688" s="47"/>
      <c r="C688" s="75"/>
      <c r="D688" s="236" t="s">
        <v>282</v>
      </c>
      <c r="E688" s="75"/>
      <c r="F688" s="237" t="s">
        <v>2554</v>
      </c>
      <c r="G688" s="75"/>
      <c r="H688" s="75"/>
      <c r="I688" s="194"/>
      <c r="J688" s="75"/>
      <c r="K688" s="75"/>
      <c r="L688" s="73"/>
      <c r="M688" s="238"/>
      <c r="N688" s="48"/>
      <c r="O688" s="48"/>
      <c r="P688" s="48"/>
      <c r="Q688" s="48"/>
      <c r="R688" s="48"/>
      <c r="S688" s="48"/>
      <c r="T688" s="96"/>
      <c r="AT688" s="24" t="s">
        <v>282</v>
      </c>
      <c r="AU688" s="24" t="s">
        <v>86</v>
      </c>
    </row>
    <row r="689" spans="2:51" s="11" customFormat="1" ht="13.5">
      <c r="B689" s="239"/>
      <c r="C689" s="240"/>
      <c r="D689" s="236" t="s">
        <v>304</v>
      </c>
      <c r="E689" s="241" t="s">
        <v>21</v>
      </c>
      <c r="F689" s="242" t="s">
        <v>3003</v>
      </c>
      <c r="G689" s="240"/>
      <c r="H689" s="243">
        <v>86.58</v>
      </c>
      <c r="I689" s="244"/>
      <c r="J689" s="240"/>
      <c r="K689" s="240"/>
      <c r="L689" s="245"/>
      <c r="M689" s="246"/>
      <c r="N689" s="247"/>
      <c r="O689" s="247"/>
      <c r="P689" s="247"/>
      <c r="Q689" s="247"/>
      <c r="R689" s="247"/>
      <c r="S689" s="247"/>
      <c r="T689" s="248"/>
      <c r="AT689" s="249" t="s">
        <v>304</v>
      </c>
      <c r="AU689" s="249" t="s">
        <v>86</v>
      </c>
      <c r="AV689" s="11" t="s">
        <v>86</v>
      </c>
      <c r="AW689" s="11" t="s">
        <v>40</v>
      </c>
      <c r="AX689" s="11" t="s">
        <v>76</v>
      </c>
      <c r="AY689" s="249" t="s">
        <v>273</v>
      </c>
    </row>
    <row r="690" spans="2:51" s="11" customFormat="1" ht="13.5">
      <c r="B690" s="239"/>
      <c r="C690" s="240"/>
      <c r="D690" s="236" t="s">
        <v>304</v>
      </c>
      <c r="E690" s="241" t="s">
        <v>21</v>
      </c>
      <c r="F690" s="242" t="s">
        <v>3004</v>
      </c>
      <c r="G690" s="240"/>
      <c r="H690" s="243">
        <v>10.5</v>
      </c>
      <c r="I690" s="244"/>
      <c r="J690" s="240"/>
      <c r="K690" s="240"/>
      <c r="L690" s="245"/>
      <c r="M690" s="246"/>
      <c r="N690" s="247"/>
      <c r="O690" s="247"/>
      <c r="P690" s="247"/>
      <c r="Q690" s="247"/>
      <c r="R690" s="247"/>
      <c r="S690" s="247"/>
      <c r="T690" s="248"/>
      <c r="AT690" s="249" t="s">
        <v>304</v>
      </c>
      <c r="AU690" s="249" t="s">
        <v>86</v>
      </c>
      <c r="AV690" s="11" t="s">
        <v>86</v>
      </c>
      <c r="AW690" s="11" t="s">
        <v>40</v>
      </c>
      <c r="AX690" s="11" t="s">
        <v>76</v>
      </c>
      <c r="AY690" s="249" t="s">
        <v>273</v>
      </c>
    </row>
    <row r="691" spans="2:51" s="12" customFormat="1" ht="13.5">
      <c r="B691" s="250"/>
      <c r="C691" s="251"/>
      <c r="D691" s="236" t="s">
        <v>304</v>
      </c>
      <c r="E691" s="252" t="s">
        <v>21</v>
      </c>
      <c r="F691" s="253" t="s">
        <v>338</v>
      </c>
      <c r="G691" s="251"/>
      <c r="H691" s="254">
        <v>97.08</v>
      </c>
      <c r="I691" s="255"/>
      <c r="J691" s="251"/>
      <c r="K691" s="251"/>
      <c r="L691" s="256"/>
      <c r="M691" s="257"/>
      <c r="N691" s="258"/>
      <c r="O691" s="258"/>
      <c r="P691" s="258"/>
      <c r="Q691" s="258"/>
      <c r="R691" s="258"/>
      <c r="S691" s="258"/>
      <c r="T691" s="259"/>
      <c r="AT691" s="260" t="s">
        <v>304</v>
      </c>
      <c r="AU691" s="260" t="s">
        <v>86</v>
      </c>
      <c r="AV691" s="12" t="s">
        <v>280</v>
      </c>
      <c r="AW691" s="12" t="s">
        <v>40</v>
      </c>
      <c r="AX691" s="12" t="s">
        <v>84</v>
      </c>
      <c r="AY691" s="260" t="s">
        <v>273</v>
      </c>
    </row>
    <row r="692" spans="2:65" s="1" customFormat="1" ht="25.5" customHeight="1">
      <c r="B692" s="47"/>
      <c r="C692" s="224" t="s">
        <v>982</v>
      </c>
      <c r="D692" s="224" t="s">
        <v>275</v>
      </c>
      <c r="E692" s="225" t="s">
        <v>2557</v>
      </c>
      <c r="F692" s="226" t="s">
        <v>2558</v>
      </c>
      <c r="G692" s="227" t="s">
        <v>350</v>
      </c>
      <c r="H692" s="228">
        <v>87.578</v>
      </c>
      <c r="I692" s="229"/>
      <c r="J692" s="230">
        <f>ROUND(I692*H692,2)</f>
        <v>0</v>
      </c>
      <c r="K692" s="226" t="s">
        <v>279</v>
      </c>
      <c r="L692" s="73"/>
      <c r="M692" s="231" t="s">
        <v>21</v>
      </c>
      <c r="N692" s="232" t="s">
        <v>47</v>
      </c>
      <c r="O692" s="48"/>
      <c r="P692" s="233">
        <f>O692*H692</f>
        <v>0</v>
      </c>
      <c r="Q692" s="233">
        <v>0</v>
      </c>
      <c r="R692" s="233">
        <f>Q692*H692</f>
        <v>0</v>
      </c>
      <c r="S692" s="233">
        <v>0</v>
      </c>
      <c r="T692" s="234">
        <f>S692*H692</f>
        <v>0</v>
      </c>
      <c r="AR692" s="24" t="s">
        <v>280</v>
      </c>
      <c r="AT692" s="24" t="s">
        <v>275</v>
      </c>
      <c r="AU692" s="24" t="s">
        <v>86</v>
      </c>
      <c r="AY692" s="24" t="s">
        <v>273</v>
      </c>
      <c r="BE692" s="235">
        <f>IF(N692="základní",J692,0)</f>
        <v>0</v>
      </c>
      <c r="BF692" s="235">
        <f>IF(N692="snížená",J692,0)</f>
        <v>0</v>
      </c>
      <c r="BG692" s="235">
        <f>IF(N692="zákl. přenesená",J692,0)</f>
        <v>0</v>
      </c>
      <c r="BH692" s="235">
        <f>IF(N692="sníž. přenesená",J692,0)</f>
        <v>0</v>
      </c>
      <c r="BI692" s="235">
        <f>IF(N692="nulová",J692,0)</f>
        <v>0</v>
      </c>
      <c r="BJ692" s="24" t="s">
        <v>84</v>
      </c>
      <c r="BK692" s="235">
        <f>ROUND(I692*H692,2)</f>
        <v>0</v>
      </c>
      <c r="BL692" s="24" t="s">
        <v>280</v>
      </c>
      <c r="BM692" s="24" t="s">
        <v>3005</v>
      </c>
    </row>
    <row r="693" spans="2:47" s="1" customFormat="1" ht="13.5">
      <c r="B693" s="47"/>
      <c r="C693" s="75"/>
      <c r="D693" s="236" t="s">
        <v>282</v>
      </c>
      <c r="E693" s="75"/>
      <c r="F693" s="237" t="s">
        <v>2554</v>
      </c>
      <c r="G693" s="75"/>
      <c r="H693" s="75"/>
      <c r="I693" s="194"/>
      <c r="J693" s="75"/>
      <c r="K693" s="75"/>
      <c r="L693" s="73"/>
      <c r="M693" s="238"/>
      <c r="N693" s="48"/>
      <c r="O693" s="48"/>
      <c r="P693" s="48"/>
      <c r="Q693" s="48"/>
      <c r="R693" s="48"/>
      <c r="S693" s="48"/>
      <c r="T693" s="96"/>
      <c r="AT693" s="24" t="s">
        <v>282</v>
      </c>
      <c r="AU693" s="24" t="s">
        <v>86</v>
      </c>
    </row>
    <row r="694" spans="2:51" s="11" customFormat="1" ht="13.5">
      <c r="B694" s="239"/>
      <c r="C694" s="240"/>
      <c r="D694" s="236" t="s">
        <v>304</v>
      </c>
      <c r="E694" s="241" t="s">
        <v>21</v>
      </c>
      <c r="F694" s="242" t="s">
        <v>3006</v>
      </c>
      <c r="G694" s="240"/>
      <c r="H694" s="243">
        <v>87.578</v>
      </c>
      <c r="I694" s="244"/>
      <c r="J694" s="240"/>
      <c r="K694" s="240"/>
      <c r="L694" s="245"/>
      <c r="M694" s="246"/>
      <c r="N694" s="247"/>
      <c r="O694" s="247"/>
      <c r="P694" s="247"/>
      <c r="Q694" s="247"/>
      <c r="R694" s="247"/>
      <c r="S694" s="247"/>
      <c r="T694" s="248"/>
      <c r="AT694" s="249" t="s">
        <v>304</v>
      </c>
      <c r="AU694" s="249" t="s">
        <v>86</v>
      </c>
      <c r="AV694" s="11" t="s">
        <v>86</v>
      </c>
      <c r="AW694" s="11" t="s">
        <v>40</v>
      </c>
      <c r="AX694" s="11" t="s">
        <v>84</v>
      </c>
      <c r="AY694" s="249" t="s">
        <v>273</v>
      </c>
    </row>
    <row r="695" spans="2:65" s="1" customFormat="1" ht="16.5" customHeight="1">
      <c r="B695" s="47"/>
      <c r="C695" s="224" t="s">
        <v>988</v>
      </c>
      <c r="D695" s="224" t="s">
        <v>275</v>
      </c>
      <c r="E695" s="225" t="s">
        <v>2561</v>
      </c>
      <c r="F695" s="226" t="s">
        <v>2562</v>
      </c>
      <c r="G695" s="227" t="s">
        <v>350</v>
      </c>
      <c r="H695" s="228">
        <v>89.494</v>
      </c>
      <c r="I695" s="229"/>
      <c r="J695" s="230">
        <f>ROUND(I695*H695,2)</f>
        <v>0</v>
      </c>
      <c r="K695" s="226" t="s">
        <v>279</v>
      </c>
      <c r="L695" s="73"/>
      <c r="M695" s="231" t="s">
        <v>21</v>
      </c>
      <c r="N695" s="232" t="s">
        <v>47</v>
      </c>
      <c r="O695" s="48"/>
      <c r="P695" s="233">
        <f>O695*H695</f>
        <v>0</v>
      </c>
      <c r="Q695" s="233">
        <v>0</v>
      </c>
      <c r="R695" s="233">
        <f>Q695*H695</f>
        <v>0</v>
      </c>
      <c r="S695" s="233">
        <v>0</v>
      </c>
      <c r="T695" s="234">
        <f>S695*H695</f>
        <v>0</v>
      </c>
      <c r="AR695" s="24" t="s">
        <v>280</v>
      </c>
      <c r="AT695" s="24" t="s">
        <v>275</v>
      </c>
      <c r="AU695" s="24" t="s">
        <v>86</v>
      </c>
      <c r="AY695" s="24" t="s">
        <v>273</v>
      </c>
      <c r="BE695" s="235">
        <f>IF(N695="základní",J695,0)</f>
        <v>0</v>
      </c>
      <c r="BF695" s="235">
        <f>IF(N695="snížená",J695,0)</f>
        <v>0</v>
      </c>
      <c r="BG695" s="235">
        <f>IF(N695="zákl. přenesená",J695,0)</f>
        <v>0</v>
      </c>
      <c r="BH695" s="235">
        <f>IF(N695="sníž. přenesená",J695,0)</f>
        <v>0</v>
      </c>
      <c r="BI695" s="235">
        <f>IF(N695="nulová",J695,0)</f>
        <v>0</v>
      </c>
      <c r="BJ695" s="24" t="s">
        <v>84</v>
      </c>
      <c r="BK695" s="235">
        <f>ROUND(I695*H695,2)</f>
        <v>0</v>
      </c>
      <c r="BL695" s="24" t="s">
        <v>280</v>
      </c>
      <c r="BM695" s="24" t="s">
        <v>3007</v>
      </c>
    </row>
    <row r="696" spans="2:47" s="1" customFormat="1" ht="13.5">
      <c r="B696" s="47"/>
      <c r="C696" s="75"/>
      <c r="D696" s="236" t="s">
        <v>282</v>
      </c>
      <c r="E696" s="75"/>
      <c r="F696" s="237" t="s">
        <v>2554</v>
      </c>
      <c r="G696" s="75"/>
      <c r="H696" s="75"/>
      <c r="I696" s="194"/>
      <c r="J696" s="75"/>
      <c r="K696" s="75"/>
      <c r="L696" s="73"/>
      <c r="M696" s="238"/>
      <c r="N696" s="48"/>
      <c r="O696" s="48"/>
      <c r="P696" s="48"/>
      <c r="Q696" s="48"/>
      <c r="R696" s="48"/>
      <c r="S696" s="48"/>
      <c r="T696" s="96"/>
      <c r="AT696" s="24" t="s">
        <v>282</v>
      </c>
      <c r="AU696" s="24" t="s">
        <v>86</v>
      </c>
    </row>
    <row r="697" spans="2:51" s="11" customFormat="1" ht="13.5">
      <c r="B697" s="239"/>
      <c r="C697" s="240"/>
      <c r="D697" s="236" t="s">
        <v>304</v>
      </c>
      <c r="E697" s="241" t="s">
        <v>21</v>
      </c>
      <c r="F697" s="242" t="s">
        <v>3008</v>
      </c>
      <c r="G697" s="240"/>
      <c r="H697" s="243">
        <v>89.494</v>
      </c>
      <c r="I697" s="244"/>
      <c r="J697" s="240"/>
      <c r="K697" s="240"/>
      <c r="L697" s="245"/>
      <c r="M697" s="246"/>
      <c r="N697" s="247"/>
      <c r="O697" s="247"/>
      <c r="P697" s="247"/>
      <c r="Q697" s="247"/>
      <c r="R697" s="247"/>
      <c r="S697" s="247"/>
      <c r="T697" s="248"/>
      <c r="AT697" s="249" t="s">
        <v>304</v>
      </c>
      <c r="AU697" s="249" t="s">
        <v>86</v>
      </c>
      <c r="AV697" s="11" t="s">
        <v>86</v>
      </c>
      <c r="AW697" s="11" t="s">
        <v>40</v>
      </c>
      <c r="AX697" s="11" t="s">
        <v>84</v>
      </c>
      <c r="AY697" s="249" t="s">
        <v>273</v>
      </c>
    </row>
    <row r="698" spans="2:63" s="10" customFormat="1" ht="29.85" customHeight="1">
      <c r="B698" s="208"/>
      <c r="C698" s="209"/>
      <c r="D698" s="210" t="s">
        <v>75</v>
      </c>
      <c r="E698" s="222" t="s">
        <v>1339</v>
      </c>
      <c r="F698" s="222" t="s">
        <v>1340</v>
      </c>
      <c r="G698" s="209"/>
      <c r="H698" s="209"/>
      <c r="I698" s="212"/>
      <c r="J698" s="223">
        <f>BK698</f>
        <v>0</v>
      </c>
      <c r="K698" s="209"/>
      <c r="L698" s="214"/>
      <c r="M698" s="215"/>
      <c r="N698" s="216"/>
      <c r="O698" s="216"/>
      <c r="P698" s="217">
        <f>SUM(P699:P700)</f>
        <v>0</v>
      </c>
      <c r="Q698" s="216"/>
      <c r="R698" s="217">
        <f>SUM(R699:R700)</f>
        <v>0</v>
      </c>
      <c r="S698" s="216"/>
      <c r="T698" s="218">
        <f>SUM(T699:T700)</f>
        <v>0</v>
      </c>
      <c r="AR698" s="219" t="s">
        <v>84</v>
      </c>
      <c r="AT698" s="220" t="s">
        <v>75</v>
      </c>
      <c r="AU698" s="220" t="s">
        <v>84</v>
      </c>
      <c r="AY698" s="219" t="s">
        <v>273</v>
      </c>
      <c r="BK698" s="221">
        <f>SUM(BK699:BK700)</f>
        <v>0</v>
      </c>
    </row>
    <row r="699" spans="2:65" s="1" customFormat="1" ht="38.25" customHeight="1">
      <c r="B699" s="47"/>
      <c r="C699" s="224" t="s">
        <v>992</v>
      </c>
      <c r="D699" s="224" t="s">
        <v>275</v>
      </c>
      <c r="E699" s="225" t="s">
        <v>2565</v>
      </c>
      <c r="F699" s="226" t="s">
        <v>2566</v>
      </c>
      <c r="G699" s="227" t="s">
        <v>350</v>
      </c>
      <c r="H699" s="228">
        <v>1122.049</v>
      </c>
      <c r="I699" s="229"/>
      <c r="J699" s="230">
        <f>ROUND(I699*H699,2)</f>
        <v>0</v>
      </c>
      <c r="K699" s="226" t="s">
        <v>279</v>
      </c>
      <c r="L699" s="73"/>
      <c r="M699" s="231" t="s">
        <v>21</v>
      </c>
      <c r="N699" s="232" t="s">
        <v>47</v>
      </c>
      <c r="O699" s="48"/>
      <c r="P699" s="233">
        <f>O699*H699</f>
        <v>0</v>
      </c>
      <c r="Q699" s="233">
        <v>0</v>
      </c>
      <c r="R699" s="233">
        <f>Q699*H699</f>
        <v>0</v>
      </c>
      <c r="S699" s="233">
        <v>0</v>
      </c>
      <c r="T699" s="234">
        <f>S699*H699</f>
        <v>0</v>
      </c>
      <c r="AR699" s="24" t="s">
        <v>280</v>
      </c>
      <c r="AT699" s="24" t="s">
        <v>275</v>
      </c>
      <c r="AU699" s="24" t="s">
        <v>86</v>
      </c>
      <c r="AY699" s="24" t="s">
        <v>273</v>
      </c>
      <c r="BE699" s="235">
        <f>IF(N699="základní",J699,0)</f>
        <v>0</v>
      </c>
      <c r="BF699" s="235">
        <f>IF(N699="snížená",J699,0)</f>
        <v>0</v>
      </c>
      <c r="BG699" s="235">
        <f>IF(N699="zákl. přenesená",J699,0)</f>
        <v>0</v>
      </c>
      <c r="BH699" s="235">
        <f>IF(N699="sníž. přenesená",J699,0)</f>
        <v>0</v>
      </c>
      <c r="BI699" s="235">
        <f>IF(N699="nulová",J699,0)</f>
        <v>0</v>
      </c>
      <c r="BJ699" s="24" t="s">
        <v>84</v>
      </c>
      <c r="BK699" s="235">
        <f>ROUND(I699*H699,2)</f>
        <v>0</v>
      </c>
      <c r="BL699" s="24" t="s">
        <v>280</v>
      </c>
      <c r="BM699" s="24" t="s">
        <v>3009</v>
      </c>
    </row>
    <row r="700" spans="2:47" s="1" customFormat="1" ht="13.5">
      <c r="B700" s="47"/>
      <c r="C700" s="75"/>
      <c r="D700" s="236" t="s">
        <v>282</v>
      </c>
      <c r="E700" s="75"/>
      <c r="F700" s="237" t="s">
        <v>2568</v>
      </c>
      <c r="G700" s="75"/>
      <c r="H700" s="75"/>
      <c r="I700" s="194"/>
      <c r="J700" s="75"/>
      <c r="K700" s="75"/>
      <c r="L700" s="73"/>
      <c r="M700" s="295"/>
      <c r="N700" s="296"/>
      <c r="O700" s="296"/>
      <c r="P700" s="296"/>
      <c r="Q700" s="296"/>
      <c r="R700" s="296"/>
      <c r="S700" s="296"/>
      <c r="T700" s="297"/>
      <c r="AT700" s="24" t="s">
        <v>282</v>
      </c>
      <c r="AU700" s="24" t="s">
        <v>86</v>
      </c>
    </row>
    <row r="701" spans="2:12" s="1" customFormat="1" ht="6.95" customHeight="1">
      <c r="B701" s="68"/>
      <c r="C701" s="69"/>
      <c r="D701" s="69"/>
      <c r="E701" s="69"/>
      <c r="F701" s="69"/>
      <c r="G701" s="69"/>
      <c r="H701" s="69"/>
      <c r="I701" s="169"/>
      <c r="J701" s="69"/>
      <c r="K701" s="69"/>
      <c r="L701" s="73"/>
    </row>
  </sheetData>
  <sheetProtection password="CC35" sheet="1" objects="1" scenarios="1" formatColumns="0" formatRows="0" autoFilter="0"/>
  <autoFilter ref="C85:K700"/>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8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113</v>
      </c>
      <c r="G1" s="140" t="s">
        <v>114</v>
      </c>
      <c r="H1" s="140"/>
      <c r="I1" s="141"/>
      <c r="J1" s="140" t="s">
        <v>115</v>
      </c>
      <c r="K1" s="139" t="s">
        <v>116</v>
      </c>
      <c r="L1" s="140" t="s">
        <v>117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95</v>
      </c>
    </row>
    <row r="3" spans="2:46" ht="6.95" customHeight="1">
      <c r="B3" s="25"/>
      <c r="C3" s="26"/>
      <c r="D3" s="26"/>
      <c r="E3" s="26"/>
      <c r="F3" s="26"/>
      <c r="G3" s="26"/>
      <c r="H3" s="26"/>
      <c r="I3" s="143"/>
      <c r="J3" s="26"/>
      <c r="K3" s="27"/>
      <c r="AT3" s="24" t="s">
        <v>86</v>
      </c>
    </row>
    <row r="4" spans="2:46" ht="36.95" customHeight="1">
      <c r="B4" s="28"/>
      <c r="C4" s="29"/>
      <c r="D4" s="30" t="s">
        <v>122</v>
      </c>
      <c r="E4" s="29"/>
      <c r="F4" s="29"/>
      <c r="G4" s="29"/>
      <c r="H4" s="29"/>
      <c r="I4" s="144"/>
      <c r="J4" s="29"/>
      <c r="K4" s="31"/>
      <c r="M4" s="32" t="s">
        <v>12</v>
      </c>
      <c r="AT4" s="24" t="s">
        <v>6</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Albertinum, odborný léčebný ústav Žamberk, Rekonstrukce a modernizace ČOV</v>
      </c>
      <c r="F7" s="40"/>
      <c r="G7" s="40"/>
      <c r="H7" s="40"/>
      <c r="I7" s="144"/>
      <c r="J7" s="29"/>
      <c r="K7" s="31"/>
    </row>
    <row r="8" spans="2:11" s="1" customFormat="1" ht="13.5">
      <c r="B8" s="47"/>
      <c r="C8" s="48"/>
      <c r="D8" s="40" t="s">
        <v>131</v>
      </c>
      <c r="E8" s="48"/>
      <c r="F8" s="48"/>
      <c r="G8" s="48"/>
      <c r="H8" s="48"/>
      <c r="I8" s="146"/>
      <c r="J8" s="48"/>
      <c r="K8" s="52"/>
    </row>
    <row r="9" spans="2:11" s="1" customFormat="1" ht="36.95" customHeight="1">
      <c r="B9" s="47"/>
      <c r="C9" s="48"/>
      <c r="D9" s="48"/>
      <c r="E9" s="147" t="s">
        <v>3010</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21</v>
      </c>
      <c r="K11" s="52"/>
    </row>
    <row r="12" spans="2:11" s="1" customFormat="1" ht="14.4" customHeight="1">
      <c r="B12" s="47"/>
      <c r="C12" s="48"/>
      <c r="D12" s="40" t="s">
        <v>24</v>
      </c>
      <c r="E12" s="48"/>
      <c r="F12" s="35" t="s">
        <v>25</v>
      </c>
      <c r="G12" s="48"/>
      <c r="H12" s="48"/>
      <c r="I12" s="148" t="s">
        <v>26</v>
      </c>
      <c r="J12" s="149" t="str">
        <f>'Rekapitulace stavby'!AN8</f>
        <v>17. 5. 2017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21</v>
      </c>
      <c r="K14" s="52"/>
    </row>
    <row r="15" spans="2:11" s="1" customFormat="1" ht="18" customHeight="1">
      <c r="B15" s="47"/>
      <c r="C15" s="48"/>
      <c r="D15" s="48"/>
      <c r="E15" s="35" t="s">
        <v>34</v>
      </c>
      <c r="F15" s="48"/>
      <c r="G15" s="48"/>
      <c r="H15" s="48"/>
      <c r="I15" s="148" t="s">
        <v>35</v>
      </c>
      <c r="J15" s="35" t="s">
        <v>21</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36</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35</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38</v>
      </c>
      <c r="E20" s="48"/>
      <c r="F20" s="48"/>
      <c r="G20" s="48"/>
      <c r="H20" s="48"/>
      <c r="I20" s="148" t="s">
        <v>33</v>
      </c>
      <c r="J20" s="35" t="s">
        <v>21</v>
      </c>
      <c r="K20" s="52"/>
    </row>
    <row r="21" spans="2:11" s="1" customFormat="1" ht="18" customHeight="1">
      <c r="B21" s="47"/>
      <c r="C21" s="48"/>
      <c r="D21" s="48"/>
      <c r="E21" s="35" t="s">
        <v>39</v>
      </c>
      <c r="F21" s="48"/>
      <c r="G21" s="48"/>
      <c r="H21" s="48"/>
      <c r="I21" s="148" t="s">
        <v>35</v>
      </c>
      <c r="J21" s="35"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41</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5"/>
      <c r="J26" s="107"/>
      <c r="K26" s="156"/>
    </row>
    <row r="27" spans="2:11" s="1" customFormat="1" ht="25.4" customHeight="1">
      <c r="B27" s="47"/>
      <c r="C27" s="48"/>
      <c r="D27" s="157" t="s">
        <v>42</v>
      </c>
      <c r="E27" s="48"/>
      <c r="F27" s="48"/>
      <c r="G27" s="48"/>
      <c r="H27" s="48"/>
      <c r="I27" s="146"/>
      <c r="J27" s="158">
        <f>ROUND(J82,2)</f>
        <v>0</v>
      </c>
      <c r="K27" s="52"/>
    </row>
    <row r="28" spans="2:11" s="1" customFormat="1" ht="6.95" customHeight="1">
      <c r="B28" s="47"/>
      <c r="C28" s="48"/>
      <c r="D28" s="107"/>
      <c r="E28" s="107"/>
      <c r="F28" s="107"/>
      <c r="G28" s="107"/>
      <c r="H28" s="107"/>
      <c r="I28" s="155"/>
      <c r="J28" s="107"/>
      <c r="K28" s="156"/>
    </row>
    <row r="29" spans="2:11" s="1" customFormat="1" ht="14.4" customHeight="1">
      <c r="B29" s="47"/>
      <c r="C29" s="48"/>
      <c r="D29" s="48"/>
      <c r="E29" s="48"/>
      <c r="F29" s="53" t="s">
        <v>44</v>
      </c>
      <c r="G29" s="48"/>
      <c r="H29" s="48"/>
      <c r="I29" s="159" t="s">
        <v>43</v>
      </c>
      <c r="J29" s="53" t="s">
        <v>45</v>
      </c>
      <c r="K29" s="52"/>
    </row>
    <row r="30" spans="2:11" s="1" customFormat="1" ht="14.4" customHeight="1">
      <c r="B30" s="47"/>
      <c r="C30" s="48"/>
      <c r="D30" s="56" t="s">
        <v>46</v>
      </c>
      <c r="E30" s="56" t="s">
        <v>47</v>
      </c>
      <c r="F30" s="160">
        <f>ROUND(SUM(BE82:BE180),2)</f>
        <v>0</v>
      </c>
      <c r="G30" s="48"/>
      <c r="H30" s="48"/>
      <c r="I30" s="161">
        <v>0.21</v>
      </c>
      <c r="J30" s="160">
        <f>ROUND(ROUND((SUM(BE82:BE180)),2)*I30,2)</f>
        <v>0</v>
      </c>
      <c r="K30" s="52"/>
    </row>
    <row r="31" spans="2:11" s="1" customFormat="1" ht="14.4" customHeight="1">
      <c r="B31" s="47"/>
      <c r="C31" s="48"/>
      <c r="D31" s="48"/>
      <c r="E31" s="56" t="s">
        <v>48</v>
      </c>
      <c r="F31" s="160">
        <f>ROUND(SUM(BF82:BF180),2)</f>
        <v>0</v>
      </c>
      <c r="G31" s="48"/>
      <c r="H31" s="48"/>
      <c r="I31" s="161">
        <v>0.15</v>
      </c>
      <c r="J31" s="160">
        <f>ROUND(ROUND((SUM(BF82:BF180)),2)*I31,2)</f>
        <v>0</v>
      </c>
      <c r="K31" s="52"/>
    </row>
    <row r="32" spans="2:11" s="1" customFormat="1" ht="14.4" customHeight="1" hidden="1">
      <c r="B32" s="47"/>
      <c r="C32" s="48"/>
      <c r="D32" s="48"/>
      <c r="E32" s="56" t="s">
        <v>49</v>
      </c>
      <c r="F32" s="160">
        <f>ROUND(SUM(BG82:BG180),2)</f>
        <v>0</v>
      </c>
      <c r="G32" s="48"/>
      <c r="H32" s="48"/>
      <c r="I32" s="161">
        <v>0.21</v>
      </c>
      <c r="J32" s="160">
        <v>0</v>
      </c>
      <c r="K32" s="52"/>
    </row>
    <row r="33" spans="2:11" s="1" customFormat="1" ht="14.4" customHeight="1" hidden="1">
      <c r="B33" s="47"/>
      <c r="C33" s="48"/>
      <c r="D33" s="48"/>
      <c r="E33" s="56" t="s">
        <v>50</v>
      </c>
      <c r="F33" s="160">
        <f>ROUND(SUM(BH82:BH180),2)</f>
        <v>0</v>
      </c>
      <c r="G33" s="48"/>
      <c r="H33" s="48"/>
      <c r="I33" s="161">
        <v>0.15</v>
      </c>
      <c r="J33" s="160">
        <v>0</v>
      </c>
      <c r="K33" s="52"/>
    </row>
    <row r="34" spans="2:11" s="1" customFormat="1" ht="14.4" customHeight="1" hidden="1">
      <c r="B34" s="47"/>
      <c r="C34" s="48"/>
      <c r="D34" s="48"/>
      <c r="E34" s="56" t="s">
        <v>51</v>
      </c>
      <c r="F34" s="160">
        <f>ROUND(SUM(BI82:BI180),2)</f>
        <v>0</v>
      </c>
      <c r="G34" s="48"/>
      <c r="H34" s="48"/>
      <c r="I34" s="161">
        <v>0</v>
      </c>
      <c r="J34" s="160">
        <v>0</v>
      </c>
      <c r="K34" s="52"/>
    </row>
    <row r="35" spans="2:11" s="1" customFormat="1" ht="6.95" customHeight="1">
      <c r="B35" s="47"/>
      <c r="C35" s="48"/>
      <c r="D35" s="48"/>
      <c r="E35" s="48"/>
      <c r="F35" s="48"/>
      <c r="G35" s="48"/>
      <c r="H35" s="48"/>
      <c r="I35" s="146"/>
      <c r="J35" s="48"/>
      <c r="K35" s="52"/>
    </row>
    <row r="36" spans="2:11" s="1" customFormat="1" ht="25.4" customHeight="1">
      <c r="B36" s="47"/>
      <c r="C36" s="162"/>
      <c r="D36" s="163" t="s">
        <v>52</v>
      </c>
      <c r="E36" s="99"/>
      <c r="F36" s="99"/>
      <c r="G36" s="164" t="s">
        <v>53</v>
      </c>
      <c r="H36" s="165" t="s">
        <v>54</v>
      </c>
      <c r="I36" s="166"/>
      <c r="J36" s="167">
        <f>SUM(J27:J34)</f>
        <v>0</v>
      </c>
      <c r="K36" s="168"/>
    </row>
    <row r="37" spans="2:11" s="1" customFormat="1" ht="14.4" customHeight="1">
      <c r="B37" s="68"/>
      <c r="C37" s="69"/>
      <c r="D37" s="69"/>
      <c r="E37" s="69"/>
      <c r="F37" s="69"/>
      <c r="G37" s="69"/>
      <c r="H37" s="69"/>
      <c r="I37" s="169"/>
      <c r="J37" s="69"/>
      <c r="K37" s="70"/>
    </row>
    <row r="41" spans="2:11" s="1" customFormat="1" ht="6.95" customHeight="1">
      <c r="B41" s="170"/>
      <c r="C41" s="171"/>
      <c r="D41" s="171"/>
      <c r="E41" s="171"/>
      <c r="F41" s="171"/>
      <c r="G41" s="171"/>
      <c r="H41" s="171"/>
      <c r="I41" s="172"/>
      <c r="J41" s="171"/>
      <c r="K41" s="173"/>
    </row>
    <row r="42" spans="2:11" s="1" customFormat="1" ht="36.95" customHeight="1">
      <c r="B42" s="47"/>
      <c r="C42" s="30" t="s">
        <v>199</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Albertinum, odborný léčebný ústav Žamberk, Rekonstrukce a modernizace ČOV</v>
      </c>
      <c r="F45" s="40"/>
      <c r="G45" s="40"/>
      <c r="H45" s="40"/>
      <c r="I45" s="146"/>
      <c r="J45" s="48"/>
      <c r="K45" s="52"/>
    </row>
    <row r="46" spans="2:11" s="1" customFormat="1" ht="14.4" customHeight="1">
      <c r="B46" s="47"/>
      <c r="C46" s="40" t="s">
        <v>131</v>
      </c>
      <c r="D46" s="48"/>
      <c r="E46" s="48"/>
      <c r="F46" s="48"/>
      <c r="G46" s="48"/>
      <c r="H46" s="48"/>
      <c r="I46" s="146"/>
      <c r="J46" s="48"/>
      <c r="K46" s="52"/>
    </row>
    <row r="47" spans="2:11" s="1" customFormat="1" ht="17.25" customHeight="1">
      <c r="B47" s="47"/>
      <c r="C47" s="48"/>
      <c r="D47" s="48"/>
      <c r="E47" s="147" t="str">
        <f>E9</f>
        <v>IO-04 - IO 04 - Příjezdová komunikace a oprava komunikace na ČOV</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k.ú. Žamberk</v>
      </c>
      <c r="G49" s="48"/>
      <c r="H49" s="48"/>
      <c r="I49" s="148" t="s">
        <v>26</v>
      </c>
      <c r="J49" s="149" t="str">
        <f>IF(J12="","",J12)</f>
        <v>17. 5. 2017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Pardubický kraj, Komenského nám.125, Pardubice</v>
      </c>
      <c r="G51" s="48"/>
      <c r="H51" s="48"/>
      <c r="I51" s="148" t="s">
        <v>38</v>
      </c>
      <c r="J51" s="45" t="str">
        <f>E21</f>
        <v>IKKO Hradec Králové, s.r.o., Bří. Štefanů 238, HK</v>
      </c>
      <c r="K51" s="52"/>
    </row>
    <row r="52" spans="2:11" s="1" customFormat="1" ht="14.4" customHeight="1">
      <c r="B52" s="47"/>
      <c r="C52" s="40" t="s">
        <v>36</v>
      </c>
      <c r="D52" s="48"/>
      <c r="E52" s="48"/>
      <c r="F52" s="35" t="str">
        <f>IF(E18="","",E18)</f>
        <v/>
      </c>
      <c r="G52" s="48"/>
      <c r="H52" s="48"/>
      <c r="I52" s="146"/>
      <c r="J52" s="174"/>
      <c r="K52" s="52"/>
    </row>
    <row r="53" spans="2:11" s="1" customFormat="1" ht="10.3" customHeight="1">
      <c r="B53" s="47"/>
      <c r="C53" s="48"/>
      <c r="D53" s="48"/>
      <c r="E53" s="48"/>
      <c r="F53" s="48"/>
      <c r="G53" s="48"/>
      <c r="H53" s="48"/>
      <c r="I53" s="146"/>
      <c r="J53" s="48"/>
      <c r="K53" s="52"/>
    </row>
    <row r="54" spans="2:11" s="1" customFormat="1" ht="29.25" customHeight="1">
      <c r="B54" s="47"/>
      <c r="C54" s="175" t="s">
        <v>224</v>
      </c>
      <c r="D54" s="162"/>
      <c r="E54" s="162"/>
      <c r="F54" s="162"/>
      <c r="G54" s="162"/>
      <c r="H54" s="162"/>
      <c r="I54" s="176"/>
      <c r="J54" s="177" t="s">
        <v>225</v>
      </c>
      <c r="K54" s="178"/>
    </row>
    <row r="55" spans="2:11" s="1" customFormat="1" ht="10.3" customHeight="1">
      <c r="B55" s="47"/>
      <c r="C55" s="48"/>
      <c r="D55" s="48"/>
      <c r="E55" s="48"/>
      <c r="F55" s="48"/>
      <c r="G55" s="48"/>
      <c r="H55" s="48"/>
      <c r="I55" s="146"/>
      <c r="J55" s="48"/>
      <c r="K55" s="52"/>
    </row>
    <row r="56" spans="2:47" s="1" customFormat="1" ht="29.25" customHeight="1">
      <c r="B56" s="47"/>
      <c r="C56" s="179" t="s">
        <v>228</v>
      </c>
      <c r="D56" s="48"/>
      <c r="E56" s="48"/>
      <c r="F56" s="48"/>
      <c r="G56" s="48"/>
      <c r="H56" s="48"/>
      <c r="I56" s="146"/>
      <c r="J56" s="158">
        <f>J82</f>
        <v>0</v>
      </c>
      <c r="K56" s="52"/>
      <c r="AU56" s="24" t="s">
        <v>229</v>
      </c>
    </row>
    <row r="57" spans="2:11" s="7" customFormat="1" ht="24.95" customHeight="1">
      <c r="B57" s="180"/>
      <c r="C57" s="181"/>
      <c r="D57" s="182" t="s">
        <v>230</v>
      </c>
      <c r="E57" s="183"/>
      <c r="F57" s="183"/>
      <c r="G57" s="183"/>
      <c r="H57" s="183"/>
      <c r="I57" s="184"/>
      <c r="J57" s="185">
        <f>J83</f>
        <v>0</v>
      </c>
      <c r="K57" s="186"/>
    </row>
    <row r="58" spans="2:11" s="8" customFormat="1" ht="19.9" customHeight="1">
      <c r="B58" s="187"/>
      <c r="C58" s="188"/>
      <c r="D58" s="189" t="s">
        <v>231</v>
      </c>
      <c r="E58" s="190"/>
      <c r="F58" s="190"/>
      <c r="G58" s="190"/>
      <c r="H58" s="190"/>
      <c r="I58" s="191"/>
      <c r="J58" s="192">
        <f>J84</f>
        <v>0</v>
      </c>
      <c r="K58" s="193"/>
    </row>
    <row r="59" spans="2:11" s="8" customFormat="1" ht="19.9" customHeight="1">
      <c r="B59" s="187"/>
      <c r="C59" s="188"/>
      <c r="D59" s="189" t="s">
        <v>235</v>
      </c>
      <c r="E59" s="190"/>
      <c r="F59" s="190"/>
      <c r="G59" s="190"/>
      <c r="H59" s="190"/>
      <c r="I59" s="191"/>
      <c r="J59" s="192">
        <f>J139</f>
        <v>0</v>
      </c>
      <c r="K59" s="193"/>
    </row>
    <row r="60" spans="2:11" s="8" customFormat="1" ht="19.9" customHeight="1">
      <c r="B60" s="187"/>
      <c r="C60" s="188"/>
      <c r="D60" s="189" t="s">
        <v>237</v>
      </c>
      <c r="E60" s="190"/>
      <c r="F60" s="190"/>
      <c r="G60" s="190"/>
      <c r="H60" s="190"/>
      <c r="I60" s="191"/>
      <c r="J60" s="192">
        <f>J157</f>
        <v>0</v>
      </c>
      <c r="K60" s="193"/>
    </row>
    <row r="61" spans="2:11" s="8" customFormat="1" ht="19.9" customHeight="1">
      <c r="B61" s="187"/>
      <c r="C61" s="188"/>
      <c r="D61" s="189" t="s">
        <v>238</v>
      </c>
      <c r="E61" s="190"/>
      <c r="F61" s="190"/>
      <c r="G61" s="190"/>
      <c r="H61" s="190"/>
      <c r="I61" s="191"/>
      <c r="J61" s="192">
        <f>J161</f>
        <v>0</v>
      </c>
      <c r="K61" s="193"/>
    </row>
    <row r="62" spans="2:11" s="8" customFormat="1" ht="19.9" customHeight="1">
      <c r="B62" s="187"/>
      <c r="C62" s="188"/>
      <c r="D62" s="189" t="s">
        <v>239</v>
      </c>
      <c r="E62" s="190"/>
      <c r="F62" s="190"/>
      <c r="G62" s="190"/>
      <c r="H62" s="190"/>
      <c r="I62" s="191"/>
      <c r="J62" s="192">
        <f>J178</f>
        <v>0</v>
      </c>
      <c r="K62" s="193"/>
    </row>
    <row r="63" spans="2:11" s="1" customFormat="1" ht="21.8" customHeight="1">
      <c r="B63" s="47"/>
      <c r="C63" s="48"/>
      <c r="D63" s="48"/>
      <c r="E63" s="48"/>
      <c r="F63" s="48"/>
      <c r="G63" s="48"/>
      <c r="H63" s="48"/>
      <c r="I63" s="146"/>
      <c r="J63" s="48"/>
      <c r="K63" s="52"/>
    </row>
    <row r="64" spans="2:11" s="1" customFormat="1" ht="6.95" customHeight="1">
      <c r="B64" s="68"/>
      <c r="C64" s="69"/>
      <c r="D64" s="69"/>
      <c r="E64" s="69"/>
      <c r="F64" s="69"/>
      <c r="G64" s="69"/>
      <c r="H64" s="69"/>
      <c r="I64" s="169"/>
      <c r="J64" s="69"/>
      <c r="K64" s="70"/>
    </row>
    <row r="68" spans="2:12" s="1" customFormat="1" ht="6.95" customHeight="1">
      <c r="B68" s="71"/>
      <c r="C68" s="72"/>
      <c r="D68" s="72"/>
      <c r="E68" s="72"/>
      <c r="F68" s="72"/>
      <c r="G68" s="72"/>
      <c r="H68" s="72"/>
      <c r="I68" s="172"/>
      <c r="J68" s="72"/>
      <c r="K68" s="72"/>
      <c r="L68" s="73"/>
    </row>
    <row r="69" spans="2:12" s="1" customFormat="1" ht="36.95" customHeight="1">
      <c r="B69" s="47"/>
      <c r="C69" s="74" t="s">
        <v>257</v>
      </c>
      <c r="D69" s="75"/>
      <c r="E69" s="75"/>
      <c r="F69" s="75"/>
      <c r="G69" s="75"/>
      <c r="H69" s="75"/>
      <c r="I69" s="194"/>
      <c r="J69" s="75"/>
      <c r="K69" s="75"/>
      <c r="L69" s="73"/>
    </row>
    <row r="70" spans="2:12" s="1" customFormat="1" ht="6.95" customHeight="1">
      <c r="B70" s="47"/>
      <c r="C70" s="75"/>
      <c r="D70" s="75"/>
      <c r="E70" s="75"/>
      <c r="F70" s="75"/>
      <c r="G70" s="75"/>
      <c r="H70" s="75"/>
      <c r="I70" s="194"/>
      <c r="J70" s="75"/>
      <c r="K70" s="75"/>
      <c r="L70" s="73"/>
    </row>
    <row r="71" spans="2:12" s="1" customFormat="1" ht="14.4" customHeight="1">
      <c r="B71" s="47"/>
      <c r="C71" s="77" t="s">
        <v>18</v>
      </c>
      <c r="D71" s="75"/>
      <c r="E71" s="75"/>
      <c r="F71" s="75"/>
      <c r="G71" s="75"/>
      <c r="H71" s="75"/>
      <c r="I71" s="194"/>
      <c r="J71" s="75"/>
      <c r="K71" s="75"/>
      <c r="L71" s="73"/>
    </row>
    <row r="72" spans="2:12" s="1" customFormat="1" ht="16.5" customHeight="1">
      <c r="B72" s="47"/>
      <c r="C72" s="75"/>
      <c r="D72" s="75"/>
      <c r="E72" s="195" t="str">
        <f>E7</f>
        <v>Albertinum, odborný léčebný ústav Žamberk, Rekonstrukce a modernizace ČOV</v>
      </c>
      <c r="F72" s="77"/>
      <c r="G72" s="77"/>
      <c r="H72" s="77"/>
      <c r="I72" s="194"/>
      <c r="J72" s="75"/>
      <c r="K72" s="75"/>
      <c r="L72" s="73"/>
    </row>
    <row r="73" spans="2:12" s="1" customFormat="1" ht="14.4" customHeight="1">
      <c r="B73" s="47"/>
      <c r="C73" s="77" t="s">
        <v>131</v>
      </c>
      <c r="D73" s="75"/>
      <c r="E73" s="75"/>
      <c r="F73" s="75"/>
      <c r="G73" s="75"/>
      <c r="H73" s="75"/>
      <c r="I73" s="194"/>
      <c r="J73" s="75"/>
      <c r="K73" s="75"/>
      <c r="L73" s="73"/>
    </row>
    <row r="74" spans="2:12" s="1" customFormat="1" ht="17.25" customHeight="1">
      <c r="B74" s="47"/>
      <c r="C74" s="75"/>
      <c r="D74" s="75"/>
      <c r="E74" s="83" t="str">
        <f>E9</f>
        <v>IO-04 - IO 04 - Příjezdová komunikace a oprava komunikace na ČOV</v>
      </c>
      <c r="F74" s="75"/>
      <c r="G74" s="75"/>
      <c r="H74" s="75"/>
      <c r="I74" s="194"/>
      <c r="J74" s="75"/>
      <c r="K74" s="75"/>
      <c r="L74" s="73"/>
    </row>
    <row r="75" spans="2:12" s="1" customFormat="1" ht="6.95" customHeight="1">
      <c r="B75" s="47"/>
      <c r="C75" s="75"/>
      <c r="D75" s="75"/>
      <c r="E75" s="75"/>
      <c r="F75" s="75"/>
      <c r="G75" s="75"/>
      <c r="H75" s="75"/>
      <c r="I75" s="194"/>
      <c r="J75" s="75"/>
      <c r="K75" s="75"/>
      <c r="L75" s="73"/>
    </row>
    <row r="76" spans="2:12" s="1" customFormat="1" ht="18" customHeight="1">
      <c r="B76" s="47"/>
      <c r="C76" s="77" t="s">
        <v>24</v>
      </c>
      <c r="D76" s="75"/>
      <c r="E76" s="75"/>
      <c r="F76" s="196" t="str">
        <f>F12</f>
        <v>k.ú. Žamberk</v>
      </c>
      <c r="G76" s="75"/>
      <c r="H76" s="75"/>
      <c r="I76" s="197" t="s">
        <v>26</v>
      </c>
      <c r="J76" s="86" t="str">
        <f>IF(J12="","",J12)</f>
        <v>17. 5. 2017</v>
      </c>
      <c r="K76" s="75"/>
      <c r="L76" s="73"/>
    </row>
    <row r="77" spans="2:12" s="1" customFormat="1" ht="6.95" customHeight="1">
      <c r="B77" s="47"/>
      <c r="C77" s="75"/>
      <c r="D77" s="75"/>
      <c r="E77" s="75"/>
      <c r="F77" s="75"/>
      <c r="G77" s="75"/>
      <c r="H77" s="75"/>
      <c r="I77" s="194"/>
      <c r="J77" s="75"/>
      <c r="K77" s="75"/>
      <c r="L77" s="73"/>
    </row>
    <row r="78" spans="2:12" s="1" customFormat="1" ht="13.5">
      <c r="B78" s="47"/>
      <c r="C78" s="77" t="s">
        <v>32</v>
      </c>
      <c r="D78" s="75"/>
      <c r="E78" s="75"/>
      <c r="F78" s="196" t="str">
        <f>E15</f>
        <v>Pardubický kraj, Komenského nám.125, Pardubice</v>
      </c>
      <c r="G78" s="75"/>
      <c r="H78" s="75"/>
      <c r="I78" s="197" t="s">
        <v>38</v>
      </c>
      <c r="J78" s="196" t="str">
        <f>E21</f>
        <v>IKKO Hradec Králové, s.r.o., Bří. Štefanů 238, HK</v>
      </c>
      <c r="K78" s="75"/>
      <c r="L78" s="73"/>
    </row>
    <row r="79" spans="2:12" s="1" customFormat="1" ht="14.4" customHeight="1">
      <c r="B79" s="47"/>
      <c r="C79" s="77" t="s">
        <v>36</v>
      </c>
      <c r="D79" s="75"/>
      <c r="E79" s="75"/>
      <c r="F79" s="196" t="str">
        <f>IF(E18="","",E18)</f>
        <v/>
      </c>
      <c r="G79" s="75"/>
      <c r="H79" s="75"/>
      <c r="I79" s="194"/>
      <c r="J79" s="75"/>
      <c r="K79" s="75"/>
      <c r="L79" s="73"/>
    </row>
    <row r="80" spans="2:12" s="1" customFormat="1" ht="10.3" customHeight="1">
      <c r="B80" s="47"/>
      <c r="C80" s="75"/>
      <c r="D80" s="75"/>
      <c r="E80" s="75"/>
      <c r="F80" s="75"/>
      <c r="G80" s="75"/>
      <c r="H80" s="75"/>
      <c r="I80" s="194"/>
      <c r="J80" s="75"/>
      <c r="K80" s="75"/>
      <c r="L80" s="73"/>
    </row>
    <row r="81" spans="2:20" s="9" customFormat="1" ht="29.25" customHeight="1">
      <c r="B81" s="198"/>
      <c r="C81" s="199" t="s">
        <v>258</v>
      </c>
      <c r="D81" s="200" t="s">
        <v>61</v>
      </c>
      <c r="E81" s="200" t="s">
        <v>57</v>
      </c>
      <c r="F81" s="200" t="s">
        <v>259</v>
      </c>
      <c r="G81" s="200" t="s">
        <v>260</v>
      </c>
      <c r="H81" s="200" t="s">
        <v>261</v>
      </c>
      <c r="I81" s="201" t="s">
        <v>262</v>
      </c>
      <c r="J81" s="200" t="s">
        <v>225</v>
      </c>
      <c r="K81" s="202" t="s">
        <v>263</v>
      </c>
      <c r="L81" s="203"/>
      <c r="M81" s="103" t="s">
        <v>264</v>
      </c>
      <c r="N81" s="104" t="s">
        <v>46</v>
      </c>
      <c r="O81" s="104" t="s">
        <v>265</v>
      </c>
      <c r="P81" s="104" t="s">
        <v>266</v>
      </c>
      <c r="Q81" s="104" t="s">
        <v>267</v>
      </c>
      <c r="R81" s="104" t="s">
        <v>268</v>
      </c>
      <c r="S81" s="104" t="s">
        <v>269</v>
      </c>
      <c r="T81" s="105" t="s">
        <v>270</v>
      </c>
    </row>
    <row r="82" spans="2:63" s="1" customFormat="1" ht="29.25" customHeight="1">
      <c r="B82" s="47"/>
      <c r="C82" s="109" t="s">
        <v>228</v>
      </c>
      <c r="D82" s="75"/>
      <c r="E82" s="75"/>
      <c r="F82" s="75"/>
      <c r="G82" s="75"/>
      <c r="H82" s="75"/>
      <c r="I82" s="194"/>
      <c r="J82" s="204">
        <f>BK82</f>
        <v>0</v>
      </c>
      <c r="K82" s="75"/>
      <c r="L82" s="73"/>
      <c r="M82" s="106"/>
      <c r="N82" s="107"/>
      <c r="O82" s="107"/>
      <c r="P82" s="205">
        <f>P83</f>
        <v>0</v>
      </c>
      <c r="Q82" s="107"/>
      <c r="R82" s="205">
        <f>R83</f>
        <v>185.74357500000002</v>
      </c>
      <c r="S82" s="107"/>
      <c r="T82" s="206">
        <f>T83</f>
        <v>111.83999999999999</v>
      </c>
      <c r="AT82" s="24" t="s">
        <v>75</v>
      </c>
      <c r="AU82" s="24" t="s">
        <v>229</v>
      </c>
      <c r="BK82" s="207">
        <f>BK83</f>
        <v>0</v>
      </c>
    </row>
    <row r="83" spans="2:63" s="10" customFormat="1" ht="37.4" customHeight="1">
      <c r="B83" s="208"/>
      <c r="C83" s="209"/>
      <c r="D83" s="210" t="s">
        <v>75</v>
      </c>
      <c r="E83" s="211" t="s">
        <v>271</v>
      </c>
      <c r="F83" s="211" t="s">
        <v>272</v>
      </c>
      <c r="G83" s="209"/>
      <c r="H83" s="209"/>
      <c r="I83" s="212"/>
      <c r="J83" s="213">
        <f>BK83</f>
        <v>0</v>
      </c>
      <c r="K83" s="209"/>
      <c r="L83" s="214"/>
      <c r="M83" s="215"/>
      <c r="N83" s="216"/>
      <c r="O83" s="216"/>
      <c r="P83" s="217">
        <f>P84+P139+P157+P161+P178</f>
        <v>0</v>
      </c>
      <c r="Q83" s="216"/>
      <c r="R83" s="217">
        <f>R84+R139+R157+R161+R178</f>
        <v>185.74357500000002</v>
      </c>
      <c r="S83" s="216"/>
      <c r="T83" s="218">
        <f>T84+T139+T157+T161+T178</f>
        <v>111.83999999999999</v>
      </c>
      <c r="AR83" s="219" t="s">
        <v>84</v>
      </c>
      <c r="AT83" s="220" t="s">
        <v>75</v>
      </c>
      <c r="AU83" s="220" t="s">
        <v>76</v>
      </c>
      <c r="AY83" s="219" t="s">
        <v>273</v>
      </c>
      <c r="BK83" s="221">
        <f>BK84+BK139+BK157+BK161+BK178</f>
        <v>0</v>
      </c>
    </row>
    <row r="84" spans="2:63" s="10" customFormat="1" ht="19.9" customHeight="1">
      <c r="B84" s="208"/>
      <c r="C84" s="209"/>
      <c r="D84" s="210" t="s">
        <v>75</v>
      </c>
      <c r="E84" s="222" t="s">
        <v>84</v>
      </c>
      <c r="F84" s="222" t="s">
        <v>274</v>
      </c>
      <c r="G84" s="209"/>
      <c r="H84" s="209"/>
      <c r="I84" s="212"/>
      <c r="J84" s="223">
        <f>BK84</f>
        <v>0</v>
      </c>
      <c r="K84" s="209"/>
      <c r="L84" s="214"/>
      <c r="M84" s="215"/>
      <c r="N84" s="216"/>
      <c r="O84" s="216"/>
      <c r="P84" s="217">
        <f>SUM(P85:P138)</f>
        <v>0</v>
      </c>
      <c r="Q84" s="216"/>
      <c r="R84" s="217">
        <f>SUM(R85:R138)</f>
        <v>0.005805</v>
      </c>
      <c r="S84" s="216"/>
      <c r="T84" s="218">
        <f>SUM(T85:T138)</f>
        <v>104.03999999999999</v>
      </c>
      <c r="AR84" s="219" t="s">
        <v>84</v>
      </c>
      <c r="AT84" s="220" t="s">
        <v>75</v>
      </c>
      <c r="AU84" s="220" t="s">
        <v>84</v>
      </c>
      <c r="AY84" s="219" t="s">
        <v>273</v>
      </c>
      <c r="BK84" s="221">
        <f>SUM(BK85:BK138)</f>
        <v>0</v>
      </c>
    </row>
    <row r="85" spans="2:65" s="1" customFormat="1" ht="63.75" customHeight="1">
      <c r="B85" s="47"/>
      <c r="C85" s="224" t="s">
        <v>84</v>
      </c>
      <c r="D85" s="224" t="s">
        <v>275</v>
      </c>
      <c r="E85" s="225" t="s">
        <v>3011</v>
      </c>
      <c r="F85" s="226" t="s">
        <v>3012</v>
      </c>
      <c r="G85" s="227" t="s">
        <v>295</v>
      </c>
      <c r="H85" s="228">
        <v>255</v>
      </c>
      <c r="I85" s="229"/>
      <c r="J85" s="230">
        <f>ROUND(I85*H85,2)</f>
        <v>0</v>
      </c>
      <c r="K85" s="226" t="s">
        <v>21</v>
      </c>
      <c r="L85" s="73"/>
      <c r="M85" s="231" t="s">
        <v>21</v>
      </c>
      <c r="N85" s="232" t="s">
        <v>47</v>
      </c>
      <c r="O85" s="48"/>
      <c r="P85" s="233">
        <f>O85*H85</f>
        <v>0</v>
      </c>
      <c r="Q85" s="233">
        <v>0</v>
      </c>
      <c r="R85" s="233">
        <f>Q85*H85</f>
        <v>0</v>
      </c>
      <c r="S85" s="233">
        <v>0.408</v>
      </c>
      <c r="T85" s="234">
        <f>S85*H85</f>
        <v>104.03999999999999</v>
      </c>
      <c r="AR85" s="24" t="s">
        <v>280</v>
      </c>
      <c r="AT85" s="24" t="s">
        <v>275</v>
      </c>
      <c r="AU85" s="24" t="s">
        <v>86</v>
      </c>
      <c r="AY85" s="24" t="s">
        <v>273</v>
      </c>
      <c r="BE85" s="235">
        <f>IF(N85="základní",J85,0)</f>
        <v>0</v>
      </c>
      <c r="BF85" s="235">
        <f>IF(N85="snížená",J85,0)</f>
        <v>0</v>
      </c>
      <c r="BG85" s="235">
        <f>IF(N85="zákl. přenesená",J85,0)</f>
        <v>0</v>
      </c>
      <c r="BH85" s="235">
        <f>IF(N85="sníž. přenesená",J85,0)</f>
        <v>0</v>
      </c>
      <c r="BI85" s="235">
        <f>IF(N85="nulová",J85,0)</f>
        <v>0</v>
      </c>
      <c r="BJ85" s="24" t="s">
        <v>84</v>
      </c>
      <c r="BK85" s="235">
        <f>ROUND(I85*H85,2)</f>
        <v>0</v>
      </c>
      <c r="BL85" s="24" t="s">
        <v>280</v>
      </c>
      <c r="BM85" s="24" t="s">
        <v>3013</v>
      </c>
    </row>
    <row r="86" spans="2:47" s="1" customFormat="1" ht="13.5">
      <c r="B86" s="47"/>
      <c r="C86" s="75"/>
      <c r="D86" s="236" t="s">
        <v>352</v>
      </c>
      <c r="E86" s="75"/>
      <c r="F86" s="237" t="s">
        <v>3014</v>
      </c>
      <c r="G86" s="75"/>
      <c r="H86" s="75"/>
      <c r="I86" s="194"/>
      <c r="J86" s="75"/>
      <c r="K86" s="75"/>
      <c r="L86" s="73"/>
      <c r="M86" s="238"/>
      <c r="N86" s="48"/>
      <c r="O86" s="48"/>
      <c r="P86" s="48"/>
      <c r="Q86" s="48"/>
      <c r="R86" s="48"/>
      <c r="S86" s="48"/>
      <c r="T86" s="96"/>
      <c r="AT86" s="24" t="s">
        <v>352</v>
      </c>
      <c r="AU86" s="24" t="s">
        <v>86</v>
      </c>
    </row>
    <row r="87" spans="2:51" s="11" customFormat="1" ht="13.5">
      <c r="B87" s="239"/>
      <c r="C87" s="240"/>
      <c r="D87" s="236" t="s">
        <v>304</v>
      </c>
      <c r="E87" s="241" t="s">
        <v>21</v>
      </c>
      <c r="F87" s="242" t="s">
        <v>3015</v>
      </c>
      <c r="G87" s="240"/>
      <c r="H87" s="243">
        <v>255</v>
      </c>
      <c r="I87" s="244"/>
      <c r="J87" s="240"/>
      <c r="K87" s="240"/>
      <c r="L87" s="245"/>
      <c r="M87" s="246"/>
      <c r="N87" s="247"/>
      <c r="O87" s="247"/>
      <c r="P87" s="247"/>
      <c r="Q87" s="247"/>
      <c r="R87" s="247"/>
      <c r="S87" s="247"/>
      <c r="T87" s="248"/>
      <c r="AT87" s="249" t="s">
        <v>304</v>
      </c>
      <c r="AU87" s="249" t="s">
        <v>86</v>
      </c>
      <c r="AV87" s="11" t="s">
        <v>86</v>
      </c>
      <c r="AW87" s="11" t="s">
        <v>40</v>
      </c>
      <c r="AX87" s="11" t="s">
        <v>84</v>
      </c>
      <c r="AY87" s="249" t="s">
        <v>273</v>
      </c>
    </row>
    <row r="88" spans="2:65" s="1" customFormat="1" ht="38.25" customHeight="1">
      <c r="B88" s="47"/>
      <c r="C88" s="224" t="s">
        <v>86</v>
      </c>
      <c r="D88" s="224" t="s">
        <v>275</v>
      </c>
      <c r="E88" s="225" t="s">
        <v>3016</v>
      </c>
      <c r="F88" s="226" t="s">
        <v>3017</v>
      </c>
      <c r="G88" s="227" t="s">
        <v>314</v>
      </c>
      <c r="H88" s="228">
        <v>110.4</v>
      </c>
      <c r="I88" s="229"/>
      <c r="J88" s="230">
        <f>ROUND(I88*H88,2)</f>
        <v>0</v>
      </c>
      <c r="K88" s="226" t="s">
        <v>279</v>
      </c>
      <c r="L88" s="73"/>
      <c r="M88" s="231" t="s">
        <v>21</v>
      </c>
      <c r="N88" s="232" t="s">
        <v>47</v>
      </c>
      <c r="O88" s="48"/>
      <c r="P88" s="233">
        <f>O88*H88</f>
        <v>0</v>
      </c>
      <c r="Q88" s="233">
        <v>0</v>
      </c>
      <c r="R88" s="233">
        <f>Q88*H88</f>
        <v>0</v>
      </c>
      <c r="S88" s="233">
        <v>0</v>
      </c>
      <c r="T88" s="234">
        <f>S88*H88</f>
        <v>0</v>
      </c>
      <c r="AR88" s="24" t="s">
        <v>280</v>
      </c>
      <c r="AT88" s="24" t="s">
        <v>275</v>
      </c>
      <c r="AU88" s="24" t="s">
        <v>86</v>
      </c>
      <c r="AY88" s="24" t="s">
        <v>273</v>
      </c>
      <c r="BE88" s="235">
        <f>IF(N88="základní",J88,0)</f>
        <v>0</v>
      </c>
      <c r="BF88" s="235">
        <f>IF(N88="snížená",J88,0)</f>
        <v>0</v>
      </c>
      <c r="BG88" s="235">
        <f>IF(N88="zákl. přenesená",J88,0)</f>
        <v>0</v>
      </c>
      <c r="BH88" s="235">
        <f>IF(N88="sníž. přenesená",J88,0)</f>
        <v>0</v>
      </c>
      <c r="BI88" s="235">
        <f>IF(N88="nulová",J88,0)</f>
        <v>0</v>
      </c>
      <c r="BJ88" s="24" t="s">
        <v>84</v>
      </c>
      <c r="BK88" s="235">
        <f>ROUND(I88*H88,2)</f>
        <v>0</v>
      </c>
      <c r="BL88" s="24" t="s">
        <v>280</v>
      </c>
      <c r="BM88" s="24" t="s">
        <v>3018</v>
      </c>
    </row>
    <row r="89" spans="2:47" s="1" customFormat="1" ht="13.5">
      <c r="B89" s="47"/>
      <c r="C89" s="75"/>
      <c r="D89" s="236" t="s">
        <v>282</v>
      </c>
      <c r="E89" s="75"/>
      <c r="F89" s="237" t="s">
        <v>316</v>
      </c>
      <c r="G89" s="75"/>
      <c r="H89" s="75"/>
      <c r="I89" s="194"/>
      <c r="J89" s="75"/>
      <c r="K89" s="75"/>
      <c r="L89" s="73"/>
      <c r="M89" s="238"/>
      <c r="N89" s="48"/>
      <c r="O89" s="48"/>
      <c r="P89" s="48"/>
      <c r="Q89" s="48"/>
      <c r="R89" s="48"/>
      <c r="S89" s="48"/>
      <c r="T89" s="96"/>
      <c r="AT89" s="24" t="s">
        <v>282</v>
      </c>
      <c r="AU89" s="24" t="s">
        <v>86</v>
      </c>
    </row>
    <row r="90" spans="2:51" s="11" customFormat="1" ht="13.5">
      <c r="B90" s="239"/>
      <c r="C90" s="240"/>
      <c r="D90" s="236" t="s">
        <v>304</v>
      </c>
      <c r="E90" s="241" t="s">
        <v>21</v>
      </c>
      <c r="F90" s="242" t="s">
        <v>3019</v>
      </c>
      <c r="G90" s="240"/>
      <c r="H90" s="243">
        <v>44</v>
      </c>
      <c r="I90" s="244"/>
      <c r="J90" s="240"/>
      <c r="K90" s="240"/>
      <c r="L90" s="245"/>
      <c r="M90" s="246"/>
      <c r="N90" s="247"/>
      <c r="O90" s="247"/>
      <c r="P90" s="247"/>
      <c r="Q90" s="247"/>
      <c r="R90" s="247"/>
      <c r="S90" s="247"/>
      <c r="T90" s="248"/>
      <c r="AT90" s="249" t="s">
        <v>304</v>
      </c>
      <c r="AU90" s="249" t="s">
        <v>86</v>
      </c>
      <c r="AV90" s="11" t="s">
        <v>86</v>
      </c>
      <c r="AW90" s="11" t="s">
        <v>40</v>
      </c>
      <c r="AX90" s="11" t="s">
        <v>76</v>
      </c>
      <c r="AY90" s="249" t="s">
        <v>273</v>
      </c>
    </row>
    <row r="91" spans="2:51" s="11" customFormat="1" ht="13.5">
      <c r="B91" s="239"/>
      <c r="C91" s="240"/>
      <c r="D91" s="236" t="s">
        <v>304</v>
      </c>
      <c r="E91" s="241" t="s">
        <v>21</v>
      </c>
      <c r="F91" s="242" t="s">
        <v>3020</v>
      </c>
      <c r="G91" s="240"/>
      <c r="H91" s="243">
        <v>66.4</v>
      </c>
      <c r="I91" s="244"/>
      <c r="J91" s="240"/>
      <c r="K91" s="240"/>
      <c r="L91" s="245"/>
      <c r="M91" s="246"/>
      <c r="N91" s="247"/>
      <c r="O91" s="247"/>
      <c r="P91" s="247"/>
      <c r="Q91" s="247"/>
      <c r="R91" s="247"/>
      <c r="S91" s="247"/>
      <c r="T91" s="248"/>
      <c r="AT91" s="249" t="s">
        <v>304</v>
      </c>
      <c r="AU91" s="249" t="s">
        <v>86</v>
      </c>
      <c r="AV91" s="11" t="s">
        <v>86</v>
      </c>
      <c r="AW91" s="11" t="s">
        <v>40</v>
      </c>
      <c r="AX91" s="11" t="s">
        <v>76</v>
      </c>
      <c r="AY91" s="249" t="s">
        <v>273</v>
      </c>
    </row>
    <row r="92" spans="2:51" s="12" customFormat="1" ht="13.5">
      <c r="B92" s="250"/>
      <c r="C92" s="251"/>
      <c r="D92" s="236" t="s">
        <v>304</v>
      </c>
      <c r="E92" s="252" t="s">
        <v>21</v>
      </c>
      <c r="F92" s="253" t="s">
        <v>338</v>
      </c>
      <c r="G92" s="251"/>
      <c r="H92" s="254">
        <v>110.4</v>
      </c>
      <c r="I92" s="255"/>
      <c r="J92" s="251"/>
      <c r="K92" s="251"/>
      <c r="L92" s="256"/>
      <c r="M92" s="257"/>
      <c r="N92" s="258"/>
      <c r="O92" s="258"/>
      <c r="P92" s="258"/>
      <c r="Q92" s="258"/>
      <c r="R92" s="258"/>
      <c r="S92" s="258"/>
      <c r="T92" s="259"/>
      <c r="AT92" s="260" t="s">
        <v>304</v>
      </c>
      <c r="AU92" s="260" t="s">
        <v>86</v>
      </c>
      <c r="AV92" s="12" t="s">
        <v>280</v>
      </c>
      <c r="AW92" s="12" t="s">
        <v>40</v>
      </c>
      <c r="AX92" s="12" t="s">
        <v>84</v>
      </c>
      <c r="AY92" s="260" t="s">
        <v>273</v>
      </c>
    </row>
    <row r="93" spans="2:65" s="1" customFormat="1" ht="38.25" customHeight="1">
      <c r="B93" s="47"/>
      <c r="C93" s="224" t="s">
        <v>288</v>
      </c>
      <c r="D93" s="224" t="s">
        <v>275</v>
      </c>
      <c r="E93" s="225" t="s">
        <v>3021</v>
      </c>
      <c r="F93" s="226" t="s">
        <v>3022</v>
      </c>
      <c r="G93" s="227" t="s">
        <v>314</v>
      </c>
      <c r="H93" s="228">
        <v>126</v>
      </c>
      <c r="I93" s="229"/>
      <c r="J93" s="230">
        <f>ROUND(I93*H93,2)</f>
        <v>0</v>
      </c>
      <c r="K93" s="226" t="s">
        <v>279</v>
      </c>
      <c r="L93" s="73"/>
      <c r="M93" s="231" t="s">
        <v>21</v>
      </c>
      <c r="N93" s="232" t="s">
        <v>47</v>
      </c>
      <c r="O93" s="48"/>
      <c r="P93" s="233">
        <f>O93*H93</f>
        <v>0</v>
      </c>
      <c r="Q93" s="233">
        <v>0</v>
      </c>
      <c r="R93" s="233">
        <f>Q93*H93</f>
        <v>0</v>
      </c>
      <c r="S93" s="233">
        <v>0</v>
      </c>
      <c r="T93" s="234">
        <f>S93*H93</f>
        <v>0</v>
      </c>
      <c r="AR93" s="24" t="s">
        <v>280</v>
      </c>
      <c r="AT93" s="24" t="s">
        <v>275</v>
      </c>
      <c r="AU93" s="24" t="s">
        <v>86</v>
      </c>
      <c r="AY93" s="24" t="s">
        <v>273</v>
      </c>
      <c r="BE93" s="235">
        <f>IF(N93="základní",J93,0)</f>
        <v>0</v>
      </c>
      <c r="BF93" s="235">
        <f>IF(N93="snížená",J93,0)</f>
        <v>0</v>
      </c>
      <c r="BG93" s="235">
        <f>IF(N93="zákl. přenesená",J93,0)</f>
        <v>0</v>
      </c>
      <c r="BH93" s="235">
        <f>IF(N93="sníž. přenesená",J93,0)</f>
        <v>0</v>
      </c>
      <c r="BI93" s="235">
        <f>IF(N93="nulová",J93,0)</f>
        <v>0</v>
      </c>
      <c r="BJ93" s="24" t="s">
        <v>84</v>
      </c>
      <c r="BK93" s="235">
        <f>ROUND(I93*H93,2)</f>
        <v>0</v>
      </c>
      <c r="BL93" s="24" t="s">
        <v>280</v>
      </c>
      <c r="BM93" s="24" t="s">
        <v>3023</v>
      </c>
    </row>
    <row r="94" spans="2:47" s="1" customFormat="1" ht="13.5">
      <c r="B94" s="47"/>
      <c r="C94" s="75"/>
      <c r="D94" s="236" t="s">
        <v>282</v>
      </c>
      <c r="E94" s="75"/>
      <c r="F94" s="237" t="s">
        <v>3024</v>
      </c>
      <c r="G94" s="75"/>
      <c r="H94" s="75"/>
      <c r="I94" s="194"/>
      <c r="J94" s="75"/>
      <c r="K94" s="75"/>
      <c r="L94" s="73"/>
      <c r="M94" s="238"/>
      <c r="N94" s="48"/>
      <c r="O94" s="48"/>
      <c r="P94" s="48"/>
      <c r="Q94" s="48"/>
      <c r="R94" s="48"/>
      <c r="S94" s="48"/>
      <c r="T94" s="96"/>
      <c r="AT94" s="24" t="s">
        <v>282</v>
      </c>
      <c r="AU94" s="24" t="s">
        <v>86</v>
      </c>
    </row>
    <row r="95" spans="2:51" s="11" customFormat="1" ht="13.5">
      <c r="B95" s="239"/>
      <c r="C95" s="240"/>
      <c r="D95" s="236" t="s">
        <v>304</v>
      </c>
      <c r="E95" s="241" t="s">
        <v>21</v>
      </c>
      <c r="F95" s="242" t="s">
        <v>3025</v>
      </c>
      <c r="G95" s="240"/>
      <c r="H95" s="243">
        <v>49.5</v>
      </c>
      <c r="I95" s="244"/>
      <c r="J95" s="240"/>
      <c r="K95" s="240"/>
      <c r="L95" s="245"/>
      <c r="M95" s="246"/>
      <c r="N95" s="247"/>
      <c r="O95" s="247"/>
      <c r="P95" s="247"/>
      <c r="Q95" s="247"/>
      <c r="R95" s="247"/>
      <c r="S95" s="247"/>
      <c r="T95" s="248"/>
      <c r="AT95" s="249" t="s">
        <v>304</v>
      </c>
      <c r="AU95" s="249" t="s">
        <v>86</v>
      </c>
      <c r="AV95" s="11" t="s">
        <v>86</v>
      </c>
      <c r="AW95" s="11" t="s">
        <v>40</v>
      </c>
      <c r="AX95" s="11" t="s">
        <v>76</v>
      </c>
      <c r="AY95" s="249" t="s">
        <v>273</v>
      </c>
    </row>
    <row r="96" spans="2:51" s="11" customFormat="1" ht="13.5">
      <c r="B96" s="239"/>
      <c r="C96" s="240"/>
      <c r="D96" s="236" t="s">
        <v>304</v>
      </c>
      <c r="E96" s="241" t="s">
        <v>21</v>
      </c>
      <c r="F96" s="242" t="s">
        <v>3026</v>
      </c>
      <c r="G96" s="240"/>
      <c r="H96" s="243">
        <v>76.5</v>
      </c>
      <c r="I96" s="244"/>
      <c r="J96" s="240"/>
      <c r="K96" s="240"/>
      <c r="L96" s="245"/>
      <c r="M96" s="246"/>
      <c r="N96" s="247"/>
      <c r="O96" s="247"/>
      <c r="P96" s="247"/>
      <c r="Q96" s="247"/>
      <c r="R96" s="247"/>
      <c r="S96" s="247"/>
      <c r="T96" s="248"/>
      <c r="AT96" s="249" t="s">
        <v>304</v>
      </c>
      <c r="AU96" s="249" t="s">
        <v>86</v>
      </c>
      <c r="AV96" s="11" t="s">
        <v>86</v>
      </c>
      <c r="AW96" s="11" t="s">
        <v>40</v>
      </c>
      <c r="AX96" s="11" t="s">
        <v>76</v>
      </c>
      <c r="AY96" s="249" t="s">
        <v>273</v>
      </c>
    </row>
    <row r="97" spans="2:51" s="12" customFormat="1" ht="13.5">
      <c r="B97" s="250"/>
      <c r="C97" s="251"/>
      <c r="D97" s="236" t="s">
        <v>304</v>
      </c>
      <c r="E97" s="252" t="s">
        <v>21</v>
      </c>
      <c r="F97" s="253" t="s">
        <v>338</v>
      </c>
      <c r="G97" s="251"/>
      <c r="H97" s="254">
        <v>126</v>
      </c>
      <c r="I97" s="255"/>
      <c r="J97" s="251"/>
      <c r="K97" s="251"/>
      <c r="L97" s="256"/>
      <c r="M97" s="257"/>
      <c r="N97" s="258"/>
      <c r="O97" s="258"/>
      <c r="P97" s="258"/>
      <c r="Q97" s="258"/>
      <c r="R97" s="258"/>
      <c r="S97" s="258"/>
      <c r="T97" s="259"/>
      <c r="AT97" s="260" t="s">
        <v>304</v>
      </c>
      <c r="AU97" s="260" t="s">
        <v>86</v>
      </c>
      <c r="AV97" s="12" t="s">
        <v>280</v>
      </c>
      <c r="AW97" s="12" t="s">
        <v>40</v>
      </c>
      <c r="AX97" s="12" t="s">
        <v>84</v>
      </c>
      <c r="AY97" s="260" t="s">
        <v>273</v>
      </c>
    </row>
    <row r="98" spans="2:65" s="1" customFormat="1" ht="38.25" customHeight="1">
      <c r="B98" s="47"/>
      <c r="C98" s="224" t="s">
        <v>280</v>
      </c>
      <c r="D98" s="224" t="s">
        <v>275</v>
      </c>
      <c r="E98" s="225" t="s">
        <v>2227</v>
      </c>
      <c r="F98" s="226" t="s">
        <v>2228</v>
      </c>
      <c r="G98" s="227" t="s">
        <v>314</v>
      </c>
      <c r="H98" s="228">
        <v>126</v>
      </c>
      <c r="I98" s="229"/>
      <c r="J98" s="230">
        <f>ROUND(I98*H98,2)</f>
        <v>0</v>
      </c>
      <c r="K98" s="226" t="s">
        <v>279</v>
      </c>
      <c r="L98" s="73"/>
      <c r="M98" s="231" t="s">
        <v>21</v>
      </c>
      <c r="N98" s="232" t="s">
        <v>47</v>
      </c>
      <c r="O98" s="48"/>
      <c r="P98" s="233">
        <f>O98*H98</f>
        <v>0</v>
      </c>
      <c r="Q98" s="233">
        <v>0</v>
      </c>
      <c r="R98" s="233">
        <f>Q98*H98</f>
        <v>0</v>
      </c>
      <c r="S98" s="233">
        <v>0</v>
      </c>
      <c r="T98" s="234">
        <f>S98*H98</f>
        <v>0</v>
      </c>
      <c r="AR98" s="24" t="s">
        <v>280</v>
      </c>
      <c r="AT98" s="24" t="s">
        <v>275</v>
      </c>
      <c r="AU98" s="24" t="s">
        <v>86</v>
      </c>
      <c r="AY98" s="24" t="s">
        <v>273</v>
      </c>
      <c r="BE98" s="235">
        <f>IF(N98="základní",J98,0)</f>
        <v>0</v>
      </c>
      <c r="BF98" s="235">
        <f>IF(N98="snížená",J98,0)</f>
        <v>0</v>
      </c>
      <c r="BG98" s="235">
        <f>IF(N98="zákl. přenesená",J98,0)</f>
        <v>0</v>
      </c>
      <c r="BH98" s="235">
        <f>IF(N98="sníž. přenesená",J98,0)</f>
        <v>0</v>
      </c>
      <c r="BI98" s="235">
        <f>IF(N98="nulová",J98,0)</f>
        <v>0</v>
      </c>
      <c r="BJ98" s="24" t="s">
        <v>84</v>
      </c>
      <c r="BK98" s="235">
        <f>ROUND(I98*H98,2)</f>
        <v>0</v>
      </c>
      <c r="BL98" s="24" t="s">
        <v>280</v>
      </c>
      <c r="BM98" s="24" t="s">
        <v>3027</v>
      </c>
    </row>
    <row r="99" spans="2:47" s="1" customFormat="1" ht="13.5">
      <c r="B99" s="47"/>
      <c r="C99" s="75"/>
      <c r="D99" s="236" t="s">
        <v>282</v>
      </c>
      <c r="E99" s="75"/>
      <c r="F99" s="237" t="s">
        <v>2230</v>
      </c>
      <c r="G99" s="75"/>
      <c r="H99" s="75"/>
      <c r="I99" s="194"/>
      <c r="J99" s="75"/>
      <c r="K99" s="75"/>
      <c r="L99" s="73"/>
      <c r="M99" s="238"/>
      <c r="N99" s="48"/>
      <c r="O99" s="48"/>
      <c r="P99" s="48"/>
      <c r="Q99" s="48"/>
      <c r="R99" s="48"/>
      <c r="S99" s="48"/>
      <c r="T99" s="96"/>
      <c r="AT99" s="24" t="s">
        <v>282</v>
      </c>
      <c r="AU99" s="24" t="s">
        <v>86</v>
      </c>
    </row>
    <row r="100" spans="2:51" s="11" customFormat="1" ht="13.5">
      <c r="B100" s="239"/>
      <c r="C100" s="240"/>
      <c r="D100" s="236" t="s">
        <v>304</v>
      </c>
      <c r="E100" s="241" t="s">
        <v>21</v>
      </c>
      <c r="F100" s="242" t="s">
        <v>3028</v>
      </c>
      <c r="G100" s="240"/>
      <c r="H100" s="243">
        <v>126</v>
      </c>
      <c r="I100" s="244"/>
      <c r="J100" s="240"/>
      <c r="K100" s="240"/>
      <c r="L100" s="245"/>
      <c r="M100" s="246"/>
      <c r="N100" s="247"/>
      <c r="O100" s="247"/>
      <c r="P100" s="247"/>
      <c r="Q100" s="247"/>
      <c r="R100" s="247"/>
      <c r="S100" s="247"/>
      <c r="T100" s="248"/>
      <c r="AT100" s="249" t="s">
        <v>304</v>
      </c>
      <c r="AU100" s="249" t="s">
        <v>86</v>
      </c>
      <c r="AV100" s="11" t="s">
        <v>86</v>
      </c>
      <c r="AW100" s="11" t="s">
        <v>40</v>
      </c>
      <c r="AX100" s="11" t="s">
        <v>76</v>
      </c>
      <c r="AY100" s="249" t="s">
        <v>273</v>
      </c>
    </row>
    <row r="101" spans="2:51" s="12" customFormat="1" ht="13.5">
      <c r="B101" s="250"/>
      <c r="C101" s="251"/>
      <c r="D101" s="236" t="s">
        <v>304</v>
      </c>
      <c r="E101" s="252" t="s">
        <v>21</v>
      </c>
      <c r="F101" s="253" t="s">
        <v>338</v>
      </c>
      <c r="G101" s="251"/>
      <c r="H101" s="254">
        <v>126</v>
      </c>
      <c r="I101" s="255"/>
      <c r="J101" s="251"/>
      <c r="K101" s="251"/>
      <c r="L101" s="256"/>
      <c r="M101" s="257"/>
      <c r="N101" s="258"/>
      <c r="O101" s="258"/>
      <c r="P101" s="258"/>
      <c r="Q101" s="258"/>
      <c r="R101" s="258"/>
      <c r="S101" s="258"/>
      <c r="T101" s="259"/>
      <c r="AT101" s="260" t="s">
        <v>304</v>
      </c>
      <c r="AU101" s="260" t="s">
        <v>86</v>
      </c>
      <c r="AV101" s="12" t="s">
        <v>280</v>
      </c>
      <c r="AW101" s="12" t="s">
        <v>40</v>
      </c>
      <c r="AX101" s="12" t="s">
        <v>84</v>
      </c>
      <c r="AY101" s="260" t="s">
        <v>273</v>
      </c>
    </row>
    <row r="102" spans="2:65" s="1" customFormat="1" ht="38.25" customHeight="1">
      <c r="B102" s="47"/>
      <c r="C102" s="224" t="s">
        <v>298</v>
      </c>
      <c r="D102" s="224" t="s">
        <v>275</v>
      </c>
      <c r="E102" s="225" t="s">
        <v>3029</v>
      </c>
      <c r="F102" s="226" t="s">
        <v>3030</v>
      </c>
      <c r="G102" s="227" t="s">
        <v>314</v>
      </c>
      <c r="H102" s="228">
        <v>110.4</v>
      </c>
      <c r="I102" s="229"/>
      <c r="J102" s="230">
        <f>ROUND(I102*H102,2)</f>
        <v>0</v>
      </c>
      <c r="K102" s="226" t="s">
        <v>279</v>
      </c>
      <c r="L102" s="73"/>
      <c r="M102" s="231" t="s">
        <v>21</v>
      </c>
      <c r="N102" s="232" t="s">
        <v>47</v>
      </c>
      <c r="O102" s="48"/>
      <c r="P102" s="233">
        <f>O102*H102</f>
        <v>0</v>
      </c>
      <c r="Q102" s="233">
        <v>0</v>
      </c>
      <c r="R102" s="233">
        <f>Q102*H102</f>
        <v>0</v>
      </c>
      <c r="S102" s="233">
        <v>0</v>
      </c>
      <c r="T102" s="234">
        <f>S102*H102</f>
        <v>0</v>
      </c>
      <c r="AR102" s="24" t="s">
        <v>280</v>
      </c>
      <c r="AT102" s="24" t="s">
        <v>275</v>
      </c>
      <c r="AU102" s="24" t="s">
        <v>86</v>
      </c>
      <c r="AY102" s="24" t="s">
        <v>273</v>
      </c>
      <c r="BE102" s="235">
        <f>IF(N102="základní",J102,0)</f>
        <v>0</v>
      </c>
      <c r="BF102" s="235">
        <f>IF(N102="snížená",J102,0)</f>
        <v>0</v>
      </c>
      <c r="BG102" s="235">
        <f>IF(N102="zákl. přenesená",J102,0)</f>
        <v>0</v>
      </c>
      <c r="BH102" s="235">
        <f>IF(N102="sníž. přenesená",J102,0)</f>
        <v>0</v>
      </c>
      <c r="BI102" s="235">
        <f>IF(N102="nulová",J102,0)</f>
        <v>0</v>
      </c>
      <c r="BJ102" s="24" t="s">
        <v>84</v>
      </c>
      <c r="BK102" s="235">
        <f>ROUND(I102*H102,2)</f>
        <v>0</v>
      </c>
      <c r="BL102" s="24" t="s">
        <v>280</v>
      </c>
      <c r="BM102" s="24" t="s">
        <v>3031</v>
      </c>
    </row>
    <row r="103" spans="2:47" s="1" customFormat="1" ht="13.5">
      <c r="B103" s="47"/>
      <c r="C103" s="75"/>
      <c r="D103" s="236" t="s">
        <v>282</v>
      </c>
      <c r="E103" s="75"/>
      <c r="F103" s="237" t="s">
        <v>367</v>
      </c>
      <c r="G103" s="75"/>
      <c r="H103" s="75"/>
      <c r="I103" s="194"/>
      <c r="J103" s="75"/>
      <c r="K103" s="75"/>
      <c r="L103" s="73"/>
      <c r="M103" s="238"/>
      <c r="N103" s="48"/>
      <c r="O103" s="48"/>
      <c r="P103" s="48"/>
      <c r="Q103" s="48"/>
      <c r="R103" s="48"/>
      <c r="S103" s="48"/>
      <c r="T103" s="96"/>
      <c r="AT103" s="24" t="s">
        <v>282</v>
      </c>
      <c r="AU103" s="24" t="s">
        <v>86</v>
      </c>
    </row>
    <row r="104" spans="2:51" s="11" customFormat="1" ht="13.5">
      <c r="B104" s="239"/>
      <c r="C104" s="240"/>
      <c r="D104" s="236" t="s">
        <v>304</v>
      </c>
      <c r="E104" s="241" t="s">
        <v>21</v>
      </c>
      <c r="F104" s="242" t="s">
        <v>3032</v>
      </c>
      <c r="G104" s="240"/>
      <c r="H104" s="243">
        <v>110.4</v>
      </c>
      <c r="I104" s="244"/>
      <c r="J104" s="240"/>
      <c r="K104" s="240"/>
      <c r="L104" s="245"/>
      <c r="M104" s="246"/>
      <c r="N104" s="247"/>
      <c r="O104" s="247"/>
      <c r="P104" s="247"/>
      <c r="Q104" s="247"/>
      <c r="R104" s="247"/>
      <c r="S104" s="247"/>
      <c r="T104" s="248"/>
      <c r="AT104" s="249" t="s">
        <v>304</v>
      </c>
      <c r="AU104" s="249" t="s">
        <v>86</v>
      </c>
      <c r="AV104" s="11" t="s">
        <v>86</v>
      </c>
      <c r="AW104" s="11" t="s">
        <v>40</v>
      </c>
      <c r="AX104" s="11" t="s">
        <v>84</v>
      </c>
      <c r="AY104" s="249" t="s">
        <v>273</v>
      </c>
    </row>
    <row r="105" spans="2:65" s="1" customFormat="1" ht="38.25" customHeight="1">
      <c r="B105" s="47"/>
      <c r="C105" s="224" t="s">
        <v>192</v>
      </c>
      <c r="D105" s="224" t="s">
        <v>275</v>
      </c>
      <c r="E105" s="225" t="s">
        <v>3033</v>
      </c>
      <c r="F105" s="226" t="s">
        <v>3034</v>
      </c>
      <c r="G105" s="227" t="s">
        <v>314</v>
      </c>
      <c r="H105" s="228">
        <v>171.75</v>
      </c>
      <c r="I105" s="229"/>
      <c r="J105" s="230">
        <f>ROUND(I105*H105,2)</f>
        <v>0</v>
      </c>
      <c r="K105" s="226" t="s">
        <v>279</v>
      </c>
      <c r="L105" s="73"/>
      <c r="M105" s="231" t="s">
        <v>21</v>
      </c>
      <c r="N105" s="232" t="s">
        <v>47</v>
      </c>
      <c r="O105" s="48"/>
      <c r="P105" s="233">
        <f>O105*H105</f>
        <v>0</v>
      </c>
      <c r="Q105" s="233">
        <v>0</v>
      </c>
      <c r="R105" s="233">
        <f>Q105*H105</f>
        <v>0</v>
      </c>
      <c r="S105" s="233">
        <v>0</v>
      </c>
      <c r="T105" s="234">
        <f>S105*H105</f>
        <v>0</v>
      </c>
      <c r="AR105" s="24" t="s">
        <v>280</v>
      </c>
      <c r="AT105" s="24" t="s">
        <v>275</v>
      </c>
      <c r="AU105" s="24" t="s">
        <v>86</v>
      </c>
      <c r="AY105" s="24" t="s">
        <v>273</v>
      </c>
      <c r="BE105" s="235">
        <f>IF(N105="základní",J105,0)</f>
        <v>0</v>
      </c>
      <c r="BF105" s="235">
        <f>IF(N105="snížená",J105,0)</f>
        <v>0</v>
      </c>
      <c r="BG105" s="235">
        <f>IF(N105="zákl. přenesená",J105,0)</f>
        <v>0</v>
      </c>
      <c r="BH105" s="235">
        <f>IF(N105="sníž. přenesená",J105,0)</f>
        <v>0</v>
      </c>
      <c r="BI105" s="235">
        <f>IF(N105="nulová",J105,0)</f>
        <v>0</v>
      </c>
      <c r="BJ105" s="24" t="s">
        <v>84</v>
      </c>
      <c r="BK105" s="235">
        <f>ROUND(I105*H105,2)</f>
        <v>0</v>
      </c>
      <c r="BL105" s="24" t="s">
        <v>280</v>
      </c>
      <c r="BM105" s="24" t="s">
        <v>3035</v>
      </c>
    </row>
    <row r="106" spans="2:47" s="1" customFormat="1" ht="13.5">
      <c r="B106" s="47"/>
      <c r="C106" s="75"/>
      <c r="D106" s="236" t="s">
        <v>282</v>
      </c>
      <c r="E106" s="75"/>
      <c r="F106" s="237" t="s">
        <v>367</v>
      </c>
      <c r="G106" s="75"/>
      <c r="H106" s="75"/>
      <c r="I106" s="194"/>
      <c r="J106" s="75"/>
      <c r="K106" s="75"/>
      <c r="L106" s="73"/>
      <c r="M106" s="238"/>
      <c r="N106" s="48"/>
      <c r="O106" s="48"/>
      <c r="P106" s="48"/>
      <c r="Q106" s="48"/>
      <c r="R106" s="48"/>
      <c r="S106" s="48"/>
      <c r="T106" s="96"/>
      <c r="AT106" s="24" t="s">
        <v>282</v>
      </c>
      <c r="AU106" s="24" t="s">
        <v>86</v>
      </c>
    </row>
    <row r="107" spans="2:51" s="11" customFormat="1" ht="13.5">
      <c r="B107" s="239"/>
      <c r="C107" s="240"/>
      <c r="D107" s="236" t="s">
        <v>304</v>
      </c>
      <c r="E107" s="241" t="s">
        <v>21</v>
      </c>
      <c r="F107" s="242" t="s">
        <v>3036</v>
      </c>
      <c r="G107" s="240"/>
      <c r="H107" s="243">
        <v>45.75</v>
      </c>
      <c r="I107" s="244"/>
      <c r="J107" s="240"/>
      <c r="K107" s="240"/>
      <c r="L107" s="245"/>
      <c r="M107" s="246"/>
      <c r="N107" s="247"/>
      <c r="O107" s="247"/>
      <c r="P107" s="247"/>
      <c r="Q107" s="247"/>
      <c r="R107" s="247"/>
      <c r="S107" s="247"/>
      <c r="T107" s="248"/>
      <c r="AT107" s="249" t="s">
        <v>304</v>
      </c>
      <c r="AU107" s="249" t="s">
        <v>86</v>
      </c>
      <c r="AV107" s="11" t="s">
        <v>86</v>
      </c>
      <c r="AW107" s="11" t="s">
        <v>40</v>
      </c>
      <c r="AX107" s="11" t="s">
        <v>76</v>
      </c>
      <c r="AY107" s="249" t="s">
        <v>273</v>
      </c>
    </row>
    <row r="108" spans="2:51" s="11" customFormat="1" ht="13.5">
      <c r="B108" s="239"/>
      <c r="C108" s="240"/>
      <c r="D108" s="236" t="s">
        <v>304</v>
      </c>
      <c r="E108" s="241" t="s">
        <v>21</v>
      </c>
      <c r="F108" s="242" t="s">
        <v>3037</v>
      </c>
      <c r="G108" s="240"/>
      <c r="H108" s="243">
        <v>126</v>
      </c>
      <c r="I108" s="244"/>
      <c r="J108" s="240"/>
      <c r="K108" s="240"/>
      <c r="L108" s="245"/>
      <c r="M108" s="246"/>
      <c r="N108" s="247"/>
      <c r="O108" s="247"/>
      <c r="P108" s="247"/>
      <c r="Q108" s="247"/>
      <c r="R108" s="247"/>
      <c r="S108" s="247"/>
      <c r="T108" s="248"/>
      <c r="AT108" s="249" t="s">
        <v>304</v>
      </c>
      <c r="AU108" s="249" t="s">
        <v>86</v>
      </c>
      <c r="AV108" s="11" t="s">
        <v>86</v>
      </c>
      <c r="AW108" s="11" t="s">
        <v>40</v>
      </c>
      <c r="AX108" s="11" t="s">
        <v>76</v>
      </c>
      <c r="AY108" s="249" t="s">
        <v>273</v>
      </c>
    </row>
    <row r="109" spans="2:51" s="12" customFormat="1" ht="13.5">
      <c r="B109" s="250"/>
      <c r="C109" s="251"/>
      <c r="D109" s="236" t="s">
        <v>304</v>
      </c>
      <c r="E109" s="252" t="s">
        <v>21</v>
      </c>
      <c r="F109" s="253" t="s">
        <v>338</v>
      </c>
      <c r="G109" s="251"/>
      <c r="H109" s="254">
        <v>171.75</v>
      </c>
      <c r="I109" s="255"/>
      <c r="J109" s="251"/>
      <c r="K109" s="251"/>
      <c r="L109" s="256"/>
      <c r="M109" s="257"/>
      <c r="N109" s="258"/>
      <c r="O109" s="258"/>
      <c r="P109" s="258"/>
      <c r="Q109" s="258"/>
      <c r="R109" s="258"/>
      <c r="S109" s="258"/>
      <c r="T109" s="259"/>
      <c r="AT109" s="260" t="s">
        <v>304</v>
      </c>
      <c r="AU109" s="260" t="s">
        <v>86</v>
      </c>
      <c r="AV109" s="12" t="s">
        <v>280</v>
      </c>
      <c r="AW109" s="12" t="s">
        <v>40</v>
      </c>
      <c r="AX109" s="12" t="s">
        <v>84</v>
      </c>
      <c r="AY109" s="260" t="s">
        <v>273</v>
      </c>
    </row>
    <row r="110" spans="2:65" s="1" customFormat="1" ht="25.5" customHeight="1">
      <c r="B110" s="47"/>
      <c r="C110" s="224" t="s">
        <v>311</v>
      </c>
      <c r="D110" s="224" t="s">
        <v>275</v>
      </c>
      <c r="E110" s="225" t="s">
        <v>3038</v>
      </c>
      <c r="F110" s="226" t="s">
        <v>3039</v>
      </c>
      <c r="G110" s="227" t="s">
        <v>314</v>
      </c>
      <c r="H110" s="228">
        <v>64.65</v>
      </c>
      <c r="I110" s="229"/>
      <c r="J110" s="230">
        <f>ROUND(I110*H110,2)</f>
        <v>0</v>
      </c>
      <c r="K110" s="226" t="s">
        <v>279</v>
      </c>
      <c r="L110" s="73"/>
      <c r="M110" s="231" t="s">
        <v>21</v>
      </c>
      <c r="N110" s="232" t="s">
        <v>47</v>
      </c>
      <c r="O110" s="48"/>
      <c r="P110" s="233">
        <f>O110*H110</f>
        <v>0</v>
      </c>
      <c r="Q110" s="233">
        <v>0</v>
      </c>
      <c r="R110" s="233">
        <f>Q110*H110</f>
        <v>0</v>
      </c>
      <c r="S110" s="233">
        <v>0</v>
      </c>
      <c r="T110" s="234">
        <f>S110*H110</f>
        <v>0</v>
      </c>
      <c r="AR110" s="24" t="s">
        <v>280</v>
      </c>
      <c r="AT110" s="24" t="s">
        <v>275</v>
      </c>
      <c r="AU110" s="24" t="s">
        <v>86</v>
      </c>
      <c r="AY110" s="24" t="s">
        <v>273</v>
      </c>
      <c r="BE110" s="235">
        <f>IF(N110="základní",J110,0)</f>
        <v>0</v>
      </c>
      <c r="BF110" s="235">
        <f>IF(N110="snížená",J110,0)</f>
        <v>0</v>
      </c>
      <c r="BG110" s="235">
        <f>IF(N110="zákl. přenesená",J110,0)</f>
        <v>0</v>
      </c>
      <c r="BH110" s="235">
        <f>IF(N110="sníž. přenesená",J110,0)</f>
        <v>0</v>
      </c>
      <c r="BI110" s="235">
        <f>IF(N110="nulová",J110,0)</f>
        <v>0</v>
      </c>
      <c r="BJ110" s="24" t="s">
        <v>84</v>
      </c>
      <c r="BK110" s="235">
        <f>ROUND(I110*H110,2)</f>
        <v>0</v>
      </c>
      <c r="BL110" s="24" t="s">
        <v>280</v>
      </c>
      <c r="BM110" s="24" t="s">
        <v>3040</v>
      </c>
    </row>
    <row r="111" spans="2:47" s="1" customFormat="1" ht="13.5">
      <c r="B111" s="47"/>
      <c r="C111" s="75"/>
      <c r="D111" s="236" t="s">
        <v>282</v>
      </c>
      <c r="E111" s="75"/>
      <c r="F111" s="237" t="s">
        <v>377</v>
      </c>
      <c r="G111" s="75"/>
      <c r="H111" s="75"/>
      <c r="I111" s="194"/>
      <c r="J111" s="75"/>
      <c r="K111" s="75"/>
      <c r="L111" s="73"/>
      <c r="M111" s="238"/>
      <c r="N111" s="48"/>
      <c r="O111" s="48"/>
      <c r="P111" s="48"/>
      <c r="Q111" s="48"/>
      <c r="R111" s="48"/>
      <c r="S111" s="48"/>
      <c r="T111" s="96"/>
      <c r="AT111" s="24" t="s">
        <v>282</v>
      </c>
      <c r="AU111" s="24" t="s">
        <v>86</v>
      </c>
    </row>
    <row r="112" spans="2:51" s="11" customFormat="1" ht="13.5">
      <c r="B112" s="239"/>
      <c r="C112" s="240"/>
      <c r="D112" s="236" t="s">
        <v>304</v>
      </c>
      <c r="E112" s="241" t="s">
        <v>21</v>
      </c>
      <c r="F112" s="242" t="s">
        <v>3041</v>
      </c>
      <c r="G112" s="240"/>
      <c r="H112" s="243">
        <v>11</v>
      </c>
      <c r="I112" s="244"/>
      <c r="J112" s="240"/>
      <c r="K112" s="240"/>
      <c r="L112" s="245"/>
      <c r="M112" s="246"/>
      <c r="N112" s="247"/>
      <c r="O112" s="247"/>
      <c r="P112" s="247"/>
      <c r="Q112" s="247"/>
      <c r="R112" s="247"/>
      <c r="S112" s="247"/>
      <c r="T112" s="248"/>
      <c r="AT112" s="249" t="s">
        <v>304</v>
      </c>
      <c r="AU112" s="249" t="s">
        <v>86</v>
      </c>
      <c r="AV112" s="11" t="s">
        <v>86</v>
      </c>
      <c r="AW112" s="11" t="s">
        <v>40</v>
      </c>
      <c r="AX112" s="11" t="s">
        <v>76</v>
      </c>
      <c r="AY112" s="249" t="s">
        <v>273</v>
      </c>
    </row>
    <row r="113" spans="2:51" s="11" customFormat="1" ht="13.5">
      <c r="B113" s="239"/>
      <c r="C113" s="240"/>
      <c r="D113" s="236" t="s">
        <v>304</v>
      </c>
      <c r="E113" s="241" t="s">
        <v>21</v>
      </c>
      <c r="F113" s="242" t="s">
        <v>3042</v>
      </c>
      <c r="G113" s="240"/>
      <c r="H113" s="243">
        <v>15.4</v>
      </c>
      <c r="I113" s="244"/>
      <c r="J113" s="240"/>
      <c r="K113" s="240"/>
      <c r="L113" s="245"/>
      <c r="M113" s="246"/>
      <c r="N113" s="247"/>
      <c r="O113" s="247"/>
      <c r="P113" s="247"/>
      <c r="Q113" s="247"/>
      <c r="R113" s="247"/>
      <c r="S113" s="247"/>
      <c r="T113" s="248"/>
      <c r="AT113" s="249" t="s">
        <v>304</v>
      </c>
      <c r="AU113" s="249" t="s">
        <v>86</v>
      </c>
      <c r="AV113" s="11" t="s">
        <v>86</v>
      </c>
      <c r="AW113" s="11" t="s">
        <v>40</v>
      </c>
      <c r="AX113" s="11" t="s">
        <v>76</v>
      </c>
      <c r="AY113" s="249" t="s">
        <v>273</v>
      </c>
    </row>
    <row r="114" spans="2:51" s="14" customFormat="1" ht="13.5">
      <c r="B114" s="281"/>
      <c r="C114" s="282"/>
      <c r="D114" s="236" t="s">
        <v>304</v>
      </c>
      <c r="E114" s="283" t="s">
        <v>21</v>
      </c>
      <c r="F114" s="284" t="s">
        <v>3043</v>
      </c>
      <c r="G114" s="282"/>
      <c r="H114" s="285">
        <v>26.4</v>
      </c>
      <c r="I114" s="286"/>
      <c r="J114" s="282"/>
      <c r="K114" s="282"/>
      <c r="L114" s="287"/>
      <c r="M114" s="288"/>
      <c r="N114" s="289"/>
      <c r="O114" s="289"/>
      <c r="P114" s="289"/>
      <c r="Q114" s="289"/>
      <c r="R114" s="289"/>
      <c r="S114" s="289"/>
      <c r="T114" s="290"/>
      <c r="AT114" s="291" t="s">
        <v>304</v>
      </c>
      <c r="AU114" s="291" t="s">
        <v>86</v>
      </c>
      <c r="AV114" s="14" t="s">
        <v>288</v>
      </c>
      <c r="AW114" s="14" t="s">
        <v>40</v>
      </c>
      <c r="AX114" s="14" t="s">
        <v>76</v>
      </c>
      <c r="AY114" s="291" t="s">
        <v>273</v>
      </c>
    </row>
    <row r="115" spans="2:51" s="11" customFormat="1" ht="13.5">
      <c r="B115" s="239"/>
      <c r="C115" s="240"/>
      <c r="D115" s="236" t="s">
        <v>304</v>
      </c>
      <c r="E115" s="241" t="s">
        <v>21</v>
      </c>
      <c r="F115" s="242" t="s">
        <v>3044</v>
      </c>
      <c r="G115" s="240"/>
      <c r="H115" s="243">
        <v>38.25</v>
      </c>
      <c r="I115" s="244"/>
      <c r="J115" s="240"/>
      <c r="K115" s="240"/>
      <c r="L115" s="245"/>
      <c r="M115" s="246"/>
      <c r="N115" s="247"/>
      <c r="O115" s="247"/>
      <c r="P115" s="247"/>
      <c r="Q115" s="247"/>
      <c r="R115" s="247"/>
      <c r="S115" s="247"/>
      <c r="T115" s="248"/>
      <c r="AT115" s="249" t="s">
        <v>304</v>
      </c>
      <c r="AU115" s="249" t="s">
        <v>86</v>
      </c>
      <c r="AV115" s="11" t="s">
        <v>86</v>
      </c>
      <c r="AW115" s="11" t="s">
        <v>40</v>
      </c>
      <c r="AX115" s="11" t="s">
        <v>76</v>
      </c>
      <c r="AY115" s="249" t="s">
        <v>273</v>
      </c>
    </row>
    <row r="116" spans="2:51" s="12" customFormat="1" ht="13.5">
      <c r="B116" s="250"/>
      <c r="C116" s="251"/>
      <c r="D116" s="236" t="s">
        <v>304</v>
      </c>
      <c r="E116" s="252" t="s">
        <v>21</v>
      </c>
      <c r="F116" s="253" t="s">
        <v>338</v>
      </c>
      <c r="G116" s="251"/>
      <c r="H116" s="254">
        <v>64.65</v>
      </c>
      <c r="I116" s="255"/>
      <c r="J116" s="251"/>
      <c r="K116" s="251"/>
      <c r="L116" s="256"/>
      <c r="M116" s="257"/>
      <c r="N116" s="258"/>
      <c r="O116" s="258"/>
      <c r="P116" s="258"/>
      <c r="Q116" s="258"/>
      <c r="R116" s="258"/>
      <c r="S116" s="258"/>
      <c r="T116" s="259"/>
      <c r="AT116" s="260" t="s">
        <v>304</v>
      </c>
      <c r="AU116" s="260" t="s">
        <v>86</v>
      </c>
      <c r="AV116" s="12" t="s">
        <v>280</v>
      </c>
      <c r="AW116" s="12" t="s">
        <v>40</v>
      </c>
      <c r="AX116" s="12" t="s">
        <v>84</v>
      </c>
      <c r="AY116" s="260" t="s">
        <v>273</v>
      </c>
    </row>
    <row r="117" spans="2:65" s="1" customFormat="1" ht="16.5" customHeight="1">
      <c r="B117" s="47"/>
      <c r="C117" s="224" t="s">
        <v>318</v>
      </c>
      <c r="D117" s="224" t="s">
        <v>275</v>
      </c>
      <c r="E117" s="225" t="s">
        <v>383</v>
      </c>
      <c r="F117" s="226" t="s">
        <v>384</v>
      </c>
      <c r="G117" s="227" t="s">
        <v>314</v>
      </c>
      <c r="H117" s="228">
        <v>171.75</v>
      </c>
      <c r="I117" s="229"/>
      <c r="J117" s="230">
        <f>ROUND(I117*H117,2)</f>
        <v>0</v>
      </c>
      <c r="K117" s="226" t="s">
        <v>279</v>
      </c>
      <c r="L117" s="73"/>
      <c r="M117" s="231" t="s">
        <v>21</v>
      </c>
      <c r="N117" s="232" t="s">
        <v>47</v>
      </c>
      <c r="O117" s="48"/>
      <c r="P117" s="233">
        <f>O117*H117</f>
        <v>0</v>
      </c>
      <c r="Q117" s="233">
        <v>0</v>
      </c>
      <c r="R117" s="233">
        <f>Q117*H117</f>
        <v>0</v>
      </c>
      <c r="S117" s="233">
        <v>0</v>
      </c>
      <c r="T117" s="234">
        <f>S117*H117</f>
        <v>0</v>
      </c>
      <c r="AR117" s="24" t="s">
        <v>280</v>
      </c>
      <c r="AT117" s="24" t="s">
        <v>275</v>
      </c>
      <c r="AU117" s="24" t="s">
        <v>86</v>
      </c>
      <c r="AY117" s="24" t="s">
        <v>273</v>
      </c>
      <c r="BE117" s="235">
        <f>IF(N117="základní",J117,0)</f>
        <v>0</v>
      </c>
      <c r="BF117" s="235">
        <f>IF(N117="snížená",J117,0)</f>
        <v>0</v>
      </c>
      <c r="BG117" s="235">
        <f>IF(N117="zákl. přenesená",J117,0)</f>
        <v>0</v>
      </c>
      <c r="BH117" s="235">
        <f>IF(N117="sníž. přenesená",J117,0)</f>
        <v>0</v>
      </c>
      <c r="BI117" s="235">
        <f>IF(N117="nulová",J117,0)</f>
        <v>0</v>
      </c>
      <c r="BJ117" s="24" t="s">
        <v>84</v>
      </c>
      <c r="BK117" s="235">
        <f>ROUND(I117*H117,2)</f>
        <v>0</v>
      </c>
      <c r="BL117" s="24" t="s">
        <v>280</v>
      </c>
      <c r="BM117" s="24" t="s">
        <v>3045</v>
      </c>
    </row>
    <row r="118" spans="2:47" s="1" customFormat="1" ht="13.5">
      <c r="B118" s="47"/>
      <c r="C118" s="75"/>
      <c r="D118" s="236" t="s">
        <v>282</v>
      </c>
      <c r="E118" s="75"/>
      <c r="F118" s="237" t="s">
        <v>386</v>
      </c>
      <c r="G118" s="75"/>
      <c r="H118" s="75"/>
      <c r="I118" s="194"/>
      <c r="J118" s="75"/>
      <c r="K118" s="75"/>
      <c r="L118" s="73"/>
      <c r="M118" s="238"/>
      <c r="N118" s="48"/>
      <c r="O118" s="48"/>
      <c r="P118" s="48"/>
      <c r="Q118" s="48"/>
      <c r="R118" s="48"/>
      <c r="S118" s="48"/>
      <c r="T118" s="96"/>
      <c r="AT118" s="24" t="s">
        <v>282</v>
      </c>
      <c r="AU118" s="24" t="s">
        <v>86</v>
      </c>
    </row>
    <row r="119" spans="2:65" s="1" customFormat="1" ht="16.5" customHeight="1">
      <c r="B119" s="47"/>
      <c r="C119" s="224" t="s">
        <v>323</v>
      </c>
      <c r="D119" s="224" t="s">
        <v>275</v>
      </c>
      <c r="E119" s="225" t="s">
        <v>388</v>
      </c>
      <c r="F119" s="226" t="s">
        <v>389</v>
      </c>
      <c r="G119" s="227" t="s">
        <v>350</v>
      </c>
      <c r="H119" s="228">
        <v>309.15</v>
      </c>
      <c r="I119" s="229"/>
      <c r="J119" s="230">
        <f>ROUND(I119*H119,2)</f>
        <v>0</v>
      </c>
      <c r="K119" s="226" t="s">
        <v>279</v>
      </c>
      <c r="L119" s="73"/>
      <c r="M119" s="231" t="s">
        <v>21</v>
      </c>
      <c r="N119" s="232" t="s">
        <v>47</v>
      </c>
      <c r="O119" s="48"/>
      <c r="P119" s="233">
        <f>O119*H119</f>
        <v>0</v>
      </c>
      <c r="Q119" s="233">
        <v>0</v>
      </c>
      <c r="R119" s="233">
        <f>Q119*H119</f>
        <v>0</v>
      </c>
      <c r="S119" s="233">
        <v>0</v>
      </c>
      <c r="T119" s="234">
        <f>S119*H119</f>
        <v>0</v>
      </c>
      <c r="AR119" s="24" t="s">
        <v>280</v>
      </c>
      <c r="AT119" s="24" t="s">
        <v>275</v>
      </c>
      <c r="AU119" s="24" t="s">
        <v>86</v>
      </c>
      <c r="AY119" s="24" t="s">
        <v>273</v>
      </c>
      <c r="BE119" s="235">
        <f>IF(N119="základní",J119,0)</f>
        <v>0</v>
      </c>
      <c r="BF119" s="235">
        <f>IF(N119="snížená",J119,0)</f>
        <v>0</v>
      </c>
      <c r="BG119" s="235">
        <f>IF(N119="zákl. přenesená",J119,0)</f>
        <v>0</v>
      </c>
      <c r="BH119" s="235">
        <f>IF(N119="sníž. přenesená",J119,0)</f>
        <v>0</v>
      </c>
      <c r="BI119" s="235">
        <f>IF(N119="nulová",J119,0)</f>
        <v>0</v>
      </c>
      <c r="BJ119" s="24" t="s">
        <v>84</v>
      </c>
      <c r="BK119" s="235">
        <f>ROUND(I119*H119,2)</f>
        <v>0</v>
      </c>
      <c r="BL119" s="24" t="s">
        <v>280</v>
      </c>
      <c r="BM119" s="24" t="s">
        <v>3046</v>
      </c>
    </row>
    <row r="120" spans="2:47" s="1" customFormat="1" ht="13.5">
      <c r="B120" s="47"/>
      <c r="C120" s="75"/>
      <c r="D120" s="236" t="s">
        <v>282</v>
      </c>
      <c r="E120" s="75"/>
      <c r="F120" s="237" t="s">
        <v>386</v>
      </c>
      <c r="G120" s="75"/>
      <c r="H120" s="75"/>
      <c r="I120" s="194"/>
      <c r="J120" s="75"/>
      <c r="K120" s="75"/>
      <c r="L120" s="73"/>
      <c r="M120" s="238"/>
      <c r="N120" s="48"/>
      <c r="O120" s="48"/>
      <c r="P120" s="48"/>
      <c r="Q120" s="48"/>
      <c r="R120" s="48"/>
      <c r="S120" s="48"/>
      <c r="T120" s="96"/>
      <c r="AT120" s="24" t="s">
        <v>282</v>
      </c>
      <c r="AU120" s="24" t="s">
        <v>86</v>
      </c>
    </row>
    <row r="121" spans="2:51" s="11" customFormat="1" ht="13.5">
      <c r="B121" s="239"/>
      <c r="C121" s="240"/>
      <c r="D121" s="236" t="s">
        <v>304</v>
      </c>
      <c r="E121" s="240"/>
      <c r="F121" s="242" t="s">
        <v>3047</v>
      </c>
      <c r="G121" s="240"/>
      <c r="H121" s="243">
        <v>309.15</v>
      </c>
      <c r="I121" s="244"/>
      <c r="J121" s="240"/>
      <c r="K121" s="240"/>
      <c r="L121" s="245"/>
      <c r="M121" s="246"/>
      <c r="N121" s="247"/>
      <c r="O121" s="247"/>
      <c r="P121" s="247"/>
      <c r="Q121" s="247"/>
      <c r="R121" s="247"/>
      <c r="S121" s="247"/>
      <c r="T121" s="248"/>
      <c r="AT121" s="249" t="s">
        <v>304</v>
      </c>
      <c r="AU121" s="249" t="s">
        <v>86</v>
      </c>
      <c r="AV121" s="11" t="s">
        <v>86</v>
      </c>
      <c r="AW121" s="11" t="s">
        <v>6</v>
      </c>
      <c r="AX121" s="11" t="s">
        <v>84</v>
      </c>
      <c r="AY121" s="249" t="s">
        <v>273</v>
      </c>
    </row>
    <row r="122" spans="2:65" s="1" customFormat="1" ht="16.5" customHeight="1">
      <c r="B122" s="47"/>
      <c r="C122" s="224" t="s">
        <v>329</v>
      </c>
      <c r="D122" s="224" t="s">
        <v>275</v>
      </c>
      <c r="E122" s="225" t="s">
        <v>3048</v>
      </c>
      <c r="F122" s="226" t="s">
        <v>3049</v>
      </c>
      <c r="G122" s="227" t="s">
        <v>295</v>
      </c>
      <c r="H122" s="228">
        <v>420</v>
      </c>
      <c r="I122" s="229"/>
      <c r="J122" s="230">
        <f>ROUND(I122*H122,2)</f>
        <v>0</v>
      </c>
      <c r="K122" s="226" t="s">
        <v>279</v>
      </c>
      <c r="L122" s="73"/>
      <c r="M122" s="231" t="s">
        <v>21</v>
      </c>
      <c r="N122" s="232" t="s">
        <v>47</v>
      </c>
      <c r="O122" s="48"/>
      <c r="P122" s="233">
        <f>O122*H122</f>
        <v>0</v>
      </c>
      <c r="Q122" s="233">
        <v>0</v>
      </c>
      <c r="R122" s="233">
        <f>Q122*H122</f>
        <v>0</v>
      </c>
      <c r="S122" s="233">
        <v>0</v>
      </c>
      <c r="T122" s="234">
        <f>S122*H122</f>
        <v>0</v>
      </c>
      <c r="AR122" s="24" t="s">
        <v>280</v>
      </c>
      <c r="AT122" s="24" t="s">
        <v>275</v>
      </c>
      <c r="AU122" s="24" t="s">
        <v>86</v>
      </c>
      <c r="AY122" s="24" t="s">
        <v>273</v>
      </c>
      <c r="BE122" s="235">
        <f>IF(N122="základní",J122,0)</f>
        <v>0</v>
      </c>
      <c r="BF122" s="235">
        <f>IF(N122="snížená",J122,0)</f>
        <v>0</v>
      </c>
      <c r="BG122" s="235">
        <f>IF(N122="zákl. přenesená",J122,0)</f>
        <v>0</v>
      </c>
      <c r="BH122" s="235">
        <f>IF(N122="sníž. přenesená",J122,0)</f>
        <v>0</v>
      </c>
      <c r="BI122" s="235">
        <f>IF(N122="nulová",J122,0)</f>
        <v>0</v>
      </c>
      <c r="BJ122" s="24" t="s">
        <v>84</v>
      </c>
      <c r="BK122" s="235">
        <f>ROUND(I122*H122,2)</f>
        <v>0</v>
      </c>
      <c r="BL122" s="24" t="s">
        <v>280</v>
      </c>
      <c r="BM122" s="24" t="s">
        <v>3050</v>
      </c>
    </row>
    <row r="123" spans="2:47" s="1" customFormat="1" ht="13.5">
      <c r="B123" s="47"/>
      <c r="C123" s="75"/>
      <c r="D123" s="236" t="s">
        <v>282</v>
      </c>
      <c r="E123" s="75"/>
      <c r="F123" s="237" t="s">
        <v>3051</v>
      </c>
      <c r="G123" s="75"/>
      <c r="H123" s="75"/>
      <c r="I123" s="194"/>
      <c r="J123" s="75"/>
      <c r="K123" s="75"/>
      <c r="L123" s="73"/>
      <c r="M123" s="238"/>
      <c r="N123" s="48"/>
      <c r="O123" s="48"/>
      <c r="P123" s="48"/>
      <c r="Q123" s="48"/>
      <c r="R123" s="48"/>
      <c r="S123" s="48"/>
      <c r="T123" s="96"/>
      <c r="AT123" s="24" t="s">
        <v>282</v>
      </c>
      <c r="AU123" s="24" t="s">
        <v>86</v>
      </c>
    </row>
    <row r="124" spans="2:51" s="11" customFormat="1" ht="13.5">
      <c r="B124" s="239"/>
      <c r="C124" s="240"/>
      <c r="D124" s="236" t="s">
        <v>304</v>
      </c>
      <c r="E124" s="241" t="s">
        <v>21</v>
      </c>
      <c r="F124" s="242" t="s">
        <v>3052</v>
      </c>
      <c r="G124" s="240"/>
      <c r="H124" s="243">
        <v>165</v>
      </c>
      <c r="I124" s="244"/>
      <c r="J124" s="240"/>
      <c r="K124" s="240"/>
      <c r="L124" s="245"/>
      <c r="M124" s="246"/>
      <c r="N124" s="247"/>
      <c r="O124" s="247"/>
      <c r="P124" s="247"/>
      <c r="Q124" s="247"/>
      <c r="R124" s="247"/>
      <c r="S124" s="247"/>
      <c r="T124" s="248"/>
      <c r="AT124" s="249" t="s">
        <v>304</v>
      </c>
      <c r="AU124" s="249" t="s">
        <v>86</v>
      </c>
      <c r="AV124" s="11" t="s">
        <v>86</v>
      </c>
      <c r="AW124" s="11" t="s">
        <v>40</v>
      </c>
      <c r="AX124" s="11" t="s">
        <v>76</v>
      </c>
      <c r="AY124" s="249" t="s">
        <v>273</v>
      </c>
    </row>
    <row r="125" spans="2:51" s="11" customFormat="1" ht="13.5">
      <c r="B125" s="239"/>
      <c r="C125" s="240"/>
      <c r="D125" s="236" t="s">
        <v>304</v>
      </c>
      <c r="E125" s="241" t="s">
        <v>21</v>
      </c>
      <c r="F125" s="242" t="s">
        <v>3053</v>
      </c>
      <c r="G125" s="240"/>
      <c r="H125" s="243">
        <v>255</v>
      </c>
      <c r="I125" s="244"/>
      <c r="J125" s="240"/>
      <c r="K125" s="240"/>
      <c r="L125" s="245"/>
      <c r="M125" s="246"/>
      <c r="N125" s="247"/>
      <c r="O125" s="247"/>
      <c r="P125" s="247"/>
      <c r="Q125" s="247"/>
      <c r="R125" s="247"/>
      <c r="S125" s="247"/>
      <c r="T125" s="248"/>
      <c r="AT125" s="249" t="s">
        <v>304</v>
      </c>
      <c r="AU125" s="249" t="s">
        <v>86</v>
      </c>
      <c r="AV125" s="11" t="s">
        <v>86</v>
      </c>
      <c r="AW125" s="11" t="s">
        <v>40</v>
      </c>
      <c r="AX125" s="11" t="s">
        <v>76</v>
      </c>
      <c r="AY125" s="249" t="s">
        <v>273</v>
      </c>
    </row>
    <row r="126" spans="2:51" s="12" customFormat="1" ht="13.5">
      <c r="B126" s="250"/>
      <c r="C126" s="251"/>
      <c r="D126" s="236" t="s">
        <v>304</v>
      </c>
      <c r="E126" s="252" t="s">
        <v>21</v>
      </c>
      <c r="F126" s="253" t="s">
        <v>338</v>
      </c>
      <c r="G126" s="251"/>
      <c r="H126" s="254">
        <v>420</v>
      </c>
      <c r="I126" s="255"/>
      <c r="J126" s="251"/>
      <c r="K126" s="251"/>
      <c r="L126" s="256"/>
      <c r="M126" s="257"/>
      <c r="N126" s="258"/>
      <c r="O126" s="258"/>
      <c r="P126" s="258"/>
      <c r="Q126" s="258"/>
      <c r="R126" s="258"/>
      <c r="S126" s="258"/>
      <c r="T126" s="259"/>
      <c r="AT126" s="260" t="s">
        <v>304</v>
      </c>
      <c r="AU126" s="260" t="s">
        <v>86</v>
      </c>
      <c r="AV126" s="12" t="s">
        <v>280</v>
      </c>
      <c r="AW126" s="12" t="s">
        <v>40</v>
      </c>
      <c r="AX126" s="12" t="s">
        <v>84</v>
      </c>
      <c r="AY126" s="260" t="s">
        <v>273</v>
      </c>
    </row>
    <row r="127" spans="2:65" s="1" customFormat="1" ht="25.5" customHeight="1">
      <c r="B127" s="47"/>
      <c r="C127" s="224" t="s">
        <v>339</v>
      </c>
      <c r="D127" s="224" t="s">
        <v>275</v>
      </c>
      <c r="E127" s="225" t="s">
        <v>3054</v>
      </c>
      <c r="F127" s="226" t="s">
        <v>3055</v>
      </c>
      <c r="G127" s="227" t="s">
        <v>295</v>
      </c>
      <c r="H127" s="228">
        <v>387</v>
      </c>
      <c r="I127" s="229"/>
      <c r="J127" s="230">
        <f>ROUND(I127*H127,2)</f>
        <v>0</v>
      </c>
      <c r="K127" s="226" t="s">
        <v>279</v>
      </c>
      <c r="L127" s="73"/>
      <c r="M127" s="231" t="s">
        <v>21</v>
      </c>
      <c r="N127" s="232" t="s">
        <v>47</v>
      </c>
      <c r="O127" s="48"/>
      <c r="P127" s="233">
        <f>O127*H127</f>
        <v>0</v>
      </c>
      <c r="Q127" s="233">
        <v>0</v>
      </c>
      <c r="R127" s="233">
        <f>Q127*H127</f>
        <v>0</v>
      </c>
      <c r="S127" s="233">
        <v>0</v>
      </c>
      <c r="T127" s="234">
        <f>S127*H127</f>
        <v>0</v>
      </c>
      <c r="AR127" s="24" t="s">
        <v>280</v>
      </c>
      <c r="AT127" s="24" t="s">
        <v>275</v>
      </c>
      <c r="AU127" s="24" t="s">
        <v>86</v>
      </c>
      <c r="AY127" s="24" t="s">
        <v>273</v>
      </c>
      <c r="BE127" s="235">
        <f>IF(N127="základní",J127,0)</f>
        <v>0</v>
      </c>
      <c r="BF127" s="235">
        <f>IF(N127="snížená",J127,0)</f>
        <v>0</v>
      </c>
      <c r="BG127" s="235">
        <f>IF(N127="zákl. přenesená",J127,0)</f>
        <v>0</v>
      </c>
      <c r="BH127" s="235">
        <f>IF(N127="sníž. přenesená",J127,0)</f>
        <v>0</v>
      </c>
      <c r="BI127" s="235">
        <f>IF(N127="nulová",J127,0)</f>
        <v>0</v>
      </c>
      <c r="BJ127" s="24" t="s">
        <v>84</v>
      </c>
      <c r="BK127" s="235">
        <f>ROUND(I127*H127,2)</f>
        <v>0</v>
      </c>
      <c r="BL127" s="24" t="s">
        <v>280</v>
      </c>
      <c r="BM127" s="24" t="s">
        <v>3056</v>
      </c>
    </row>
    <row r="128" spans="2:47" s="1" customFormat="1" ht="13.5">
      <c r="B128" s="47"/>
      <c r="C128" s="75"/>
      <c r="D128" s="236" t="s">
        <v>282</v>
      </c>
      <c r="E128" s="75"/>
      <c r="F128" s="237" t="s">
        <v>406</v>
      </c>
      <c r="G128" s="75"/>
      <c r="H128" s="75"/>
      <c r="I128" s="194"/>
      <c r="J128" s="75"/>
      <c r="K128" s="75"/>
      <c r="L128" s="73"/>
      <c r="M128" s="238"/>
      <c r="N128" s="48"/>
      <c r="O128" s="48"/>
      <c r="P128" s="48"/>
      <c r="Q128" s="48"/>
      <c r="R128" s="48"/>
      <c r="S128" s="48"/>
      <c r="T128" s="96"/>
      <c r="AT128" s="24" t="s">
        <v>282</v>
      </c>
      <c r="AU128" s="24" t="s">
        <v>86</v>
      </c>
    </row>
    <row r="129" spans="2:51" s="11" customFormat="1" ht="13.5">
      <c r="B129" s="239"/>
      <c r="C129" s="240"/>
      <c r="D129" s="236" t="s">
        <v>304</v>
      </c>
      <c r="E129" s="241" t="s">
        <v>21</v>
      </c>
      <c r="F129" s="242" t="s">
        <v>3057</v>
      </c>
      <c r="G129" s="240"/>
      <c r="H129" s="243">
        <v>55</v>
      </c>
      <c r="I129" s="244"/>
      <c r="J129" s="240"/>
      <c r="K129" s="240"/>
      <c r="L129" s="245"/>
      <c r="M129" s="246"/>
      <c r="N129" s="247"/>
      <c r="O129" s="247"/>
      <c r="P129" s="247"/>
      <c r="Q129" s="247"/>
      <c r="R129" s="247"/>
      <c r="S129" s="247"/>
      <c r="T129" s="248"/>
      <c r="AT129" s="249" t="s">
        <v>304</v>
      </c>
      <c r="AU129" s="249" t="s">
        <v>86</v>
      </c>
      <c r="AV129" s="11" t="s">
        <v>86</v>
      </c>
      <c r="AW129" s="11" t="s">
        <v>40</v>
      </c>
      <c r="AX129" s="11" t="s">
        <v>76</v>
      </c>
      <c r="AY129" s="249" t="s">
        <v>273</v>
      </c>
    </row>
    <row r="130" spans="2:51" s="14" customFormat="1" ht="13.5">
      <c r="B130" s="281"/>
      <c r="C130" s="282"/>
      <c r="D130" s="236" t="s">
        <v>304</v>
      </c>
      <c r="E130" s="283" t="s">
        <v>21</v>
      </c>
      <c r="F130" s="284" t="s">
        <v>3058</v>
      </c>
      <c r="G130" s="282"/>
      <c r="H130" s="285">
        <v>55</v>
      </c>
      <c r="I130" s="286"/>
      <c r="J130" s="282"/>
      <c r="K130" s="282"/>
      <c r="L130" s="287"/>
      <c r="M130" s="288"/>
      <c r="N130" s="289"/>
      <c r="O130" s="289"/>
      <c r="P130" s="289"/>
      <c r="Q130" s="289"/>
      <c r="R130" s="289"/>
      <c r="S130" s="289"/>
      <c r="T130" s="290"/>
      <c r="AT130" s="291" t="s">
        <v>304</v>
      </c>
      <c r="AU130" s="291" t="s">
        <v>86</v>
      </c>
      <c r="AV130" s="14" t="s">
        <v>288</v>
      </c>
      <c r="AW130" s="14" t="s">
        <v>40</v>
      </c>
      <c r="AX130" s="14" t="s">
        <v>76</v>
      </c>
      <c r="AY130" s="291" t="s">
        <v>273</v>
      </c>
    </row>
    <row r="131" spans="2:51" s="11" customFormat="1" ht="13.5">
      <c r="B131" s="239"/>
      <c r="C131" s="240"/>
      <c r="D131" s="236" t="s">
        <v>304</v>
      </c>
      <c r="E131" s="241" t="s">
        <v>21</v>
      </c>
      <c r="F131" s="242" t="s">
        <v>3059</v>
      </c>
      <c r="G131" s="240"/>
      <c r="H131" s="243">
        <v>77</v>
      </c>
      <c r="I131" s="244"/>
      <c r="J131" s="240"/>
      <c r="K131" s="240"/>
      <c r="L131" s="245"/>
      <c r="M131" s="246"/>
      <c r="N131" s="247"/>
      <c r="O131" s="247"/>
      <c r="P131" s="247"/>
      <c r="Q131" s="247"/>
      <c r="R131" s="247"/>
      <c r="S131" s="247"/>
      <c r="T131" s="248"/>
      <c r="AT131" s="249" t="s">
        <v>304</v>
      </c>
      <c r="AU131" s="249" t="s">
        <v>86</v>
      </c>
      <c r="AV131" s="11" t="s">
        <v>86</v>
      </c>
      <c r="AW131" s="11" t="s">
        <v>40</v>
      </c>
      <c r="AX131" s="11" t="s">
        <v>76</v>
      </c>
      <c r="AY131" s="249" t="s">
        <v>273</v>
      </c>
    </row>
    <row r="132" spans="2:51" s="11" customFormat="1" ht="13.5">
      <c r="B132" s="239"/>
      <c r="C132" s="240"/>
      <c r="D132" s="236" t="s">
        <v>304</v>
      </c>
      <c r="E132" s="241" t="s">
        <v>21</v>
      </c>
      <c r="F132" s="242" t="s">
        <v>3060</v>
      </c>
      <c r="G132" s="240"/>
      <c r="H132" s="243">
        <v>255</v>
      </c>
      <c r="I132" s="244"/>
      <c r="J132" s="240"/>
      <c r="K132" s="240"/>
      <c r="L132" s="245"/>
      <c r="M132" s="246"/>
      <c r="N132" s="247"/>
      <c r="O132" s="247"/>
      <c r="P132" s="247"/>
      <c r="Q132" s="247"/>
      <c r="R132" s="247"/>
      <c r="S132" s="247"/>
      <c r="T132" s="248"/>
      <c r="AT132" s="249" t="s">
        <v>304</v>
      </c>
      <c r="AU132" s="249" t="s">
        <v>86</v>
      </c>
      <c r="AV132" s="11" t="s">
        <v>86</v>
      </c>
      <c r="AW132" s="11" t="s">
        <v>40</v>
      </c>
      <c r="AX132" s="11" t="s">
        <v>76</v>
      </c>
      <c r="AY132" s="249" t="s">
        <v>273</v>
      </c>
    </row>
    <row r="133" spans="2:51" s="14" customFormat="1" ht="13.5">
      <c r="B133" s="281"/>
      <c r="C133" s="282"/>
      <c r="D133" s="236" t="s">
        <v>304</v>
      </c>
      <c r="E133" s="283" t="s">
        <v>21</v>
      </c>
      <c r="F133" s="284" t="s">
        <v>3061</v>
      </c>
      <c r="G133" s="282"/>
      <c r="H133" s="285">
        <v>332</v>
      </c>
      <c r="I133" s="286"/>
      <c r="J133" s="282"/>
      <c r="K133" s="282"/>
      <c r="L133" s="287"/>
      <c r="M133" s="288"/>
      <c r="N133" s="289"/>
      <c r="O133" s="289"/>
      <c r="P133" s="289"/>
      <c r="Q133" s="289"/>
      <c r="R133" s="289"/>
      <c r="S133" s="289"/>
      <c r="T133" s="290"/>
      <c r="AT133" s="291" t="s">
        <v>304</v>
      </c>
      <c r="AU133" s="291" t="s">
        <v>86</v>
      </c>
      <c r="AV133" s="14" t="s">
        <v>288</v>
      </c>
      <c r="AW133" s="14" t="s">
        <v>40</v>
      </c>
      <c r="AX133" s="14" t="s">
        <v>76</v>
      </c>
      <c r="AY133" s="291" t="s">
        <v>273</v>
      </c>
    </row>
    <row r="134" spans="2:51" s="12" customFormat="1" ht="13.5">
      <c r="B134" s="250"/>
      <c r="C134" s="251"/>
      <c r="D134" s="236" t="s">
        <v>304</v>
      </c>
      <c r="E134" s="252" t="s">
        <v>21</v>
      </c>
      <c r="F134" s="253" t="s">
        <v>338</v>
      </c>
      <c r="G134" s="251"/>
      <c r="H134" s="254">
        <v>387</v>
      </c>
      <c r="I134" s="255"/>
      <c r="J134" s="251"/>
      <c r="K134" s="251"/>
      <c r="L134" s="256"/>
      <c r="M134" s="257"/>
      <c r="N134" s="258"/>
      <c r="O134" s="258"/>
      <c r="P134" s="258"/>
      <c r="Q134" s="258"/>
      <c r="R134" s="258"/>
      <c r="S134" s="258"/>
      <c r="T134" s="259"/>
      <c r="AT134" s="260" t="s">
        <v>304</v>
      </c>
      <c r="AU134" s="260" t="s">
        <v>86</v>
      </c>
      <c r="AV134" s="12" t="s">
        <v>280</v>
      </c>
      <c r="AW134" s="12" t="s">
        <v>40</v>
      </c>
      <c r="AX134" s="12" t="s">
        <v>84</v>
      </c>
      <c r="AY134" s="260" t="s">
        <v>273</v>
      </c>
    </row>
    <row r="135" spans="2:65" s="1" customFormat="1" ht="25.5" customHeight="1">
      <c r="B135" s="47"/>
      <c r="C135" s="224" t="s">
        <v>346</v>
      </c>
      <c r="D135" s="224" t="s">
        <v>275</v>
      </c>
      <c r="E135" s="225" t="s">
        <v>408</v>
      </c>
      <c r="F135" s="226" t="s">
        <v>409</v>
      </c>
      <c r="G135" s="227" t="s">
        <v>295</v>
      </c>
      <c r="H135" s="228">
        <v>387</v>
      </c>
      <c r="I135" s="229"/>
      <c r="J135" s="230">
        <f>ROUND(I135*H135,2)</f>
        <v>0</v>
      </c>
      <c r="K135" s="226" t="s">
        <v>279</v>
      </c>
      <c r="L135" s="73"/>
      <c r="M135" s="231" t="s">
        <v>21</v>
      </c>
      <c r="N135" s="232" t="s">
        <v>47</v>
      </c>
      <c r="O135" s="48"/>
      <c r="P135" s="233">
        <f>O135*H135</f>
        <v>0</v>
      </c>
      <c r="Q135" s="233">
        <v>0</v>
      </c>
      <c r="R135" s="233">
        <f>Q135*H135</f>
        <v>0</v>
      </c>
      <c r="S135" s="233">
        <v>0</v>
      </c>
      <c r="T135" s="234">
        <f>S135*H135</f>
        <v>0</v>
      </c>
      <c r="AR135" s="24" t="s">
        <v>280</v>
      </c>
      <c r="AT135" s="24" t="s">
        <v>275</v>
      </c>
      <c r="AU135" s="24" t="s">
        <v>86</v>
      </c>
      <c r="AY135" s="24" t="s">
        <v>273</v>
      </c>
      <c r="BE135" s="235">
        <f>IF(N135="základní",J135,0)</f>
        <v>0</v>
      </c>
      <c r="BF135" s="235">
        <f>IF(N135="snížená",J135,0)</f>
        <v>0</v>
      </c>
      <c r="BG135" s="235">
        <f>IF(N135="zákl. přenesená",J135,0)</f>
        <v>0</v>
      </c>
      <c r="BH135" s="235">
        <f>IF(N135="sníž. přenesená",J135,0)</f>
        <v>0</v>
      </c>
      <c r="BI135" s="235">
        <f>IF(N135="nulová",J135,0)</f>
        <v>0</v>
      </c>
      <c r="BJ135" s="24" t="s">
        <v>84</v>
      </c>
      <c r="BK135" s="235">
        <f>ROUND(I135*H135,2)</f>
        <v>0</v>
      </c>
      <c r="BL135" s="24" t="s">
        <v>280</v>
      </c>
      <c r="BM135" s="24" t="s">
        <v>3062</v>
      </c>
    </row>
    <row r="136" spans="2:47" s="1" customFormat="1" ht="13.5">
      <c r="B136" s="47"/>
      <c r="C136" s="75"/>
      <c r="D136" s="236" t="s">
        <v>282</v>
      </c>
      <c r="E136" s="75"/>
      <c r="F136" s="237" t="s">
        <v>411</v>
      </c>
      <c r="G136" s="75"/>
      <c r="H136" s="75"/>
      <c r="I136" s="194"/>
      <c r="J136" s="75"/>
      <c r="K136" s="75"/>
      <c r="L136" s="73"/>
      <c r="M136" s="238"/>
      <c r="N136" s="48"/>
      <c r="O136" s="48"/>
      <c r="P136" s="48"/>
      <c r="Q136" s="48"/>
      <c r="R136" s="48"/>
      <c r="S136" s="48"/>
      <c r="T136" s="96"/>
      <c r="AT136" s="24" t="s">
        <v>282</v>
      </c>
      <c r="AU136" s="24" t="s">
        <v>86</v>
      </c>
    </row>
    <row r="137" spans="2:65" s="1" customFormat="1" ht="16.5" customHeight="1">
      <c r="B137" s="47"/>
      <c r="C137" s="261" t="s">
        <v>355</v>
      </c>
      <c r="D137" s="261" t="s">
        <v>347</v>
      </c>
      <c r="E137" s="262" t="s">
        <v>413</v>
      </c>
      <c r="F137" s="263" t="s">
        <v>414</v>
      </c>
      <c r="G137" s="264" t="s">
        <v>415</v>
      </c>
      <c r="H137" s="265">
        <v>5.805</v>
      </c>
      <c r="I137" s="266"/>
      <c r="J137" s="267">
        <f>ROUND(I137*H137,2)</f>
        <v>0</v>
      </c>
      <c r="K137" s="263" t="s">
        <v>279</v>
      </c>
      <c r="L137" s="268"/>
      <c r="M137" s="269" t="s">
        <v>21</v>
      </c>
      <c r="N137" s="270" t="s">
        <v>47</v>
      </c>
      <c r="O137" s="48"/>
      <c r="P137" s="233">
        <f>O137*H137</f>
        <v>0</v>
      </c>
      <c r="Q137" s="233">
        <v>0.001</v>
      </c>
      <c r="R137" s="233">
        <f>Q137*H137</f>
        <v>0.005805</v>
      </c>
      <c r="S137" s="233">
        <v>0</v>
      </c>
      <c r="T137" s="234">
        <f>S137*H137</f>
        <v>0</v>
      </c>
      <c r="AR137" s="24" t="s">
        <v>318</v>
      </c>
      <c r="AT137" s="24" t="s">
        <v>347</v>
      </c>
      <c r="AU137" s="24" t="s">
        <v>86</v>
      </c>
      <c r="AY137" s="24" t="s">
        <v>273</v>
      </c>
      <c r="BE137" s="235">
        <f>IF(N137="základní",J137,0)</f>
        <v>0</v>
      </c>
      <c r="BF137" s="235">
        <f>IF(N137="snížená",J137,0)</f>
        <v>0</v>
      </c>
      <c r="BG137" s="235">
        <f>IF(N137="zákl. přenesená",J137,0)</f>
        <v>0</v>
      </c>
      <c r="BH137" s="235">
        <f>IF(N137="sníž. přenesená",J137,0)</f>
        <v>0</v>
      </c>
      <c r="BI137" s="235">
        <f>IF(N137="nulová",J137,0)</f>
        <v>0</v>
      </c>
      <c r="BJ137" s="24" t="s">
        <v>84</v>
      </c>
      <c r="BK137" s="235">
        <f>ROUND(I137*H137,2)</f>
        <v>0</v>
      </c>
      <c r="BL137" s="24" t="s">
        <v>280</v>
      </c>
      <c r="BM137" s="24" t="s">
        <v>3063</v>
      </c>
    </row>
    <row r="138" spans="2:51" s="11" customFormat="1" ht="13.5">
      <c r="B138" s="239"/>
      <c r="C138" s="240"/>
      <c r="D138" s="236" t="s">
        <v>304</v>
      </c>
      <c r="E138" s="240"/>
      <c r="F138" s="242" t="s">
        <v>3064</v>
      </c>
      <c r="G138" s="240"/>
      <c r="H138" s="243">
        <v>5.805</v>
      </c>
      <c r="I138" s="244"/>
      <c r="J138" s="240"/>
      <c r="K138" s="240"/>
      <c r="L138" s="245"/>
      <c r="M138" s="246"/>
      <c r="N138" s="247"/>
      <c r="O138" s="247"/>
      <c r="P138" s="247"/>
      <c r="Q138" s="247"/>
      <c r="R138" s="247"/>
      <c r="S138" s="247"/>
      <c r="T138" s="248"/>
      <c r="AT138" s="249" t="s">
        <v>304</v>
      </c>
      <c r="AU138" s="249" t="s">
        <v>86</v>
      </c>
      <c r="AV138" s="11" t="s">
        <v>86</v>
      </c>
      <c r="AW138" s="11" t="s">
        <v>6</v>
      </c>
      <c r="AX138" s="11" t="s">
        <v>84</v>
      </c>
      <c r="AY138" s="249" t="s">
        <v>273</v>
      </c>
    </row>
    <row r="139" spans="2:63" s="10" customFormat="1" ht="29.85" customHeight="1">
      <c r="B139" s="208"/>
      <c r="C139" s="209"/>
      <c r="D139" s="210" t="s">
        <v>75</v>
      </c>
      <c r="E139" s="222" t="s">
        <v>298</v>
      </c>
      <c r="F139" s="222" t="s">
        <v>749</v>
      </c>
      <c r="G139" s="209"/>
      <c r="H139" s="209"/>
      <c r="I139" s="212"/>
      <c r="J139" s="223">
        <f>BK139</f>
        <v>0</v>
      </c>
      <c r="K139" s="209"/>
      <c r="L139" s="214"/>
      <c r="M139" s="215"/>
      <c r="N139" s="216"/>
      <c r="O139" s="216"/>
      <c r="P139" s="217">
        <f>SUM(P140:P156)</f>
        <v>0</v>
      </c>
      <c r="Q139" s="216"/>
      <c r="R139" s="217">
        <f>SUM(R140:R156)</f>
        <v>185.73777</v>
      </c>
      <c r="S139" s="216"/>
      <c r="T139" s="218">
        <f>SUM(T140:T156)</f>
        <v>0</v>
      </c>
      <c r="AR139" s="219" t="s">
        <v>84</v>
      </c>
      <c r="AT139" s="220" t="s">
        <v>75</v>
      </c>
      <c r="AU139" s="220" t="s">
        <v>84</v>
      </c>
      <c r="AY139" s="219" t="s">
        <v>273</v>
      </c>
      <c r="BK139" s="221">
        <f>SUM(BK140:BK156)</f>
        <v>0</v>
      </c>
    </row>
    <row r="140" spans="2:65" s="1" customFormat="1" ht="25.5" customHeight="1">
      <c r="B140" s="47"/>
      <c r="C140" s="224" t="s">
        <v>360</v>
      </c>
      <c r="D140" s="224" t="s">
        <v>275</v>
      </c>
      <c r="E140" s="225" t="s">
        <v>3065</v>
      </c>
      <c r="F140" s="226" t="s">
        <v>3066</v>
      </c>
      <c r="G140" s="227" t="s">
        <v>295</v>
      </c>
      <c r="H140" s="228">
        <v>420</v>
      </c>
      <c r="I140" s="229"/>
      <c r="J140" s="230">
        <f>ROUND(I140*H140,2)</f>
        <v>0</v>
      </c>
      <c r="K140" s="226" t="s">
        <v>279</v>
      </c>
      <c r="L140" s="73"/>
      <c r="M140" s="231" t="s">
        <v>21</v>
      </c>
      <c r="N140" s="232" t="s">
        <v>47</v>
      </c>
      <c r="O140" s="48"/>
      <c r="P140" s="233">
        <f>O140*H140</f>
        <v>0</v>
      </c>
      <c r="Q140" s="233">
        <v>0</v>
      </c>
      <c r="R140" s="233">
        <f>Q140*H140</f>
        <v>0</v>
      </c>
      <c r="S140" s="233">
        <v>0</v>
      </c>
      <c r="T140" s="234">
        <f>S140*H140</f>
        <v>0</v>
      </c>
      <c r="AR140" s="24" t="s">
        <v>280</v>
      </c>
      <c r="AT140" s="24" t="s">
        <v>275</v>
      </c>
      <c r="AU140" s="24" t="s">
        <v>86</v>
      </c>
      <c r="AY140" s="24" t="s">
        <v>273</v>
      </c>
      <c r="BE140" s="235">
        <f>IF(N140="základní",J140,0)</f>
        <v>0</v>
      </c>
      <c r="BF140" s="235">
        <f>IF(N140="snížená",J140,0)</f>
        <v>0</v>
      </c>
      <c r="BG140" s="235">
        <f>IF(N140="zákl. přenesená",J140,0)</f>
        <v>0</v>
      </c>
      <c r="BH140" s="235">
        <f>IF(N140="sníž. přenesená",J140,0)</f>
        <v>0</v>
      </c>
      <c r="BI140" s="235">
        <f>IF(N140="nulová",J140,0)</f>
        <v>0</v>
      </c>
      <c r="BJ140" s="24" t="s">
        <v>84</v>
      </c>
      <c r="BK140" s="235">
        <f>ROUND(I140*H140,2)</f>
        <v>0</v>
      </c>
      <c r="BL140" s="24" t="s">
        <v>280</v>
      </c>
      <c r="BM140" s="24" t="s">
        <v>3067</v>
      </c>
    </row>
    <row r="141" spans="2:51" s="11" customFormat="1" ht="13.5">
      <c r="B141" s="239"/>
      <c r="C141" s="240"/>
      <c r="D141" s="236" t="s">
        <v>304</v>
      </c>
      <c r="E141" s="241" t="s">
        <v>21</v>
      </c>
      <c r="F141" s="242" t="s">
        <v>3052</v>
      </c>
      <c r="G141" s="240"/>
      <c r="H141" s="243">
        <v>165</v>
      </c>
      <c r="I141" s="244"/>
      <c r="J141" s="240"/>
      <c r="K141" s="240"/>
      <c r="L141" s="245"/>
      <c r="M141" s="246"/>
      <c r="N141" s="247"/>
      <c r="O141" s="247"/>
      <c r="P141" s="247"/>
      <c r="Q141" s="247"/>
      <c r="R141" s="247"/>
      <c r="S141" s="247"/>
      <c r="T141" s="248"/>
      <c r="AT141" s="249" t="s">
        <v>304</v>
      </c>
      <c r="AU141" s="249" t="s">
        <v>86</v>
      </c>
      <c r="AV141" s="11" t="s">
        <v>86</v>
      </c>
      <c r="AW141" s="11" t="s">
        <v>40</v>
      </c>
      <c r="AX141" s="11" t="s">
        <v>76</v>
      </c>
      <c r="AY141" s="249" t="s">
        <v>273</v>
      </c>
    </row>
    <row r="142" spans="2:51" s="11" customFormat="1" ht="13.5">
      <c r="B142" s="239"/>
      <c r="C142" s="240"/>
      <c r="D142" s="236" t="s">
        <v>304</v>
      </c>
      <c r="E142" s="241" t="s">
        <v>21</v>
      </c>
      <c r="F142" s="242" t="s">
        <v>3068</v>
      </c>
      <c r="G142" s="240"/>
      <c r="H142" s="243">
        <v>255</v>
      </c>
      <c r="I142" s="244"/>
      <c r="J142" s="240"/>
      <c r="K142" s="240"/>
      <c r="L142" s="245"/>
      <c r="M142" s="246"/>
      <c r="N142" s="247"/>
      <c r="O142" s="247"/>
      <c r="P142" s="247"/>
      <c r="Q142" s="247"/>
      <c r="R142" s="247"/>
      <c r="S142" s="247"/>
      <c r="T142" s="248"/>
      <c r="AT142" s="249" t="s">
        <v>304</v>
      </c>
      <c r="AU142" s="249" t="s">
        <v>86</v>
      </c>
      <c r="AV142" s="11" t="s">
        <v>86</v>
      </c>
      <c r="AW142" s="11" t="s">
        <v>40</v>
      </c>
      <c r="AX142" s="11" t="s">
        <v>76</v>
      </c>
      <c r="AY142" s="249" t="s">
        <v>273</v>
      </c>
    </row>
    <row r="143" spans="2:51" s="12" customFormat="1" ht="13.5">
      <c r="B143" s="250"/>
      <c r="C143" s="251"/>
      <c r="D143" s="236" t="s">
        <v>304</v>
      </c>
      <c r="E143" s="252" t="s">
        <v>21</v>
      </c>
      <c r="F143" s="253" t="s">
        <v>338</v>
      </c>
      <c r="G143" s="251"/>
      <c r="H143" s="254">
        <v>420</v>
      </c>
      <c r="I143" s="255"/>
      <c r="J143" s="251"/>
      <c r="K143" s="251"/>
      <c r="L143" s="256"/>
      <c r="M143" s="257"/>
      <c r="N143" s="258"/>
      <c r="O143" s="258"/>
      <c r="P143" s="258"/>
      <c r="Q143" s="258"/>
      <c r="R143" s="258"/>
      <c r="S143" s="258"/>
      <c r="T143" s="259"/>
      <c r="AT143" s="260" t="s">
        <v>304</v>
      </c>
      <c r="AU143" s="260" t="s">
        <v>86</v>
      </c>
      <c r="AV143" s="12" t="s">
        <v>280</v>
      </c>
      <c r="AW143" s="12" t="s">
        <v>40</v>
      </c>
      <c r="AX143" s="12" t="s">
        <v>84</v>
      </c>
      <c r="AY143" s="260" t="s">
        <v>273</v>
      </c>
    </row>
    <row r="144" spans="2:65" s="1" customFormat="1" ht="25.5" customHeight="1">
      <c r="B144" s="47"/>
      <c r="C144" s="224" t="s">
        <v>10</v>
      </c>
      <c r="D144" s="224" t="s">
        <v>275</v>
      </c>
      <c r="E144" s="225" t="s">
        <v>762</v>
      </c>
      <c r="F144" s="226" t="s">
        <v>763</v>
      </c>
      <c r="G144" s="227" t="s">
        <v>295</v>
      </c>
      <c r="H144" s="228">
        <v>420</v>
      </c>
      <c r="I144" s="229"/>
      <c r="J144" s="230">
        <f>ROUND(I144*H144,2)</f>
        <v>0</v>
      </c>
      <c r="K144" s="226" t="s">
        <v>279</v>
      </c>
      <c r="L144" s="73"/>
      <c r="M144" s="231" t="s">
        <v>21</v>
      </c>
      <c r="N144" s="232" t="s">
        <v>47</v>
      </c>
      <c r="O144" s="48"/>
      <c r="P144" s="233">
        <f>O144*H144</f>
        <v>0</v>
      </c>
      <c r="Q144" s="233">
        <v>0.0835</v>
      </c>
      <c r="R144" s="233">
        <f>Q144*H144</f>
        <v>35.07</v>
      </c>
      <c r="S144" s="233">
        <v>0</v>
      </c>
      <c r="T144" s="234">
        <f>S144*H144</f>
        <v>0</v>
      </c>
      <c r="AR144" s="24" t="s">
        <v>280</v>
      </c>
      <c r="AT144" s="24" t="s">
        <v>275</v>
      </c>
      <c r="AU144" s="24" t="s">
        <v>86</v>
      </c>
      <c r="AY144" s="24" t="s">
        <v>273</v>
      </c>
      <c r="BE144" s="235">
        <f>IF(N144="základní",J144,0)</f>
        <v>0</v>
      </c>
      <c r="BF144" s="235">
        <f>IF(N144="snížená",J144,0)</f>
        <v>0</v>
      </c>
      <c r="BG144" s="235">
        <f>IF(N144="zákl. přenesená",J144,0)</f>
        <v>0</v>
      </c>
      <c r="BH144" s="235">
        <f>IF(N144="sníž. přenesená",J144,0)</f>
        <v>0</v>
      </c>
      <c r="BI144" s="235">
        <f>IF(N144="nulová",J144,0)</f>
        <v>0</v>
      </c>
      <c r="BJ144" s="24" t="s">
        <v>84</v>
      </c>
      <c r="BK144" s="235">
        <f>ROUND(I144*H144,2)</f>
        <v>0</v>
      </c>
      <c r="BL144" s="24" t="s">
        <v>280</v>
      </c>
      <c r="BM144" s="24" t="s">
        <v>3069</v>
      </c>
    </row>
    <row r="145" spans="2:47" s="1" customFormat="1" ht="13.5">
      <c r="B145" s="47"/>
      <c r="C145" s="75"/>
      <c r="D145" s="236" t="s">
        <v>282</v>
      </c>
      <c r="E145" s="75"/>
      <c r="F145" s="237" t="s">
        <v>765</v>
      </c>
      <c r="G145" s="75"/>
      <c r="H145" s="75"/>
      <c r="I145" s="194"/>
      <c r="J145" s="75"/>
      <c r="K145" s="75"/>
      <c r="L145" s="73"/>
      <c r="M145" s="238"/>
      <c r="N145" s="48"/>
      <c r="O145" s="48"/>
      <c r="P145" s="48"/>
      <c r="Q145" s="48"/>
      <c r="R145" s="48"/>
      <c r="S145" s="48"/>
      <c r="T145" s="96"/>
      <c r="AT145" s="24" t="s">
        <v>282</v>
      </c>
      <c r="AU145" s="24" t="s">
        <v>86</v>
      </c>
    </row>
    <row r="146" spans="2:65" s="1" customFormat="1" ht="16.5" customHeight="1">
      <c r="B146" s="47"/>
      <c r="C146" s="261" t="s">
        <v>369</v>
      </c>
      <c r="D146" s="261" t="s">
        <v>347</v>
      </c>
      <c r="E146" s="262" t="s">
        <v>3070</v>
      </c>
      <c r="F146" s="263" t="s">
        <v>3071</v>
      </c>
      <c r="G146" s="264" t="s">
        <v>278</v>
      </c>
      <c r="H146" s="265">
        <v>27.775</v>
      </c>
      <c r="I146" s="266"/>
      <c r="J146" s="267">
        <f>ROUND(I146*H146,2)</f>
        <v>0</v>
      </c>
      <c r="K146" s="263" t="s">
        <v>279</v>
      </c>
      <c r="L146" s="268"/>
      <c r="M146" s="269" t="s">
        <v>21</v>
      </c>
      <c r="N146" s="270" t="s">
        <v>47</v>
      </c>
      <c r="O146" s="48"/>
      <c r="P146" s="233">
        <f>O146*H146</f>
        <v>0</v>
      </c>
      <c r="Q146" s="233">
        <v>2.115</v>
      </c>
      <c r="R146" s="233">
        <f>Q146*H146</f>
        <v>58.744125000000004</v>
      </c>
      <c r="S146" s="233">
        <v>0</v>
      </c>
      <c r="T146" s="234">
        <f>S146*H146</f>
        <v>0</v>
      </c>
      <c r="AR146" s="24" t="s">
        <v>318</v>
      </c>
      <c r="AT146" s="24" t="s">
        <v>347</v>
      </c>
      <c r="AU146" s="24" t="s">
        <v>86</v>
      </c>
      <c r="AY146" s="24" t="s">
        <v>273</v>
      </c>
      <c r="BE146" s="235">
        <f>IF(N146="základní",J146,0)</f>
        <v>0</v>
      </c>
      <c r="BF146" s="235">
        <f>IF(N146="snížená",J146,0)</f>
        <v>0</v>
      </c>
      <c r="BG146" s="235">
        <f>IF(N146="zákl. přenesená",J146,0)</f>
        <v>0</v>
      </c>
      <c r="BH146" s="235">
        <f>IF(N146="sníž. přenesená",J146,0)</f>
        <v>0</v>
      </c>
      <c r="BI146" s="235">
        <f>IF(N146="nulová",J146,0)</f>
        <v>0</v>
      </c>
      <c r="BJ146" s="24" t="s">
        <v>84</v>
      </c>
      <c r="BK146" s="235">
        <f>ROUND(I146*H146,2)</f>
        <v>0</v>
      </c>
      <c r="BL146" s="24" t="s">
        <v>280</v>
      </c>
      <c r="BM146" s="24" t="s">
        <v>3072</v>
      </c>
    </row>
    <row r="147" spans="2:51" s="11" customFormat="1" ht="13.5">
      <c r="B147" s="239"/>
      <c r="C147" s="240"/>
      <c r="D147" s="236" t="s">
        <v>304</v>
      </c>
      <c r="E147" s="241" t="s">
        <v>21</v>
      </c>
      <c r="F147" s="242" t="s">
        <v>3073</v>
      </c>
      <c r="G147" s="240"/>
      <c r="H147" s="243">
        <v>27.5</v>
      </c>
      <c r="I147" s="244"/>
      <c r="J147" s="240"/>
      <c r="K147" s="240"/>
      <c r="L147" s="245"/>
      <c r="M147" s="246"/>
      <c r="N147" s="247"/>
      <c r="O147" s="247"/>
      <c r="P147" s="247"/>
      <c r="Q147" s="247"/>
      <c r="R147" s="247"/>
      <c r="S147" s="247"/>
      <c r="T147" s="248"/>
      <c r="AT147" s="249" t="s">
        <v>304</v>
      </c>
      <c r="AU147" s="249" t="s">
        <v>86</v>
      </c>
      <c r="AV147" s="11" t="s">
        <v>86</v>
      </c>
      <c r="AW147" s="11" t="s">
        <v>40</v>
      </c>
      <c r="AX147" s="11" t="s">
        <v>84</v>
      </c>
      <c r="AY147" s="249" t="s">
        <v>273</v>
      </c>
    </row>
    <row r="148" spans="2:51" s="11" customFormat="1" ht="13.5">
      <c r="B148" s="239"/>
      <c r="C148" s="240"/>
      <c r="D148" s="236" t="s">
        <v>304</v>
      </c>
      <c r="E148" s="240"/>
      <c r="F148" s="242" t="s">
        <v>3074</v>
      </c>
      <c r="G148" s="240"/>
      <c r="H148" s="243">
        <v>27.775</v>
      </c>
      <c r="I148" s="244"/>
      <c r="J148" s="240"/>
      <c r="K148" s="240"/>
      <c r="L148" s="245"/>
      <c r="M148" s="246"/>
      <c r="N148" s="247"/>
      <c r="O148" s="247"/>
      <c r="P148" s="247"/>
      <c r="Q148" s="247"/>
      <c r="R148" s="247"/>
      <c r="S148" s="247"/>
      <c r="T148" s="248"/>
      <c r="AT148" s="249" t="s">
        <v>304</v>
      </c>
      <c r="AU148" s="249" t="s">
        <v>86</v>
      </c>
      <c r="AV148" s="11" t="s">
        <v>86</v>
      </c>
      <c r="AW148" s="11" t="s">
        <v>6</v>
      </c>
      <c r="AX148" s="11" t="s">
        <v>84</v>
      </c>
      <c r="AY148" s="249" t="s">
        <v>273</v>
      </c>
    </row>
    <row r="149" spans="2:65" s="1" customFormat="1" ht="16.5" customHeight="1">
      <c r="B149" s="47"/>
      <c r="C149" s="261" t="s">
        <v>373</v>
      </c>
      <c r="D149" s="261" t="s">
        <v>347</v>
      </c>
      <c r="E149" s="262" t="s">
        <v>3075</v>
      </c>
      <c r="F149" s="263" t="s">
        <v>3076</v>
      </c>
      <c r="G149" s="264" t="s">
        <v>278</v>
      </c>
      <c r="H149" s="265">
        <v>42.925</v>
      </c>
      <c r="I149" s="266"/>
      <c r="J149" s="267">
        <f>ROUND(I149*H149,2)</f>
        <v>0</v>
      </c>
      <c r="K149" s="263" t="s">
        <v>21</v>
      </c>
      <c r="L149" s="268"/>
      <c r="M149" s="269" t="s">
        <v>21</v>
      </c>
      <c r="N149" s="270" t="s">
        <v>47</v>
      </c>
      <c r="O149" s="48"/>
      <c r="P149" s="233">
        <f>O149*H149</f>
        <v>0</v>
      </c>
      <c r="Q149" s="233">
        <v>2.115</v>
      </c>
      <c r="R149" s="233">
        <f>Q149*H149</f>
        <v>90.786375</v>
      </c>
      <c r="S149" s="233">
        <v>0</v>
      </c>
      <c r="T149" s="234">
        <f>S149*H149</f>
        <v>0</v>
      </c>
      <c r="AR149" s="24" t="s">
        <v>318</v>
      </c>
      <c r="AT149" s="24" t="s">
        <v>347</v>
      </c>
      <c r="AU149" s="24" t="s">
        <v>86</v>
      </c>
      <c r="AY149" s="24" t="s">
        <v>273</v>
      </c>
      <c r="BE149" s="235">
        <f>IF(N149="základní",J149,0)</f>
        <v>0</v>
      </c>
      <c r="BF149" s="235">
        <f>IF(N149="snížená",J149,0)</f>
        <v>0</v>
      </c>
      <c r="BG149" s="235">
        <f>IF(N149="zákl. přenesená",J149,0)</f>
        <v>0</v>
      </c>
      <c r="BH149" s="235">
        <f>IF(N149="sníž. přenesená",J149,0)</f>
        <v>0</v>
      </c>
      <c r="BI149" s="235">
        <f>IF(N149="nulová",J149,0)</f>
        <v>0</v>
      </c>
      <c r="BJ149" s="24" t="s">
        <v>84</v>
      </c>
      <c r="BK149" s="235">
        <f>ROUND(I149*H149,2)</f>
        <v>0</v>
      </c>
      <c r="BL149" s="24" t="s">
        <v>280</v>
      </c>
      <c r="BM149" s="24" t="s">
        <v>3077</v>
      </c>
    </row>
    <row r="150" spans="2:51" s="11" customFormat="1" ht="13.5">
      <c r="B150" s="239"/>
      <c r="C150" s="240"/>
      <c r="D150" s="236" t="s">
        <v>304</v>
      </c>
      <c r="E150" s="241" t="s">
        <v>21</v>
      </c>
      <c r="F150" s="242" t="s">
        <v>3078</v>
      </c>
      <c r="G150" s="240"/>
      <c r="H150" s="243">
        <v>42.5</v>
      </c>
      <c r="I150" s="244"/>
      <c r="J150" s="240"/>
      <c r="K150" s="240"/>
      <c r="L150" s="245"/>
      <c r="M150" s="246"/>
      <c r="N150" s="247"/>
      <c r="O150" s="247"/>
      <c r="P150" s="247"/>
      <c r="Q150" s="247"/>
      <c r="R150" s="247"/>
      <c r="S150" s="247"/>
      <c r="T150" s="248"/>
      <c r="AT150" s="249" t="s">
        <v>304</v>
      </c>
      <c r="AU150" s="249" t="s">
        <v>86</v>
      </c>
      <c r="AV150" s="11" t="s">
        <v>86</v>
      </c>
      <c r="AW150" s="11" t="s">
        <v>40</v>
      </c>
      <c r="AX150" s="11" t="s">
        <v>84</v>
      </c>
      <c r="AY150" s="249" t="s">
        <v>273</v>
      </c>
    </row>
    <row r="151" spans="2:51" s="11" customFormat="1" ht="13.5">
      <c r="B151" s="239"/>
      <c r="C151" s="240"/>
      <c r="D151" s="236" t="s">
        <v>304</v>
      </c>
      <c r="E151" s="240"/>
      <c r="F151" s="242" t="s">
        <v>3079</v>
      </c>
      <c r="G151" s="240"/>
      <c r="H151" s="243">
        <v>42.925</v>
      </c>
      <c r="I151" s="244"/>
      <c r="J151" s="240"/>
      <c r="K151" s="240"/>
      <c r="L151" s="245"/>
      <c r="M151" s="246"/>
      <c r="N151" s="247"/>
      <c r="O151" s="247"/>
      <c r="P151" s="247"/>
      <c r="Q151" s="247"/>
      <c r="R151" s="247"/>
      <c r="S151" s="247"/>
      <c r="T151" s="248"/>
      <c r="AT151" s="249" t="s">
        <v>304</v>
      </c>
      <c r="AU151" s="249" t="s">
        <v>86</v>
      </c>
      <c r="AV151" s="11" t="s">
        <v>86</v>
      </c>
      <c r="AW151" s="11" t="s">
        <v>6</v>
      </c>
      <c r="AX151" s="11" t="s">
        <v>84</v>
      </c>
      <c r="AY151" s="249" t="s">
        <v>273</v>
      </c>
    </row>
    <row r="152" spans="2:65" s="1" customFormat="1" ht="16.5" customHeight="1">
      <c r="B152" s="47"/>
      <c r="C152" s="224" t="s">
        <v>378</v>
      </c>
      <c r="D152" s="224" t="s">
        <v>275</v>
      </c>
      <c r="E152" s="225" t="s">
        <v>3080</v>
      </c>
      <c r="F152" s="226" t="s">
        <v>3081</v>
      </c>
      <c r="G152" s="227" t="s">
        <v>342</v>
      </c>
      <c r="H152" s="228">
        <v>227</v>
      </c>
      <c r="I152" s="229"/>
      <c r="J152" s="230">
        <f>ROUND(I152*H152,2)</f>
        <v>0</v>
      </c>
      <c r="K152" s="226" t="s">
        <v>279</v>
      </c>
      <c r="L152" s="73"/>
      <c r="M152" s="231" t="s">
        <v>21</v>
      </c>
      <c r="N152" s="232" t="s">
        <v>47</v>
      </c>
      <c r="O152" s="48"/>
      <c r="P152" s="233">
        <f>O152*H152</f>
        <v>0</v>
      </c>
      <c r="Q152" s="233">
        <v>0.00501</v>
      </c>
      <c r="R152" s="233">
        <f>Q152*H152</f>
        <v>1.13727</v>
      </c>
      <c r="S152" s="233">
        <v>0</v>
      </c>
      <c r="T152" s="234">
        <f>S152*H152</f>
        <v>0</v>
      </c>
      <c r="AR152" s="24" t="s">
        <v>280</v>
      </c>
      <c r="AT152" s="24" t="s">
        <v>275</v>
      </c>
      <c r="AU152" s="24" t="s">
        <v>86</v>
      </c>
      <c r="AY152" s="24" t="s">
        <v>273</v>
      </c>
      <c r="BE152" s="235">
        <f>IF(N152="základní",J152,0)</f>
        <v>0</v>
      </c>
      <c r="BF152" s="235">
        <f>IF(N152="snížená",J152,0)</f>
        <v>0</v>
      </c>
      <c r="BG152" s="235">
        <f>IF(N152="zákl. přenesená",J152,0)</f>
        <v>0</v>
      </c>
      <c r="BH152" s="235">
        <f>IF(N152="sníž. přenesená",J152,0)</f>
        <v>0</v>
      </c>
      <c r="BI152" s="235">
        <f>IF(N152="nulová",J152,0)</f>
        <v>0</v>
      </c>
      <c r="BJ152" s="24" t="s">
        <v>84</v>
      </c>
      <c r="BK152" s="235">
        <f>ROUND(I152*H152,2)</f>
        <v>0</v>
      </c>
      <c r="BL152" s="24" t="s">
        <v>280</v>
      </c>
      <c r="BM152" s="24" t="s">
        <v>3082</v>
      </c>
    </row>
    <row r="153" spans="2:47" s="1" customFormat="1" ht="13.5">
      <c r="B153" s="47"/>
      <c r="C153" s="75"/>
      <c r="D153" s="236" t="s">
        <v>282</v>
      </c>
      <c r="E153" s="75"/>
      <c r="F153" s="237" t="s">
        <v>3083</v>
      </c>
      <c r="G153" s="75"/>
      <c r="H153" s="75"/>
      <c r="I153" s="194"/>
      <c r="J153" s="75"/>
      <c r="K153" s="75"/>
      <c r="L153" s="73"/>
      <c r="M153" s="238"/>
      <c r="N153" s="48"/>
      <c r="O153" s="48"/>
      <c r="P153" s="48"/>
      <c r="Q153" s="48"/>
      <c r="R153" s="48"/>
      <c r="S153" s="48"/>
      <c r="T153" s="96"/>
      <c r="AT153" s="24" t="s">
        <v>282</v>
      </c>
      <c r="AU153" s="24" t="s">
        <v>86</v>
      </c>
    </row>
    <row r="154" spans="2:51" s="11" customFormat="1" ht="13.5">
      <c r="B154" s="239"/>
      <c r="C154" s="240"/>
      <c r="D154" s="236" t="s">
        <v>304</v>
      </c>
      <c r="E154" s="241" t="s">
        <v>21</v>
      </c>
      <c r="F154" s="242" t="s">
        <v>3084</v>
      </c>
      <c r="G154" s="240"/>
      <c r="H154" s="243">
        <v>90</v>
      </c>
      <c r="I154" s="244"/>
      <c r="J154" s="240"/>
      <c r="K154" s="240"/>
      <c r="L154" s="245"/>
      <c r="M154" s="246"/>
      <c r="N154" s="247"/>
      <c r="O154" s="247"/>
      <c r="P154" s="247"/>
      <c r="Q154" s="247"/>
      <c r="R154" s="247"/>
      <c r="S154" s="247"/>
      <c r="T154" s="248"/>
      <c r="AT154" s="249" t="s">
        <v>304</v>
      </c>
      <c r="AU154" s="249" t="s">
        <v>86</v>
      </c>
      <c r="AV154" s="11" t="s">
        <v>86</v>
      </c>
      <c r="AW154" s="11" t="s">
        <v>40</v>
      </c>
      <c r="AX154" s="11" t="s">
        <v>76</v>
      </c>
      <c r="AY154" s="249" t="s">
        <v>273</v>
      </c>
    </row>
    <row r="155" spans="2:51" s="11" customFormat="1" ht="13.5">
      <c r="B155" s="239"/>
      <c r="C155" s="240"/>
      <c r="D155" s="236" t="s">
        <v>304</v>
      </c>
      <c r="E155" s="241" t="s">
        <v>21</v>
      </c>
      <c r="F155" s="242" t="s">
        <v>3085</v>
      </c>
      <c r="G155" s="240"/>
      <c r="H155" s="243">
        <v>137</v>
      </c>
      <c r="I155" s="244"/>
      <c r="J155" s="240"/>
      <c r="K155" s="240"/>
      <c r="L155" s="245"/>
      <c r="M155" s="246"/>
      <c r="N155" s="247"/>
      <c r="O155" s="247"/>
      <c r="P155" s="247"/>
      <c r="Q155" s="247"/>
      <c r="R155" s="247"/>
      <c r="S155" s="247"/>
      <c r="T155" s="248"/>
      <c r="AT155" s="249" t="s">
        <v>304</v>
      </c>
      <c r="AU155" s="249" t="s">
        <v>86</v>
      </c>
      <c r="AV155" s="11" t="s">
        <v>86</v>
      </c>
      <c r="AW155" s="11" t="s">
        <v>40</v>
      </c>
      <c r="AX155" s="11" t="s">
        <v>76</v>
      </c>
      <c r="AY155" s="249" t="s">
        <v>273</v>
      </c>
    </row>
    <row r="156" spans="2:51" s="12" customFormat="1" ht="13.5">
      <c r="B156" s="250"/>
      <c r="C156" s="251"/>
      <c r="D156" s="236" t="s">
        <v>304</v>
      </c>
      <c r="E156" s="252" t="s">
        <v>21</v>
      </c>
      <c r="F156" s="253" t="s">
        <v>338</v>
      </c>
      <c r="G156" s="251"/>
      <c r="H156" s="254">
        <v>227</v>
      </c>
      <c r="I156" s="255"/>
      <c r="J156" s="251"/>
      <c r="K156" s="251"/>
      <c r="L156" s="256"/>
      <c r="M156" s="257"/>
      <c r="N156" s="258"/>
      <c r="O156" s="258"/>
      <c r="P156" s="258"/>
      <c r="Q156" s="258"/>
      <c r="R156" s="258"/>
      <c r="S156" s="258"/>
      <c r="T156" s="259"/>
      <c r="AT156" s="260" t="s">
        <v>304</v>
      </c>
      <c r="AU156" s="260" t="s">
        <v>86</v>
      </c>
      <c r="AV156" s="12" t="s">
        <v>280</v>
      </c>
      <c r="AW156" s="12" t="s">
        <v>40</v>
      </c>
      <c r="AX156" s="12" t="s">
        <v>84</v>
      </c>
      <c r="AY156" s="260" t="s">
        <v>273</v>
      </c>
    </row>
    <row r="157" spans="2:63" s="10" customFormat="1" ht="29.85" customHeight="1">
      <c r="B157" s="208"/>
      <c r="C157" s="209"/>
      <c r="D157" s="210" t="s">
        <v>75</v>
      </c>
      <c r="E157" s="222" t="s">
        <v>323</v>
      </c>
      <c r="F157" s="222" t="s">
        <v>1043</v>
      </c>
      <c r="G157" s="209"/>
      <c r="H157" s="209"/>
      <c r="I157" s="212"/>
      <c r="J157" s="223">
        <f>BK157</f>
        <v>0</v>
      </c>
      <c r="K157" s="209"/>
      <c r="L157" s="214"/>
      <c r="M157" s="215"/>
      <c r="N157" s="216"/>
      <c r="O157" s="216"/>
      <c r="P157" s="217">
        <f>SUM(P158:P160)</f>
        <v>0</v>
      </c>
      <c r="Q157" s="216"/>
      <c r="R157" s="217">
        <f>SUM(R158:R160)</f>
        <v>0</v>
      </c>
      <c r="S157" s="216"/>
      <c r="T157" s="218">
        <f>SUM(T158:T160)</f>
        <v>7.800000000000001</v>
      </c>
      <c r="AR157" s="219" t="s">
        <v>84</v>
      </c>
      <c r="AT157" s="220" t="s">
        <v>75</v>
      </c>
      <c r="AU157" s="220" t="s">
        <v>84</v>
      </c>
      <c r="AY157" s="219" t="s">
        <v>273</v>
      </c>
      <c r="BK157" s="221">
        <f>SUM(BK158:BK160)</f>
        <v>0</v>
      </c>
    </row>
    <row r="158" spans="2:65" s="1" customFormat="1" ht="38.25" customHeight="1">
      <c r="B158" s="47"/>
      <c r="C158" s="224" t="s">
        <v>382</v>
      </c>
      <c r="D158" s="224" t="s">
        <v>275</v>
      </c>
      <c r="E158" s="225" t="s">
        <v>3086</v>
      </c>
      <c r="F158" s="226" t="s">
        <v>3087</v>
      </c>
      <c r="G158" s="227" t="s">
        <v>295</v>
      </c>
      <c r="H158" s="228">
        <v>156</v>
      </c>
      <c r="I158" s="229"/>
      <c r="J158" s="230">
        <f>ROUND(I158*H158,2)</f>
        <v>0</v>
      </c>
      <c r="K158" s="226" t="s">
        <v>279</v>
      </c>
      <c r="L158" s="73"/>
      <c r="M158" s="231" t="s">
        <v>21</v>
      </c>
      <c r="N158" s="232" t="s">
        <v>47</v>
      </c>
      <c r="O158" s="48"/>
      <c r="P158" s="233">
        <f>O158*H158</f>
        <v>0</v>
      </c>
      <c r="Q158" s="233">
        <v>0</v>
      </c>
      <c r="R158" s="233">
        <f>Q158*H158</f>
        <v>0</v>
      </c>
      <c r="S158" s="233">
        <v>0.05</v>
      </c>
      <c r="T158" s="234">
        <f>S158*H158</f>
        <v>7.800000000000001</v>
      </c>
      <c r="AR158" s="24" t="s">
        <v>280</v>
      </c>
      <c r="AT158" s="24" t="s">
        <v>275</v>
      </c>
      <c r="AU158" s="24" t="s">
        <v>86</v>
      </c>
      <c r="AY158" s="24" t="s">
        <v>273</v>
      </c>
      <c r="BE158" s="235">
        <f>IF(N158="základní",J158,0)</f>
        <v>0</v>
      </c>
      <c r="BF158" s="235">
        <f>IF(N158="snížená",J158,0)</f>
        <v>0</v>
      </c>
      <c r="BG158" s="235">
        <f>IF(N158="zákl. přenesená",J158,0)</f>
        <v>0</v>
      </c>
      <c r="BH158" s="235">
        <f>IF(N158="sníž. přenesená",J158,0)</f>
        <v>0</v>
      </c>
      <c r="BI158" s="235">
        <f>IF(N158="nulová",J158,0)</f>
        <v>0</v>
      </c>
      <c r="BJ158" s="24" t="s">
        <v>84</v>
      </c>
      <c r="BK158" s="235">
        <f>ROUND(I158*H158,2)</f>
        <v>0</v>
      </c>
      <c r="BL158" s="24" t="s">
        <v>280</v>
      </c>
      <c r="BM158" s="24" t="s">
        <v>3088</v>
      </c>
    </row>
    <row r="159" spans="2:47" s="1" customFormat="1" ht="13.5">
      <c r="B159" s="47"/>
      <c r="C159" s="75"/>
      <c r="D159" s="236" t="s">
        <v>282</v>
      </c>
      <c r="E159" s="75"/>
      <c r="F159" s="237" t="s">
        <v>3089</v>
      </c>
      <c r="G159" s="75"/>
      <c r="H159" s="75"/>
      <c r="I159" s="194"/>
      <c r="J159" s="75"/>
      <c r="K159" s="75"/>
      <c r="L159" s="73"/>
      <c r="M159" s="238"/>
      <c r="N159" s="48"/>
      <c r="O159" s="48"/>
      <c r="P159" s="48"/>
      <c r="Q159" s="48"/>
      <c r="R159" s="48"/>
      <c r="S159" s="48"/>
      <c r="T159" s="96"/>
      <c r="AT159" s="24" t="s">
        <v>282</v>
      </c>
      <c r="AU159" s="24" t="s">
        <v>86</v>
      </c>
    </row>
    <row r="160" spans="2:51" s="11" customFormat="1" ht="13.5">
      <c r="B160" s="239"/>
      <c r="C160" s="240"/>
      <c r="D160" s="236" t="s">
        <v>304</v>
      </c>
      <c r="E160" s="241" t="s">
        <v>21</v>
      </c>
      <c r="F160" s="242" t="s">
        <v>3090</v>
      </c>
      <c r="G160" s="240"/>
      <c r="H160" s="243">
        <v>156</v>
      </c>
      <c r="I160" s="244"/>
      <c r="J160" s="240"/>
      <c r="K160" s="240"/>
      <c r="L160" s="245"/>
      <c r="M160" s="246"/>
      <c r="N160" s="247"/>
      <c r="O160" s="247"/>
      <c r="P160" s="247"/>
      <c r="Q160" s="247"/>
      <c r="R160" s="247"/>
      <c r="S160" s="247"/>
      <c r="T160" s="248"/>
      <c r="AT160" s="249" t="s">
        <v>304</v>
      </c>
      <c r="AU160" s="249" t="s">
        <v>86</v>
      </c>
      <c r="AV160" s="11" t="s">
        <v>86</v>
      </c>
      <c r="AW160" s="11" t="s">
        <v>40</v>
      </c>
      <c r="AX160" s="11" t="s">
        <v>84</v>
      </c>
      <c r="AY160" s="249" t="s">
        <v>273</v>
      </c>
    </row>
    <row r="161" spans="2:63" s="10" customFormat="1" ht="29.85" customHeight="1">
      <c r="B161" s="208"/>
      <c r="C161" s="209"/>
      <c r="D161" s="210" t="s">
        <v>75</v>
      </c>
      <c r="E161" s="222" t="s">
        <v>1317</v>
      </c>
      <c r="F161" s="222" t="s">
        <v>1318</v>
      </c>
      <c r="G161" s="209"/>
      <c r="H161" s="209"/>
      <c r="I161" s="212"/>
      <c r="J161" s="223">
        <f>BK161</f>
        <v>0</v>
      </c>
      <c r="K161" s="209"/>
      <c r="L161" s="214"/>
      <c r="M161" s="215"/>
      <c r="N161" s="216"/>
      <c r="O161" s="216"/>
      <c r="P161" s="217">
        <f>SUM(P162:P177)</f>
        <v>0</v>
      </c>
      <c r="Q161" s="216"/>
      <c r="R161" s="217">
        <f>SUM(R162:R177)</f>
        <v>0</v>
      </c>
      <c r="S161" s="216"/>
      <c r="T161" s="218">
        <f>SUM(T162:T177)</f>
        <v>0</v>
      </c>
      <c r="AR161" s="219" t="s">
        <v>84</v>
      </c>
      <c r="AT161" s="220" t="s">
        <v>75</v>
      </c>
      <c r="AU161" s="220" t="s">
        <v>84</v>
      </c>
      <c r="AY161" s="219" t="s">
        <v>273</v>
      </c>
      <c r="BK161" s="221">
        <f>SUM(BK162:BK177)</f>
        <v>0</v>
      </c>
    </row>
    <row r="162" spans="2:65" s="1" customFormat="1" ht="25.5" customHeight="1">
      <c r="B162" s="47"/>
      <c r="C162" s="224" t="s">
        <v>387</v>
      </c>
      <c r="D162" s="224" t="s">
        <v>275</v>
      </c>
      <c r="E162" s="225" t="s">
        <v>3091</v>
      </c>
      <c r="F162" s="226" t="s">
        <v>3092</v>
      </c>
      <c r="G162" s="227" t="s">
        <v>350</v>
      </c>
      <c r="H162" s="228">
        <v>7.8</v>
      </c>
      <c r="I162" s="229"/>
      <c r="J162" s="230">
        <f>ROUND(I162*H162,2)</f>
        <v>0</v>
      </c>
      <c r="K162" s="226" t="s">
        <v>279</v>
      </c>
      <c r="L162" s="73"/>
      <c r="M162" s="231" t="s">
        <v>21</v>
      </c>
      <c r="N162" s="232" t="s">
        <v>47</v>
      </c>
      <c r="O162" s="48"/>
      <c r="P162" s="233">
        <f>O162*H162</f>
        <v>0</v>
      </c>
      <c r="Q162" s="233">
        <v>0</v>
      </c>
      <c r="R162" s="233">
        <f>Q162*H162</f>
        <v>0</v>
      </c>
      <c r="S162" s="233">
        <v>0</v>
      </c>
      <c r="T162" s="234">
        <f>S162*H162</f>
        <v>0</v>
      </c>
      <c r="AR162" s="24" t="s">
        <v>280</v>
      </c>
      <c r="AT162" s="24" t="s">
        <v>275</v>
      </c>
      <c r="AU162" s="24" t="s">
        <v>86</v>
      </c>
      <c r="AY162" s="24" t="s">
        <v>273</v>
      </c>
      <c r="BE162" s="235">
        <f>IF(N162="základní",J162,0)</f>
        <v>0</v>
      </c>
      <c r="BF162" s="235">
        <f>IF(N162="snížená",J162,0)</f>
        <v>0</v>
      </c>
      <c r="BG162" s="235">
        <f>IF(N162="zákl. přenesená",J162,0)</f>
        <v>0</v>
      </c>
      <c r="BH162" s="235">
        <f>IF(N162="sníž. přenesená",J162,0)</f>
        <v>0</v>
      </c>
      <c r="BI162" s="235">
        <f>IF(N162="nulová",J162,0)</f>
        <v>0</v>
      </c>
      <c r="BJ162" s="24" t="s">
        <v>84</v>
      </c>
      <c r="BK162" s="235">
        <f>ROUND(I162*H162,2)</f>
        <v>0</v>
      </c>
      <c r="BL162" s="24" t="s">
        <v>280</v>
      </c>
      <c r="BM162" s="24" t="s">
        <v>3093</v>
      </c>
    </row>
    <row r="163" spans="2:47" s="1" customFormat="1" ht="13.5">
      <c r="B163" s="47"/>
      <c r="C163" s="75"/>
      <c r="D163" s="236" t="s">
        <v>282</v>
      </c>
      <c r="E163" s="75"/>
      <c r="F163" s="237" t="s">
        <v>3094</v>
      </c>
      <c r="G163" s="75"/>
      <c r="H163" s="75"/>
      <c r="I163" s="194"/>
      <c r="J163" s="75"/>
      <c r="K163" s="75"/>
      <c r="L163" s="73"/>
      <c r="M163" s="238"/>
      <c r="N163" s="48"/>
      <c r="O163" s="48"/>
      <c r="P163" s="48"/>
      <c r="Q163" s="48"/>
      <c r="R163" s="48"/>
      <c r="S163" s="48"/>
      <c r="T163" s="96"/>
      <c r="AT163" s="24" t="s">
        <v>282</v>
      </c>
      <c r="AU163" s="24" t="s">
        <v>86</v>
      </c>
    </row>
    <row r="164" spans="2:51" s="11" customFormat="1" ht="13.5">
      <c r="B164" s="239"/>
      <c r="C164" s="240"/>
      <c r="D164" s="236" t="s">
        <v>304</v>
      </c>
      <c r="E164" s="241" t="s">
        <v>21</v>
      </c>
      <c r="F164" s="242" t="s">
        <v>3095</v>
      </c>
      <c r="G164" s="240"/>
      <c r="H164" s="243">
        <v>7.8</v>
      </c>
      <c r="I164" s="244"/>
      <c r="J164" s="240"/>
      <c r="K164" s="240"/>
      <c r="L164" s="245"/>
      <c r="M164" s="246"/>
      <c r="N164" s="247"/>
      <c r="O164" s="247"/>
      <c r="P164" s="247"/>
      <c r="Q164" s="247"/>
      <c r="R164" s="247"/>
      <c r="S164" s="247"/>
      <c r="T164" s="248"/>
      <c r="AT164" s="249" t="s">
        <v>304</v>
      </c>
      <c r="AU164" s="249" t="s">
        <v>86</v>
      </c>
      <c r="AV164" s="11" t="s">
        <v>86</v>
      </c>
      <c r="AW164" s="11" t="s">
        <v>40</v>
      </c>
      <c r="AX164" s="11" t="s">
        <v>84</v>
      </c>
      <c r="AY164" s="249" t="s">
        <v>273</v>
      </c>
    </row>
    <row r="165" spans="2:65" s="1" customFormat="1" ht="25.5" customHeight="1">
      <c r="B165" s="47"/>
      <c r="C165" s="224" t="s">
        <v>9</v>
      </c>
      <c r="D165" s="224" t="s">
        <v>275</v>
      </c>
      <c r="E165" s="225" t="s">
        <v>3096</v>
      </c>
      <c r="F165" s="226" t="s">
        <v>3097</v>
      </c>
      <c r="G165" s="227" t="s">
        <v>350</v>
      </c>
      <c r="H165" s="228">
        <v>31.2</v>
      </c>
      <c r="I165" s="229"/>
      <c r="J165" s="230">
        <f>ROUND(I165*H165,2)</f>
        <v>0</v>
      </c>
      <c r="K165" s="226" t="s">
        <v>279</v>
      </c>
      <c r="L165" s="73"/>
      <c r="M165" s="231" t="s">
        <v>21</v>
      </c>
      <c r="N165" s="232" t="s">
        <v>47</v>
      </c>
      <c r="O165" s="48"/>
      <c r="P165" s="233">
        <f>O165*H165</f>
        <v>0</v>
      </c>
      <c r="Q165" s="233">
        <v>0</v>
      </c>
      <c r="R165" s="233">
        <f>Q165*H165</f>
        <v>0</v>
      </c>
      <c r="S165" s="233">
        <v>0</v>
      </c>
      <c r="T165" s="234">
        <f>S165*H165</f>
        <v>0</v>
      </c>
      <c r="AR165" s="24" t="s">
        <v>280</v>
      </c>
      <c r="AT165" s="24" t="s">
        <v>275</v>
      </c>
      <c r="AU165" s="24" t="s">
        <v>86</v>
      </c>
      <c r="AY165" s="24" t="s">
        <v>273</v>
      </c>
      <c r="BE165" s="235">
        <f>IF(N165="základní",J165,0)</f>
        <v>0</v>
      </c>
      <c r="BF165" s="235">
        <f>IF(N165="snížená",J165,0)</f>
        <v>0</v>
      </c>
      <c r="BG165" s="235">
        <f>IF(N165="zákl. přenesená",J165,0)</f>
        <v>0</v>
      </c>
      <c r="BH165" s="235">
        <f>IF(N165="sníž. přenesená",J165,0)</f>
        <v>0</v>
      </c>
      <c r="BI165" s="235">
        <f>IF(N165="nulová",J165,0)</f>
        <v>0</v>
      </c>
      <c r="BJ165" s="24" t="s">
        <v>84</v>
      </c>
      <c r="BK165" s="235">
        <f>ROUND(I165*H165,2)</f>
        <v>0</v>
      </c>
      <c r="BL165" s="24" t="s">
        <v>280</v>
      </c>
      <c r="BM165" s="24" t="s">
        <v>3098</v>
      </c>
    </row>
    <row r="166" spans="2:47" s="1" customFormat="1" ht="13.5">
      <c r="B166" s="47"/>
      <c r="C166" s="75"/>
      <c r="D166" s="236" t="s">
        <v>282</v>
      </c>
      <c r="E166" s="75"/>
      <c r="F166" s="237" t="s">
        <v>3094</v>
      </c>
      <c r="G166" s="75"/>
      <c r="H166" s="75"/>
      <c r="I166" s="194"/>
      <c r="J166" s="75"/>
      <c r="K166" s="75"/>
      <c r="L166" s="73"/>
      <c r="M166" s="238"/>
      <c r="N166" s="48"/>
      <c r="O166" s="48"/>
      <c r="P166" s="48"/>
      <c r="Q166" s="48"/>
      <c r="R166" s="48"/>
      <c r="S166" s="48"/>
      <c r="T166" s="96"/>
      <c r="AT166" s="24" t="s">
        <v>282</v>
      </c>
      <c r="AU166" s="24" t="s">
        <v>86</v>
      </c>
    </row>
    <row r="167" spans="2:51" s="11" customFormat="1" ht="13.5">
      <c r="B167" s="239"/>
      <c r="C167" s="240"/>
      <c r="D167" s="236" t="s">
        <v>304</v>
      </c>
      <c r="E167" s="241" t="s">
        <v>21</v>
      </c>
      <c r="F167" s="242" t="s">
        <v>3099</v>
      </c>
      <c r="G167" s="240"/>
      <c r="H167" s="243">
        <v>31.2</v>
      </c>
      <c r="I167" s="244"/>
      <c r="J167" s="240"/>
      <c r="K167" s="240"/>
      <c r="L167" s="245"/>
      <c r="M167" s="246"/>
      <c r="N167" s="247"/>
      <c r="O167" s="247"/>
      <c r="P167" s="247"/>
      <c r="Q167" s="247"/>
      <c r="R167" s="247"/>
      <c r="S167" s="247"/>
      <c r="T167" s="248"/>
      <c r="AT167" s="249" t="s">
        <v>304</v>
      </c>
      <c r="AU167" s="249" t="s">
        <v>86</v>
      </c>
      <c r="AV167" s="11" t="s">
        <v>86</v>
      </c>
      <c r="AW167" s="11" t="s">
        <v>40</v>
      </c>
      <c r="AX167" s="11" t="s">
        <v>84</v>
      </c>
      <c r="AY167" s="249" t="s">
        <v>273</v>
      </c>
    </row>
    <row r="168" spans="2:65" s="1" customFormat="1" ht="25.5" customHeight="1">
      <c r="B168" s="47"/>
      <c r="C168" s="224" t="s">
        <v>397</v>
      </c>
      <c r="D168" s="224" t="s">
        <v>275</v>
      </c>
      <c r="E168" s="225" t="s">
        <v>2542</v>
      </c>
      <c r="F168" s="226" t="s">
        <v>2543</v>
      </c>
      <c r="G168" s="227" t="s">
        <v>350</v>
      </c>
      <c r="H168" s="228">
        <v>104.04</v>
      </c>
      <c r="I168" s="229"/>
      <c r="J168" s="230">
        <f>ROUND(I168*H168,2)</f>
        <v>0</v>
      </c>
      <c r="K168" s="226" t="s">
        <v>279</v>
      </c>
      <c r="L168" s="73"/>
      <c r="M168" s="231" t="s">
        <v>21</v>
      </c>
      <c r="N168" s="232" t="s">
        <v>47</v>
      </c>
      <c r="O168" s="48"/>
      <c r="P168" s="233">
        <f>O168*H168</f>
        <v>0</v>
      </c>
      <c r="Q168" s="233">
        <v>0</v>
      </c>
      <c r="R168" s="233">
        <f>Q168*H168</f>
        <v>0</v>
      </c>
      <c r="S168" s="233">
        <v>0</v>
      </c>
      <c r="T168" s="234">
        <f>S168*H168</f>
        <v>0</v>
      </c>
      <c r="AR168" s="24" t="s">
        <v>280</v>
      </c>
      <c r="AT168" s="24" t="s">
        <v>275</v>
      </c>
      <c r="AU168" s="24" t="s">
        <v>86</v>
      </c>
      <c r="AY168" s="24" t="s">
        <v>273</v>
      </c>
      <c r="BE168" s="235">
        <f>IF(N168="základní",J168,0)</f>
        <v>0</v>
      </c>
      <c r="BF168" s="235">
        <f>IF(N168="snížená",J168,0)</f>
        <v>0</v>
      </c>
      <c r="BG168" s="235">
        <f>IF(N168="zákl. přenesená",J168,0)</f>
        <v>0</v>
      </c>
      <c r="BH168" s="235">
        <f>IF(N168="sníž. přenesená",J168,0)</f>
        <v>0</v>
      </c>
      <c r="BI168" s="235">
        <f>IF(N168="nulová",J168,0)</f>
        <v>0</v>
      </c>
      <c r="BJ168" s="24" t="s">
        <v>84</v>
      </c>
      <c r="BK168" s="235">
        <f>ROUND(I168*H168,2)</f>
        <v>0</v>
      </c>
      <c r="BL168" s="24" t="s">
        <v>280</v>
      </c>
      <c r="BM168" s="24" t="s">
        <v>3100</v>
      </c>
    </row>
    <row r="169" spans="2:47" s="1" customFormat="1" ht="13.5">
      <c r="B169" s="47"/>
      <c r="C169" s="75"/>
      <c r="D169" s="236" t="s">
        <v>282</v>
      </c>
      <c r="E169" s="75"/>
      <c r="F169" s="237" t="s">
        <v>2545</v>
      </c>
      <c r="G169" s="75"/>
      <c r="H169" s="75"/>
      <c r="I169" s="194"/>
      <c r="J169" s="75"/>
      <c r="K169" s="75"/>
      <c r="L169" s="73"/>
      <c r="M169" s="238"/>
      <c r="N169" s="48"/>
      <c r="O169" s="48"/>
      <c r="P169" s="48"/>
      <c r="Q169" s="48"/>
      <c r="R169" s="48"/>
      <c r="S169" s="48"/>
      <c r="T169" s="96"/>
      <c r="AT169" s="24" t="s">
        <v>282</v>
      </c>
      <c r="AU169" s="24" t="s">
        <v>86</v>
      </c>
    </row>
    <row r="170" spans="2:51" s="11" customFormat="1" ht="13.5">
      <c r="B170" s="239"/>
      <c r="C170" s="240"/>
      <c r="D170" s="236" t="s">
        <v>304</v>
      </c>
      <c r="E170" s="241" t="s">
        <v>21</v>
      </c>
      <c r="F170" s="242" t="s">
        <v>3101</v>
      </c>
      <c r="G170" s="240"/>
      <c r="H170" s="243">
        <v>104.04</v>
      </c>
      <c r="I170" s="244"/>
      <c r="J170" s="240"/>
      <c r="K170" s="240"/>
      <c r="L170" s="245"/>
      <c r="M170" s="246"/>
      <c r="N170" s="247"/>
      <c r="O170" s="247"/>
      <c r="P170" s="247"/>
      <c r="Q170" s="247"/>
      <c r="R170" s="247"/>
      <c r="S170" s="247"/>
      <c r="T170" s="248"/>
      <c r="AT170" s="249" t="s">
        <v>304</v>
      </c>
      <c r="AU170" s="249" t="s">
        <v>86</v>
      </c>
      <c r="AV170" s="11" t="s">
        <v>86</v>
      </c>
      <c r="AW170" s="11" t="s">
        <v>40</v>
      </c>
      <c r="AX170" s="11" t="s">
        <v>84</v>
      </c>
      <c r="AY170" s="249" t="s">
        <v>273</v>
      </c>
    </row>
    <row r="171" spans="2:65" s="1" customFormat="1" ht="38.25" customHeight="1">
      <c r="B171" s="47"/>
      <c r="C171" s="224" t="s">
        <v>402</v>
      </c>
      <c r="D171" s="224" t="s">
        <v>275</v>
      </c>
      <c r="E171" s="225" t="s">
        <v>2546</v>
      </c>
      <c r="F171" s="226" t="s">
        <v>2547</v>
      </c>
      <c r="G171" s="227" t="s">
        <v>350</v>
      </c>
      <c r="H171" s="228">
        <v>416.16</v>
      </c>
      <c r="I171" s="229"/>
      <c r="J171" s="230">
        <f>ROUND(I171*H171,2)</f>
        <v>0</v>
      </c>
      <c r="K171" s="226" t="s">
        <v>279</v>
      </c>
      <c r="L171" s="73"/>
      <c r="M171" s="231" t="s">
        <v>21</v>
      </c>
      <c r="N171" s="232" t="s">
        <v>47</v>
      </c>
      <c r="O171" s="48"/>
      <c r="P171" s="233">
        <f>O171*H171</f>
        <v>0</v>
      </c>
      <c r="Q171" s="233">
        <v>0</v>
      </c>
      <c r="R171" s="233">
        <f>Q171*H171</f>
        <v>0</v>
      </c>
      <c r="S171" s="233">
        <v>0</v>
      </c>
      <c r="T171" s="234">
        <f>S171*H171</f>
        <v>0</v>
      </c>
      <c r="AR171" s="24" t="s">
        <v>280</v>
      </c>
      <c r="AT171" s="24" t="s">
        <v>275</v>
      </c>
      <c r="AU171" s="24" t="s">
        <v>86</v>
      </c>
      <c r="AY171" s="24" t="s">
        <v>273</v>
      </c>
      <c r="BE171" s="235">
        <f>IF(N171="základní",J171,0)</f>
        <v>0</v>
      </c>
      <c r="BF171" s="235">
        <f>IF(N171="snížená",J171,0)</f>
        <v>0</v>
      </c>
      <c r="BG171" s="235">
        <f>IF(N171="zákl. přenesená",J171,0)</f>
        <v>0</v>
      </c>
      <c r="BH171" s="235">
        <f>IF(N171="sníž. přenesená",J171,0)</f>
        <v>0</v>
      </c>
      <c r="BI171" s="235">
        <f>IF(N171="nulová",J171,0)</f>
        <v>0</v>
      </c>
      <c r="BJ171" s="24" t="s">
        <v>84</v>
      </c>
      <c r="BK171" s="235">
        <f>ROUND(I171*H171,2)</f>
        <v>0</v>
      </c>
      <c r="BL171" s="24" t="s">
        <v>280</v>
      </c>
      <c r="BM171" s="24" t="s">
        <v>3102</v>
      </c>
    </row>
    <row r="172" spans="2:47" s="1" customFormat="1" ht="13.5">
      <c r="B172" s="47"/>
      <c r="C172" s="75"/>
      <c r="D172" s="236" t="s">
        <v>282</v>
      </c>
      <c r="E172" s="75"/>
      <c r="F172" s="237" t="s">
        <v>2545</v>
      </c>
      <c r="G172" s="75"/>
      <c r="H172" s="75"/>
      <c r="I172" s="194"/>
      <c r="J172" s="75"/>
      <c r="K172" s="75"/>
      <c r="L172" s="73"/>
      <c r="M172" s="238"/>
      <c r="N172" s="48"/>
      <c r="O172" s="48"/>
      <c r="P172" s="48"/>
      <c r="Q172" s="48"/>
      <c r="R172" s="48"/>
      <c r="S172" s="48"/>
      <c r="T172" s="96"/>
      <c r="AT172" s="24" t="s">
        <v>282</v>
      </c>
      <c r="AU172" s="24" t="s">
        <v>86</v>
      </c>
    </row>
    <row r="173" spans="2:51" s="11" customFormat="1" ht="13.5">
      <c r="B173" s="239"/>
      <c r="C173" s="240"/>
      <c r="D173" s="236" t="s">
        <v>304</v>
      </c>
      <c r="E173" s="241" t="s">
        <v>21</v>
      </c>
      <c r="F173" s="242" t="s">
        <v>3103</v>
      </c>
      <c r="G173" s="240"/>
      <c r="H173" s="243">
        <v>416.16</v>
      </c>
      <c r="I173" s="244"/>
      <c r="J173" s="240"/>
      <c r="K173" s="240"/>
      <c r="L173" s="245"/>
      <c r="M173" s="246"/>
      <c r="N173" s="247"/>
      <c r="O173" s="247"/>
      <c r="P173" s="247"/>
      <c r="Q173" s="247"/>
      <c r="R173" s="247"/>
      <c r="S173" s="247"/>
      <c r="T173" s="248"/>
      <c r="AT173" s="249" t="s">
        <v>304</v>
      </c>
      <c r="AU173" s="249" t="s">
        <v>86</v>
      </c>
      <c r="AV173" s="11" t="s">
        <v>86</v>
      </c>
      <c r="AW173" s="11" t="s">
        <v>40</v>
      </c>
      <c r="AX173" s="11" t="s">
        <v>84</v>
      </c>
      <c r="AY173" s="249" t="s">
        <v>273</v>
      </c>
    </row>
    <row r="174" spans="2:65" s="1" customFormat="1" ht="16.5" customHeight="1">
      <c r="B174" s="47"/>
      <c r="C174" s="224" t="s">
        <v>407</v>
      </c>
      <c r="D174" s="224" t="s">
        <v>275</v>
      </c>
      <c r="E174" s="225" t="s">
        <v>2561</v>
      </c>
      <c r="F174" s="226" t="s">
        <v>2562</v>
      </c>
      <c r="G174" s="227" t="s">
        <v>350</v>
      </c>
      <c r="H174" s="228">
        <v>7.8</v>
      </c>
      <c r="I174" s="229"/>
      <c r="J174" s="230">
        <f>ROUND(I174*H174,2)</f>
        <v>0</v>
      </c>
      <c r="K174" s="226" t="s">
        <v>279</v>
      </c>
      <c r="L174" s="73"/>
      <c r="M174" s="231" t="s">
        <v>21</v>
      </c>
      <c r="N174" s="232" t="s">
        <v>47</v>
      </c>
      <c r="O174" s="48"/>
      <c r="P174" s="233">
        <f>O174*H174</f>
        <v>0</v>
      </c>
      <c r="Q174" s="233">
        <v>0</v>
      </c>
      <c r="R174" s="233">
        <f>Q174*H174</f>
        <v>0</v>
      </c>
      <c r="S174" s="233">
        <v>0</v>
      </c>
      <c r="T174" s="234">
        <f>S174*H174</f>
        <v>0</v>
      </c>
      <c r="AR174" s="24" t="s">
        <v>280</v>
      </c>
      <c r="AT174" s="24" t="s">
        <v>275</v>
      </c>
      <c r="AU174" s="24" t="s">
        <v>86</v>
      </c>
      <c r="AY174" s="24" t="s">
        <v>273</v>
      </c>
      <c r="BE174" s="235">
        <f>IF(N174="základní",J174,0)</f>
        <v>0</v>
      </c>
      <c r="BF174" s="235">
        <f>IF(N174="snížená",J174,0)</f>
        <v>0</v>
      </c>
      <c r="BG174" s="235">
        <f>IF(N174="zákl. přenesená",J174,0)</f>
        <v>0</v>
      </c>
      <c r="BH174" s="235">
        <f>IF(N174="sníž. přenesená",J174,0)</f>
        <v>0</v>
      </c>
      <c r="BI174" s="235">
        <f>IF(N174="nulová",J174,0)</f>
        <v>0</v>
      </c>
      <c r="BJ174" s="24" t="s">
        <v>84</v>
      </c>
      <c r="BK174" s="235">
        <f>ROUND(I174*H174,2)</f>
        <v>0</v>
      </c>
      <c r="BL174" s="24" t="s">
        <v>280</v>
      </c>
      <c r="BM174" s="24" t="s">
        <v>3104</v>
      </c>
    </row>
    <row r="175" spans="2:47" s="1" customFormat="1" ht="13.5">
      <c r="B175" s="47"/>
      <c r="C175" s="75"/>
      <c r="D175" s="236" t="s">
        <v>282</v>
      </c>
      <c r="E175" s="75"/>
      <c r="F175" s="237" t="s">
        <v>2554</v>
      </c>
      <c r="G175" s="75"/>
      <c r="H175" s="75"/>
      <c r="I175" s="194"/>
      <c r="J175" s="75"/>
      <c r="K175" s="75"/>
      <c r="L175" s="73"/>
      <c r="M175" s="238"/>
      <c r="N175" s="48"/>
      <c r="O175" s="48"/>
      <c r="P175" s="48"/>
      <c r="Q175" s="48"/>
      <c r="R175" s="48"/>
      <c r="S175" s="48"/>
      <c r="T175" s="96"/>
      <c r="AT175" s="24" t="s">
        <v>282</v>
      </c>
      <c r="AU175" s="24" t="s">
        <v>86</v>
      </c>
    </row>
    <row r="176" spans="2:47" s="1" customFormat="1" ht="13.5">
      <c r="B176" s="47"/>
      <c r="C176" s="75"/>
      <c r="D176" s="236" t="s">
        <v>352</v>
      </c>
      <c r="E176" s="75"/>
      <c r="F176" s="237" t="s">
        <v>3105</v>
      </c>
      <c r="G176" s="75"/>
      <c r="H176" s="75"/>
      <c r="I176" s="194"/>
      <c r="J176" s="75"/>
      <c r="K176" s="75"/>
      <c r="L176" s="73"/>
      <c r="M176" s="238"/>
      <c r="N176" s="48"/>
      <c r="O176" s="48"/>
      <c r="P176" s="48"/>
      <c r="Q176" s="48"/>
      <c r="R176" s="48"/>
      <c r="S176" s="48"/>
      <c r="T176" s="96"/>
      <c r="AT176" s="24" t="s">
        <v>352</v>
      </c>
      <c r="AU176" s="24" t="s">
        <v>86</v>
      </c>
    </row>
    <row r="177" spans="2:51" s="11" customFormat="1" ht="13.5">
      <c r="B177" s="239"/>
      <c r="C177" s="240"/>
      <c r="D177" s="236" t="s">
        <v>304</v>
      </c>
      <c r="E177" s="241" t="s">
        <v>21</v>
      </c>
      <c r="F177" s="242" t="s">
        <v>3106</v>
      </c>
      <c r="G177" s="240"/>
      <c r="H177" s="243">
        <v>7.8</v>
      </c>
      <c r="I177" s="244"/>
      <c r="J177" s="240"/>
      <c r="K177" s="240"/>
      <c r="L177" s="245"/>
      <c r="M177" s="246"/>
      <c r="N177" s="247"/>
      <c r="O177" s="247"/>
      <c r="P177" s="247"/>
      <c r="Q177" s="247"/>
      <c r="R177" s="247"/>
      <c r="S177" s="247"/>
      <c r="T177" s="248"/>
      <c r="AT177" s="249" t="s">
        <v>304</v>
      </c>
      <c r="AU177" s="249" t="s">
        <v>86</v>
      </c>
      <c r="AV177" s="11" t="s">
        <v>86</v>
      </c>
      <c r="AW177" s="11" t="s">
        <v>40</v>
      </c>
      <c r="AX177" s="11" t="s">
        <v>84</v>
      </c>
      <c r="AY177" s="249" t="s">
        <v>273</v>
      </c>
    </row>
    <row r="178" spans="2:63" s="10" customFormat="1" ht="29.85" customHeight="1">
      <c r="B178" s="208"/>
      <c r="C178" s="209"/>
      <c r="D178" s="210" t="s">
        <v>75</v>
      </c>
      <c r="E178" s="222" t="s">
        <v>1339</v>
      </c>
      <c r="F178" s="222" t="s">
        <v>1340</v>
      </c>
      <c r="G178" s="209"/>
      <c r="H178" s="209"/>
      <c r="I178" s="212"/>
      <c r="J178" s="223">
        <f>BK178</f>
        <v>0</v>
      </c>
      <c r="K178" s="209"/>
      <c r="L178" s="214"/>
      <c r="M178" s="215"/>
      <c r="N178" s="216"/>
      <c r="O178" s="216"/>
      <c r="P178" s="217">
        <f>SUM(P179:P180)</f>
        <v>0</v>
      </c>
      <c r="Q178" s="216"/>
      <c r="R178" s="217">
        <f>SUM(R179:R180)</f>
        <v>0</v>
      </c>
      <c r="S178" s="216"/>
      <c r="T178" s="218">
        <f>SUM(T179:T180)</f>
        <v>0</v>
      </c>
      <c r="AR178" s="219" t="s">
        <v>84</v>
      </c>
      <c r="AT178" s="220" t="s">
        <v>75</v>
      </c>
      <c r="AU178" s="220" t="s">
        <v>84</v>
      </c>
      <c r="AY178" s="219" t="s">
        <v>273</v>
      </c>
      <c r="BK178" s="221">
        <f>SUM(BK179:BK180)</f>
        <v>0</v>
      </c>
    </row>
    <row r="179" spans="2:65" s="1" customFormat="1" ht="25.5" customHeight="1">
      <c r="B179" s="47"/>
      <c r="C179" s="224" t="s">
        <v>412</v>
      </c>
      <c r="D179" s="224" t="s">
        <v>275</v>
      </c>
      <c r="E179" s="225" t="s">
        <v>3107</v>
      </c>
      <c r="F179" s="226" t="s">
        <v>3108</v>
      </c>
      <c r="G179" s="227" t="s">
        <v>350</v>
      </c>
      <c r="H179" s="228">
        <v>185.744</v>
      </c>
      <c r="I179" s="229"/>
      <c r="J179" s="230">
        <f>ROUND(I179*H179,2)</f>
        <v>0</v>
      </c>
      <c r="K179" s="226" t="s">
        <v>279</v>
      </c>
      <c r="L179" s="73"/>
      <c r="M179" s="231" t="s">
        <v>21</v>
      </c>
      <c r="N179" s="232" t="s">
        <v>47</v>
      </c>
      <c r="O179" s="48"/>
      <c r="P179" s="233">
        <f>O179*H179</f>
        <v>0</v>
      </c>
      <c r="Q179" s="233">
        <v>0</v>
      </c>
      <c r="R179" s="233">
        <f>Q179*H179</f>
        <v>0</v>
      </c>
      <c r="S179" s="233">
        <v>0</v>
      </c>
      <c r="T179" s="234">
        <f>S179*H179</f>
        <v>0</v>
      </c>
      <c r="AR179" s="24" t="s">
        <v>280</v>
      </c>
      <c r="AT179" s="24" t="s">
        <v>275</v>
      </c>
      <c r="AU179" s="24" t="s">
        <v>86</v>
      </c>
      <c r="AY179" s="24" t="s">
        <v>273</v>
      </c>
      <c r="BE179" s="235">
        <f>IF(N179="základní",J179,0)</f>
        <v>0</v>
      </c>
      <c r="BF179" s="235">
        <f>IF(N179="snížená",J179,0)</f>
        <v>0</v>
      </c>
      <c r="BG179" s="235">
        <f>IF(N179="zákl. přenesená",J179,0)</f>
        <v>0</v>
      </c>
      <c r="BH179" s="235">
        <f>IF(N179="sníž. přenesená",J179,0)</f>
        <v>0</v>
      </c>
      <c r="BI179" s="235">
        <f>IF(N179="nulová",J179,0)</f>
        <v>0</v>
      </c>
      <c r="BJ179" s="24" t="s">
        <v>84</v>
      </c>
      <c r="BK179" s="235">
        <f>ROUND(I179*H179,2)</f>
        <v>0</v>
      </c>
      <c r="BL179" s="24" t="s">
        <v>280</v>
      </c>
      <c r="BM179" s="24" t="s">
        <v>3109</v>
      </c>
    </row>
    <row r="180" spans="2:47" s="1" customFormat="1" ht="13.5">
      <c r="B180" s="47"/>
      <c r="C180" s="75"/>
      <c r="D180" s="236" t="s">
        <v>282</v>
      </c>
      <c r="E180" s="75"/>
      <c r="F180" s="237" t="s">
        <v>3110</v>
      </c>
      <c r="G180" s="75"/>
      <c r="H180" s="75"/>
      <c r="I180" s="194"/>
      <c r="J180" s="75"/>
      <c r="K180" s="75"/>
      <c r="L180" s="73"/>
      <c r="M180" s="295"/>
      <c r="N180" s="296"/>
      <c r="O180" s="296"/>
      <c r="P180" s="296"/>
      <c r="Q180" s="296"/>
      <c r="R180" s="296"/>
      <c r="S180" s="296"/>
      <c r="T180" s="297"/>
      <c r="AT180" s="24" t="s">
        <v>282</v>
      </c>
      <c r="AU180" s="24" t="s">
        <v>86</v>
      </c>
    </row>
    <row r="181" spans="2:12" s="1" customFormat="1" ht="6.95" customHeight="1">
      <c r="B181" s="68"/>
      <c r="C181" s="69"/>
      <c r="D181" s="69"/>
      <c r="E181" s="69"/>
      <c r="F181" s="69"/>
      <c r="G181" s="69"/>
      <c r="H181" s="69"/>
      <c r="I181" s="169"/>
      <c r="J181" s="69"/>
      <c r="K181" s="69"/>
      <c r="L181" s="73"/>
    </row>
  </sheetData>
  <sheetProtection password="CC35" sheet="1" objects="1" scenarios="1" formatColumns="0" formatRows="0" autoFilter="0"/>
  <autoFilter ref="C81:K180"/>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113</v>
      </c>
      <c r="G1" s="140" t="s">
        <v>114</v>
      </c>
      <c r="H1" s="140"/>
      <c r="I1" s="141"/>
      <c r="J1" s="140" t="s">
        <v>115</v>
      </c>
      <c r="K1" s="139" t="s">
        <v>116</v>
      </c>
      <c r="L1" s="140" t="s">
        <v>117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99</v>
      </c>
    </row>
    <row r="3" spans="2:46" ht="6.95" customHeight="1">
      <c r="B3" s="25"/>
      <c r="C3" s="26"/>
      <c r="D3" s="26"/>
      <c r="E3" s="26"/>
      <c r="F3" s="26"/>
      <c r="G3" s="26"/>
      <c r="H3" s="26"/>
      <c r="I3" s="143"/>
      <c r="J3" s="26"/>
      <c r="K3" s="27"/>
      <c r="AT3" s="24" t="s">
        <v>86</v>
      </c>
    </row>
    <row r="4" spans="2:46" ht="36.95" customHeight="1">
      <c r="B4" s="28"/>
      <c r="C4" s="29"/>
      <c r="D4" s="30" t="s">
        <v>122</v>
      </c>
      <c r="E4" s="29"/>
      <c r="F4" s="29"/>
      <c r="G4" s="29"/>
      <c r="H4" s="29"/>
      <c r="I4" s="144"/>
      <c r="J4" s="29"/>
      <c r="K4" s="31"/>
      <c r="M4" s="32" t="s">
        <v>12</v>
      </c>
      <c r="AT4" s="24" t="s">
        <v>6</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Albertinum, odborný léčebný ústav Žamberk, Rekonstrukce a modernizace ČOV</v>
      </c>
      <c r="F7" s="40"/>
      <c r="G7" s="40"/>
      <c r="H7" s="40"/>
      <c r="I7" s="144"/>
      <c r="J7" s="29"/>
      <c r="K7" s="31"/>
    </row>
    <row r="8" spans="2:11" s="1" customFormat="1" ht="13.5">
      <c r="B8" s="47"/>
      <c r="C8" s="48"/>
      <c r="D8" s="40" t="s">
        <v>131</v>
      </c>
      <c r="E8" s="48"/>
      <c r="F8" s="48"/>
      <c r="G8" s="48"/>
      <c r="H8" s="48"/>
      <c r="I8" s="146"/>
      <c r="J8" s="48"/>
      <c r="K8" s="52"/>
    </row>
    <row r="9" spans="2:11" s="1" customFormat="1" ht="36.95" customHeight="1">
      <c r="B9" s="47"/>
      <c r="C9" s="48"/>
      <c r="D9" s="48"/>
      <c r="E9" s="147" t="s">
        <v>3111</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21</v>
      </c>
      <c r="K11" s="52"/>
    </row>
    <row r="12" spans="2:11" s="1" customFormat="1" ht="14.4" customHeight="1">
      <c r="B12" s="47"/>
      <c r="C12" s="48"/>
      <c r="D12" s="40" t="s">
        <v>24</v>
      </c>
      <c r="E12" s="48"/>
      <c r="F12" s="35" t="s">
        <v>25</v>
      </c>
      <c r="G12" s="48"/>
      <c r="H12" s="48"/>
      <c r="I12" s="148" t="s">
        <v>26</v>
      </c>
      <c r="J12" s="149" t="str">
        <f>'Rekapitulace stavby'!AN8</f>
        <v>17. 5. 2017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21</v>
      </c>
      <c r="K14" s="52"/>
    </row>
    <row r="15" spans="2:11" s="1" customFormat="1" ht="18" customHeight="1">
      <c r="B15" s="47"/>
      <c r="C15" s="48"/>
      <c r="D15" s="48"/>
      <c r="E15" s="35" t="s">
        <v>34</v>
      </c>
      <c r="F15" s="48"/>
      <c r="G15" s="48"/>
      <c r="H15" s="48"/>
      <c r="I15" s="148" t="s">
        <v>35</v>
      </c>
      <c r="J15" s="35" t="s">
        <v>21</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36</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35</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38</v>
      </c>
      <c r="E20" s="48"/>
      <c r="F20" s="48"/>
      <c r="G20" s="48"/>
      <c r="H20" s="48"/>
      <c r="I20" s="148" t="s">
        <v>33</v>
      </c>
      <c r="J20" s="35" t="s">
        <v>21</v>
      </c>
      <c r="K20" s="52"/>
    </row>
    <row r="21" spans="2:11" s="1" customFormat="1" ht="18" customHeight="1">
      <c r="B21" s="47"/>
      <c r="C21" s="48"/>
      <c r="D21" s="48"/>
      <c r="E21" s="35" t="s">
        <v>39</v>
      </c>
      <c r="F21" s="48"/>
      <c r="G21" s="48"/>
      <c r="H21" s="48"/>
      <c r="I21" s="148" t="s">
        <v>35</v>
      </c>
      <c r="J21" s="35"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41</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5"/>
      <c r="J26" s="107"/>
      <c r="K26" s="156"/>
    </row>
    <row r="27" spans="2:11" s="1" customFormat="1" ht="25.4" customHeight="1">
      <c r="B27" s="47"/>
      <c r="C27" s="48"/>
      <c r="D27" s="157" t="s">
        <v>42</v>
      </c>
      <c r="E27" s="48"/>
      <c r="F27" s="48"/>
      <c r="G27" s="48"/>
      <c r="H27" s="48"/>
      <c r="I27" s="146"/>
      <c r="J27" s="158">
        <f>ROUND(J78,2)</f>
        <v>0</v>
      </c>
      <c r="K27" s="52"/>
    </row>
    <row r="28" spans="2:11" s="1" customFormat="1" ht="6.95" customHeight="1">
      <c r="B28" s="47"/>
      <c r="C28" s="48"/>
      <c r="D28" s="107"/>
      <c r="E28" s="107"/>
      <c r="F28" s="107"/>
      <c r="G28" s="107"/>
      <c r="H28" s="107"/>
      <c r="I28" s="155"/>
      <c r="J28" s="107"/>
      <c r="K28" s="156"/>
    </row>
    <row r="29" spans="2:11" s="1" customFormat="1" ht="14.4" customHeight="1">
      <c r="B29" s="47"/>
      <c r="C29" s="48"/>
      <c r="D29" s="48"/>
      <c r="E29" s="48"/>
      <c r="F29" s="53" t="s">
        <v>44</v>
      </c>
      <c r="G29" s="48"/>
      <c r="H29" s="48"/>
      <c r="I29" s="159" t="s">
        <v>43</v>
      </c>
      <c r="J29" s="53" t="s">
        <v>45</v>
      </c>
      <c r="K29" s="52"/>
    </row>
    <row r="30" spans="2:11" s="1" customFormat="1" ht="14.4" customHeight="1">
      <c r="B30" s="47"/>
      <c r="C30" s="48"/>
      <c r="D30" s="56" t="s">
        <v>46</v>
      </c>
      <c r="E30" s="56" t="s">
        <v>47</v>
      </c>
      <c r="F30" s="160">
        <f>ROUND(SUM(BE78:BE91),2)</f>
        <v>0</v>
      </c>
      <c r="G30" s="48"/>
      <c r="H30" s="48"/>
      <c r="I30" s="161">
        <v>0.21</v>
      </c>
      <c r="J30" s="160">
        <f>ROUND(ROUND((SUM(BE78:BE91)),2)*I30,2)</f>
        <v>0</v>
      </c>
      <c r="K30" s="52"/>
    </row>
    <row r="31" spans="2:11" s="1" customFormat="1" ht="14.4" customHeight="1">
      <c r="B31" s="47"/>
      <c r="C31" s="48"/>
      <c r="D31" s="48"/>
      <c r="E31" s="56" t="s">
        <v>48</v>
      </c>
      <c r="F31" s="160">
        <f>ROUND(SUM(BF78:BF91),2)</f>
        <v>0</v>
      </c>
      <c r="G31" s="48"/>
      <c r="H31" s="48"/>
      <c r="I31" s="161">
        <v>0.15</v>
      </c>
      <c r="J31" s="160">
        <f>ROUND(ROUND((SUM(BF78:BF91)),2)*I31,2)</f>
        <v>0</v>
      </c>
      <c r="K31" s="52"/>
    </row>
    <row r="32" spans="2:11" s="1" customFormat="1" ht="14.4" customHeight="1" hidden="1">
      <c r="B32" s="47"/>
      <c r="C32" s="48"/>
      <c r="D32" s="48"/>
      <c r="E32" s="56" t="s">
        <v>49</v>
      </c>
      <c r="F32" s="160">
        <f>ROUND(SUM(BG78:BG91),2)</f>
        <v>0</v>
      </c>
      <c r="G32" s="48"/>
      <c r="H32" s="48"/>
      <c r="I32" s="161">
        <v>0.21</v>
      </c>
      <c r="J32" s="160">
        <v>0</v>
      </c>
      <c r="K32" s="52"/>
    </row>
    <row r="33" spans="2:11" s="1" customFormat="1" ht="14.4" customHeight="1" hidden="1">
      <c r="B33" s="47"/>
      <c r="C33" s="48"/>
      <c r="D33" s="48"/>
      <c r="E33" s="56" t="s">
        <v>50</v>
      </c>
      <c r="F33" s="160">
        <f>ROUND(SUM(BH78:BH91),2)</f>
        <v>0</v>
      </c>
      <c r="G33" s="48"/>
      <c r="H33" s="48"/>
      <c r="I33" s="161">
        <v>0.15</v>
      </c>
      <c r="J33" s="160">
        <v>0</v>
      </c>
      <c r="K33" s="52"/>
    </row>
    <row r="34" spans="2:11" s="1" customFormat="1" ht="14.4" customHeight="1" hidden="1">
      <c r="B34" s="47"/>
      <c r="C34" s="48"/>
      <c r="D34" s="48"/>
      <c r="E34" s="56" t="s">
        <v>51</v>
      </c>
      <c r="F34" s="160">
        <f>ROUND(SUM(BI78:BI91),2)</f>
        <v>0</v>
      </c>
      <c r="G34" s="48"/>
      <c r="H34" s="48"/>
      <c r="I34" s="161">
        <v>0</v>
      </c>
      <c r="J34" s="160">
        <v>0</v>
      </c>
      <c r="K34" s="52"/>
    </row>
    <row r="35" spans="2:11" s="1" customFormat="1" ht="6.95" customHeight="1">
      <c r="B35" s="47"/>
      <c r="C35" s="48"/>
      <c r="D35" s="48"/>
      <c r="E35" s="48"/>
      <c r="F35" s="48"/>
      <c r="G35" s="48"/>
      <c r="H35" s="48"/>
      <c r="I35" s="146"/>
      <c r="J35" s="48"/>
      <c r="K35" s="52"/>
    </row>
    <row r="36" spans="2:11" s="1" customFormat="1" ht="25.4" customHeight="1">
      <c r="B36" s="47"/>
      <c r="C36" s="162"/>
      <c r="D36" s="163" t="s">
        <v>52</v>
      </c>
      <c r="E36" s="99"/>
      <c r="F36" s="99"/>
      <c r="G36" s="164" t="s">
        <v>53</v>
      </c>
      <c r="H36" s="165" t="s">
        <v>54</v>
      </c>
      <c r="I36" s="166"/>
      <c r="J36" s="167">
        <f>SUM(J27:J34)</f>
        <v>0</v>
      </c>
      <c r="K36" s="168"/>
    </row>
    <row r="37" spans="2:11" s="1" customFormat="1" ht="14.4" customHeight="1">
      <c r="B37" s="68"/>
      <c r="C37" s="69"/>
      <c r="D37" s="69"/>
      <c r="E37" s="69"/>
      <c r="F37" s="69"/>
      <c r="G37" s="69"/>
      <c r="H37" s="69"/>
      <c r="I37" s="169"/>
      <c r="J37" s="69"/>
      <c r="K37" s="70"/>
    </row>
    <row r="41" spans="2:11" s="1" customFormat="1" ht="6.95" customHeight="1">
      <c r="B41" s="170"/>
      <c r="C41" s="171"/>
      <c r="D41" s="171"/>
      <c r="E41" s="171"/>
      <c r="F41" s="171"/>
      <c r="G41" s="171"/>
      <c r="H41" s="171"/>
      <c r="I41" s="172"/>
      <c r="J41" s="171"/>
      <c r="K41" s="173"/>
    </row>
    <row r="42" spans="2:11" s="1" customFormat="1" ht="36.95" customHeight="1">
      <c r="B42" s="47"/>
      <c r="C42" s="30" t="s">
        <v>199</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Albertinum, odborný léčebný ústav Žamberk, Rekonstrukce a modernizace ČOV</v>
      </c>
      <c r="F45" s="40"/>
      <c r="G45" s="40"/>
      <c r="H45" s="40"/>
      <c r="I45" s="146"/>
      <c r="J45" s="48"/>
      <c r="K45" s="52"/>
    </row>
    <row r="46" spans="2:11" s="1" customFormat="1" ht="14.4" customHeight="1">
      <c r="B46" s="47"/>
      <c r="C46" s="40" t="s">
        <v>131</v>
      </c>
      <c r="D46" s="48"/>
      <c r="E46" s="48"/>
      <c r="F46" s="48"/>
      <c r="G46" s="48"/>
      <c r="H46" s="48"/>
      <c r="I46" s="146"/>
      <c r="J46" s="48"/>
      <c r="K46" s="52"/>
    </row>
    <row r="47" spans="2:11" s="1" customFormat="1" ht="17.25" customHeight="1">
      <c r="B47" s="47"/>
      <c r="C47" s="48"/>
      <c r="D47" s="48"/>
      <c r="E47" s="147" t="str">
        <f>E9</f>
        <v>PS-01 - PS 01 - ČOV - strojní část</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k.ú. Žamberk</v>
      </c>
      <c r="G49" s="48"/>
      <c r="H49" s="48"/>
      <c r="I49" s="148" t="s">
        <v>26</v>
      </c>
      <c r="J49" s="149" t="str">
        <f>IF(J12="","",J12)</f>
        <v>17. 5. 2017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Pardubický kraj, Komenského nám.125, Pardubice</v>
      </c>
      <c r="G51" s="48"/>
      <c r="H51" s="48"/>
      <c r="I51" s="148" t="s">
        <v>38</v>
      </c>
      <c r="J51" s="45" t="str">
        <f>E21</f>
        <v>IKKO Hradec Králové, s.r.o., Bří. Štefanů 238, HK</v>
      </c>
      <c r="K51" s="52"/>
    </row>
    <row r="52" spans="2:11" s="1" customFormat="1" ht="14.4" customHeight="1">
      <c r="B52" s="47"/>
      <c r="C52" s="40" t="s">
        <v>36</v>
      </c>
      <c r="D52" s="48"/>
      <c r="E52" s="48"/>
      <c r="F52" s="35" t="str">
        <f>IF(E18="","",E18)</f>
        <v/>
      </c>
      <c r="G52" s="48"/>
      <c r="H52" s="48"/>
      <c r="I52" s="146"/>
      <c r="J52" s="174"/>
      <c r="K52" s="52"/>
    </row>
    <row r="53" spans="2:11" s="1" customFormat="1" ht="10.3" customHeight="1">
      <c r="B53" s="47"/>
      <c r="C53" s="48"/>
      <c r="D53" s="48"/>
      <c r="E53" s="48"/>
      <c r="F53" s="48"/>
      <c r="G53" s="48"/>
      <c r="H53" s="48"/>
      <c r="I53" s="146"/>
      <c r="J53" s="48"/>
      <c r="K53" s="52"/>
    </row>
    <row r="54" spans="2:11" s="1" customFormat="1" ht="29.25" customHeight="1">
      <c r="B54" s="47"/>
      <c r="C54" s="175" t="s">
        <v>224</v>
      </c>
      <c r="D54" s="162"/>
      <c r="E54" s="162"/>
      <c r="F54" s="162"/>
      <c r="G54" s="162"/>
      <c r="H54" s="162"/>
      <c r="I54" s="176"/>
      <c r="J54" s="177" t="s">
        <v>225</v>
      </c>
      <c r="K54" s="178"/>
    </row>
    <row r="55" spans="2:11" s="1" customFormat="1" ht="10.3" customHeight="1">
      <c r="B55" s="47"/>
      <c r="C55" s="48"/>
      <c r="D55" s="48"/>
      <c r="E55" s="48"/>
      <c r="F55" s="48"/>
      <c r="G55" s="48"/>
      <c r="H55" s="48"/>
      <c r="I55" s="146"/>
      <c r="J55" s="48"/>
      <c r="K55" s="52"/>
    </row>
    <row r="56" spans="2:47" s="1" customFormat="1" ht="29.25" customHeight="1">
      <c r="B56" s="47"/>
      <c r="C56" s="179" t="s">
        <v>228</v>
      </c>
      <c r="D56" s="48"/>
      <c r="E56" s="48"/>
      <c r="F56" s="48"/>
      <c r="G56" s="48"/>
      <c r="H56" s="48"/>
      <c r="I56" s="146"/>
      <c r="J56" s="158">
        <f>J78</f>
        <v>0</v>
      </c>
      <c r="K56" s="52"/>
      <c r="AU56" s="24" t="s">
        <v>229</v>
      </c>
    </row>
    <row r="57" spans="2:11" s="7" customFormat="1" ht="24.95" customHeight="1">
      <c r="B57" s="180"/>
      <c r="C57" s="181"/>
      <c r="D57" s="182" t="s">
        <v>3112</v>
      </c>
      <c r="E57" s="183"/>
      <c r="F57" s="183"/>
      <c r="G57" s="183"/>
      <c r="H57" s="183"/>
      <c r="I57" s="184"/>
      <c r="J57" s="185">
        <f>J79</f>
        <v>0</v>
      </c>
      <c r="K57" s="186"/>
    </row>
    <row r="58" spans="2:11" s="8" customFormat="1" ht="19.9" customHeight="1">
      <c r="B58" s="187"/>
      <c r="C58" s="188"/>
      <c r="D58" s="189" t="s">
        <v>3113</v>
      </c>
      <c r="E58" s="190"/>
      <c r="F58" s="190"/>
      <c r="G58" s="190"/>
      <c r="H58" s="190"/>
      <c r="I58" s="191"/>
      <c r="J58" s="192">
        <f>J80</f>
        <v>0</v>
      </c>
      <c r="K58" s="193"/>
    </row>
    <row r="59" spans="2:11" s="1" customFormat="1" ht="21.8" customHeight="1">
      <c r="B59" s="47"/>
      <c r="C59" s="48"/>
      <c r="D59" s="48"/>
      <c r="E59" s="48"/>
      <c r="F59" s="48"/>
      <c r="G59" s="48"/>
      <c r="H59" s="48"/>
      <c r="I59" s="146"/>
      <c r="J59" s="48"/>
      <c r="K59" s="52"/>
    </row>
    <row r="60" spans="2:11" s="1" customFormat="1" ht="6.95" customHeight="1">
      <c r="B60" s="68"/>
      <c r="C60" s="69"/>
      <c r="D60" s="69"/>
      <c r="E60" s="69"/>
      <c r="F60" s="69"/>
      <c r="G60" s="69"/>
      <c r="H60" s="69"/>
      <c r="I60" s="169"/>
      <c r="J60" s="69"/>
      <c r="K60" s="70"/>
    </row>
    <row r="64" spans="2:12" s="1" customFormat="1" ht="6.95" customHeight="1">
      <c r="B64" s="71"/>
      <c r="C64" s="72"/>
      <c r="D64" s="72"/>
      <c r="E64" s="72"/>
      <c r="F64" s="72"/>
      <c r="G64" s="72"/>
      <c r="H64" s="72"/>
      <c r="I64" s="172"/>
      <c r="J64" s="72"/>
      <c r="K64" s="72"/>
      <c r="L64" s="73"/>
    </row>
    <row r="65" spans="2:12" s="1" customFormat="1" ht="36.95" customHeight="1">
      <c r="B65" s="47"/>
      <c r="C65" s="74" t="s">
        <v>257</v>
      </c>
      <c r="D65" s="75"/>
      <c r="E65" s="75"/>
      <c r="F65" s="75"/>
      <c r="G65" s="75"/>
      <c r="H65" s="75"/>
      <c r="I65" s="194"/>
      <c r="J65" s="75"/>
      <c r="K65" s="75"/>
      <c r="L65" s="73"/>
    </row>
    <row r="66" spans="2:12" s="1" customFormat="1" ht="6.95" customHeight="1">
      <c r="B66" s="47"/>
      <c r="C66" s="75"/>
      <c r="D66" s="75"/>
      <c r="E66" s="75"/>
      <c r="F66" s="75"/>
      <c r="G66" s="75"/>
      <c r="H66" s="75"/>
      <c r="I66" s="194"/>
      <c r="J66" s="75"/>
      <c r="K66" s="75"/>
      <c r="L66" s="73"/>
    </row>
    <row r="67" spans="2:12" s="1" customFormat="1" ht="14.4" customHeight="1">
      <c r="B67" s="47"/>
      <c r="C67" s="77" t="s">
        <v>18</v>
      </c>
      <c r="D67" s="75"/>
      <c r="E67" s="75"/>
      <c r="F67" s="75"/>
      <c r="G67" s="75"/>
      <c r="H67" s="75"/>
      <c r="I67" s="194"/>
      <c r="J67" s="75"/>
      <c r="K67" s="75"/>
      <c r="L67" s="73"/>
    </row>
    <row r="68" spans="2:12" s="1" customFormat="1" ht="16.5" customHeight="1">
      <c r="B68" s="47"/>
      <c r="C68" s="75"/>
      <c r="D68" s="75"/>
      <c r="E68" s="195" t="str">
        <f>E7</f>
        <v>Albertinum, odborný léčebný ústav Žamberk, Rekonstrukce a modernizace ČOV</v>
      </c>
      <c r="F68" s="77"/>
      <c r="G68" s="77"/>
      <c r="H68" s="77"/>
      <c r="I68" s="194"/>
      <c r="J68" s="75"/>
      <c r="K68" s="75"/>
      <c r="L68" s="73"/>
    </row>
    <row r="69" spans="2:12" s="1" customFormat="1" ht="14.4" customHeight="1">
      <c r="B69" s="47"/>
      <c r="C69" s="77" t="s">
        <v>131</v>
      </c>
      <c r="D69" s="75"/>
      <c r="E69" s="75"/>
      <c r="F69" s="75"/>
      <c r="G69" s="75"/>
      <c r="H69" s="75"/>
      <c r="I69" s="194"/>
      <c r="J69" s="75"/>
      <c r="K69" s="75"/>
      <c r="L69" s="73"/>
    </row>
    <row r="70" spans="2:12" s="1" customFormat="1" ht="17.25" customHeight="1">
      <c r="B70" s="47"/>
      <c r="C70" s="75"/>
      <c r="D70" s="75"/>
      <c r="E70" s="83" t="str">
        <f>E9</f>
        <v>PS-01 - PS 01 - ČOV - strojní část</v>
      </c>
      <c r="F70" s="75"/>
      <c r="G70" s="75"/>
      <c r="H70" s="75"/>
      <c r="I70" s="194"/>
      <c r="J70" s="75"/>
      <c r="K70" s="75"/>
      <c r="L70" s="73"/>
    </row>
    <row r="71" spans="2:12" s="1" customFormat="1" ht="6.95" customHeight="1">
      <c r="B71" s="47"/>
      <c r="C71" s="75"/>
      <c r="D71" s="75"/>
      <c r="E71" s="75"/>
      <c r="F71" s="75"/>
      <c r="G71" s="75"/>
      <c r="H71" s="75"/>
      <c r="I71" s="194"/>
      <c r="J71" s="75"/>
      <c r="K71" s="75"/>
      <c r="L71" s="73"/>
    </row>
    <row r="72" spans="2:12" s="1" customFormat="1" ht="18" customHeight="1">
      <c r="B72" s="47"/>
      <c r="C72" s="77" t="s">
        <v>24</v>
      </c>
      <c r="D72" s="75"/>
      <c r="E72" s="75"/>
      <c r="F72" s="196" t="str">
        <f>F12</f>
        <v>k.ú. Žamberk</v>
      </c>
      <c r="G72" s="75"/>
      <c r="H72" s="75"/>
      <c r="I72" s="197" t="s">
        <v>26</v>
      </c>
      <c r="J72" s="86" t="str">
        <f>IF(J12="","",J12)</f>
        <v>17. 5. 2017</v>
      </c>
      <c r="K72" s="75"/>
      <c r="L72" s="73"/>
    </row>
    <row r="73" spans="2:12" s="1" customFormat="1" ht="6.95" customHeight="1">
      <c r="B73" s="47"/>
      <c r="C73" s="75"/>
      <c r="D73" s="75"/>
      <c r="E73" s="75"/>
      <c r="F73" s="75"/>
      <c r="G73" s="75"/>
      <c r="H73" s="75"/>
      <c r="I73" s="194"/>
      <c r="J73" s="75"/>
      <c r="K73" s="75"/>
      <c r="L73" s="73"/>
    </row>
    <row r="74" spans="2:12" s="1" customFormat="1" ht="13.5">
      <c r="B74" s="47"/>
      <c r="C74" s="77" t="s">
        <v>32</v>
      </c>
      <c r="D74" s="75"/>
      <c r="E74" s="75"/>
      <c r="F74" s="196" t="str">
        <f>E15</f>
        <v>Pardubický kraj, Komenského nám.125, Pardubice</v>
      </c>
      <c r="G74" s="75"/>
      <c r="H74" s="75"/>
      <c r="I74" s="197" t="s">
        <v>38</v>
      </c>
      <c r="J74" s="196" t="str">
        <f>E21</f>
        <v>IKKO Hradec Králové, s.r.o., Bří. Štefanů 238, HK</v>
      </c>
      <c r="K74" s="75"/>
      <c r="L74" s="73"/>
    </row>
    <row r="75" spans="2:12" s="1" customFormat="1" ht="14.4" customHeight="1">
      <c r="B75" s="47"/>
      <c r="C75" s="77" t="s">
        <v>36</v>
      </c>
      <c r="D75" s="75"/>
      <c r="E75" s="75"/>
      <c r="F75" s="196" t="str">
        <f>IF(E18="","",E18)</f>
        <v/>
      </c>
      <c r="G75" s="75"/>
      <c r="H75" s="75"/>
      <c r="I75" s="194"/>
      <c r="J75" s="75"/>
      <c r="K75" s="75"/>
      <c r="L75" s="73"/>
    </row>
    <row r="76" spans="2:12" s="1" customFormat="1" ht="10.3" customHeight="1">
      <c r="B76" s="47"/>
      <c r="C76" s="75"/>
      <c r="D76" s="75"/>
      <c r="E76" s="75"/>
      <c r="F76" s="75"/>
      <c r="G76" s="75"/>
      <c r="H76" s="75"/>
      <c r="I76" s="194"/>
      <c r="J76" s="75"/>
      <c r="K76" s="75"/>
      <c r="L76" s="73"/>
    </row>
    <row r="77" spans="2:20" s="9" customFormat="1" ht="29.25" customHeight="1">
      <c r="B77" s="198"/>
      <c r="C77" s="199" t="s">
        <v>258</v>
      </c>
      <c r="D77" s="200" t="s">
        <v>61</v>
      </c>
      <c r="E77" s="200" t="s">
        <v>57</v>
      </c>
      <c r="F77" s="200" t="s">
        <v>259</v>
      </c>
      <c r="G77" s="200" t="s">
        <v>260</v>
      </c>
      <c r="H77" s="200" t="s">
        <v>261</v>
      </c>
      <c r="I77" s="201" t="s">
        <v>262</v>
      </c>
      <c r="J77" s="200" t="s">
        <v>225</v>
      </c>
      <c r="K77" s="202" t="s">
        <v>263</v>
      </c>
      <c r="L77" s="203"/>
      <c r="M77" s="103" t="s">
        <v>264</v>
      </c>
      <c r="N77" s="104" t="s">
        <v>46</v>
      </c>
      <c r="O77" s="104" t="s">
        <v>265</v>
      </c>
      <c r="P77" s="104" t="s">
        <v>266</v>
      </c>
      <c r="Q77" s="104" t="s">
        <v>267</v>
      </c>
      <c r="R77" s="104" t="s">
        <v>268</v>
      </c>
      <c r="S77" s="104" t="s">
        <v>269</v>
      </c>
      <c r="T77" s="105" t="s">
        <v>270</v>
      </c>
    </row>
    <row r="78" spans="2:63" s="1" customFormat="1" ht="29.25" customHeight="1">
      <c r="B78" s="47"/>
      <c r="C78" s="109" t="s">
        <v>228</v>
      </c>
      <c r="D78" s="75"/>
      <c r="E78" s="75"/>
      <c r="F78" s="75"/>
      <c r="G78" s="75"/>
      <c r="H78" s="75"/>
      <c r="I78" s="194"/>
      <c r="J78" s="204">
        <f>BK78</f>
        <v>0</v>
      </c>
      <c r="K78" s="75"/>
      <c r="L78" s="73"/>
      <c r="M78" s="106"/>
      <c r="N78" s="107"/>
      <c r="O78" s="107"/>
      <c r="P78" s="205">
        <f>P79</f>
        <v>0</v>
      </c>
      <c r="Q78" s="107"/>
      <c r="R78" s="205">
        <f>R79</f>
        <v>0</v>
      </c>
      <c r="S78" s="107"/>
      <c r="T78" s="206">
        <f>T79</f>
        <v>0</v>
      </c>
      <c r="AT78" s="24" t="s">
        <v>75</v>
      </c>
      <c r="AU78" s="24" t="s">
        <v>229</v>
      </c>
      <c r="BK78" s="207">
        <f>BK79</f>
        <v>0</v>
      </c>
    </row>
    <row r="79" spans="2:63" s="10" customFormat="1" ht="37.4" customHeight="1">
      <c r="B79" s="208"/>
      <c r="C79" s="209"/>
      <c r="D79" s="210" t="s">
        <v>75</v>
      </c>
      <c r="E79" s="211" t="s">
        <v>347</v>
      </c>
      <c r="F79" s="211" t="s">
        <v>3114</v>
      </c>
      <c r="G79" s="209"/>
      <c r="H79" s="209"/>
      <c r="I79" s="212"/>
      <c r="J79" s="213">
        <f>BK79</f>
        <v>0</v>
      </c>
      <c r="K79" s="209"/>
      <c r="L79" s="214"/>
      <c r="M79" s="215"/>
      <c r="N79" s="216"/>
      <c r="O79" s="216"/>
      <c r="P79" s="217">
        <f>P80</f>
        <v>0</v>
      </c>
      <c r="Q79" s="216"/>
      <c r="R79" s="217">
        <f>R80</f>
        <v>0</v>
      </c>
      <c r="S79" s="216"/>
      <c r="T79" s="218">
        <f>T80</f>
        <v>0</v>
      </c>
      <c r="AR79" s="219" t="s">
        <v>288</v>
      </c>
      <c r="AT79" s="220" t="s">
        <v>75</v>
      </c>
      <c r="AU79" s="220" t="s">
        <v>76</v>
      </c>
      <c r="AY79" s="219" t="s">
        <v>273</v>
      </c>
      <c r="BK79" s="221">
        <f>BK80</f>
        <v>0</v>
      </c>
    </row>
    <row r="80" spans="2:63" s="10" customFormat="1" ht="19.9" customHeight="1">
      <c r="B80" s="208"/>
      <c r="C80" s="209"/>
      <c r="D80" s="210" t="s">
        <v>75</v>
      </c>
      <c r="E80" s="222" t="s">
        <v>3115</v>
      </c>
      <c r="F80" s="222" t="s">
        <v>3116</v>
      </c>
      <c r="G80" s="209"/>
      <c r="H80" s="209"/>
      <c r="I80" s="212"/>
      <c r="J80" s="223">
        <f>BK80</f>
        <v>0</v>
      </c>
      <c r="K80" s="209"/>
      <c r="L80" s="214"/>
      <c r="M80" s="215"/>
      <c r="N80" s="216"/>
      <c r="O80" s="216"/>
      <c r="P80" s="217">
        <f>SUM(P81:P91)</f>
        <v>0</v>
      </c>
      <c r="Q80" s="216"/>
      <c r="R80" s="217">
        <f>SUM(R81:R91)</f>
        <v>0</v>
      </c>
      <c r="S80" s="216"/>
      <c r="T80" s="218">
        <f>SUM(T81:T91)</f>
        <v>0</v>
      </c>
      <c r="AR80" s="219" t="s">
        <v>288</v>
      </c>
      <c r="AT80" s="220" t="s">
        <v>75</v>
      </c>
      <c r="AU80" s="220" t="s">
        <v>84</v>
      </c>
      <c r="AY80" s="219" t="s">
        <v>273</v>
      </c>
      <c r="BK80" s="221">
        <f>SUM(BK81:BK91)</f>
        <v>0</v>
      </c>
    </row>
    <row r="81" spans="2:65" s="1" customFormat="1" ht="38.25" customHeight="1">
      <c r="B81" s="47"/>
      <c r="C81" s="224" t="s">
        <v>84</v>
      </c>
      <c r="D81" s="224" t="s">
        <v>275</v>
      </c>
      <c r="E81" s="225" t="s">
        <v>3117</v>
      </c>
      <c r="F81" s="226" t="s">
        <v>3118</v>
      </c>
      <c r="G81" s="227" t="s">
        <v>1159</v>
      </c>
      <c r="H81" s="228">
        <v>1</v>
      </c>
      <c r="I81" s="229"/>
      <c r="J81" s="230">
        <f>ROUND(I81*H81,2)</f>
        <v>0</v>
      </c>
      <c r="K81" s="226" t="s">
        <v>21</v>
      </c>
      <c r="L81" s="73"/>
      <c r="M81" s="231" t="s">
        <v>21</v>
      </c>
      <c r="N81" s="232" t="s">
        <v>47</v>
      </c>
      <c r="O81" s="48"/>
      <c r="P81" s="233">
        <f>O81*H81</f>
        <v>0</v>
      </c>
      <c r="Q81" s="233">
        <v>0</v>
      </c>
      <c r="R81" s="233">
        <f>Q81*H81</f>
        <v>0</v>
      </c>
      <c r="S81" s="233">
        <v>0</v>
      </c>
      <c r="T81" s="234">
        <f>S81*H81</f>
        <v>0</v>
      </c>
      <c r="AR81" s="24" t="s">
        <v>84</v>
      </c>
      <c r="AT81" s="24" t="s">
        <v>275</v>
      </c>
      <c r="AU81" s="24" t="s">
        <v>86</v>
      </c>
      <c r="AY81" s="24" t="s">
        <v>273</v>
      </c>
      <c r="BE81" s="235">
        <f>IF(N81="základní",J81,0)</f>
        <v>0</v>
      </c>
      <c r="BF81" s="235">
        <f>IF(N81="snížená",J81,0)</f>
        <v>0</v>
      </c>
      <c r="BG81" s="235">
        <f>IF(N81="zákl. přenesená",J81,0)</f>
        <v>0</v>
      </c>
      <c r="BH81" s="235">
        <f>IF(N81="sníž. přenesená",J81,0)</f>
        <v>0</v>
      </c>
      <c r="BI81" s="235">
        <f>IF(N81="nulová",J81,0)</f>
        <v>0</v>
      </c>
      <c r="BJ81" s="24" t="s">
        <v>84</v>
      </c>
      <c r="BK81" s="235">
        <f>ROUND(I81*H81,2)</f>
        <v>0</v>
      </c>
      <c r="BL81" s="24" t="s">
        <v>84</v>
      </c>
      <c r="BM81" s="24" t="s">
        <v>3119</v>
      </c>
    </row>
    <row r="82" spans="2:47" s="1" customFormat="1" ht="13.5">
      <c r="B82" s="47"/>
      <c r="C82" s="75"/>
      <c r="D82" s="236" t="s">
        <v>352</v>
      </c>
      <c r="E82" s="75"/>
      <c r="F82" s="298" t="s">
        <v>3120</v>
      </c>
      <c r="G82" s="75"/>
      <c r="H82" s="75"/>
      <c r="I82" s="194"/>
      <c r="J82" s="75"/>
      <c r="K82" s="75"/>
      <c r="L82" s="73"/>
      <c r="M82" s="238"/>
      <c r="N82" s="48"/>
      <c r="O82" s="48"/>
      <c r="P82" s="48"/>
      <c r="Q82" s="48"/>
      <c r="R82" s="48"/>
      <c r="S82" s="48"/>
      <c r="T82" s="96"/>
      <c r="AT82" s="24" t="s">
        <v>352</v>
      </c>
      <c r="AU82" s="24" t="s">
        <v>86</v>
      </c>
    </row>
    <row r="83" spans="2:65" s="1" customFormat="1" ht="25.5" customHeight="1">
      <c r="B83" s="47"/>
      <c r="C83" s="224" t="s">
        <v>86</v>
      </c>
      <c r="D83" s="224" t="s">
        <v>275</v>
      </c>
      <c r="E83" s="225" t="s">
        <v>3121</v>
      </c>
      <c r="F83" s="226" t="s">
        <v>3122</v>
      </c>
      <c r="G83" s="227" t="s">
        <v>278</v>
      </c>
      <c r="H83" s="228">
        <v>2</v>
      </c>
      <c r="I83" s="229"/>
      <c r="J83" s="230">
        <f>ROUND(I83*H83,2)</f>
        <v>0</v>
      </c>
      <c r="K83" s="226" t="s">
        <v>21</v>
      </c>
      <c r="L83" s="73"/>
      <c r="M83" s="231" t="s">
        <v>21</v>
      </c>
      <c r="N83" s="232" t="s">
        <v>47</v>
      </c>
      <c r="O83" s="48"/>
      <c r="P83" s="233">
        <f>O83*H83</f>
        <v>0</v>
      </c>
      <c r="Q83" s="233">
        <v>0</v>
      </c>
      <c r="R83" s="233">
        <f>Q83*H83</f>
        <v>0</v>
      </c>
      <c r="S83" s="233">
        <v>0</v>
      </c>
      <c r="T83" s="234">
        <f>S83*H83</f>
        <v>0</v>
      </c>
      <c r="AR83" s="24" t="s">
        <v>84</v>
      </c>
      <c r="AT83" s="24" t="s">
        <v>275</v>
      </c>
      <c r="AU83" s="24" t="s">
        <v>86</v>
      </c>
      <c r="AY83" s="24" t="s">
        <v>273</v>
      </c>
      <c r="BE83" s="235">
        <f>IF(N83="základní",J83,0)</f>
        <v>0</v>
      </c>
      <c r="BF83" s="235">
        <f>IF(N83="snížená",J83,0)</f>
        <v>0</v>
      </c>
      <c r="BG83" s="235">
        <f>IF(N83="zákl. přenesená",J83,0)</f>
        <v>0</v>
      </c>
      <c r="BH83" s="235">
        <f>IF(N83="sníž. přenesená",J83,0)</f>
        <v>0</v>
      </c>
      <c r="BI83" s="235">
        <f>IF(N83="nulová",J83,0)</f>
        <v>0</v>
      </c>
      <c r="BJ83" s="24" t="s">
        <v>84</v>
      </c>
      <c r="BK83" s="235">
        <f>ROUND(I83*H83,2)</f>
        <v>0</v>
      </c>
      <c r="BL83" s="24" t="s">
        <v>84</v>
      </c>
      <c r="BM83" s="24" t="s">
        <v>3123</v>
      </c>
    </row>
    <row r="84" spans="2:65" s="1" customFormat="1" ht="25.5" customHeight="1">
      <c r="B84" s="47"/>
      <c r="C84" s="224" t="s">
        <v>288</v>
      </c>
      <c r="D84" s="224" t="s">
        <v>275</v>
      </c>
      <c r="E84" s="225" t="s">
        <v>3124</v>
      </c>
      <c r="F84" s="226" t="s">
        <v>3125</v>
      </c>
      <c r="G84" s="227" t="s">
        <v>342</v>
      </c>
      <c r="H84" s="228">
        <v>12</v>
      </c>
      <c r="I84" s="229"/>
      <c r="J84" s="230">
        <f>ROUND(I84*H84,2)</f>
        <v>0</v>
      </c>
      <c r="K84" s="226" t="s">
        <v>21</v>
      </c>
      <c r="L84" s="73"/>
      <c r="M84" s="231" t="s">
        <v>21</v>
      </c>
      <c r="N84" s="232" t="s">
        <v>47</v>
      </c>
      <c r="O84" s="48"/>
      <c r="P84" s="233">
        <f>O84*H84</f>
        <v>0</v>
      </c>
      <c r="Q84" s="233">
        <v>0</v>
      </c>
      <c r="R84" s="233">
        <f>Q84*H84</f>
        <v>0</v>
      </c>
      <c r="S84" s="233">
        <v>0</v>
      </c>
      <c r="T84" s="234">
        <f>S84*H84</f>
        <v>0</v>
      </c>
      <c r="AR84" s="24" t="s">
        <v>84</v>
      </c>
      <c r="AT84" s="24" t="s">
        <v>275</v>
      </c>
      <c r="AU84" s="24" t="s">
        <v>86</v>
      </c>
      <c r="AY84" s="24" t="s">
        <v>273</v>
      </c>
      <c r="BE84" s="235">
        <f>IF(N84="základní",J84,0)</f>
        <v>0</v>
      </c>
      <c r="BF84" s="235">
        <f>IF(N84="snížená",J84,0)</f>
        <v>0</v>
      </c>
      <c r="BG84" s="235">
        <f>IF(N84="zákl. přenesená",J84,0)</f>
        <v>0</v>
      </c>
      <c r="BH84" s="235">
        <f>IF(N84="sníž. přenesená",J84,0)</f>
        <v>0</v>
      </c>
      <c r="BI84" s="235">
        <f>IF(N84="nulová",J84,0)</f>
        <v>0</v>
      </c>
      <c r="BJ84" s="24" t="s">
        <v>84</v>
      </c>
      <c r="BK84" s="235">
        <f>ROUND(I84*H84,2)</f>
        <v>0</v>
      </c>
      <c r="BL84" s="24" t="s">
        <v>84</v>
      </c>
      <c r="BM84" s="24" t="s">
        <v>3126</v>
      </c>
    </row>
    <row r="85" spans="2:65" s="1" customFormat="1" ht="51" customHeight="1">
      <c r="B85" s="47"/>
      <c r="C85" s="224" t="s">
        <v>280</v>
      </c>
      <c r="D85" s="224" t="s">
        <v>275</v>
      </c>
      <c r="E85" s="225" t="s">
        <v>3127</v>
      </c>
      <c r="F85" s="226" t="s">
        <v>3128</v>
      </c>
      <c r="G85" s="227" t="s">
        <v>1159</v>
      </c>
      <c r="H85" s="228">
        <v>1</v>
      </c>
      <c r="I85" s="229"/>
      <c r="J85" s="230">
        <f>ROUND(I85*H85,2)</f>
        <v>0</v>
      </c>
      <c r="K85" s="226" t="s">
        <v>21</v>
      </c>
      <c r="L85" s="73"/>
      <c r="M85" s="231" t="s">
        <v>21</v>
      </c>
      <c r="N85" s="232" t="s">
        <v>47</v>
      </c>
      <c r="O85" s="48"/>
      <c r="P85" s="233">
        <f>O85*H85</f>
        <v>0</v>
      </c>
      <c r="Q85" s="233">
        <v>0</v>
      </c>
      <c r="R85" s="233">
        <f>Q85*H85</f>
        <v>0</v>
      </c>
      <c r="S85" s="233">
        <v>0</v>
      </c>
      <c r="T85" s="234">
        <f>S85*H85</f>
        <v>0</v>
      </c>
      <c r="AR85" s="24" t="s">
        <v>84</v>
      </c>
      <c r="AT85" s="24" t="s">
        <v>275</v>
      </c>
      <c r="AU85" s="24" t="s">
        <v>86</v>
      </c>
      <c r="AY85" s="24" t="s">
        <v>273</v>
      </c>
      <c r="BE85" s="235">
        <f>IF(N85="základní",J85,0)</f>
        <v>0</v>
      </c>
      <c r="BF85" s="235">
        <f>IF(N85="snížená",J85,0)</f>
        <v>0</v>
      </c>
      <c r="BG85" s="235">
        <f>IF(N85="zákl. přenesená",J85,0)</f>
        <v>0</v>
      </c>
      <c r="BH85" s="235">
        <f>IF(N85="sníž. přenesená",J85,0)</f>
        <v>0</v>
      </c>
      <c r="BI85" s="235">
        <f>IF(N85="nulová",J85,0)</f>
        <v>0</v>
      </c>
      <c r="BJ85" s="24" t="s">
        <v>84</v>
      </c>
      <c r="BK85" s="235">
        <f>ROUND(I85*H85,2)</f>
        <v>0</v>
      </c>
      <c r="BL85" s="24" t="s">
        <v>84</v>
      </c>
      <c r="BM85" s="24" t="s">
        <v>3129</v>
      </c>
    </row>
    <row r="86" spans="2:65" s="1" customFormat="1" ht="25.5" customHeight="1">
      <c r="B86" s="47"/>
      <c r="C86" s="224" t="s">
        <v>298</v>
      </c>
      <c r="D86" s="224" t="s">
        <v>275</v>
      </c>
      <c r="E86" s="225" t="s">
        <v>3130</v>
      </c>
      <c r="F86" s="226" t="s">
        <v>3131</v>
      </c>
      <c r="G86" s="227" t="s">
        <v>342</v>
      </c>
      <c r="H86" s="228">
        <v>36</v>
      </c>
      <c r="I86" s="229"/>
      <c r="J86" s="230">
        <f>ROUND(I86*H86,2)</f>
        <v>0</v>
      </c>
      <c r="K86" s="226" t="s">
        <v>21</v>
      </c>
      <c r="L86" s="73"/>
      <c r="M86" s="231" t="s">
        <v>21</v>
      </c>
      <c r="N86" s="232" t="s">
        <v>47</v>
      </c>
      <c r="O86" s="48"/>
      <c r="P86" s="233">
        <f>O86*H86</f>
        <v>0</v>
      </c>
      <c r="Q86" s="233">
        <v>0</v>
      </c>
      <c r="R86" s="233">
        <f>Q86*H86</f>
        <v>0</v>
      </c>
      <c r="S86" s="233">
        <v>0</v>
      </c>
      <c r="T86" s="234">
        <f>S86*H86</f>
        <v>0</v>
      </c>
      <c r="AR86" s="24" t="s">
        <v>84</v>
      </c>
      <c r="AT86" s="24" t="s">
        <v>275</v>
      </c>
      <c r="AU86" s="24" t="s">
        <v>86</v>
      </c>
      <c r="AY86" s="24" t="s">
        <v>273</v>
      </c>
      <c r="BE86" s="235">
        <f>IF(N86="základní",J86,0)</f>
        <v>0</v>
      </c>
      <c r="BF86" s="235">
        <f>IF(N86="snížená",J86,0)</f>
        <v>0</v>
      </c>
      <c r="BG86" s="235">
        <f>IF(N86="zákl. přenesená",J86,0)</f>
        <v>0</v>
      </c>
      <c r="BH86" s="235">
        <f>IF(N86="sníž. přenesená",J86,0)</f>
        <v>0</v>
      </c>
      <c r="BI86" s="235">
        <f>IF(N86="nulová",J86,0)</f>
        <v>0</v>
      </c>
      <c r="BJ86" s="24" t="s">
        <v>84</v>
      </c>
      <c r="BK86" s="235">
        <f>ROUND(I86*H86,2)</f>
        <v>0</v>
      </c>
      <c r="BL86" s="24" t="s">
        <v>84</v>
      </c>
      <c r="BM86" s="24" t="s">
        <v>3132</v>
      </c>
    </row>
    <row r="87" spans="2:65" s="1" customFormat="1" ht="25.5" customHeight="1">
      <c r="B87" s="47"/>
      <c r="C87" s="224" t="s">
        <v>192</v>
      </c>
      <c r="D87" s="224" t="s">
        <v>275</v>
      </c>
      <c r="E87" s="225" t="s">
        <v>3133</v>
      </c>
      <c r="F87" s="226" t="s">
        <v>3134</v>
      </c>
      <c r="G87" s="227" t="s">
        <v>1159</v>
      </c>
      <c r="H87" s="228">
        <v>1</v>
      </c>
      <c r="I87" s="229"/>
      <c r="J87" s="230">
        <f>ROUND(I87*H87,2)</f>
        <v>0</v>
      </c>
      <c r="K87" s="226" t="s">
        <v>21</v>
      </c>
      <c r="L87" s="73"/>
      <c r="M87" s="231" t="s">
        <v>21</v>
      </c>
      <c r="N87" s="232" t="s">
        <v>47</v>
      </c>
      <c r="O87" s="48"/>
      <c r="P87" s="233">
        <f>O87*H87</f>
        <v>0</v>
      </c>
      <c r="Q87" s="233">
        <v>0</v>
      </c>
      <c r="R87" s="233">
        <f>Q87*H87</f>
        <v>0</v>
      </c>
      <c r="S87" s="233">
        <v>0</v>
      </c>
      <c r="T87" s="234">
        <f>S87*H87</f>
        <v>0</v>
      </c>
      <c r="AR87" s="24" t="s">
        <v>84</v>
      </c>
      <c r="AT87" s="24" t="s">
        <v>275</v>
      </c>
      <c r="AU87" s="24" t="s">
        <v>86</v>
      </c>
      <c r="AY87" s="24" t="s">
        <v>273</v>
      </c>
      <c r="BE87" s="235">
        <f>IF(N87="základní",J87,0)</f>
        <v>0</v>
      </c>
      <c r="BF87" s="235">
        <f>IF(N87="snížená",J87,0)</f>
        <v>0</v>
      </c>
      <c r="BG87" s="235">
        <f>IF(N87="zákl. přenesená",J87,0)</f>
        <v>0</v>
      </c>
      <c r="BH87" s="235">
        <f>IF(N87="sníž. přenesená",J87,0)</f>
        <v>0</v>
      </c>
      <c r="BI87" s="235">
        <f>IF(N87="nulová",J87,0)</f>
        <v>0</v>
      </c>
      <c r="BJ87" s="24" t="s">
        <v>84</v>
      </c>
      <c r="BK87" s="235">
        <f>ROUND(I87*H87,2)</f>
        <v>0</v>
      </c>
      <c r="BL87" s="24" t="s">
        <v>84</v>
      </c>
      <c r="BM87" s="24" t="s">
        <v>3135</v>
      </c>
    </row>
    <row r="88" spans="2:65" s="1" customFormat="1" ht="38.25" customHeight="1">
      <c r="B88" s="47"/>
      <c r="C88" s="224" t="s">
        <v>311</v>
      </c>
      <c r="D88" s="224" t="s">
        <v>275</v>
      </c>
      <c r="E88" s="225" t="s">
        <v>3136</v>
      </c>
      <c r="F88" s="226" t="s">
        <v>3137</v>
      </c>
      <c r="G88" s="227" t="s">
        <v>1159</v>
      </c>
      <c r="H88" s="228">
        <v>1</v>
      </c>
      <c r="I88" s="229"/>
      <c r="J88" s="230">
        <f>ROUND(I88*H88,2)</f>
        <v>0</v>
      </c>
      <c r="K88" s="226" t="s">
        <v>21</v>
      </c>
      <c r="L88" s="73"/>
      <c r="M88" s="231" t="s">
        <v>21</v>
      </c>
      <c r="N88" s="232" t="s">
        <v>47</v>
      </c>
      <c r="O88" s="48"/>
      <c r="P88" s="233">
        <f>O88*H88</f>
        <v>0</v>
      </c>
      <c r="Q88" s="233">
        <v>0</v>
      </c>
      <c r="R88" s="233">
        <f>Q88*H88</f>
        <v>0</v>
      </c>
      <c r="S88" s="233">
        <v>0</v>
      </c>
      <c r="T88" s="234">
        <f>S88*H88</f>
        <v>0</v>
      </c>
      <c r="AR88" s="24" t="s">
        <v>84</v>
      </c>
      <c r="AT88" s="24" t="s">
        <v>275</v>
      </c>
      <c r="AU88" s="24" t="s">
        <v>86</v>
      </c>
      <c r="AY88" s="24" t="s">
        <v>273</v>
      </c>
      <c r="BE88" s="235">
        <f>IF(N88="základní",J88,0)</f>
        <v>0</v>
      </c>
      <c r="BF88" s="235">
        <f>IF(N88="snížená",J88,0)</f>
        <v>0</v>
      </c>
      <c r="BG88" s="235">
        <f>IF(N88="zákl. přenesená",J88,0)</f>
        <v>0</v>
      </c>
      <c r="BH88" s="235">
        <f>IF(N88="sníž. přenesená",J88,0)</f>
        <v>0</v>
      </c>
      <c r="BI88" s="235">
        <f>IF(N88="nulová",J88,0)</f>
        <v>0</v>
      </c>
      <c r="BJ88" s="24" t="s">
        <v>84</v>
      </c>
      <c r="BK88" s="235">
        <f>ROUND(I88*H88,2)</f>
        <v>0</v>
      </c>
      <c r="BL88" s="24" t="s">
        <v>84</v>
      </c>
      <c r="BM88" s="24" t="s">
        <v>3138</v>
      </c>
    </row>
    <row r="89" spans="2:65" s="1" customFormat="1" ht="16.5" customHeight="1">
      <c r="B89" s="47"/>
      <c r="C89" s="224" t="s">
        <v>318</v>
      </c>
      <c r="D89" s="224" t="s">
        <v>275</v>
      </c>
      <c r="E89" s="225" t="s">
        <v>3139</v>
      </c>
      <c r="F89" s="226" t="s">
        <v>3140</v>
      </c>
      <c r="G89" s="227" t="s">
        <v>278</v>
      </c>
      <c r="H89" s="228">
        <v>1</v>
      </c>
      <c r="I89" s="229"/>
      <c r="J89" s="230">
        <f>ROUND(I89*H89,2)</f>
        <v>0</v>
      </c>
      <c r="K89" s="226" t="s">
        <v>21</v>
      </c>
      <c r="L89" s="73"/>
      <c r="M89" s="231" t="s">
        <v>21</v>
      </c>
      <c r="N89" s="232" t="s">
        <v>47</v>
      </c>
      <c r="O89" s="48"/>
      <c r="P89" s="233">
        <f>O89*H89</f>
        <v>0</v>
      </c>
      <c r="Q89" s="233">
        <v>0</v>
      </c>
      <c r="R89" s="233">
        <f>Q89*H89</f>
        <v>0</v>
      </c>
      <c r="S89" s="233">
        <v>0</v>
      </c>
      <c r="T89" s="234">
        <f>S89*H89</f>
        <v>0</v>
      </c>
      <c r="AR89" s="24" t="s">
        <v>84</v>
      </c>
      <c r="AT89" s="24" t="s">
        <v>275</v>
      </c>
      <c r="AU89" s="24" t="s">
        <v>86</v>
      </c>
      <c r="AY89" s="24" t="s">
        <v>273</v>
      </c>
      <c r="BE89" s="235">
        <f>IF(N89="základní",J89,0)</f>
        <v>0</v>
      </c>
      <c r="BF89" s="235">
        <f>IF(N89="snížená",J89,0)</f>
        <v>0</v>
      </c>
      <c r="BG89" s="235">
        <f>IF(N89="zákl. přenesená",J89,0)</f>
        <v>0</v>
      </c>
      <c r="BH89" s="235">
        <f>IF(N89="sníž. přenesená",J89,0)</f>
        <v>0</v>
      </c>
      <c r="BI89" s="235">
        <f>IF(N89="nulová",J89,0)</f>
        <v>0</v>
      </c>
      <c r="BJ89" s="24" t="s">
        <v>84</v>
      </c>
      <c r="BK89" s="235">
        <f>ROUND(I89*H89,2)</f>
        <v>0</v>
      </c>
      <c r="BL89" s="24" t="s">
        <v>84</v>
      </c>
      <c r="BM89" s="24" t="s">
        <v>3141</v>
      </c>
    </row>
    <row r="90" spans="2:65" s="1" customFormat="1" ht="38.25" customHeight="1">
      <c r="B90" s="47"/>
      <c r="C90" s="224" t="s">
        <v>323</v>
      </c>
      <c r="D90" s="224" t="s">
        <v>275</v>
      </c>
      <c r="E90" s="225" t="s">
        <v>3142</v>
      </c>
      <c r="F90" s="226" t="s">
        <v>3143</v>
      </c>
      <c r="G90" s="227" t="s">
        <v>1159</v>
      </c>
      <c r="H90" s="228">
        <v>1</v>
      </c>
      <c r="I90" s="229"/>
      <c r="J90" s="230">
        <f>ROUND(I90*H90,2)</f>
        <v>0</v>
      </c>
      <c r="K90" s="226" t="s">
        <v>21</v>
      </c>
      <c r="L90" s="73"/>
      <c r="M90" s="231" t="s">
        <v>21</v>
      </c>
      <c r="N90" s="232" t="s">
        <v>47</v>
      </c>
      <c r="O90" s="48"/>
      <c r="P90" s="233">
        <f>O90*H90</f>
        <v>0</v>
      </c>
      <c r="Q90" s="233">
        <v>0</v>
      </c>
      <c r="R90" s="233">
        <f>Q90*H90</f>
        <v>0</v>
      </c>
      <c r="S90" s="233">
        <v>0</v>
      </c>
      <c r="T90" s="234">
        <f>S90*H90</f>
        <v>0</v>
      </c>
      <c r="AR90" s="24" t="s">
        <v>84</v>
      </c>
      <c r="AT90" s="24" t="s">
        <v>275</v>
      </c>
      <c r="AU90" s="24" t="s">
        <v>86</v>
      </c>
      <c r="AY90" s="24" t="s">
        <v>273</v>
      </c>
      <c r="BE90" s="235">
        <f>IF(N90="základní",J90,0)</f>
        <v>0</v>
      </c>
      <c r="BF90" s="235">
        <f>IF(N90="snížená",J90,0)</f>
        <v>0</v>
      </c>
      <c r="BG90" s="235">
        <f>IF(N90="zákl. přenesená",J90,0)</f>
        <v>0</v>
      </c>
      <c r="BH90" s="235">
        <f>IF(N90="sníž. přenesená",J90,0)</f>
        <v>0</v>
      </c>
      <c r="BI90" s="235">
        <f>IF(N90="nulová",J90,0)</f>
        <v>0</v>
      </c>
      <c r="BJ90" s="24" t="s">
        <v>84</v>
      </c>
      <c r="BK90" s="235">
        <f>ROUND(I90*H90,2)</f>
        <v>0</v>
      </c>
      <c r="BL90" s="24" t="s">
        <v>84</v>
      </c>
      <c r="BM90" s="24" t="s">
        <v>3144</v>
      </c>
    </row>
    <row r="91" spans="2:65" s="1" customFormat="1" ht="16.5" customHeight="1">
      <c r="B91" s="47"/>
      <c r="C91" s="224" t="s">
        <v>329</v>
      </c>
      <c r="D91" s="224" t="s">
        <v>275</v>
      </c>
      <c r="E91" s="225" t="s">
        <v>3145</v>
      </c>
      <c r="F91" s="226" t="s">
        <v>3146</v>
      </c>
      <c r="G91" s="227" t="s">
        <v>3147</v>
      </c>
      <c r="H91" s="228">
        <v>2</v>
      </c>
      <c r="I91" s="229"/>
      <c r="J91" s="230">
        <f>ROUND(I91*H91,2)</f>
        <v>0</v>
      </c>
      <c r="K91" s="226" t="s">
        <v>21</v>
      </c>
      <c r="L91" s="73"/>
      <c r="M91" s="231" t="s">
        <v>21</v>
      </c>
      <c r="N91" s="299" t="s">
        <v>47</v>
      </c>
      <c r="O91" s="296"/>
      <c r="P91" s="300">
        <f>O91*H91</f>
        <v>0</v>
      </c>
      <c r="Q91" s="300">
        <v>0</v>
      </c>
      <c r="R91" s="300">
        <f>Q91*H91</f>
        <v>0</v>
      </c>
      <c r="S91" s="300">
        <v>0</v>
      </c>
      <c r="T91" s="301">
        <f>S91*H91</f>
        <v>0</v>
      </c>
      <c r="AR91" s="24" t="s">
        <v>84</v>
      </c>
      <c r="AT91" s="24" t="s">
        <v>275</v>
      </c>
      <c r="AU91" s="24" t="s">
        <v>86</v>
      </c>
      <c r="AY91" s="24" t="s">
        <v>273</v>
      </c>
      <c r="BE91" s="235">
        <f>IF(N91="základní",J91,0)</f>
        <v>0</v>
      </c>
      <c r="BF91" s="235">
        <f>IF(N91="snížená",J91,0)</f>
        <v>0</v>
      </c>
      <c r="BG91" s="235">
        <f>IF(N91="zákl. přenesená",J91,0)</f>
        <v>0</v>
      </c>
      <c r="BH91" s="235">
        <f>IF(N91="sníž. přenesená",J91,0)</f>
        <v>0</v>
      </c>
      <c r="BI91" s="235">
        <f>IF(N91="nulová",J91,0)</f>
        <v>0</v>
      </c>
      <c r="BJ91" s="24" t="s">
        <v>84</v>
      </c>
      <c r="BK91" s="235">
        <f>ROUND(I91*H91,2)</f>
        <v>0</v>
      </c>
      <c r="BL91" s="24" t="s">
        <v>84</v>
      </c>
      <c r="BM91" s="24" t="s">
        <v>3148</v>
      </c>
    </row>
    <row r="92" spans="2:12" s="1" customFormat="1" ht="6.95" customHeight="1">
      <c r="B92" s="68"/>
      <c r="C92" s="69"/>
      <c r="D92" s="69"/>
      <c r="E92" s="69"/>
      <c r="F92" s="69"/>
      <c r="G92" s="69"/>
      <c r="H92" s="69"/>
      <c r="I92" s="169"/>
      <c r="J92" s="69"/>
      <c r="K92" s="69"/>
      <c r="L92" s="73"/>
    </row>
  </sheetData>
  <sheetProtection password="CC35" sheet="1" objects="1" scenarios="1" formatColumns="0" formatRows="0" autoFilter="0"/>
  <autoFilter ref="C77:K9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14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113</v>
      </c>
      <c r="G1" s="140" t="s">
        <v>114</v>
      </c>
      <c r="H1" s="140"/>
      <c r="I1" s="141"/>
      <c r="J1" s="140" t="s">
        <v>115</v>
      </c>
      <c r="K1" s="139" t="s">
        <v>116</v>
      </c>
      <c r="L1" s="140" t="s">
        <v>117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102</v>
      </c>
    </row>
    <row r="3" spans="2:46" ht="6.95" customHeight="1">
      <c r="B3" s="25"/>
      <c r="C3" s="26"/>
      <c r="D3" s="26"/>
      <c r="E3" s="26"/>
      <c r="F3" s="26"/>
      <c r="G3" s="26"/>
      <c r="H3" s="26"/>
      <c r="I3" s="143"/>
      <c r="J3" s="26"/>
      <c r="K3" s="27"/>
      <c r="AT3" s="24" t="s">
        <v>86</v>
      </c>
    </row>
    <row r="4" spans="2:46" ht="36.95" customHeight="1">
      <c r="B4" s="28"/>
      <c r="C4" s="29"/>
      <c r="D4" s="30" t="s">
        <v>122</v>
      </c>
      <c r="E4" s="29"/>
      <c r="F4" s="29"/>
      <c r="G4" s="29"/>
      <c r="H4" s="29"/>
      <c r="I4" s="144"/>
      <c r="J4" s="29"/>
      <c r="K4" s="31"/>
      <c r="M4" s="32" t="s">
        <v>12</v>
      </c>
      <c r="AT4" s="24" t="s">
        <v>6</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Albertinum, odborný léčebný ústav Žamberk, Rekonstrukce a modernizace ČOV</v>
      </c>
      <c r="F7" s="40"/>
      <c r="G7" s="40"/>
      <c r="H7" s="40"/>
      <c r="I7" s="144"/>
      <c r="J7" s="29"/>
      <c r="K7" s="31"/>
    </row>
    <row r="8" spans="2:11" s="1" customFormat="1" ht="13.5">
      <c r="B8" s="47"/>
      <c r="C8" s="48"/>
      <c r="D8" s="40" t="s">
        <v>131</v>
      </c>
      <c r="E8" s="48"/>
      <c r="F8" s="48"/>
      <c r="G8" s="48"/>
      <c r="H8" s="48"/>
      <c r="I8" s="146"/>
      <c r="J8" s="48"/>
      <c r="K8" s="52"/>
    </row>
    <row r="9" spans="2:11" s="1" customFormat="1" ht="36.95" customHeight="1">
      <c r="B9" s="47"/>
      <c r="C9" s="48"/>
      <c r="D9" s="48"/>
      <c r="E9" s="147" t="s">
        <v>3149</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21</v>
      </c>
      <c r="K11" s="52"/>
    </row>
    <row r="12" spans="2:11" s="1" customFormat="1" ht="14.4" customHeight="1">
      <c r="B12" s="47"/>
      <c r="C12" s="48"/>
      <c r="D12" s="40" t="s">
        <v>24</v>
      </c>
      <c r="E12" s="48"/>
      <c r="F12" s="35" t="s">
        <v>25</v>
      </c>
      <c r="G12" s="48"/>
      <c r="H12" s="48"/>
      <c r="I12" s="148" t="s">
        <v>26</v>
      </c>
      <c r="J12" s="149" t="str">
        <f>'Rekapitulace stavby'!AN8</f>
        <v>17. 5. 2017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21</v>
      </c>
      <c r="K14" s="52"/>
    </row>
    <row r="15" spans="2:11" s="1" customFormat="1" ht="18" customHeight="1">
      <c r="B15" s="47"/>
      <c r="C15" s="48"/>
      <c r="D15" s="48"/>
      <c r="E15" s="35" t="s">
        <v>34</v>
      </c>
      <c r="F15" s="48"/>
      <c r="G15" s="48"/>
      <c r="H15" s="48"/>
      <c r="I15" s="148" t="s">
        <v>35</v>
      </c>
      <c r="J15" s="35" t="s">
        <v>21</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36</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35</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38</v>
      </c>
      <c r="E20" s="48"/>
      <c r="F20" s="48"/>
      <c r="G20" s="48"/>
      <c r="H20" s="48"/>
      <c r="I20" s="148" t="s">
        <v>33</v>
      </c>
      <c r="J20" s="35" t="s">
        <v>21</v>
      </c>
      <c r="K20" s="52"/>
    </row>
    <row r="21" spans="2:11" s="1" customFormat="1" ht="18" customHeight="1">
      <c r="B21" s="47"/>
      <c r="C21" s="48"/>
      <c r="D21" s="48"/>
      <c r="E21" s="35" t="s">
        <v>39</v>
      </c>
      <c r="F21" s="48"/>
      <c r="G21" s="48"/>
      <c r="H21" s="48"/>
      <c r="I21" s="148" t="s">
        <v>35</v>
      </c>
      <c r="J21" s="35"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41</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5"/>
      <c r="J26" s="107"/>
      <c r="K26" s="156"/>
    </row>
    <row r="27" spans="2:11" s="1" customFormat="1" ht="25.4" customHeight="1">
      <c r="B27" s="47"/>
      <c r="C27" s="48"/>
      <c r="D27" s="157" t="s">
        <v>42</v>
      </c>
      <c r="E27" s="48"/>
      <c r="F27" s="48"/>
      <c r="G27" s="48"/>
      <c r="H27" s="48"/>
      <c r="I27" s="146"/>
      <c r="J27" s="158">
        <f>ROUND(J79,2)</f>
        <v>0</v>
      </c>
      <c r="K27" s="52"/>
    </row>
    <row r="28" spans="2:11" s="1" customFormat="1" ht="6.95" customHeight="1">
      <c r="B28" s="47"/>
      <c r="C28" s="48"/>
      <c r="D28" s="107"/>
      <c r="E28" s="107"/>
      <c r="F28" s="107"/>
      <c r="G28" s="107"/>
      <c r="H28" s="107"/>
      <c r="I28" s="155"/>
      <c r="J28" s="107"/>
      <c r="K28" s="156"/>
    </row>
    <row r="29" spans="2:11" s="1" customFormat="1" ht="14.4" customHeight="1">
      <c r="B29" s="47"/>
      <c r="C29" s="48"/>
      <c r="D29" s="48"/>
      <c r="E29" s="48"/>
      <c r="F29" s="53" t="s">
        <v>44</v>
      </c>
      <c r="G29" s="48"/>
      <c r="H29" s="48"/>
      <c r="I29" s="159" t="s">
        <v>43</v>
      </c>
      <c r="J29" s="53" t="s">
        <v>45</v>
      </c>
      <c r="K29" s="52"/>
    </row>
    <row r="30" spans="2:11" s="1" customFormat="1" ht="14.4" customHeight="1">
      <c r="B30" s="47"/>
      <c r="C30" s="48"/>
      <c r="D30" s="56" t="s">
        <v>46</v>
      </c>
      <c r="E30" s="56" t="s">
        <v>47</v>
      </c>
      <c r="F30" s="160">
        <f>ROUND(SUM(BE79:BE145),2)</f>
        <v>0</v>
      </c>
      <c r="G30" s="48"/>
      <c r="H30" s="48"/>
      <c r="I30" s="161">
        <v>0.21</v>
      </c>
      <c r="J30" s="160">
        <f>ROUND(ROUND((SUM(BE79:BE145)),2)*I30,2)</f>
        <v>0</v>
      </c>
      <c r="K30" s="52"/>
    </row>
    <row r="31" spans="2:11" s="1" customFormat="1" ht="14.4" customHeight="1">
      <c r="B31" s="47"/>
      <c r="C31" s="48"/>
      <c r="D31" s="48"/>
      <c r="E31" s="56" t="s">
        <v>48</v>
      </c>
      <c r="F31" s="160">
        <f>ROUND(SUM(BF79:BF145),2)</f>
        <v>0</v>
      </c>
      <c r="G31" s="48"/>
      <c r="H31" s="48"/>
      <c r="I31" s="161">
        <v>0.15</v>
      </c>
      <c r="J31" s="160">
        <f>ROUND(ROUND((SUM(BF79:BF145)),2)*I31,2)</f>
        <v>0</v>
      </c>
      <c r="K31" s="52"/>
    </row>
    <row r="32" spans="2:11" s="1" customFormat="1" ht="14.4" customHeight="1" hidden="1">
      <c r="B32" s="47"/>
      <c r="C32" s="48"/>
      <c r="D32" s="48"/>
      <c r="E32" s="56" t="s">
        <v>49</v>
      </c>
      <c r="F32" s="160">
        <f>ROUND(SUM(BG79:BG145),2)</f>
        <v>0</v>
      </c>
      <c r="G32" s="48"/>
      <c r="H32" s="48"/>
      <c r="I32" s="161">
        <v>0.21</v>
      </c>
      <c r="J32" s="160">
        <v>0</v>
      </c>
      <c r="K32" s="52"/>
    </row>
    <row r="33" spans="2:11" s="1" customFormat="1" ht="14.4" customHeight="1" hidden="1">
      <c r="B33" s="47"/>
      <c r="C33" s="48"/>
      <c r="D33" s="48"/>
      <c r="E33" s="56" t="s">
        <v>50</v>
      </c>
      <c r="F33" s="160">
        <f>ROUND(SUM(BH79:BH145),2)</f>
        <v>0</v>
      </c>
      <c r="G33" s="48"/>
      <c r="H33" s="48"/>
      <c r="I33" s="161">
        <v>0.15</v>
      </c>
      <c r="J33" s="160">
        <v>0</v>
      </c>
      <c r="K33" s="52"/>
    </row>
    <row r="34" spans="2:11" s="1" customFormat="1" ht="14.4" customHeight="1" hidden="1">
      <c r="B34" s="47"/>
      <c r="C34" s="48"/>
      <c r="D34" s="48"/>
      <c r="E34" s="56" t="s">
        <v>51</v>
      </c>
      <c r="F34" s="160">
        <f>ROUND(SUM(BI79:BI145),2)</f>
        <v>0</v>
      </c>
      <c r="G34" s="48"/>
      <c r="H34" s="48"/>
      <c r="I34" s="161">
        <v>0</v>
      </c>
      <c r="J34" s="160">
        <v>0</v>
      </c>
      <c r="K34" s="52"/>
    </row>
    <row r="35" spans="2:11" s="1" customFormat="1" ht="6.95" customHeight="1">
      <c r="B35" s="47"/>
      <c r="C35" s="48"/>
      <c r="D35" s="48"/>
      <c r="E35" s="48"/>
      <c r="F35" s="48"/>
      <c r="G35" s="48"/>
      <c r="H35" s="48"/>
      <c r="I35" s="146"/>
      <c r="J35" s="48"/>
      <c r="K35" s="52"/>
    </row>
    <row r="36" spans="2:11" s="1" customFormat="1" ht="25.4" customHeight="1">
      <c r="B36" s="47"/>
      <c r="C36" s="162"/>
      <c r="D36" s="163" t="s">
        <v>52</v>
      </c>
      <c r="E36" s="99"/>
      <c r="F36" s="99"/>
      <c r="G36" s="164" t="s">
        <v>53</v>
      </c>
      <c r="H36" s="165" t="s">
        <v>54</v>
      </c>
      <c r="I36" s="166"/>
      <c r="J36" s="167">
        <f>SUM(J27:J34)</f>
        <v>0</v>
      </c>
      <c r="K36" s="168"/>
    </row>
    <row r="37" spans="2:11" s="1" customFormat="1" ht="14.4" customHeight="1">
      <c r="B37" s="68"/>
      <c r="C37" s="69"/>
      <c r="D37" s="69"/>
      <c r="E37" s="69"/>
      <c r="F37" s="69"/>
      <c r="G37" s="69"/>
      <c r="H37" s="69"/>
      <c r="I37" s="169"/>
      <c r="J37" s="69"/>
      <c r="K37" s="70"/>
    </row>
    <row r="41" spans="2:11" s="1" customFormat="1" ht="6.95" customHeight="1">
      <c r="B41" s="170"/>
      <c r="C41" s="171"/>
      <c r="D41" s="171"/>
      <c r="E41" s="171"/>
      <c r="F41" s="171"/>
      <c r="G41" s="171"/>
      <c r="H41" s="171"/>
      <c r="I41" s="172"/>
      <c r="J41" s="171"/>
      <c r="K41" s="173"/>
    </row>
    <row r="42" spans="2:11" s="1" customFormat="1" ht="36.95" customHeight="1">
      <c r="B42" s="47"/>
      <c r="C42" s="30" t="s">
        <v>199</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Albertinum, odborný léčebný ústav Žamberk, Rekonstrukce a modernizace ČOV</v>
      </c>
      <c r="F45" s="40"/>
      <c r="G45" s="40"/>
      <c r="H45" s="40"/>
      <c r="I45" s="146"/>
      <c r="J45" s="48"/>
      <c r="K45" s="52"/>
    </row>
    <row r="46" spans="2:11" s="1" customFormat="1" ht="14.4" customHeight="1">
      <c r="B46" s="47"/>
      <c r="C46" s="40" t="s">
        <v>131</v>
      </c>
      <c r="D46" s="48"/>
      <c r="E46" s="48"/>
      <c r="F46" s="48"/>
      <c r="G46" s="48"/>
      <c r="H46" s="48"/>
      <c r="I46" s="146"/>
      <c r="J46" s="48"/>
      <c r="K46" s="52"/>
    </row>
    <row r="47" spans="2:11" s="1" customFormat="1" ht="17.25" customHeight="1">
      <c r="B47" s="47"/>
      <c r="C47" s="48"/>
      <c r="D47" s="48"/>
      <c r="E47" s="147" t="str">
        <f>E9</f>
        <v>PS-02 - PS 02 - Rozvody technologické a stavební elektřiny</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k.ú. Žamberk</v>
      </c>
      <c r="G49" s="48"/>
      <c r="H49" s="48"/>
      <c r="I49" s="148" t="s">
        <v>26</v>
      </c>
      <c r="J49" s="149" t="str">
        <f>IF(J12="","",J12)</f>
        <v>17. 5. 2017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Pardubický kraj, Komenského nám.125, Pardubice</v>
      </c>
      <c r="G51" s="48"/>
      <c r="H51" s="48"/>
      <c r="I51" s="148" t="s">
        <v>38</v>
      </c>
      <c r="J51" s="45" t="str">
        <f>E21</f>
        <v>IKKO Hradec Králové, s.r.o., Bří. Štefanů 238, HK</v>
      </c>
      <c r="K51" s="52"/>
    </row>
    <row r="52" spans="2:11" s="1" customFormat="1" ht="14.4" customHeight="1">
      <c r="B52" s="47"/>
      <c r="C52" s="40" t="s">
        <v>36</v>
      </c>
      <c r="D52" s="48"/>
      <c r="E52" s="48"/>
      <c r="F52" s="35" t="str">
        <f>IF(E18="","",E18)</f>
        <v/>
      </c>
      <c r="G52" s="48"/>
      <c r="H52" s="48"/>
      <c r="I52" s="146"/>
      <c r="J52" s="174"/>
      <c r="K52" s="52"/>
    </row>
    <row r="53" spans="2:11" s="1" customFormat="1" ht="10.3" customHeight="1">
      <c r="B53" s="47"/>
      <c r="C53" s="48"/>
      <c r="D53" s="48"/>
      <c r="E53" s="48"/>
      <c r="F53" s="48"/>
      <c r="G53" s="48"/>
      <c r="H53" s="48"/>
      <c r="I53" s="146"/>
      <c r="J53" s="48"/>
      <c r="K53" s="52"/>
    </row>
    <row r="54" spans="2:11" s="1" customFormat="1" ht="29.25" customHeight="1">
      <c r="B54" s="47"/>
      <c r="C54" s="175" t="s">
        <v>224</v>
      </c>
      <c r="D54" s="162"/>
      <c r="E54" s="162"/>
      <c r="F54" s="162"/>
      <c r="G54" s="162"/>
      <c r="H54" s="162"/>
      <c r="I54" s="176"/>
      <c r="J54" s="177" t="s">
        <v>225</v>
      </c>
      <c r="K54" s="178"/>
    </row>
    <row r="55" spans="2:11" s="1" customFormat="1" ht="10.3" customHeight="1">
      <c r="B55" s="47"/>
      <c r="C55" s="48"/>
      <c r="D55" s="48"/>
      <c r="E55" s="48"/>
      <c r="F55" s="48"/>
      <c r="G55" s="48"/>
      <c r="H55" s="48"/>
      <c r="I55" s="146"/>
      <c r="J55" s="48"/>
      <c r="K55" s="52"/>
    </row>
    <row r="56" spans="2:47" s="1" customFormat="1" ht="29.25" customHeight="1">
      <c r="B56" s="47"/>
      <c r="C56" s="179" t="s">
        <v>228</v>
      </c>
      <c r="D56" s="48"/>
      <c r="E56" s="48"/>
      <c r="F56" s="48"/>
      <c r="G56" s="48"/>
      <c r="H56" s="48"/>
      <c r="I56" s="146"/>
      <c r="J56" s="158">
        <f>J79</f>
        <v>0</v>
      </c>
      <c r="K56" s="52"/>
      <c r="AU56" s="24" t="s">
        <v>229</v>
      </c>
    </row>
    <row r="57" spans="2:11" s="7" customFormat="1" ht="24.95" customHeight="1">
      <c r="B57" s="180"/>
      <c r="C57" s="181"/>
      <c r="D57" s="182" t="s">
        <v>3112</v>
      </c>
      <c r="E57" s="183"/>
      <c r="F57" s="183"/>
      <c r="G57" s="183"/>
      <c r="H57" s="183"/>
      <c r="I57" s="184"/>
      <c r="J57" s="185">
        <f>J80</f>
        <v>0</v>
      </c>
      <c r="K57" s="186"/>
    </row>
    <row r="58" spans="2:11" s="8" customFormat="1" ht="19.9" customHeight="1">
      <c r="B58" s="187"/>
      <c r="C58" s="188"/>
      <c r="D58" s="189" t="s">
        <v>3150</v>
      </c>
      <c r="E58" s="190"/>
      <c r="F58" s="190"/>
      <c r="G58" s="190"/>
      <c r="H58" s="190"/>
      <c r="I58" s="191"/>
      <c r="J58" s="192">
        <f>J81</f>
        <v>0</v>
      </c>
      <c r="K58" s="193"/>
    </row>
    <row r="59" spans="2:11" s="8" customFormat="1" ht="19.9" customHeight="1">
      <c r="B59" s="187"/>
      <c r="C59" s="188"/>
      <c r="D59" s="189" t="s">
        <v>3151</v>
      </c>
      <c r="E59" s="190"/>
      <c r="F59" s="190"/>
      <c r="G59" s="190"/>
      <c r="H59" s="190"/>
      <c r="I59" s="191"/>
      <c r="J59" s="192">
        <f>J86</f>
        <v>0</v>
      </c>
      <c r="K59" s="193"/>
    </row>
    <row r="60" spans="2:11" s="1" customFormat="1" ht="21.8" customHeight="1">
      <c r="B60" s="47"/>
      <c r="C60" s="48"/>
      <c r="D60" s="48"/>
      <c r="E60" s="48"/>
      <c r="F60" s="48"/>
      <c r="G60" s="48"/>
      <c r="H60" s="48"/>
      <c r="I60" s="146"/>
      <c r="J60" s="48"/>
      <c r="K60" s="52"/>
    </row>
    <row r="61" spans="2:11" s="1" customFormat="1" ht="6.95" customHeight="1">
      <c r="B61" s="68"/>
      <c r="C61" s="69"/>
      <c r="D61" s="69"/>
      <c r="E61" s="69"/>
      <c r="F61" s="69"/>
      <c r="G61" s="69"/>
      <c r="H61" s="69"/>
      <c r="I61" s="169"/>
      <c r="J61" s="69"/>
      <c r="K61" s="70"/>
    </row>
    <row r="65" spans="2:12" s="1" customFormat="1" ht="6.95" customHeight="1">
      <c r="B65" s="71"/>
      <c r="C65" s="72"/>
      <c r="D65" s="72"/>
      <c r="E65" s="72"/>
      <c r="F65" s="72"/>
      <c r="G65" s="72"/>
      <c r="H65" s="72"/>
      <c r="I65" s="172"/>
      <c r="J65" s="72"/>
      <c r="K65" s="72"/>
      <c r="L65" s="73"/>
    </row>
    <row r="66" spans="2:12" s="1" customFormat="1" ht="36.95" customHeight="1">
      <c r="B66" s="47"/>
      <c r="C66" s="74" t="s">
        <v>257</v>
      </c>
      <c r="D66" s="75"/>
      <c r="E66" s="75"/>
      <c r="F66" s="75"/>
      <c r="G66" s="75"/>
      <c r="H66" s="75"/>
      <c r="I66" s="194"/>
      <c r="J66" s="75"/>
      <c r="K66" s="75"/>
      <c r="L66" s="73"/>
    </row>
    <row r="67" spans="2:12" s="1" customFormat="1" ht="6.95" customHeight="1">
      <c r="B67" s="47"/>
      <c r="C67" s="75"/>
      <c r="D67" s="75"/>
      <c r="E67" s="75"/>
      <c r="F67" s="75"/>
      <c r="G67" s="75"/>
      <c r="H67" s="75"/>
      <c r="I67" s="194"/>
      <c r="J67" s="75"/>
      <c r="K67" s="75"/>
      <c r="L67" s="73"/>
    </row>
    <row r="68" spans="2:12" s="1" customFormat="1" ht="14.4" customHeight="1">
      <c r="B68" s="47"/>
      <c r="C68" s="77" t="s">
        <v>18</v>
      </c>
      <c r="D68" s="75"/>
      <c r="E68" s="75"/>
      <c r="F68" s="75"/>
      <c r="G68" s="75"/>
      <c r="H68" s="75"/>
      <c r="I68" s="194"/>
      <c r="J68" s="75"/>
      <c r="K68" s="75"/>
      <c r="L68" s="73"/>
    </row>
    <row r="69" spans="2:12" s="1" customFormat="1" ht="16.5" customHeight="1">
      <c r="B69" s="47"/>
      <c r="C69" s="75"/>
      <c r="D69" s="75"/>
      <c r="E69" s="195" t="str">
        <f>E7</f>
        <v>Albertinum, odborný léčebný ústav Žamberk, Rekonstrukce a modernizace ČOV</v>
      </c>
      <c r="F69" s="77"/>
      <c r="G69" s="77"/>
      <c r="H69" s="77"/>
      <c r="I69" s="194"/>
      <c r="J69" s="75"/>
      <c r="K69" s="75"/>
      <c r="L69" s="73"/>
    </row>
    <row r="70" spans="2:12" s="1" customFormat="1" ht="14.4" customHeight="1">
      <c r="B70" s="47"/>
      <c r="C70" s="77" t="s">
        <v>131</v>
      </c>
      <c r="D70" s="75"/>
      <c r="E70" s="75"/>
      <c r="F70" s="75"/>
      <c r="G70" s="75"/>
      <c r="H70" s="75"/>
      <c r="I70" s="194"/>
      <c r="J70" s="75"/>
      <c r="K70" s="75"/>
      <c r="L70" s="73"/>
    </row>
    <row r="71" spans="2:12" s="1" customFormat="1" ht="17.25" customHeight="1">
      <c r="B71" s="47"/>
      <c r="C71" s="75"/>
      <c r="D71" s="75"/>
      <c r="E71" s="83" t="str">
        <f>E9</f>
        <v>PS-02 - PS 02 - Rozvody technologické a stavební elektřiny</v>
      </c>
      <c r="F71" s="75"/>
      <c r="G71" s="75"/>
      <c r="H71" s="75"/>
      <c r="I71" s="194"/>
      <c r="J71" s="75"/>
      <c r="K71" s="75"/>
      <c r="L71" s="73"/>
    </row>
    <row r="72" spans="2:12" s="1" customFormat="1" ht="6.95" customHeight="1">
      <c r="B72" s="47"/>
      <c r="C72" s="75"/>
      <c r="D72" s="75"/>
      <c r="E72" s="75"/>
      <c r="F72" s="75"/>
      <c r="G72" s="75"/>
      <c r="H72" s="75"/>
      <c r="I72" s="194"/>
      <c r="J72" s="75"/>
      <c r="K72" s="75"/>
      <c r="L72" s="73"/>
    </row>
    <row r="73" spans="2:12" s="1" customFormat="1" ht="18" customHeight="1">
      <c r="B73" s="47"/>
      <c r="C73" s="77" t="s">
        <v>24</v>
      </c>
      <c r="D73" s="75"/>
      <c r="E73" s="75"/>
      <c r="F73" s="196" t="str">
        <f>F12</f>
        <v>k.ú. Žamberk</v>
      </c>
      <c r="G73" s="75"/>
      <c r="H73" s="75"/>
      <c r="I73" s="197" t="s">
        <v>26</v>
      </c>
      <c r="J73" s="86" t="str">
        <f>IF(J12="","",J12)</f>
        <v>17. 5. 2017</v>
      </c>
      <c r="K73" s="75"/>
      <c r="L73" s="73"/>
    </row>
    <row r="74" spans="2:12" s="1" customFormat="1" ht="6.95" customHeight="1">
      <c r="B74" s="47"/>
      <c r="C74" s="75"/>
      <c r="D74" s="75"/>
      <c r="E74" s="75"/>
      <c r="F74" s="75"/>
      <c r="G74" s="75"/>
      <c r="H74" s="75"/>
      <c r="I74" s="194"/>
      <c r="J74" s="75"/>
      <c r="K74" s="75"/>
      <c r="L74" s="73"/>
    </row>
    <row r="75" spans="2:12" s="1" customFormat="1" ht="13.5">
      <c r="B75" s="47"/>
      <c r="C75" s="77" t="s">
        <v>32</v>
      </c>
      <c r="D75" s="75"/>
      <c r="E75" s="75"/>
      <c r="F75" s="196" t="str">
        <f>E15</f>
        <v>Pardubický kraj, Komenského nám.125, Pardubice</v>
      </c>
      <c r="G75" s="75"/>
      <c r="H75" s="75"/>
      <c r="I75" s="197" t="s">
        <v>38</v>
      </c>
      <c r="J75" s="196" t="str">
        <f>E21</f>
        <v>IKKO Hradec Králové, s.r.o., Bří. Štefanů 238, HK</v>
      </c>
      <c r="K75" s="75"/>
      <c r="L75" s="73"/>
    </row>
    <row r="76" spans="2:12" s="1" customFormat="1" ht="14.4" customHeight="1">
      <c r="B76" s="47"/>
      <c r="C76" s="77" t="s">
        <v>36</v>
      </c>
      <c r="D76" s="75"/>
      <c r="E76" s="75"/>
      <c r="F76" s="196" t="str">
        <f>IF(E18="","",E18)</f>
        <v/>
      </c>
      <c r="G76" s="75"/>
      <c r="H76" s="75"/>
      <c r="I76" s="194"/>
      <c r="J76" s="75"/>
      <c r="K76" s="75"/>
      <c r="L76" s="73"/>
    </row>
    <row r="77" spans="2:12" s="1" customFormat="1" ht="10.3" customHeight="1">
      <c r="B77" s="47"/>
      <c r="C77" s="75"/>
      <c r="D77" s="75"/>
      <c r="E77" s="75"/>
      <c r="F77" s="75"/>
      <c r="G77" s="75"/>
      <c r="H77" s="75"/>
      <c r="I77" s="194"/>
      <c r="J77" s="75"/>
      <c r="K77" s="75"/>
      <c r="L77" s="73"/>
    </row>
    <row r="78" spans="2:20" s="9" customFormat="1" ht="29.25" customHeight="1">
      <c r="B78" s="198"/>
      <c r="C78" s="199" t="s">
        <v>258</v>
      </c>
      <c r="D78" s="200" t="s">
        <v>61</v>
      </c>
      <c r="E78" s="200" t="s">
        <v>57</v>
      </c>
      <c r="F78" s="200" t="s">
        <v>259</v>
      </c>
      <c r="G78" s="200" t="s">
        <v>260</v>
      </c>
      <c r="H78" s="200" t="s">
        <v>261</v>
      </c>
      <c r="I78" s="201" t="s">
        <v>262</v>
      </c>
      <c r="J78" s="200" t="s">
        <v>225</v>
      </c>
      <c r="K78" s="202" t="s">
        <v>263</v>
      </c>
      <c r="L78" s="203"/>
      <c r="M78" s="103" t="s">
        <v>264</v>
      </c>
      <c r="N78" s="104" t="s">
        <v>46</v>
      </c>
      <c r="O78" s="104" t="s">
        <v>265</v>
      </c>
      <c r="P78" s="104" t="s">
        <v>266</v>
      </c>
      <c r="Q78" s="104" t="s">
        <v>267</v>
      </c>
      <c r="R78" s="104" t="s">
        <v>268</v>
      </c>
      <c r="S78" s="104" t="s">
        <v>269</v>
      </c>
      <c r="T78" s="105" t="s">
        <v>270</v>
      </c>
    </row>
    <row r="79" spans="2:63" s="1" customFormat="1" ht="29.25" customHeight="1">
      <c r="B79" s="47"/>
      <c r="C79" s="109" t="s">
        <v>228</v>
      </c>
      <c r="D79" s="75"/>
      <c r="E79" s="75"/>
      <c r="F79" s="75"/>
      <c r="G79" s="75"/>
      <c r="H79" s="75"/>
      <c r="I79" s="194"/>
      <c r="J79" s="204">
        <f>BK79</f>
        <v>0</v>
      </c>
      <c r="K79" s="75"/>
      <c r="L79" s="73"/>
      <c r="M79" s="106"/>
      <c r="N79" s="107"/>
      <c r="O79" s="107"/>
      <c r="P79" s="205">
        <f>P80</f>
        <v>0</v>
      </c>
      <c r="Q79" s="107"/>
      <c r="R79" s="205">
        <f>R80</f>
        <v>0</v>
      </c>
      <c r="S79" s="107"/>
      <c r="T79" s="206">
        <f>T80</f>
        <v>0</v>
      </c>
      <c r="AT79" s="24" t="s">
        <v>75</v>
      </c>
      <c r="AU79" s="24" t="s">
        <v>229</v>
      </c>
      <c r="BK79" s="207">
        <f>BK80</f>
        <v>0</v>
      </c>
    </row>
    <row r="80" spans="2:63" s="10" customFormat="1" ht="37.4" customHeight="1">
      <c r="B80" s="208"/>
      <c r="C80" s="209"/>
      <c r="D80" s="210" t="s">
        <v>75</v>
      </c>
      <c r="E80" s="211" t="s">
        <v>347</v>
      </c>
      <c r="F80" s="211" t="s">
        <v>3114</v>
      </c>
      <c r="G80" s="209"/>
      <c r="H80" s="209"/>
      <c r="I80" s="212"/>
      <c r="J80" s="213">
        <f>BK80</f>
        <v>0</v>
      </c>
      <c r="K80" s="209"/>
      <c r="L80" s="214"/>
      <c r="M80" s="215"/>
      <c r="N80" s="216"/>
      <c r="O80" s="216"/>
      <c r="P80" s="217">
        <f>P81+P86</f>
        <v>0</v>
      </c>
      <c r="Q80" s="216"/>
      <c r="R80" s="217">
        <f>R81+R86</f>
        <v>0</v>
      </c>
      <c r="S80" s="216"/>
      <c r="T80" s="218">
        <f>T81+T86</f>
        <v>0</v>
      </c>
      <c r="AR80" s="219" t="s">
        <v>288</v>
      </c>
      <c r="AT80" s="220" t="s">
        <v>75</v>
      </c>
      <c r="AU80" s="220" t="s">
        <v>76</v>
      </c>
      <c r="AY80" s="219" t="s">
        <v>273</v>
      </c>
      <c r="BK80" s="221">
        <f>BK81+BK86</f>
        <v>0</v>
      </c>
    </row>
    <row r="81" spans="2:63" s="10" customFormat="1" ht="19.9" customHeight="1">
      <c r="B81" s="208"/>
      <c r="C81" s="209"/>
      <c r="D81" s="210" t="s">
        <v>75</v>
      </c>
      <c r="E81" s="222" t="s">
        <v>3152</v>
      </c>
      <c r="F81" s="222" t="s">
        <v>3153</v>
      </c>
      <c r="G81" s="209"/>
      <c r="H81" s="209"/>
      <c r="I81" s="212"/>
      <c r="J81" s="223">
        <f>BK81</f>
        <v>0</v>
      </c>
      <c r="K81" s="209"/>
      <c r="L81" s="214"/>
      <c r="M81" s="215"/>
      <c r="N81" s="216"/>
      <c r="O81" s="216"/>
      <c r="P81" s="217">
        <f>SUM(P82:P85)</f>
        <v>0</v>
      </c>
      <c r="Q81" s="216"/>
      <c r="R81" s="217">
        <f>SUM(R82:R85)</f>
        <v>0</v>
      </c>
      <c r="S81" s="216"/>
      <c r="T81" s="218">
        <f>SUM(T82:T85)</f>
        <v>0</v>
      </c>
      <c r="AR81" s="219" t="s">
        <v>288</v>
      </c>
      <c r="AT81" s="220" t="s">
        <v>75</v>
      </c>
      <c r="AU81" s="220" t="s">
        <v>84</v>
      </c>
      <c r="AY81" s="219" t="s">
        <v>273</v>
      </c>
      <c r="BK81" s="221">
        <f>SUM(BK82:BK85)</f>
        <v>0</v>
      </c>
    </row>
    <row r="82" spans="2:65" s="1" customFormat="1" ht="16.5" customHeight="1">
      <c r="B82" s="47"/>
      <c r="C82" s="261" t="s">
        <v>84</v>
      </c>
      <c r="D82" s="261" t="s">
        <v>347</v>
      </c>
      <c r="E82" s="262" t="s">
        <v>3154</v>
      </c>
      <c r="F82" s="263" t="s">
        <v>3155</v>
      </c>
      <c r="G82" s="264" t="s">
        <v>1355</v>
      </c>
      <c r="H82" s="265">
        <v>1</v>
      </c>
      <c r="I82" s="266"/>
      <c r="J82" s="267">
        <f>ROUND(I82*H82,2)</f>
        <v>0</v>
      </c>
      <c r="K82" s="263" t="s">
        <v>21</v>
      </c>
      <c r="L82" s="268"/>
      <c r="M82" s="269" t="s">
        <v>21</v>
      </c>
      <c r="N82" s="270" t="s">
        <v>47</v>
      </c>
      <c r="O82" s="48"/>
      <c r="P82" s="233">
        <f>O82*H82</f>
        <v>0</v>
      </c>
      <c r="Q82" s="233">
        <v>0</v>
      </c>
      <c r="R82" s="233">
        <f>Q82*H82</f>
        <v>0</v>
      </c>
      <c r="S82" s="233">
        <v>0</v>
      </c>
      <c r="T82" s="234">
        <f>S82*H82</f>
        <v>0</v>
      </c>
      <c r="AR82" s="24" t="s">
        <v>1649</v>
      </c>
      <c r="AT82" s="24" t="s">
        <v>347</v>
      </c>
      <c r="AU82" s="24" t="s">
        <v>86</v>
      </c>
      <c r="AY82" s="24" t="s">
        <v>273</v>
      </c>
      <c r="BE82" s="235">
        <f>IF(N82="základní",J82,0)</f>
        <v>0</v>
      </c>
      <c r="BF82" s="235">
        <f>IF(N82="snížená",J82,0)</f>
        <v>0</v>
      </c>
      <c r="BG82" s="235">
        <f>IF(N82="zákl. přenesená",J82,0)</f>
        <v>0</v>
      </c>
      <c r="BH82" s="235">
        <f>IF(N82="sníž. přenesená",J82,0)</f>
        <v>0</v>
      </c>
      <c r="BI82" s="235">
        <f>IF(N82="nulová",J82,0)</f>
        <v>0</v>
      </c>
      <c r="BJ82" s="24" t="s">
        <v>84</v>
      </c>
      <c r="BK82" s="235">
        <f>ROUND(I82*H82,2)</f>
        <v>0</v>
      </c>
      <c r="BL82" s="24" t="s">
        <v>611</v>
      </c>
      <c r="BM82" s="24" t="s">
        <v>3156</v>
      </c>
    </row>
    <row r="83" spans="2:65" s="1" customFormat="1" ht="16.5" customHeight="1">
      <c r="B83" s="47"/>
      <c r="C83" s="261" t="s">
        <v>86</v>
      </c>
      <c r="D83" s="261" t="s">
        <v>347</v>
      </c>
      <c r="E83" s="262" t="s">
        <v>3157</v>
      </c>
      <c r="F83" s="263" t="s">
        <v>3158</v>
      </c>
      <c r="G83" s="264" t="s">
        <v>1355</v>
      </c>
      <c r="H83" s="265">
        <v>1</v>
      </c>
      <c r="I83" s="266"/>
      <c r="J83" s="267">
        <f>ROUND(I83*H83,2)</f>
        <v>0</v>
      </c>
      <c r="K83" s="263" t="s">
        <v>21</v>
      </c>
      <c r="L83" s="268"/>
      <c r="M83" s="269" t="s">
        <v>21</v>
      </c>
      <c r="N83" s="270" t="s">
        <v>47</v>
      </c>
      <c r="O83" s="48"/>
      <c r="P83" s="233">
        <f>O83*H83</f>
        <v>0</v>
      </c>
      <c r="Q83" s="233">
        <v>0</v>
      </c>
      <c r="R83" s="233">
        <f>Q83*H83</f>
        <v>0</v>
      </c>
      <c r="S83" s="233">
        <v>0</v>
      </c>
      <c r="T83" s="234">
        <f>S83*H83</f>
        <v>0</v>
      </c>
      <c r="AR83" s="24" t="s">
        <v>1649</v>
      </c>
      <c r="AT83" s="24" t="s">
        <v>347</v>
      </c>
      <c r="AU83" s="24" t="s">
        <v>86</v>
      </c>
      <c r="AY83" s="24" t="s">
        <v>273</v>
      </c>
      <c r="BE83" s="235">
        <f>IF(N83="základní",J83,0)</f>
        <v>0</v>
      </c>
      <c r="BF83" s="235">
        <f>IF(N83="snížená",J83,0)</f>
        <v>0</v>
      </c>
      <c r="BG83" s="235">
        <f>IF(N83="zákl. přenesená",J83,0)</f>
        <v>0</v>
      </c>
      <c r="BH83" s="235">
        <f>IF(N83="sníž. přenesená",J83,0)</f>
        <v>0</v>
      </c>
      <c r="BI83" s="235">
        <f>IF(N83="nulová",J83,0)</f>
        <v>0</v>
      </c>
      <c r="BJ83" s="24" t="s">
        <v>84</v>
      </c>
      <c r="BK83" s="235">
        <f>ROUND(I83*H83,2)</f>
        <v>0</v>
      </c>
      <c r="BL83" s="24" t="s">
        <v>611</v>
      </c>
      <c r="BM83" s="24" t="s">
        <v>3159</v>
      </c>
    </row>
    <row r="84" spans="2:65" s="1" customFormat="1" ht="16.5" customHeight="1">
      <c r="B84" s="47"/>
      <c r="C84" s="261" t="s">
        <v>288</v>
      </c>
      <c r="D84" s="261" t="s">
        <v>347</v>
      </c>
      <c r="E84" s="262" t="s">
        <v>3160</v>
      </c>
      <c r="F84" s="263" t="s">
        <v>3161</v>
      </c>
      <c r="G84" s="264" t="s">
        <v>1355</v>
      </c>
      <c r="H84" s="265">
        <v>1</v>
      </c>
      <c r="I84" s="266"/>
      <c r="J84" s="267">
        <f>ROUND(I84*H84,2)</f>
        <v>0</v>
      </c>
      <c r="K84" s="263" t="s">
        <v>21</v>
      </c>
      <c r="L84" s="268"/>
      <c r="M84" s="269" t="s">
        <v>21</v>
      </c>
      <c r="N84" s="270" t="s">
        <v>47</v>
      </c>
      <c r="O84" s="48"/>
      <c r="P84" s="233">
        <f>O84*H84</f>
        <v>0</v>
      </c>
      <c r="Q84" s="233">
        <v>0</v>
      </c>
      <c r="R84" s="233">
        <f>Q84*H84</f>
        <v>0</v>
      </c>
      <c r="S84" s="233">
        <v>0</v>
      </c>
      <c r="T84" s="234">
        <f>S84*H84</f>
        <v>0</v>
      </c>
      <c r="AR84" s="24" t="s">
        <v>1649</v>
      </c>
      <c r="AT84" s="24" t="s">
        <v>347</v>
      </c>
      <c r="AU84" s="24" t="s">
        <v>86</v>
      </c>
      <c r="AY84" s="24" t="s">
        <v>273</v>
      </c>
      <c r="BE84" s="235">
        <f>IF(N84="základní",J84,0)</f>
        <v>0</v>
      </c>
      <c r="BF84" s="235">
        <f>IF(N84="snížená",J84,0)</f>
        <v>0</v>
      </c>
      <c r="BG84" s="235">
        <f>IF(N84="zákl. přenesená",J84,0)</f>
        <v>0</v>
      </c>
      <c r="BH84" s="235">
        <f>IF(N84="sníž. přenesená",J84,0)</f>
        <v>0</v>
      </c>
      <c r="BI84" s="235">
        <f>IF(N84="nulová",J84,0)</f>
        <v>0</v>
      </c>
      <c r="BJ84" s="24" t="s">
        <v>84</v>
      </c>
      <c r="BK84" s="235">
        <f>ROUND(I84*H84,2)</f>
        <v>0</v>
      </c>
      <c r="BL84" s="24" t="s">
        <v>611</v>
      </c>
      <c r="BM84" s="24" t="s">
        <v>3162</v>
      </c>
    </row>
    <row r="85" spans="2:65" s="1" customFormat="1" ht="16.5" customHeight="1">
      <c r="B85" s="47"/>
      <c r="C85" s="261" t="s">
        <v>280</v>
      </c>
      <c r="D85" s="261" t="s">
        <v>347</v>
      </c>
      <c r="E85" s="262" t="s">
        <v>3163</v>
      </c>
      <c r="F85" s="263" t="s">
        <v>3164</v>
      </c>
      <c r="G85" s="264" t="s">
        <v>1355</v>
      </c>
      <c r="H85" s="265">
        <v>1</v>
      </c>
      <c r="I85" s="266"/>
      <c r="J85" s="267">
        <f>ROUND(I85*H85,2)</f>
        <v>0</v>
      </c>
      <c r="K85" s="263" t="s">
        <v>21</v>
      </c>
      <c r="L85" s="268"/>
      <c r="M85" s="269" t="s">
        <v>21</v>
      </c>
      <c r="N85" s="270" t="s">
        <v>47</v>
      </c>
      <c r="O85" s="48"/>
      <c r="P85" s="233">
        <f>O85*H85</f>
        <v>0</v>
      </c>
      <c r="Q85" s="233">
        <v>0</v>
      </c>
      <c r="R85" s="233">
        <f>Q85*H85</f>
        <v>0</v>
      </c>
      <c r="S85" s="233">
        <v>0</v>
      </c>
      <c r="T85" s="234">
        <f>S85*H85</f>
        <v>0</v>
      </c>
      <c r="AR85" s="24" t="s">
        <v>1649</v>
      </c>
      <c r="AT85" s="24" t="s">
        <v>347</v>
      </c>
      <c r="AU85" s="24" t="s">
        <v>86</v>
      </c>
      <c r="AY85" s="24" t="s">
        <v>273</v>
      </c>
      <c r="BE85" s="235">
        <f>IF(N85="základní",J85,0)</f>
        <v>0</v>
      </c>
      <c r="BF85" s="235">
        <f>IF(N85="snížená",J85,0)</f>
        <v>0</v>
      </c>
      <c r="BG85" s="235">
        <f>IF(N85="zákl. přenesená",J85,0)</f>
        <v>0</v>
      </c>
      <c r="BH85" s="235">
        <f>IF(N85="sníž. přenesená",J85,0)</f>
        <v>0</v>
      </c>
      <c r="BI85" s="235">
        <f>IF(N85="nulová",J85,0)</f>
        <v>0</v>
      </c>
      <c r="BJ85" s="24" t="s">
        <v>84</v>
      </c>
      <c r="BK85" s="235">
        <f>ROUND(I85*H85,2)</f>
        <v>0</v>
      </c>
      <c r="BL85" s="24" t="s">
        <v>611</v>
      </c>
      <c r="BM85" s="24" t="s">
        <v>3165</v>
      </c>
    </row>
    <row r="86" spans="2:63" s="10" customFormat="1" ht="29.85" customHeight="1">
      <c r="B86" s="208"/>
      <c r="C86" s="209"/>
      <c r="D86" s="210" t="s">
        <v>75</v>
      </c>
      <c r="E86" s="222" t="s">
        <v>3166</v>
      </c>
      <c r="F86" s="222" t="s">
        <v>3167</v>
      </c>
      <c r="G86" s="209"/>
      <c r="H86" s="209"/>
      <c r="I86" s="212"/>
      <c r="J86" s="223">
        <f>BK86</f>
        <v>0</v>
      </c>
      <c r="K86" s="209"/>
      <c r="L86" s="214"/>
      <c r="M86" s="215"/>
      <c r="N86" s="216"/>
      <c r="O86" s="216"/>
      <c r="P86" s="217">
        <f>SUM(P87:P145)</f>
        <v>0</v>
      </c>
      <c r="Q86" s="216"/>
      <c r="R86" s="217">
        <f>SUM(R87:R145)</f>
        <v>0</v>
      </c>
      <c r="S86" s="216"/>
      <c r="T86" s="218">
        <f>SUM(T87:T145)</f>
        <v>0</v>
      </c>
      <c r="AR86" s="219" t="s">
        <v>288</v>
      </c>
      <c r="AT86" s="220" t="s">
        <v>75</v>
      </c>
      <c r="AU86" s="220" t="s">
        <v>84</v>
      </c>
      <c r="AY86" s="219" t="s">
        <v>273</v>
      </c>
      <c r="BK86" s="221">
        <f>SUM(BK87:BK145)</f>
        <v>0</v>
      </c>
    </row>
    <row r="87" spans="2:65" s="1" customFormat="1" ht="16.5" customHeight="1">
      <c r="B87" s="47"/>
      <c r="C87" s="224" t="s">
        <v>298</v>
      </c>
      <c r="D87" s="224" t="s">
        <v>275</v>
      </c>
      <c r="E87" s="225" t="s">
        <v>3168</v>
      </c>
      <c r="F87" s="226" t="s">
        <v>3169</v>
      </c>
      <c r="G87" s="227" t="s">
        <v>1355</v>
      </c>
      <c r="H87" s="228">
        <v>1</v>
      </c>
      <c r="I87" s="229"/>
      <c r="J87" s="230">
        <f>ROUND(I87*H87,2)</f>
        <v>0</v>
      </c>
      <c r="K87" s="226" t="s">
        <v>21</v>
      </c>
      <c r="L87" s="73"/>
      <c r="M87" s="231" t="s">
        <v>21</v>
      </c>
      <c r="N87" s="232" t="s">
        <v>47</v>
      </c>
      <c r="O87" s="48"/>
      <c r="P87" s="233">
        <f>O87*H87</f>
        <v>0</v>
      </c>
      <c r="Q87" s="233">
        <v>0</v>
      </c>
      <c r="R87" s="233">
        <f>Q87*H87</f>
        <v>0</v>
      </c>
      <c r="S87" s="233">
        <v>0</v>
      </c>
      <c r="T87" s="234">
        <f>S87*H87</f>
        <v>0</v>
      </c>
      <c r="AR87" s="24" t="s">
        <v>611</v>
      </c>
      <c r="AT87" s="24" t="s">
        <v>275</v>
      </c>
      <c r="AU87" s="24" t="s">
        <v>86</v>
      </c>
      <c r="AY87" s="24" t="s">
        <v>273</v>
      </c>
      <c r="BE87" s="235">
        <f>IF(N87="základní",J87,0)</f>
        <v>0</v>
      </c>
      <c r="BF87" s="235">
        <f>IF(N87="snížená",J87,0)</f>
        <v>0</v>
      </c>
      <c r="BG87" s="235">
        <f>IF(N87="zákl. přenesená",J87,0)</f>
        <v>0</v>
      </c>
      <c r="BH87" s="235">
        <f>IF(N87="sníž. přenesená",J87,0)</f>
        <v>0</v>
      </c>
      <c r="BI87" s="235">
        <f>IF(N87="nulová",J87,0)</f>
        <v>0</v>
      </c>
      <c r="BJ87" s="24" t="s">
        <v>84</v>
      </c>
      <c r="BK87" s="235">
        <f>ROUND(I87*H87,2)</f>
        <v>0</v>
      </c>
      <c r="BL87" s="24" t="s">
        <v>611</v>
      </c>
      <c r="BM87" s="24" t="s">
        <v>3170</v>
      </c>
    </row>
    <row r="88" spans="2:65" s="1" customFormat="1" ht="16.5" customHeight="1">
      <c r="B88" s="47"/>
      <c r="C88" s="261" t="s">
        <v>192</v>
      </c>
      <c r="D88" s="261" t="s">
        <v>347</v>
      </c>
      <c r="E88" s="262" t="s">
        <v>3171</v>
      </c>
      <c r="F88" s="263" t="s">
        <v>3172</v>
      </c>
      <c r="G88" s="264" t="s">
        <v>1355</v>
      </c>
      <c r="H88" s="265">
        <v>1</v>
      </c>
      <c r="I88" s="266"/>
      <c r="J88" s="267">
        <f>ROUND(I88*H88,2)</f>
        <v>0</v>
      </c>
      <c r="K88" s="263" t="s">
        <v>21</v>
      </c>
      <c r="L88" s="268"/>
      <c r="M88" s="269" t="s">
        <v>21</v>
      </c>
      <c r="N88" s="270" t="s">
        <v>47</v>
      </c>
      <c r="O88" s="48"/>
      <c r="P88" s="233">
        <f>O88*H88</f>
        <v>0</v>
      </c>
      <c r="Q88" s="233">
        <v>0</v>
      </c>
      <c r="R88" s="233">
        <f>Q88*H88</f>
        <v>0</v>
      </c>
      <c r="S88" s="233">
        <v>0</v>
      </c>
      <c r="T88" s="234">
        <f>S88*H88</f>
        <v>0</v>
      </c>
      <c r="AR88" s="24" t="s">
        <v>1649</v>
      </c>
      <c r="AT88" s="24" t="s">
        <v>347</v>
      </c>
      <c r="AU88" s="24" t="s">
        <v>86</v>
      </c>
      <c r="AY88" s="24" t="s">
        <v>273</v>
      </c>
      <c r="BE88" s="235">
        <f>IF(N88="základní",J88,0)</f>
        <v>0</v>
      </c>
      <c r="BF88" s="235">
        <f>IF(N88="snížená",J88,0)</f>
        <v>0</v>
      </c>
      <c r="BG88" s="235">
        <f>IF(N88="zákl. přenesená",J88,0)</f>
        <v>0</v>
      </c>
      <c r="BH88" s="235">
        <f>IF(N88="sníž. přenesená",J88,0)</f>
        <v>0</v>
      </c>
      <c r="BI88" s="235">
        <f>IF(N88="nulová",J88,0)</f>
        <v>0</v>
      </c>
      <c r="BJ88" s="24" t="s">
        <v>84</v>
      </c>
      <c r="BK88" s="235">
        <f>ROUND(I88*H88,2)</f>
        <v>0</v>
      </c>
      <c r="BL88" s="24" t="s">
        <v>611</v>
      </c>
      <c r="BM88" s="24" t="s">
        <v>3173</v>
      </c>
    </row>
    <row r="89" spans="2:65" s="1" customFormat="1" ht="16.5" customHeight="1">
      <c r="B89" s="47"/>
      <c r="C89" s="224" t="s">
        <v>311</v>
      </c>
      <c r="D89" s="224" t="s">
        <v>275</v>
      </c>
      <c r="E89" s="225" t="s">
        <v>3174</v>
      </c>
      <c r="F89" s="226" t="s">
        <v>3175</v>
      </c>
      <c r="G89" s="227" t="s">
        <v>1355</v>
      </c>
      <c r="H89" s="228">
        <v>1</v>
      </c>
      <c r="I89" s="229"/>
      <c r="J89" s="230">
        <f>ROUND(I89*H89,2)</f>
        <v>0</v>
      </c>
      <c r="K89" s="226" t="s">
        <v>21</v>
      </c>
      <c r="L89" s="73"/>
      <c r="M89" s="231" t="s">
        <v>21</v>
      </c>
      <c r="N89" s="232" t="s">
        <v>47</v>
      </c>
      <c r="O89" s="48"/>
      <c r="P89" s="233">
        <f>O89*H89</f>
        <v>0</v>
      </c>
      <c r="Q89" s="233">
        <v>0</v>
      </c>
      <c r="R89" s="233">
        <f>Q89*H89</f>
        <v>0</v>
      </c>
      <c r="S89" s="233">
        <v>0</v>
      </c>
      <c r="T89" s="234">
        <f>S89*H89</f>
        <v>0</v>
      </c>
      <c r="AR89" s="24" t="s">
        <v>611</v>
      </c>
      <c r="AT89" s="24" t="s">
        <v>275</v>
      </c>
      <c r="AU89" s="24" t="s">
        <v>86</v>
      </c>
      <c r="AY89" s="24" t="s">
        <v>273</v>
      </c>
      <c r="BE89" s="235">
        <f>IF(N89="základní",J89,0)</f>
        <v>0</v>
      </c>
      <c r="BF89" s="235">
        <f>IF(N89="snížená",J89,0)</f>
        <v>0</v>
      </c>
      <c r="BG89" s="235">
        <f>IF(N89="zákl. přenesená",J89,0)</f>
        <v>0</v>
      </c>
      <c r="BH89" s="235">
        <f>IF(N89="sníž. přenesená",J89,0)</f>
        <v>0</v>
      </c>
      <c r="BI89" s="235">
        <f>IF(N89="nulová",J89,0)</f>
        <v>0</v>
      </c>
      <c r="BJ89" s="24" t="s">
        <v>84</v>
      </c>
      <c r="BK89" s="235">
        <f>ROUND(I89*H89,2)</f>
        <v>0</v>
      </c>
      <c r="BL89" s="24" t="s">
        <v>611</v>
      </c>
      <c r="BM89" s="24" t="s">
        <v>3176</v>
      </c>
    </row>
    <row r="90" spans="2:65" s="1" customFormat="1" ht="16.5" customHeight="1">
      <c r="B90" s="47"/>
      <c r="C90" s="224" t="s">
        <v>318</v>
      </c>
      <c r="D90" s="224" t="s">
        <v>275</v>
      </c>
      <c r="E90" s="225" t="s">
        <v>3177</v>
      </c>
      <c r="F90" s="226" t="s">
        <v>3178</v>
      </c>
      <c r="G90" s="227" t="s">
        <v>1355</v>
      </c>
      <c r="H90" s="228">
        <v>1</v>
      </c>
      <c r="I90" s="229"/>
      <c r="J90" s="230">
        <f>ROUND(I90*H90,2)</f>
        <v>0</v>
      </c>
      <c r="K90" s="226" t="s">
        <v>21</v>
      </c>
      <c r="L90" s="73"/>
      <c r="M90" s="231" t="s">
        <v>21</v>
      </c>
      <c r="N90" s="232" t="s">
        <v>47</v>
      </c>
      <c r="O90" s="48"/>
      <c r="P90" s="233">
        <f>O90*H90</f>
        <v>0</v>
      </c>
      <c r="Q90" s="233">
        <v>0</v>
      </c>
      <c r="R90" s="233">
        <f>Q90*H90</f>
        <v>0</v>
      </c>
      <c r="S90" s="233">
        <v>0</v>
      </c>
      <c r="T90" s="234">
        <f>S90*H90</f>
        <v>0</v>
      </c>
      <c r="AR90" s="24" t="s">
        <v>611</v>
      </c>
      <c r="AT90" s="24" t="s">
        <v>275</v>
      </c>
      <c r="AU90" s="24" t="s">
        <v>86</v>
      </c>
      <c r="AY90" s="24" t="s">
        <v>273</v>
      </c>
      <c r="BE90" s="235">
        <f>IF(N90="základní",J90,0)</f>
        <v>0</v>
      </c>
      <c r="BF90" s="235">
        <f>IF(N90="snížená",J90,0)</f>
        <v>0</v>
      </c>
      <c r="BG90" s="235">
        <f>IF(N90="zákl. přenesená",J90,0)</f>
        <v>0</v>
      </c>
      <c r="BH90" s="235">
        <f>IF(N90="sníž. přenesená",J90,0)</f>
        <v>0</v>
      </c>
      <c r="BI90" s="235">
        <f>IF(N90="nulová",J90,0)</f>
        <v>0</v>
      </c>
      <c r="BJ90" s="24" t="s">
        <v>84</v>
      </c>
      <c r="BK90" s="235">
        <f>ROUND(I90*H90,2)</f>
        <v>0</v>
      </c>
      <c r="BL90" s="24" t="s">
        <v>611</v>
      </c>
      <c r="BM90" s="24" t="s">
        <v>3179</v>
      </c>
    </row>
    <row r="91" spans="2:65" s="1" customFormat="1" ht="16.5" customHeight="1">
      <c r="B91" s="47"/>
      <c r="C91" s="224" t="s">
        <v>323</v>
      </c>
      <c r="D91" s="224" t="s">
        <v>275</v>
      </c>
      <c r="E91" s="225" t="s">
        <v>3180</v>
      </c>
      <c r="F91" s="226" t="s">
        <v>3181</v>
      </c>
      <c r="G91" s="227" t="s">
        <v>1355</v>
      </c>
      <c r="H91" s="228">
        <v>1</v>
      </c>
      <c r="I91" s="229"/>
      <c r="J91" s="230">
        <f>ROUND(I91*H91,2)</f>
        <v>0</v>
      </c>
      <c r="K91" s="226" t="s">
        <v>21</v>
      </c>
      <c r="L91" s="73"/>
      <c r="M91" s="231" t="s">
        <v>21</v>
      </c>
      <c r="N91" s="232" t="s">
        <v>47</v>
      </c>
      <c r="O91" s="48"/>
      <c r="P91" s="233">
        <f>O91*H91</f>
        <v>0</v>
      </c>
      <c r="Q91" s="233">
        <v>0</v>
      </c>
      <c r="R91" s="233">
        <f>Q91*H91</f>
        <v>0</v>
      </c>
      <c r="S91" s="233">
        <v>0</v>
      </c>
      <c r="T91" s="234">
        <f>S91*H91</f>
        <v>0</v>
      </c>
      <c r="AR91" s="24" t="s">
        <v>611</v>
      </c>
      <c r="AT91" s="24" t="s">
        <v>275</v>
      </c>
      <c r="AU91" s="24" t="s">
        <v>86</v>
      </c>
      <c r="AY91" s="24" t="s">
        <v>273</v>
      </c>
      <c r="BE91" s="235">
        <f>IF(N91="základní",J91,0)</f>
        <v>0</v>
      </c>
      <c r="BF91" s="235">
        <f>IF(N91="snížená",J91,0)</f>
        <v>0</v>
      </c>
      <c r="BG91" s="235">
        <f>IF(N91="zákl. přenesená",J91,0)</f>
        <v>0</v>
      </c>
      <c r="BH91" s="235">
        <f>IF(N91="sníž. přenesená",J91,0)</f>
        <v>0</v>
      </c>
      <c r="BI91" s="235">
        <f>IF(N91="nulová",J91,0)</f>
        <v>0</v>
      </c>
      <c r="BJ91" s="24" t="s">
        <v>84</v>
      </c>
      <c r="BK91" s="235">
        <f>ROUND(I91*H91,2)</f>
        <v>0</v>
      </c>
      <c r="BL91" s="24" t="s">
        <v>611</v>
      </c>
      <c r="BM91" s="24" t="s">
        <v>3182</v>
      </c>
    </row>
    <row r="92" spans="2:65" s="1" customFormat="1" ht="16.5" customHeight="1">
      <c r="B92" s="47"/>
      <c r="C92" s="224" t="s">
        <v>329</v>
      </c>
      <c r="D92" s="224" t="s">
        <v>275</v>
      </c>
      <c r="E92" s="225" t="s">
        <v>3183</v>
      </c>
      <c r="F92" s="226" t="s">
        <v>3184</v>
      </c>
      <c r="G92" s="227" t="s">
        <v>1355</v>
      </c>
      <c r="H92" s="228">
        <v>1</v>
      </c>
      <c r="I92" s="229"/>
      <c r="J92" s="230">
        <f>ROUND(I92*H92,2)</f>
        <v>0</v>
      </c>
      <c r="K92" s="226" t="s">
        <v>21</v>
      </c>
      <c r="L92" s="73"/>
      <c r="M92" s="231" t="s">
        <v>21</v>
      </c>
      <c r="N92" s="232" t="s">
        <v>47</v>
      </c>
      <c r="O92" s="48"/>
      <c r="P92" s="233">
        <f>O92*H92</f>
        <v>0</v>
      </c>
      <c r="Q92" s="233">
        <v>0</v>
      </c>
      <c r="R92" s="233">
        <f>Q92*H92</f>
        <v>0</v>
      </c>
      <c r="S92" s="233">
        <v>0</v>
      </c>
      <c r="T92" s="234">
        <f>S92*H92</f>
        <v>0</v>
      </c>
      <c r="AR92" s="24" t="s">
        <v>611</v>
      </c>
      <c r="AT92" s="24" t="s">
        <v>275</v>
      </c>
      <c r="AU92" s="24" t="s">
        <v>86</v>
      </c>
      <c r="AY92" s="24" t="s">
        <v>273</v>
      </c>
      <c r="BE92" s="235">
        <f>IF(N92="základní",J92,0)</f>
        <v>0</v>
      </c>
      <c r="BF92" s="235">
        <f>IF(N92="snížená",J92,0)</f>
        <v>0</v>
      </c>
      <c r="BG92" s="235">
        <f>IF(N92="zákl. přenesená",J92,0)</f>
        <v>0</v>
      </c>
      <c r="BH92" s="235">
        <f>IF(N92="sníž. přenesená",J92,0)</f>
        <v>0</v>
      </c>
      <c r="BI92" s="235">
        <f>IF(N92="nulová",J92,0)</f>
        <v>0</v>
      </c>
      <c r="BJ92" s="24" t="s">
        <v>84</v>
      </c>
      <c r="BK92" s="235">
        <f>ROUND(I92*H92,2)</f>
        <v>0</v>
      </c>
      <c r="BL92" s="24" t="s">
        <v>611</v>
      </c>
      <c r="BM92" s="24" t="s">
        <v>3185</v>
      </c>
    </row>
    <row r="93" spans="2:65" s="1" customFormat="1" ht="25.5" customHeight="1">
      <c r="B93" s="47"/>
      <c r="C93" s="224" t="s">
        <v>339</v>
      </c>
      <c r="D93" s="224" t="s">
        <v>275</v>
      </c>
      <c r="E93" s="225" t="s">
        <v>3186</v>
      </c>
      <c r="F93" s="226" t="s">
        <v>3187</v>
      </c>
      <c r="G93" s="227" t="s">
        <v>1355</v>
      </c>
      <c r="H93" s="228">
        <v>3</v>
      </c>
      <c r="I93" s="229"/>
      <c r="J93" s="230">
        <f>ROUND(I93*H93,2)</f>
        <v>0</v>
      </c>
      <c r="K93" s="226" t="s">
        <v>21</v>
      </c>
      <c r="L93" s="73"/>
      <c r="M93" s="231" t="s">
        <v>21</v>
      </c>
      <c r="N93" s="232" t="s">
        <v>47</v>
      </c>
      <c r="O93" s="48"/>
      <c r="P93" s="233">
        <f>O93*H93</f>
        <v>0</v>
      </c>
      <c r="Q93" s="233">
        <v>0</v>
      </c>
      <c r="R93" s="233">
        <f>Q93*H93</f>
        <v>0</v>
      </c>
      <c r="S93" s="233">
        <v>0</v>
      </c>
      <c r="T93" s="234">
        <f>S93*H93</f>
        <v>0</v>
      </c>
      <c r="AR93" s="24" t="s">
        <v>611</v>
      </c>
      <c r="AT93" s="24" t="s">
        <v>275</v>
      </c>
      <c r="AU93" s="24" t="s">
        <v>86</v>
      </c>
      <c r="AY93" s="24" t="s">
        <v>273</v>
      </c>
      <c r="BE93" s="235">
        <f>IF(N93="základní",J93,0)</f>
        <v>0</v>
      </c>
      <c r="BF93" s="235">
        <f>IF(N93="snížená",J93,0)</f>
        <v>0</v>
      </c>
      <c r="BG93" s="235">
        <f>IF(N93="zákl. přenesená",J93,0)</f>
        <v>0</v>
      </c>
      <c r="BH93" s="235">
        <f>IF(N93="sníž. přenesená",J93,0)</f>
        <v>0</v>
      </c>
      <c r="BI93" s="235">
        <f>IF(N93="nulová",J93,0)</f>
        <v>0</v>
      </c>
      <c r="BJ93" s="24" t="s">
        <v>84</v>
      </c>
      <c r="BK93" s="235">
        <f>ROUND(I93*H93,2)</f>
        <v>0</v>
      </c>
      <c r="BL93" s="24" t="s">
        <v>611</v>
      </c>
      <c r="BM93" s="24" t="s">
        <v>3188</v>
      </c>
    </row>
    <row r="94" spans="2:65" s="1" customFormat="1" ht="16.5" customHeight="1">
      <c r="B94" s="47"/>
      <c r="C94" s="224" t="s">
        <v>346</v>
      </c>
      <c r="D94" s="224" t="s">
        <v>275</v>
      </c>
      <c r="E94" s="225" t="s">
        <v>3189</v>
      </c>
      <c r="F94" s="226" t="s">
        <v>3190</v>
      </c>
      <c r="G94" s="227" t="s">
        <v>1355</v>
      </c>
      <c r="H94" s="228">
        <v>4</v>
      </c>
      <c r="I94" s="229"/>
      <c r="J94" s="230">
        <f>ROUND(I94*H94,2)</f>
        <v>0</v>
      </c>
      <c r="K94" s="226" t="s">
        <v>21</v>
      </c>
      <c r="L94" s="73"/>
      <c r="M94" s="231" t="s">
        <v>21</v>
      </c>
      <c r="N94" s="232" t="s">
        <v>47</v>
      </c>
      <c r="O94" s="48"/>
      <c r="P94" s="233">
        <f>O94*H94</f>
        <v>0</v>
      </c>
      <c r="Q94" s="233">
        <v>0</v>
      </c>
      <c r="R94" s="233">
        <f>Q94*H94</f>
        <v>0</v>
      </c>
      <c r="S94" s="233">
        <v>0</v>
      </c>
      <c r="T94" s="234">
        <f>S94*H94</f>
        <v>0</v>
      </c>
      <c r="AR94" s="24" t="s">
        <v>611</v>
      </c>
      <c r="AT94" s="24" t="s">
        <v>275</v>
      </c>
      <c r="AU94" s="24" t="s">
        <v>86</v>
      </c>
      <c r="AY94" s="24" t="s">
        <v>273</v>
      </c>
      <c r="BE94" s="235">
        <f>IF(N94="základní",J94,0)</f>
        <v>0</v>
      </c>
      <c r="BF94" s="235">
        <f>IF(N94="snížená",J94,0)</f>
        <v>0</v>
      </c>
      <c r="BG94" s="235">
        <f>IF(N94="zákl. přenesená",J94,0)</f>
        <v>0</v>
      </c>
      <c r="BH94" s="235">
        <f>IF(N94="sníž. přenesená",J94,0)</f>
        <v>0</v>
      </c>
      <c r="BI94" s="235">
        <f>IF(N94="nulová",J94,0)</f>
        <v>0</v>
      </c>
      <c r="BJ94" s="24" t="s">
        <v>84</v>
      </c>
      <c r="BK94" s="235">
        <f>ROUND(I94*H94,2)</f>
        <v>0</v>
      </c>
      <c r="BL94" s="24" t="s">
        <v>611</v>
      </c>
      <c r="BM94" s="24" t="s">
        <v>3191</v>
      </c>
    </row>
    <row r="95" spans="2:65" s="1" customFormat="1" ht="16.5" customHeight="1">
      <c r="B95" s="47"/>
      <c r="C95" s="224" t="s">
        <v>355</v>
      </c>
      <c r="D95" s="224" t="s">
        <v>275</v>
      </c>
      <c r="E95" s="225" t="s">
        <v>3192</v>
      </c>
      <c r="F95" s="226" t="s">
        <v>3193</v>
      </c>
      <c r="G95" s="227" t="s">
        <v>1355</v>
      </c>
      <c r="H95" s="228">
        <v>3</v>
      </c>
      <c r="I95" s="229"/>
      <c r="J95" s="230">
        <f>ROUND(I95*H95,2)</f>
        <v>0</v>
      </c>
      <c r="K95" s="226" t="s">
        <v>21</v>
      </c>
      <c r="L95" s="73"/>
      <c r="M95" s="231" t="s">
        <v>21</v>
      </c>
      <c r="N95" s="232" t="s">
        <v>47</v>
      </c>
      <c r="O95" s="48"/>
      <c r="P95" s="233">
        <f>O95*H95</f>
        <v>0</v>
      </c>
      <c r="Q95" s="233">
        <v>0</v>
      </c>
      <c r="R95" s="233">
        <f>Q95*H95</f>
        <v>0</v>
      </c>
      <c r="S95" s="233">
        <v>0</v>
      </c>
      <c r="T95" s="234">
        <f>S95*H95</f>
        <v>0</v>
      </c>
      <c r="AR95" s="24" t="s">
        <v>611</v>
      </c>
      <c r="AT95" s="24" t="s">
        <v>275</v>
      </c>
      <c r="AU95" s="24" t="s">
        <v>86</v>
      </c>
      <c r="AY95" s="24" t="s">
        <v>273</v>
      </c>
      <c r="BE95" s="235">
        <f>IF(N95="základní",J95,0)</f>
        <v>0</v>
      </c>
      <c r="BF95" s="235">
        <f>IF(N95="snížená",J95,0)</f>
        <v>0</v>
      </c>
      <c r="BG95" s="235">
        <f>IF(N95="zákl. přenesená",J95,0)</f>
        <v>0</v>
      </c>
      <c r="BH95" s="235">
        <f>IF(N95="sníž. přenesená",J95,0)</f>
        <v>0</v>
      </c>
      <c r="BI95" s="235">
        <f>IF(N95="nulová",J95,0)</f>
        <v>0</v>
      </c>
      <c r="BJ95" s="24" t="s">
        <v>84</v>
      </c>
      <c r="BK95" s="235">
        <f>ROUND(I95*H95,2)</f>
        <v>0</v>
      </c>
      <c r="BL95" s="24" t="s">
        <v>611</v>
      </c>
      <c r="BM95" s="24" t="s">
        <v>3194</v>
      </c>
    </row>
    <row r="96" spans="2:65" s="1" customFormat="1" ht="16.5" customHeight="1">
      <c r="B96" s="47"/>
      <c r="C96" s="224" t="s">
        <v>360</v>
      </c>
      <c r="D96" s="224" t="s">
        <v>275</v>
      </c>
      <c r="E96" s="225" t="s">
        <v>3195</v>
      </c>
      <c r="F96" s="226" t="s">
        <v>3196</v>
      </c>
      <c r="G96" s="227" t="s">
        <v>1355</v>
      </c>
      <c r="H96" s="228">
        <v>2</v>
      </c>
      <c r="I96" s="229"/>
      <c r="J96" s="230">
        <f>ROUND(I96*H96,2)</f>
        <v>0</v>
      </c>
      <c r="K96" s="226" t="s">
        <v>21</v>
      </c>
      <c r="L96" s="73"/>
      <c r="M96" s="231" t="s">
        <v>21</v>
      </c>
      <c r="N96" s="232" t="s">
        <v>47</v>
      </c>
      <c r="O96" s="48"/>
      <c r="P96" s="233">
        <f>O96*H96</f>
        <v>0</v>
      </c>
      <c r="Q96" s="233">
        <v>0</v>
      </c>
      <c r="R96" s="233">
        <f>Q96*H96</f>
        <v>0</v>
      </c>
      <c r="S96" s="233">
        <v>0</v>
      </c>
      <c r="T96" s="234">
        <f>S96*H96</f>
        <v>0</v>
      </c>
      <c r="AR96" s="24" t="s">
        <v>611</v>
      </c>
      <c r="AT96" s="24" t="s">
        <v>275</v>
      </c>
      <c r="AU96" s="24" t="s">
        <v>86</v>
      </c>
      <c r="AY96" s="24" t="s">
        <v>273</v>
      </c>
      <c r="BE96" s="235">
        <f>IF(N96="základní",J96,0)</f>
        <v>0</v>
      </c>
      <c r="BF96" s="235">
        <f>IF(N96="snížená",J96,0)</f>
        <v>0</v>
      </c>
      <c r="BG96" s="235">
        <f>IF(N96="zákl. přenesená",J96,0)</f>
        <v>0</v>
      </c>
      <c r="BH96" s="235">
        <f>IF(N96="sníž. přenesená",J96,0)</f>
        <v>0</v>
      </c>
      <c r="BI96" s="235">
        <f>IF(N96="nulová",J96,0)</f>
        <v>0</v>
      </c>
      <c r="BJ96" s="24" t="s">
        <v>84</v>
      </c>
      <c r="BK96" s="235">
        <f>ROUND(I96*H96,2)</f>
        <v>0</v>
      </c>
      <c r="BL96" s="24" t="s">
        <v>611</v>
      </c>
      <c r="BM96" s="24" t="s">
        <v>3197</v>
      </c>
    </row>
    <row r="97" spans="2:65" s="1" customFormat="1" ht="16.5" customHeight="1">
      <c r="B97" s="47"/>
      <c r="C97" s="224" t="s">
        <v>10</v>
      </c>
      <c r="D97" s="224" t="s">
        <v>275</v>
      </c>
      <c r="E97" s="225" t="s">
        <v>3198</v>
      </c>
      <c r="F97" s="226" t="s">
        <v>3199</v>
      </c>
      <c r="G97" s="227" t="s">
        <v>1355</v>
      </c>
      <c r="H97" s="228">
        <v>4</v>
      </c>
      <c r="I97" s="229"/>
      <c r="J97" s="230">
        <f>ROUND(I97*H97,2)</f>
        <v>0</v>
      </c>
      <c r="K97" s="226" t="s">
        <v>21</v>
      </c>
      <c r="L97" s="73"/>
      <c r="M97" s="231" t="s">
        <v>21</v>
      </c>
      <c r="N97" s="232" t="s">
        <v>47</v>
      </c>
      <c r="O97" s="48"/>
      <c r="P97" s="233">
        <f>O97*H97</f>
        <v>0</v>
      </c>
      <c r="Q97" s="233">
        <v>0</v>
      </c>
      <c r="R97" s="233">
        <f>Q97*H97</f>
        <v>0</v>
      </c>
      <c r="S97" s="233">
        <v>0</v>
      </c>
      <c r="T97" s="234">
        <f>S97*H97</f>
        <v>0</v>
      </c>
      <c r="AR97" s="24" t="s">
        <v>611</v>
      </c>
      <c r="AT97" s="24" t="s">
        <v>275</v>
      </c>
      <c r="AU97" s="24" t="s">
        <v>86</v>
      </c>
      <c r="AY97" s="24" t="s">
        <v>273</v>
      </c>
      <c r="BE97" s="235">
        <f>IF(N97="základní",J97,0)</f>
        <v>0</v>
      </c>
      <c r="BF97" s="235">
        <f>IF(N97="snížená",J97,0)</f>
        <v>0</v>
      </c>
      <c r="BG97" s="235">
        <f>IF(N97="zákl. přenesená",J97,0)</f>
        <v>0</v>
      </c>
      <c r="BH97" s="235">
        <f>IF(N97="sníž. přenesená",J97,0)</f>
        <v>0</v>
      </c>
      <c r="BI97" s="235">
        <f>IF(N97="nulová",J97,0)</f>
        <v>0</v>
      </c>
      <c r="BJ97" s="24" t="s">
        <v>84</v>
      </c>
      <c r="BK97" s="235">
        <f>ROUND(I97*H97,2)</f>
        <v>0</v>
      </c>
      <c r="BL97" s="24" t="s">
        <v>611</v>
      </c>
      <c r="BM97" s="24" t="s">
        <v>3200</v>
      </c>
    </row>
    <row r="98" spans="2:65" s="1" customFormat="1" ht="16.5" customHeight="1">
      <c r="B98" s="47"/>
      <c r="C98" s="261" t="s">
        <v>369</v>
      </c>
      <c r="D98" s="261" t="s">
        <v>347</v>
      </c>
      <c r="E98" s="262" t="s">
        <v>3201</v>
      </c>
      <c r="F98" s="263" t="s">
        <v>3202</v>
      </c>
      <c r="G98" s="264" t="s">
        <v>1355</v>
      </c>
      <c r="H98" s="265">
        <v>7</v>
      </c>
      <c r="I98" s="266"/>
      <c r="J98" s="267">
        <f>ROUND(I98*H98,2)</f>
        <v>0</v>
      </c>
      <c r="K98" s="263" t="s">
        <v>21</v>
      </c>
      <c r="L98" s="268"/>
      <c r="M98" s="269" t="s">
        <v>21</v>
      </c>
      <c r="N98" s="270" t="s">
        <v>47</v>
      </c>
      <c r="O98" s="48"/>
      <c r="P98" s="233">
        <f>O98*H98</f>
        <v>0</v>
      </c>
      <c r="Q98" s="233">
        <v>0</v>
      </c>
      <c r="R98" s="233">
        <f>Q98*H98</f>
        <v>0</v>
      </c>
      <c r="S98" s="233">
        <v>0</v>
      </c>
      <c r="T98" s="234">
        <f>S98*H98</f>
        <v>0</v>
      </c>
      <c r="AR98" s="24" t="s">
        <v>1649</v>
      </c>
      <c r="AT98" s="24" t="s">
        <v>347</v>
      </c>
      <c r="AU98" s="24" t="s">
        <v>86</v>
      </c>
      <c r="AY98" s="24" t="s">
        <v>273</v>
      </c>
      <c r="BE98" s="235">
        <f>IF(N98="základní",J98,0)</f>
        <v>0</v>
      </c>
      <c r="BF98" s="235">
        <f>IF(N98="snížená",J98,0)</f>
        <v>0</v>
      </c>
      <c r="BG98" s="235">
        <f>IF(N98="zákl. přenesená",J98,0)</f>
        <v>0</v>
      </c>
      <c r="BH98" s="235">
        <f>IF(N98="sníž. přenesená",J98,0)</f>
        <v>0</v>
      </c>
      <c r="BI98" s="235">
        <f>IF(N98="nulová",J98,0)</f>
        <v>0</v>
      </c>
      <c r="BJ98" s="24" t="s">
        <v>84</v>
      </c>
      <c r="BK98" s="235">
        <f>ROUND(I98*H98,2)</f>
        <v>0</v>
      </c>
      <c r="BL98" s="24" t="s">
        <v>611</v>
      </c>
      <c r="BM98" s="24" t="s">
        <v>3203</v>
      </c>
    </row>
    <row r="99" spans="2:65" s="1" customFormat="1" ht="16.5" customHeight="1">
      <c r="B99" s="47"/>
      <c r="C99" s="261" t="s">
        <v>373</v>
      </c>
      <c r="D99" s="261" t="s">
        <v>347</v>
      </c>
      <c r="E99" s="262" t="s">
        <v>3204</v>
      </c>
      <c r="F99" s="263" t="s">
        <v>3205</v>
      </c>
      <c r="G99" s="264" t="s">
        <v>1355</v>
      </c>
      <c r="H99" s="265">
        <v>4</v>
      </c>
      <c r="I99" s="266"/>
      <c r="J99" s="267">
        <f>ROUND(I99*H99,2)</f>
        <v>0</v>
      </c>
      <c r="K99" s="263" t="s">
        <v>21</v>
      </c>
      <c r="L99" s="268"/>
      <c r="M99" s="269" t="s">
        <v>21</v>
      </c>
      <c r="N99" s="270" t="s">
        <v>47</v>
      </c>
      <c r="O99" s="48"/>
      <c r="P99" s="233">
        <f>O99*H99</f>
        <v>0</v>
      </c>
      <c r="Q99" s="233">
        <v>0</v>
      </c>
      <c r="R99" s="233">
        <f>Q99*H99</f>
        <v>0</v>
      </c>
      <c r="S99" s="233">
        <v>0</v>
      </c>
      <c r="T99" s="234">
        <f>S99*H99</f>
        <v>0</v>
      </c>
      <c r="AR99" s="24" t="s">
        <v>1649</v>
      </c>
      <c r="AT99" s="24" t="s">
        <v>347</v>
      </c>
      <c r="AU99" s="24" t="s">
        <v>86</v>
      </c>
      <c r="AY99" s="24" t="s">
        <v>273</v>
      </c>
      <c r="BE99" s="235">
        <f>IF(N99="základní",J99,0)</f>
        <v>0</v>
      </c>
      <c r="BF99" s="235">
        <f>IF(N99="snížená",J99,0)</f>
        <v>0</v>
      </c>
      <c r="BG99" s="235">
        <f>IF(N99="zákl. přenesená",J99,0)</f>
        <v>0</v>
      </c>
      <c r="BH99" s="235">
        <f>IF(N99="sníž. přenesená",J99,0)</f>
        <v>0</v>
      </c>
      <c r="BI99" s="235">
        <f>IF(N99="nulová",J99,0)</f>
        <v>0</v>
      </c>
      <c r="BJ99" s="24" t="s">
        <v>84</v>
      </c>
      <c r="BK99" s="235">
        <f>ROUND(I99*H99,2)</f>
        <v>0</v>
      </c>
      <c r="BL99" s="24" t="s">
        <v>611</v>
      </c>
      <c r="BM99" s="24" t="s">
        <v>3206</v>
      </c>
    </row>
    <row r="100" spans="2:65" s="1" customFormat="1" ht="25.5" customHeight="1">
      <c r="B100" s="47"/>
      <c r="C100" s="224" t="s">
        <v>378</v>
      </c>
      <c r="D100" s="224" t="s">
        <v>275</v>
      </c>
      <c r="E100" s="225" t="s">
        <v>3207</v>
      </c>
      <c r="F100" s="226" t="s">
        <v>3208</v>
      </c>
      <c r="G100" s="227" t="s">
        <v>1355</v>
      </c>
      <c r="H100" s="228">
        <v>5</v>
      </c>
      <c r="I100" s="229"/>
      <c r="J100" s="230">
        <f>ROUND(I100*H100,2)</f>
        <v>0</v>
      </c>
      <c r="K100" s="226" t="s">
        <v>21</v>
      </c>
      <c r="L100" s="73"/>
      <c r="M100" s="231" t="s">
        <v>21</v>
      </c>
      <c r="N100" s="232" t="s">
        <v>47</v>
      </c>
      <c r="O100" s="48"/>
      <c r="P100" s="233">
        <f>O100*H100</f>
        <v>0</v>
      </c>
      <c r="Q100" s="233">
        <v>0</v>
      </c>
      <c r="R100" s="233">
        <f>Q100*H100</f>
        <v>0</v>
      </c>
      <c r="S100" s="233">
        <v>0</v>
      </c>
      <c r="T100" s="234">
        <f>S100*H100</f>
        <v>0</v>
      </c>
      <c r="AR100" s="24" t="s">
        <v>611</v>
      </c>
      <c r="AT100" s="24" t="s">
        <v>275</v>
      </c>
      <c r="AU100" s="24" t="s">
        <v>86</v>
      </c>
      <c r="AY100" s="24" t="s">
        <v>273</v>
      </c>
      <c r="BE100" s="235">
        <f>IF(N100="základní",J100,0)</f>
        <v>0</v>
      </c>
      <c r="BF100" s="235">
        <f>IF(N100="snížená",J100,0)</f>
        <v>0</v>
      </c>
      <c r="BG100" s="235">
        <f>IF(N100="zákl. přenesená",J100,0)</f>
        <v>0</v>
      </c>
      <c r="BH100" s="235">
        <f>IF(N100="sníž. přenesená",J100,0)</f>
        <v>0</v>
      </c>
      <c r="BI100" s="235">
        <f>IF(N100="nulová",J100,0)</f>
        <v>0</v>
      </c>
      <c r="BJ100" s="24" t="s">
        <v>84</v>
      </c>
      <c r="BK100" s="235">
        <f>ROUND(I100*H100,2)</f>
        <v>0</v>
      </c>
      <c r="BL100" s="24" t="s">
        <v>611</v>
      </c>
      <c r="BM100" s="24" t="s">
        <v>3209</v>
      </c>
    </row>
    <row r="101" spans="2:65" s="1" customFormat="1" ht="25.5" customHeight="1">
      <c r="B101" s="47"/>
      <c r="C101" s="224" t="s">
        <v>382</v>
      </c>
      <c r="D101" s="224" t="s">
        <v>275</v>
      </c>
      <c r="E101" s="225" t="s">
        <v>3210</v>
      </c>
      <c r="F101" s="226" t="s">
        <v>3211</v>
      </c>
      <c r="G101" s="227" t="s">
        <v>1355</v>
      </c>
      <c r="H101" s="228">
        <v>7</v>
      </c>
      <c r="I101" s="229"/>
      <c r="J101" s="230">
        <f>ROUND(I101*H101,2)</f>
        <v>0</v>
      </c>
      <c r="K101" s="226" t="s">
        <v>21</v>
      </c>
      <c r="L101" s="73"/>
      <c r="M101" s="231" t="s">
        <v>21</v>
      </c>
      <c r="N101" s="232" t="s">
        <v>47</v>
      </c>
      <c r="O101" s="48"/>
      <c r="P101" s="233">
        <f>O101*H101</f>
        <v>0</v>
      </c>
      <c r="Q101" s="233">
        <v>0</v>
      </c>
      <c r="R101" s="233">
        <f>Q101*H101</f>
        <v>0</v>
      </c>
      <c r="S101" s="233">
        <v>0</v>
      </c>
      <c r="T101" s="234">
        <f>S101*H101</f>
        <v>0</v>
      </c>
      <c r="AR101" s="24" t="s">
        <v>611</v>
      </c>
      <c r="AT101" s="24" t="s">
        <v>275</v>
      </c>
      <c r="AU101" s="24" t="s">
        <v>86</v>
      </c>
      <c r="AY101" s="24" t="s">
        <v>273</v>
      </c>
      <c r="BE101" s="235">
        <f>IF(N101="základní",J101,0)</f>
        <v>0</v>
      </c>
      <c r="BF101" s="235">
        <f>IF(N101="snížená",J101,0)</f>
        <v>0</v>
      </c>
      <c r="BG101" s="235">
        <f>IF(N101="zákl. přenesená",J101,0)</f>
        <v>0</v>
      </c>
      <c r="BH101" s="235">
        <f>IF(N101="sníž. přenesená",J101,0)</f>
        <v>0</v>
      </c>
      <c r="BI101" s="235">
        <f>IF(N101="nulová",J101,0)</f>
        <v>0</v>
      </c>
      <c r="BJ101" s="24" t="s">
        <v>84</v>
      </c>
      <c r="BK101" s="235">
        <f>ROUND(I101*H101,2)</f>
        <v>0</v>
      </c>
      <c r="BL101" s="24" t="s">
        <v>611</v>
      </c>
      <c r="BM101" s="24" t="s">
        <v>3212</v>
      </c>
    </row>
    <row r="102" spans="2:65" s="1" customFormat="1" ht="16.5" customHeight="1">
      <c r="B102" s="47"/>
      <c r="C102" s="224" t="s">
        <v>387</v>
      </c>
      <c r="D102" s="224" t="s">
        <v>275</v>
      </c>
      <c r="E102" s="225" t="s">
        <v>3213</v>
      </c>
      <c r="F102" s="226" t="s">
        <v>3214</v>
      </c>
      <c r="G102" s="227" t="s">
        <v>1355</v>
      </c>
      <c r="H102" s="228">
        <v>3</v>
      </c>
      <c r="I102" s="229"/>
      <c r="J102" s="230">
        <f>ROUND(I102*H102,2)</f>
        <v>0</v>
      </c>
      <c r="K102" s="226" t="s">
        <v>21</v>
      </c>
      <c r="L102" s="73"/>
      <c r="M102" s="231" t="s">
        <v>21</v>
      </c>
      <c r="N102" s="232" t="s">
        <v>47</v>
      </c>
      <c r="O102" s="48"/>
      <c r="P102" s="233">
        <f>O102*H102</f>
        <v>0</v>
      </c>
      <c r="Q102" s="233">
        <v>0</v>
      </c>
      <c r="R102" s="233">
        <f>Q102*H102</f>
        <v>0</v>
      </c>
      <c r="S102" s="233">
        <v>0</v>
      </c>
      <c r="T102" s="234">
        <f>S102*H102</f>
        <v>0</v>
      </c>
      <c r="AR102" s="24" t="s">
        <v>611</v>
      </c>
      <c r="AT102" s="24" t="s">
        <v>275</v>
      </c>
      <c r="AU102" s="24" t="s">
        <v>86</v>
      </c>
      <c r="AY102" s="24" t="s">
        <v>273</v>
      </c>
      <c r="BE102" s="235">
        <f>IF(N102="základní",J102,0)</f>
        <v>0</v>
      </c>
      <c r="BF102" s="235">
        <f>IF(N102="snížená",J102,0)</f>
        <v>0</v>
      </c>
      <c r="BG102" s="235">
        <f>IF(N102="zákl. přenesená",J102,0)</f>
        <v>0</v>
      </c>
      <c r="BH102" s="235">
        <f>IF(N102="sníž. přenesená",J102,0)</f>
        <v>0</v>
      </c>
      <c r="BI102" s="235">
        <f>IF(N102="nulová",J102,0)</f>
        <v>0</v>
      </c>
      <c r="BJ102" s="24" t="s">
        <v>84</v>
      </c>
      <c r="BK102" s="235">
        <f>ROUND(I102*H102,2)</f>
        <v>0</v>
      </c>
      <c r="BL102" s="24" t="s">
        <v>611</v>
      </c>
      <c r="BM102" s="24" t="s">
        <v>3215</v>
      </c>
    </row>
    <row r="103" spans="2:65" s="1" customFormat="1" ht="16.5" customHeight="1">
      <c r="B103" s="47"/>
      <c r="C103" s="224" t="s">
        <v>9</v>
      </c>
      <c r="D103" s="224" t="s">
        <v>275</v>
      </c>
      <c r="E103" s="225" t="s">
        <v>3216</v>
      </c>
      <c r="F103" s="226" t="s">
        <v>3217</v>
      </c>
      <c r="G103" s="227" t="s">
        <v>1355</v>
      </c>
      <c r="H103" s="228">
        <v>3</v>
      </c>
      <c r="I103" s="229"/>
      <c r="J103" s="230">
        <f>ROUND(I103*H103,2)</f>
        <v>0</v>
      </c>
      <c r="K103" s="226" t="s">
        <v>21</v>
      </c>
      <c r="L103" s="73"/>
      <c r="M103" s="231" t="s">
        <v>21</v>
      </c>
      <c r="N103" s="232" t="s">
        <v>47</v>
      </c>
      <c r="O103" s="48"/>
      <c r="P103" s="233">
        <f>O103*H103</f>
        <v>0</v>
      </c>
      <c r="Q103" s="233">
        <v>0</v>
      </c>
      <c r="R103" s="233">
        <f>Q103*H103</f>
        <v>0</v>
      </c>
      <c r="S103" s="233">
        <v>0</v>
      </c>
      <c r="T103" s="234">
        <f>S103*H103</f>
        <v>0</v>
      </c>
      <c r="AR103" s="24" t="s">
        <v>611</v>
      </c>
      <c r="AT103" s="24" t="s">
        <v>275</v>
      </c>
      <c r="AU103" s="24" t="s">
        <v>86</v>
      </c>
      <c r="AY103" s="24" t="s">
        <v>273</v>
      </c>
      <c r="BE103" s="235">
        <f>IF(N103="základní",J103,0)</f>
        <v>0</v>
      </c>
      <c r="BF103" s="235">
        <f>IF(N103="snížená",J103,0)</f>
        <v>0</v>
      </c>
      <c r="BG103" s="235">
        <f>IF(N103="zákl. přenesená",J103,0)</f>
        <v>0</v>
      </c>
      <c r="BH103" s="235">
        <f>IF(N103="sníž. přenesená",J103,0)</f>
        <v>0</v>
      </c>
      <c r="BI103" s="235">
        <f>IF(N103="nulová",J103,0)</f>
        <v>0</v>
      </c>
      <c r="BJ103" s="24" t="s">
        <v>84</v>
      </c>
      <c r="BK103" s="235">
        <f>ROUND(I103*H103,2)</f>
        <v>0</v>
      </c>
      <c r="BL103" s="24" t="s">
        <v>611</v>
      </c>
      <c r="BM103" s="24" t="s">
        <v>3218</v>
      </c>
    </row>
    <row r="104" spans="2:65" s="1" customFormat="1" ht="16.5" customHeight="1">
      <c r="B104" s="47"/>
      <c r="C104" s="224" t="s">
        <v>397</v>
      </c>
      <c r="D104" s="224" t="s">
        <v>275</v>
      </c>
      <c r="E104" s="225" t="s">
        <v>3219</v>
      </c>
      <c r="F104" s="226" t="s">
        <v>3220</v>
      </c>
      <c r="G104" s="227" t="s">
        <v>1355</v>
      </c>
      <c r="H104" s="228">
        <v>1</v>
      </c>
      <c r="I104" s="229"/>
      <c r="J104" s="230">
        <f>ROUND(I104*H104,2)</f>
        <v>0</v>
      </c>
      <c r="K104" s="226" t="s">
        <v>21</v>
      </c>
      <c r="L104" s="73"/>
      <c r="M104" s="231" t="s">
        <v>21</v>
      </c>
      <c r="N104" s="232" t="s">
        <v>47</v>
      </c>
      <c r="O104" s="48"/>
      <c r="P104" s="233">
        <f>O104*H104</f>
        <v>0</v>
      </c>
      <c r="Q104" s="233">
        <v>0</v>
      </c>
      <c r="R104" s="233">
        <f>Q104*H104</f>
        <v>0</v>
      </c>
      <c r="S104" s="233">
        <v>0</v>
      </c>
      <c r="T104" s="234">
        <f>S104*H104</f>
        <v>0</v>
      </c>
      <c r="AR104" s="24" t="s">
        <v>611</v>
      </c>
      <c r="AT104" s="24" t="s">
        <v>275</v>
      </c>
      <c r="AU104" s="24" t="s">
        <v>86</v>
      </c>
      <c r="AY104" s="24" t="s">
        <v>273</v>
      </c>
      <c r="BE104" s="235">
        <f>IF(N104="základní",J104,0)</f>
        <v>0</v>
      </c>
      <c r="BF104" s="235">
        <f>IF(N104="snížená",J104,0)</f>
        <v>0</v>
      </c>
      <c r="BG104" s="235">
        <f>IF(N104="zákl. přenesená",J104,0)</f>
        <v>0</v>
      </c>
      <c r="BH104" s="235">
        <f>IF(N104="sníž. přenesená",J104,0)</f>
        <v>0</v>
      </c>
      <c r="BI104" s="235">
        <f>IF(N104="nulová",J104,0)</f>
        <v>0</v>
      </c>
      <c r="BJ104" s="24" t="s">
        <v>84</v>
      </c>
      <c r="BK104" s="235">
        <f>ROUND(I104*H104,2)</f>
        <v>0</v>
      </c>
      <c r="BL104" s="24" t="s">
        <v>611</v>
      </c>
      <c r="BM104" s="24" t="s">
        <v>3221</v>
      </c>
    </row>
    <row r="105" spans="2:65" s="1" customFormat="1" ht="16.5" customHeight="1">
      <c r="B105" s="47"/>
      <c r="C105" s="224" t="s">
        <v>402</v>
      </c>
      <c r="D105" s="224" t="s">
        <v>275</v>
      </c>
      <c r="E105" s="225" t="s">
        <v>3222</v>
      </c>
      <c r="F105" s="226" t="s">
        <v>3223</v>
      </c>
      <c r="G105" s="227" t="s">
        <v>1355</v>
      </c>
      <c r="H105" s="228">
        <v>12</v>
      </c>
      <c r="I105" s="229"/>
      <c r="J105" s="230">
        <f>ROUND(I105*H105,2)</f>
        <v>0</v>
      </c>
      <c r="K105" s="226" t="s">
        <v>21</v>
      </c>
      <c r="L105" s="73"/>
      <c r="M105" s="231" t="s">
        <v>21</v>
      </c>
      <c r="N105" s="232" t="s">
        <v>47</v>
      </c>
      <c r="O105" s="48"/>
      <c r="P105" s="233">
        <f>O105*H105</f>
        <v>0</v>
      </c>
      <c r="Q105" s="233">
        <v>0</v>
      </c>
      <c r="R105" s="233">
        <f>Q105*H105</f>
        <v>0</v>
      </c>
      <c r="S105" s="233">
        <v>0</v>
      </c>
      <c r="T105" s="234">
        <f>S105*H105</f>
        <v>0</v>
      </c>
      <c r="AR105" s="24" t="s">
        <v>611</v>
      </c>
      <c r="AT105" s="24" t="s">
        <v>275</v>
      </c>
      <c r="AU105" s="24" t="s">
        <v>86</v>
      </c>
      <c r="AY105" s="24" t="s">
        <v>273</v>
      </c>
      <c r="BE105" s="235">
        <f>IF(N105="základní",J105,0)</f>
        <v>0</v>
      </c>
      <c r="BF105" s="235">
        <f>IF(N105="snížená",J105,0)</f>
        <v>0</v>
      </c>
      <c r="BG105" s="235">
        <f>IF(N105="zákl. přenesená",J105,0)</f>
        <v>0</v>
      </c>
      <c r="BH105" s="235">
        <f>IF(N105="sníž. přenesená",J105,0)</f>
        <v>0</v>
      </c>
      <c r="BI105" s="235">
        <f>IF(N105="nulová",J105,0)</f>
        <v>0</v>
      </c>
      <c r="BJ105" s="24" t="s">
        <v>84</v>
      </c>
      <c r="BK105" s="235">
        <f>ROUND(I105*H105,2)</f>
        <v>0</v>
      </c>
      <c r="BL105" s="24" t="s">
        <v>611</v>
      </c>
      <c r="BM105" s="24" t="s">
        <v>3224</v>
      </c>
    </row>
    <row r="106" spans="2:65" s="1" customFormat="1" ht="16.5" customHeight="1">
      <c r="B106" s="47"/>
      <c r="C106" s="224" t="s">
        <v>407</v>
      </c>
      <c r="D106" s="224" t="s">
        <v>275</v>
      </c>
      <c r="E106" s="225" t="s">
        <v>3225</v>
      </c>
      <c r="F106" s="226" t="s">
        <v>3226</v>
      </c>
      <c r="G106" s="227" t="s">
        <v>1355</v>
      </c>
      <c r="H106" s="228">
        <v>6</v>
      </c>
      <c r="I106" s="229"/>
      <c r="J106" s="230">
        <f>ROUND(I106*H106,2)</f>
        <v>0</v>
      </c>
      <c r="K106" s="226" t="s">
        <v>21</v>
      </c>
      <c r="L106" s="73"/>
      <c r="M106" s="231" t="s">
        <v>21</v>
      </c>
      <c r="N106" s="232" t="s">
        <v>47</v>
      </c>
      <c r="O106" s="48"/>
      <c r="P106" s="233">
        <f>O106*H106</f>
        <v>0</v>
      </c>
      <c r="Q106" s="233">
        <v>0</v>
      </c>
      <c r="R106" s="233">
        <f>Q106*H106</f>
        <v>0</v>
      </c>
      <c r="S106" s="233">
        <v>0</v>
      </c>
      <c r="T106" s="234">
        <f>S106*H106</f>
        <v>0</v>
      </c>
      <c r="AR106" s="24" t="s">
        <v>611</v>
      </c>
      <c r="AT106" s="24" t="s">
        <v>275</v>
      </c>
      <c r="AU106" s="24" t="s">
        <v>86</v>
      </c>
      <c r="AY106" s="24" t="s">
        <v>273</v>
      </c>
      <c r="BE106" s="235">
        <f>IF(N106="základní",J106,0)</f>
        <v>0</v>
      </c>
      <c r="BF106" s="235">
        <f>IF(N106="snížená",J106,0)</f>
        <v>0</v>
      </c>
      <c r="BG106" s="235">
        <f>IF(N106="zákl. přenesená",J106,0)</f>
        <v>0</v>
      </c>
      <c r="BH106" s="235">
        <f>IF(N106="sníž. přenesená",J106,0)</f>
        <v>0</v>
      </c>
      <c r="BI106" s="235">
        <f>IF(N106="nulová",J106,0)</f>
        <v>0</v>
      </c>
      <c r="BJ106" s="24" t="s">
        <v>84</v>
      </c>
      <c r="BK106" s="235">
        <f>ROUND(I106*H106,2)</f>
        <v>0</v>
      </c>
      <c r="BL106" s="24" t="s">
        <v>611</v>
      </c>
      <c r="BM106" s="24" t="s">
        <v>3227</v>
      </c>
    </row>
    <row r="107" spans="2:65" s="1" customFormat="1" ht="16.5" customHeight="1">
      <c r="B107" s="47"/>
      <c r="C107" s="224" t="s">
        <v>412</v>
      </c>
      <c r="D107" s="224" t="s">
        <v>275</v>
      </c>
      <c r="E107" s="225" t="s">
        <v>3228</v>
      </c>
      <c r="F107" s="226" t="s">
        <v>3229</v>
      </c>
      <c r="G107" s="227" t="s">
        <v>1355</v>
      </c>
      <c r="H107" s="228">
        <v>2</v>
      </c>
      <c r="I107" s="229"/>
      <c r="J107" s="230">
        <f>ROUND(I107*H107,2)</f>
        <v>0</v>
      </c>
      <c r="K107" s="226" t="s">
        <v>21</v>
      </c>
      <c r="L107" s="73"/>
      <c r="M107" s="231" t="s">
        <v>21</v>
      </c>
      <c r="N107" s="232" t="s">
        <v>47</v>
      </c>
      <c r="O107" s="48"/>
      <c r="P107" s="233">
        <f>O107*H107</f>
        <v>0</v>
      </c>
      <c r="Q107" s="233">
        <v>0</v>
      </c>
      <c r="R107" s="233">
        <f>Q107*H107</f>
        <v>0</v>
      </c>
      <c r="S107" s="233">
        <v>0</v>
      </c>
      <c r="T107" s="234">
        <f>S107*H107</f>
        <v>0</v>
      </c>
      <c r="AR107" s="24" t="s">
        <v>611</v>
      </c>
      <c r="AT107" s="24" t="s">
        <v>275</v>
      </c>
      <c r="AU107" s="24" t="s">
        <v>86</v>
      </c>
      <c r="AY107" s="24" t="s">
        <v>273</v>
      </c>
      <c r="BE107" s="235">
        <f>IF(N107="základní",J107,0)</f>
        <v>0</v>
      </c>
      <c r="BF107" s="235">
        <f>IF(N107="snížená",J107,0)</f>
        <v>0</v>
      </c>
      <c r="BG107" s="235">
        <f>IF(N107="zákl. přenesená",J107,0)</f>
        <v>0</v>
      </c>
      <c r="BH107" s="235">
        <f>IF(N107="sníž. přenesená",J107,0)</f>
        <v>0</v>
      </c>
      <c r="BI107" s="235">
        <f>IF(N107="nulová",J107,0)</f>
        <v>0</v>
      </c>
      <c r="BJ107" s="24" t="s">
        <v>84</v>
      </c>
      <c r="BK107" s="235">
        <f>ROUND(I107*H107,2)</f>
        <v>0</v>
      </c>
      <c r="BL107" s="24" t="s">
        <v>611</v>
      </c>
      <c r="BM107" s="24" t="s">
        <v>3230</v>
      </c>
    </row>
    <row r="108" spans="2:65" s="1" customFormat="1" ht="16.5" customHeight="1">
      <c r="B108" s="47"/>
      <c r="C108" s="224" t="s">
        <v>418</v>
      </c>
      <c r="D108" s="224" t="s">
        <v>275</v>
      </c>
      <c r="E108" s="225" t="s">
        <v>3231</v>
      </c>
      <c r="F108" s="226" t="s">
        <v>3232</v>
      </c>
      <c r="G108" s="227" t="s">
        <v>1355</v>
      </c>
      <c r="H108" s="228">
        <v>1</v>
      </c>
      <c r="I108" s="229"/>
      <c r="J108" s="230">
        <f>ROUND(I108*H108,2)</f>
        <v>0</v>
      </c>
      <c r="K108" s="226" t="s">
        <v>21</v>
      </c>
      <c r="L108" s="73"/>
      <c r="M108" s="231" t="s">
        <v>21</v>
      </c>
      <c r="N108" s="232" t="s">
        <v>47</v>
      </c>
      <c r="O108" s="48"/>
      <c r="P108" s="233">
        <f>O108*H108</f>
        <v>0</v>
      </c>
      <c r="Q108" s="233">
        <v>0</v>
      </c>
      <c r="R108" s="233">
        <f>Q108*H108</f>
        <v>0</v>
      </c>
      <c r="S108" s="233">
        <v>0</v>
      </c>
      <c r="T108" s="234">
        <f>S108*H108</f>
        <v>0</v>
      </c>
      <c r="AR108" s="24" t="s">
        <v>611</v>
      </c>
      <c r="AT108" s="24" t="s">
        <v>275</v>
      </c>
      <c r="AU108" s="24" t="s">
        <v>86</v>
      </c>
      <c r="AY108" s="24" t="s">
        <v>273</v>
      </c>
      <c r="BE108" s="235">
        <f>IF(N108="základní",J108,0)</f>
        <v>0</v>
      </c>
      <c r="BF108" s="235">
        <f>IF(N108="snížená",J108,0)</f>
        <v>0</v>
      </c>
      <c r="BG108" s="235">
        <f>IF(N108="zákl. přenesená",J108,0)</f>
        <v>0</v>
      </c>
      <c r="BH108" s="235">
        <f>IF(N108="sníž. přenesená",J108,0)</f>
        <v>0</v>
      </c>
      <c r="BI108" s="235">
        <f>IF(N108="nulová",J108,0)</f>
        <v>0</v>
      </c>
      <c r="BJ108" s="24" t="s">
        <v>84</v>
      </c>
      <c r="BK108" s="235">
        <f>ROUND(I108*H108,2)</f>
        <v>0</v>
      </c>
      <c r="BL108" s="24" t="s">
        <v>611</v>
      </c>
      <c r="BM108" s="24" t="s">
        <v>3233</v>
      </c>
    </row>
    <row r="109" spans="2:65" s="1" customFormat="1" ht="25.5" customHeight="1">
      <c r="B109" s="47"/>
      <c r="C109" s="224" t="s">
        <v>424</v>
      </c>
      <c r="D109" s="224" t="s">
        <v>275</v>
      </c>
      <c r="E109" s="225" t="s">
        <v>3234</v>
      </c>
      <c r="F109" s="226" t="s">
        <v>3235</v>
      </c>
      <c r="G109" s="227" t="s">
        <v>1355</v>
      </c>
      <c r="H109" s="228">
        <v>2</v>
      </c>
      <c r="I109" s="229"/>
      <c r="J109" s="230">
        <f>ROUND(I109*H109,2)</f>
        <v>0</v>
      </c>
      <c r="K109" s="226" t="s">
        <v>21</v>
      </c>
      <c r="L109" s="73"/>
      <c r="M109" s="231" t="s">
        <v>21</v>
      </c>
      <c r="N109" s="232" t="s">
        <v>47</v>
      </c>
      <c r="O109" s="48"/>
      <c r="P109" s="233">
        <f>O109*H109</f>
        <v>0</v>
      </c>
      <c r="Q109" s="233">
        <v>0</v>
      </c>
      <c r="R109" s="233">
        <f>Q109*H109</f>
        <v>0</v>
      </c>
      <c r="S109" s="233">
        <v>0</v>
      </c>
      <c r="T109" s="234">
        <f>S109*H109</f>
        <v>0</v>
      </c>
      <c r="AR109" s="24" t="s">
        <v>611</v>
      </c>
      <c r="AT109" s="24" t="s">
        <v>275</v>
      </c>
      <c r="AU109" s="24" t="s">
        <v>86</v>
      </c>
      <c r="AY109" s="24" t="s">
        <v>273</v>
      </c>
      <c r="BE109" s="235">
        <f>IF(N109="základní",J109,0)</f>
        <v>0</v>
      </c>
      <c r="BF109" s="235">
        <f>IF(N109="snížená",J109,0)</f>
        <v>0</v>
      </c>
      <c r="BG109" s="235">
        <f>IF(N109="zákl. přenesená",J109,0)</f>
        <v>0</v>
      </c>
      <c r="BH109" s="235">
        <f>IF(N109="sníž. přenesená",J109,0)</f>
        <v>0</v>
      </c>
      <c r="BI109" s="235">
        <f>IF(N109="nulová",J109,0)</f>
        <v>0</v>
      </c>
      <c r="BJ109" s="24" t="s">
        <v>84</v>
      </c>
      <c r="BK109" s="235">
        <f>ROUND(I109*H109,2)</f>
        <v>0</v>
      </c>
      <c r="BL109" s="24" t="s">
        <v>611</v>
      </c>
      <c r="BM109" s="24" t="s">
        <v>3236</v>
      </c>
    </row>
    <row r="110" spans="2:65" s="1" customFormat="1" ht="16.5" customHeight="1">
      <c r="B110" s="47"/>
      <c r="C110" s="224" t="s">
        <v>429</v>
      </c>
      <c r="D110" s="224" t="s">
        <v>275</v>
      </c>
      <c r="E110" s="225" t="s">
        <v>3237</v>
      </c>
      <c r="F110" s="226" t="s">
        <v>3238</v>
      </c>
      <c r="G110" s="227" t="s">
        <v>342</v>
      </c>
      <c r="H110" s="228">
        <v>25</v>
      </c>
      <c r="I110" s="229"/>
      <c r="J110" s="230">
        <f>ROUND(I110*H110,2)</f>
        <v>0</v>
      </c>
      <c r="K110" s="226" t="s">
        <v>21</v>
      </c>
      <c r="L110" s="73"/>
      <c r="M110" s="231" t="s">
        <v>21</v>
      </c>
      <c r="N110" s="232" t="s">
        <v>47</v>
      </c>
      <c r="O110" s="48"/>
      <c r="P110" s="233">
        <f>O110*H110</f>
        <v>0</v>
      </c>
      <c r="Q110" s="233">
        <v>0</v>
      </c>
      <c r="R110" s="233">
        <f>Q110*H110</f>
        <v>0</v>
      </c>
      <c r="S110" s="233">
        <v>0</v>
      </c>
      <c r="T110" s="234">
        <f>S110*H110</f>
        <v>0</v>
      </c>
      <c r="AR110" s="24" t="s">
        <v>611</v>
      </c>
      <c r="AT110" s="24" t="s">
        <v>275</v>
      </c>
      <c r="AU110" s="24" t="s">
        <v>86</v>
      </c>
      <c r="AY110" s="24" t="s">
        <v>273</v>
      </c>
      <c r="BE110" s="235">
        <f>IF(N110="základní",J110,0)</f>
        <v>0</v>
      </c>
      <c r="BF110" s="235">
        <f>IF(N110="snížená",J110,0)</f>
        <v>0</v>
      </c>
      <c r="BG110" s="235">
        <f>IF(N110="zákl. přenesená",J110,0)</f>
        <v>0</v>
      </c>
      <c r="BH110" s="235">
        <f>IF(N110="sníž. přenesená",J110,0)</f>
        <v>0</v>
      </c>
      <c r="BI110" s="235">
        <f>IF(N110="nulová",J110,0)</f>
        <v>0</v>
      </c>
      <c r="BJ110" s="24" t="s">
        <v>84</v>
      </c>
      <c r="BK110" s="235">
        <f>ROUND(I110*H110,2)</f>
        <v>0</v>
      </c>
      <c r="BL110" s="24" t="s">
        <v>611</v>
      </c>
      <c r="BM110" s="24" t="s">
        <v>3239</v>
      </c>
    </row>
    <row r="111" spans="2:65" s="1" customFormat="1" ht="16.5" customHeight="1">
      <c r="B111" s="47"/>
      <c r="C111" s="224" t="s">
        <v>435</v>
      </c>
      <c r="D111" s="224" t="s">
        <v>275</v>
      </c>
      <c r="E111" s="225" t="s">
        <v>3240</v>
      </c>
      <c r="F111" s="226" t="s">
        <v>3241</v>
      </c>
      <c r="G111" s="227" t="s">
        <v>1355</v>
      </c>
      <c r="H111" s="228">
        <v>10</v>
      </c>
      <c r="I111" s="229"/>
      <c r="J111" s="230">
        <f>ROUND(I111*H111,2)</f>
        <v>0</v>
      </c>
      <c r="K111" s="226" t="s">
        <v>21</v>
      </c>
      <c r="L111" s="73"/>
      <c r="M111" s="231" t="s">
        <v>21</v>
      </c>
      <c r="N111" s="232" t="s">
        <v>47</v>
      </c>
      <c r="O111" s="48"/>
      <c r="P111" s="233">
        <f>O111*H111</f>
        <v>0</v>
      </c>
      <c r="Q111" s="233">
        <v>0</v>
      </c>
      <c r="R111" s="233">
        <f>Q111*H111</f>
        <v>0</v>
      </c>
      <c r="S111" s="233">
        <v>0</v>
      </c>
      <c r="T111" s="234">
        <f>S111*H111</f>
        <v>0</v>
      </c>
      <c r="AR111" s="24" t="s">
        <v>611</v>
      </c>
      <c r="AT111" s="24" t="s">
        <v>275</v>
      </c>
      <c r="AU111" s="24" t="s">
        <v>86</v>
      </c>
      <c r="AY111" s="24" t="s">
        <v>273</v>
      </c>
      <c r="BE111" s="235">
        <f>IF(N111="základní",J111,0)</f>
        <v>0</v>
      </c>
      <c r="BF111" s="235">
        <f>IF(N111="snížená",J111,0)</f>
        <v>0</v>
      </c>
      <c r="BG111" s="235">
        <f>IF(N111="zákl. přenesená",J111,0)</f>
        <v>0</v>
      </c>
      <c r="BH111" s="235">
        <f>IF(N111="sníž. přenesená",J111,0)</f>
        <v>0</v>
      </c>
      <c r="BI111" s="235">
        <f>IF(N111="nulová",J111,0)</f>
        <v>0</v>
      </c>
      <c r="BJ111" s="24" t="s">
        <v>84</v>
      </c>
      <c r="BK111" s="235">
        <f>ROUND(I111*H111,2)</f>
        <v>0</v>
      </c>
      <c r="BL111" s="24" t="s">
        <v>611</v>
      </c>
      <c r="BM111" s="24" t="s">
        <v>3242</v>
      </c>
    </row>
    <row r="112" spans="2:65" s="1" customFormat="1" ht="16.5" customHeight="1">
      <c r="B112" s="47"/>
      <c r="C112" s="224" t="s">
        <v>442</v>
      </c>
      <c r="D112" s="224" t="s">
        <v>275</v>
      </c>
      <c r="E112" s="225" t="s">
        <v>3243</v>
      </c>
      <c r="F112" s="226" t="s">
        <v>3244</v>
      </c>
      <c r="G112" s="227" t="s">
        <v>1355</v>
      </c>
      <c r="H112" s="228">
        <v>10</v>
      </c>
      <c r="I112" s="229"/>
      <c r="J112" s="230">
        <f>ROUND(I112*H112,2)</f>
        <v>0</v>
      </c>
      <c r="K112" s="226" t="s">
        <v>21</v>
      </c>
      <c r="L112" s="73"/>
      <c r="M112" s="231" t="s">
        <v>21</v>
      </c>
      <c r="N112" s="232" t="s">
        <v>47</v>
      </c>
      <c r="O112" s="48"/>
      <c r="P112" s="233">
        <f>O112*H112</f>
        <v>0</v>
      </c>
      <c r="Q112" s="233">
        <v>0</v>
      </c>
      <c r="R112" s="233">
        <f>Q112*H112</f>
        <v>0</v>
      </c>
      <c r="S112" s="233">
        <v>0</v>
      </c>
      <c r="T112" s="234">
        <f>S112*H112</f>
        <v>0</v>
      </c>
      <c r="AR112" s="24" t="s">
        <v>611</v>
      </c>
      <c r="AT112" s="24" t="s">
        <v>275</v>
      </c>
      <c r="AU112" s="24" t="s">
        <v>86</v>
      </c>
      <c r="AY112" s="24" t="s">
        <v>273</v>
      </c>
      <c r="BE112" s="235">
        <f>IF(N112="základní",J112,0)</f>
        <v>0</v>
      </c>
      <c r="BF112" s="235">
        <f>IF(N112="snížená",J112,0)</f>
        <v>0</v>
      </c>
      <c r="BG112" s="235">
        <f>IF(N112="zákl. přenesená",J112,0)</f>
        <v>0</v>
      </c>
      <c r="BH112" s="235">
        <f>IF(N112="sníž. přenesená",J112,0)</f>
        <v>0</v>
      </c>
      <c r="BI112" s="235">
        <f>IF(N112="nulová",J112,0)</f>
        <v>0</v>
      </c>
      <c r="BJ112" s="24" t="s">
        <v>84</v>
      </c>
      <c r="BK112" s="235">
        <f>ROUND(I112*H112,2)</f>
        <v>0</v>
      </c>
      <c r="BL112" s="24" t="s">
        <v>611</v>
      </c>
      <c r="BM112" s="24" t="s">
        <v>3245</v>
      </c>
    </row>
    <row r="113" spans="2:65" s="1" customFormat="1" ht="16.5" customHeight="1">
      <c r="B113" s="47"/>
      <c r="C113" s="224" t="s">
        <v>448</v>
      </c>
      <c r="D113" s="224" t="s">
        <v>275</v>
      </c>
      <c r="E113" s="225" t="s">
        <v>3246</v>
      </c>
      <c r="F113" s="226" t="s">
        <v>3247</v>
      </c>
      <c r="G113" s="227" t="s">
        <v>1355</v>
      </c>
      <c r="H113" s="228">
        <v>10</v>
      </c>
      <c r="I113" s="229"/>
      <c r="J113" s="230">
        <f>ROUND(I113*H113,2)</f>
        <v>0</v>
      </c>
      <c r="K113" s="226" t="s">
        <v>21</v>
      </c>
      <c r="L113" s="73"/>
      <c r="M113" s="231" t="s">
        <v>21</v>
      </c>
      <c r="N113" s="232" t="s">
        <v>47</v>
      </c>
      <c r="O113" s="48"/>
      <c r="P113" s="233">
        <f>O113*H113</f>
        <v>0</v>
      </c>
      <c r="Q113" s="233">
        <v>0</v>
      </c>
      <c r="R113" s="233">
        <f>Q113*H113</f>
        <v>0</v>
      </c>
      <c r="S113" s="233">
        <v>0</v>
      </c>
      <c r="T113" s="234">
        <f>S113*H113</f>
        <v>0</v>
      </c>
      <c r="AR113" s="24" t="s">
        <v>611</v>
      </c>
      <c r="AT113" s="24" t="s">
        <v>275</v>
      </c>
      <c r="AU113" s="24" t="s">
        <v>86</v>
      </c>
      <c r="AY113" s="24" t="s">
        <v>273</v>
      </c>
      <c r="BE113" s="235">
        <f>IF(N113="základní",J113,0)</f>
        <v>0</v>
      </c>
      <c r="BF113" s="235">
        <f>IF(N113="snížená",J113,0)</f>
        <v>0</v>
      </c>
      <c r="BG113" s="235">
        <f>IF(N113="zákl. přenesená",J113,0)</f>
        <v>0</v>
      </c>
      <c r="BH113" s="235">
        <f>IF(N113="sníž. přenesená",J113,0)</f>
        <v>0</v>
      </c>
      <c r="BI113" s="235">
        <f>IF(N113="nulová",J113,0)</f>
        <v>0</v>
      </c>
      <c r="BJ113" s="24" t="s">
        <v>84</v>
      </c>
      <c r="BK113" s="235">
        <f>ROUND(I113*H113,2)</f>
        <v>0</v>
      </c>
      <c r="BL113" s="24" t="s">
        <v>611</v>
      </c>
      <c r="BM113" s="24" t="s">
        <v>3248</v>
      </c>
    </row>
    <row r="114" spans="2:65" s="1" customFormat="1" ht="16.5" customHeight="1">
      <c r="B114" s="47"/>
      <c r="C114" s="224" t="s">
        <v>453</v>
      </c>
      <c r="D114" s="224" t="s">
        <v>275</v>
      </c>
      <c r="E114" s="225" t="s">
        <v>3249</v>
      </c>
      <c r="F114" s="226" t="s">
        <v>3250</v>
      </c>
      <c r="G114" s="227" t="s">
        <v>1355</v>
      </c>
      <c r="H114" s="228">
        <v>10</v>
      </c>
      <c r="I114" s="229"/>
      <c r="J114" s="230">
        <f>ROUND(I114*H114,2)</f>
        <v>0</v>
      </c>
      <c r="K114" s="226" t="s">
        <v>21</v>
      </c>
      <c r="L114" s="73"/>
      <c r="M114" s="231" t="s">
        <v>21</v>
      </c>
      <c r="N114" s="232" t="s">
        <v>47</v>
      </c>
      <c r="O114" s="48"/>
      <c r="P114" s="233">
        <f>O114*H114</f>
        <v>0</v>
      </c>
      <c r="Q114" s="233">
        <v>0</v>
      </c>
      <c r="R114" s="233">
        <f>Q114*H114</f>
        <v>0</v>
      </c>
      <c r="S114" s="233">
        <v>0</v>
      </c>
      <c r="T114" s="234">
        <f>S114*H114</f>
        <v>0</v>
      </c>
      <c r="AR114" s="24" t="s">
        <v>611</v>
      </c>
      <c r="AT114" s="24" t="s">
        <v>275</v>
      </c>
      <c r="AU114" s="24" t="s">
        <v>86</v>
      </c>
      <c r="AY114" s="24" t="s">
        <v>273</v>
      </c>
      <c r="BE114" s="235">
        <f>IF(N114="základní",J114,0)</f>
        <v>0</v>
      </c>
      <c r="BF114" s="235">
        <f>IF(N114="snížená",J114,0)</f>
        <v>0</v>
      </c>
      <c r="BG114" s="235">
        <f>IF(N114="zákl. přenesená",J114,0)</f>
        <v>0</v>
      </c>
      <c r="BH114" s="235">
        <f>IF(N114="sníž. přenesená",J114,0)</f>
        <v>0</v>
      </c>
      <c r="BI114" s="235">
        <f>IF(N114="nulová",J114,0)</f>
        <v>0</v>
      </c>
      <c r="BJ114" s="24" t="s">
        <v>84</v>
      </c>
      <c r="BK114" s="235">
        <f>ROUND(I114*H114,2)</f>
        <v>0</v>
      </c>
      <c r="BL114" s="24" t="s">
        <v>611</v>
      </c>
      <c r="BM114" s="24" t="s">
        <v>3251</v>
      </c>
    </row>
    <row r="115" spans="2:65" s="1" customFormat="1" ht="16.5" customHeight="1">
      <c r="B115" s="47"/>
      <c r="C115" s="224" t="s">
        <v>458</v>
      </c>
      <c r="D115" s="224" t="s">
        <v>275</v>
      </c>
      <c r="E115" s="225" t="s">
        <v>3252</v>
      </c>
      <c r="F115" s="226" t="s">
        <v>3253</v>
      </c>
      <c r="G115" s="227" t="s">
        <v>342</v>
      </c>
      <c r="H115" s="228">
        <v>30</v>
      </c>
      <c r="I115" s="229"/>
      <c r="J115" s="230">
        <f>ROUND(I115*H115,2)</f>
        <v>0</v>
      </c>
      <c r="K115" s="226" t="s">
        <v>21</v>
      </c>
      <c r="L115" s="73"/>
      <c r="M115" s="231" t="s">
        <v>21</v>
      </c>
      <c r="N115" s="232" t="s">
        <v>47</v>
      </c>
      <c r="O115" s="48"/>
      <c r="P115" s="233">
        <f>O115*H115</f>
        <v>0</v>
      </c>
      <c r="Q115" s="233">
        <v>0</v>
      </c>
      <c r="R115" s="233">
        <f>Q115*H115</f>
        <v>0</v>
      </c>
      <c r="S115" s="233">
        <v>0</v>
      </c>
      <c r="T115" s="234">
        <f>S115*H115</f>
        <v>0</v>
      </c>
      <c r="AR115" s="24" t="s">
        <v>611</v>
      </c>
      <c r="AT115" s="24" t="s">
        <v>275</v>
      </c>
      <c r="AU115" s="24" t="s">
        <v>86</v>
      </c>
      <c r="AY115" s="24" t="s">
        <v>273</v>
      </c>
      <c r="BE115" s="235">
        <f>IF(N115="základní",J115,0)</f>
        <v>0</v>
      </c>
      <c r="BF115" s="235">
        <f>IF(N115="snížená",J115,0)</f>
        <v>0</v>
      </c>
      <c r="BG115" s="235">
        <f>IF(N115="zákl. přenesená",J115,0)</f>
        <v>0</v>
      </c>
      <c r="BH115" s="235">
        <f>IF(N115="sníž. přenesená",J115,0)</f>
        <v>0</v>
      </c>
      <c r="BI115" s="235">
        <f>IF(N115="nulová",J115,0)</f>
        <v>0</v>
      </c>
      <c r="BJ115" s="24" t="s">
        <v>84</v>
      </c>
      <c r="BK115" s="235">
        <f>ROUND(I115*H115,2)</f>
        <v>0</v>
      </c>
      <c r="BL115" s="24" t="s">
        <v>611</v>
      </c>
      <c r="BM115" s="24" t="s">
        <v>3254</v>
      </c>
    </row>
    <row r="116" spans="2:65" s="1" customFormat="1" ht="16.5" customHeight="1">
      <c r="B116" s="47"/>
      <c r="C116" s="224" t="s">
        <v>463</v>
      </c>
      <c r="D116" s="224" t="s">
        <v>275</v>
      </c>
      <c r="E116" s="225" t="s">
        <v>3255</v>
      </c>
      <c r="F116" s="226" t="s">
        <v>3256</v>
      </c>
      <c r="G116" s="227" t="s">
        <v>342</v>
      </c>
      <c r="H116" s="228">
        <v>50</v>
      </c>
      <c r="I116" s="229"/>
      <c r="J116" s="230">
        <f>ROUND(I116*H116,2)</f>
        <v>0</v>
      </c>
      <c r="K116" s="226" t="s">
        <v>21</v>
      </c>
      <c r="L116" s="73"/>
      <c r="M116" s="231" t="s">
        <v>21</v>
      </c>
      <c r="N116" s="232" t="s">
        <v>47</v>
      </c>
      <c r="O116" s="48"/>
      <c r="P116" s="233">
        <f>O116*H116</f>
        <v>0</v>
      </c>
      <c r="Q116" s="233">
        <v>0</v>
      </c>
      <c r="R116" s="233">
        <f>Q116*H116</f>
        <v>0</v>
      </c>
      <c r="S116" s="233">
        <v>0</v>
      </c>
      <c r="T116" s="234">
        <f>S116*H116</f>
        <v>0</v>
      </c>
      <c r="AR116" s="24" t="s">
        <v>611</v>
      </c>
      <c r="AT116" s="24" t="s">
        <v>275</v>
      </c>
      <c r="AU116" s="24" t="s">
        <v>86</v>
      </c>
      <c r="AY116" s="24" t="s">
        <v>273</v>
      </c>
      <c r="BE116" s="235">
        <f>IF(N116="základní",J116,0)</f>
        <v>0</v>
      </c>
      <c r="BF116" s="235">
        <f>IF(N116="snížená",J116,0)</f>
        <v>0</v>
      </c>
      <c r="BG116" s="235">
        <f>IF(N116="zákl. přenesená",J116,0)</f>
        <v>0</v>
      </c>
      <c r="BH116" s="235">
        <f>IF(N116="sníž. přenesená",J116,0)</f>
        <v>0</v>
      </c>
      <c r="BI116" s="235">
        <f>IF(N116="nulová",J116,0)</f>
        <v>0</v>
      </c>
      <c r="BJ116" s="24" t="s">
        <v>84</v>
      </c>
      <c r="BK116" s="235">
        <f>ROUND(I116*H116,2)</f>
        <v>0</v>
      </c>
      <c r="BL116" s="24" t="s">
        <v>611</v>
      </c>
      <c r="BM116" s="24" t="s">
        <v>3257</v>
      </c>
    </row>
    <row r="117" spans="2:65" s="1" customFormat="1" ht="16.5" customHeight="1">
      <c r="B117" s="47"/>
      <c r="C117" s="224" t="s">
        <v>469</v>
      </c>
      <c r="D117" s="224" t="s">
        <v>275</v>
      </c>
      <c r="E117" s="225" t="s">
        <v>3258</v>
      </c>
      <c r="F117" s="226" t="s">
        <v>3259</v>
      </c>
      <c r="G117" s="227" t="s">
        <v>342</v>
      </c>
      <c r="H117" s="228">
        <v>3</v>
      </c>
      <c r="I117" s="229"/>
      <c r="J117" s="230">
        <f>ROUND(I117*H117,2)</f>
        <v>0</v>
      </c>
      <c r="K117" s="226" t="s">
        <v>21</v>
      </c>
      <c r="L117" s="73"/>
      <c r="M117" s="231" t="s">
        <v>21</v>
      </c>
      <c r="N117" s="232" t="s">
        <v>47</v>
      </c>
      <c r="O117" s="48"/>
      <c r="P117" s="233">
        <f>O117*H117</f>
        <v>0</v>
      </c>
      <c r="Q117" s="233">
        <v>0</v>
      </c>
      <c r="R117" s="233">
        <f>Q117*H117</f>
        <v>0</v>
      </c>
      <c r="S117" s="233">
        <v>0</v>
      </c>
      <c r="T117" s="234">
        <f>S117*H117</f>
        <v>0</v>
      </c>
      <c r="AR117" s="24" t="s">
        <v>611</v>
      </c>
      <c r="AT117" s="24" t="s">
        <v>275</v>
      </c>
      <c r="AU117" s="24" t="s">
        <v>86</v>
      </c>
      <c r="AY117" s="24" t="s">
        <v>273</v>
      </c>
      <c r="BE117" s="235">
        <f>IF(N117="základní",J117,0)</f>
        <v>0</v>
      </c>
      <c r="BF117" s="235">
        <f>IF(N117="snížená",J117,0)</f>
        <v>0</v>
      </c>
      <c r="BG117" s="235">
        <f>IF(N117="zákl. přenesená",J117,0)</f>
        <v>0</v>
      </c>
      <c r="BH117" s="235">
        <f>IF(N117="sníž. přenesená",J117,0)</f>
        <v>0</v>
      </c>
      <c r="BI117" s="235">
        <f>IF(N117="nulová",J117,0)</f>
        <v>0</v>
      </c>
      <c r="BJ117" s="24" t="s">
        <v>84</v>
      </c>
      <c r="BK117" s="235">
        <f>ROUND(I117*H117,2)</f>
        <v>0</v>
      </c>
      <c r="BL117" s="24" t="s">
        <v>611</v>
      </c>
      <c r="BM117" s="24" t="s">
        <v>3260</v>
      </c>
    </row>
    <row r="118" spans="2:65" s="1" customFormat="1" ht="16.5" customHeight="1">
      <c r="B118" s="47"/>
      <c r="C118" s="224" t="s">
        <v>476</v>
      </c>
      <c r="D118" s="224" t="s">
        <v>275</v>
      </c>
      <c r="E118" s="225" t="s">
        <v>3261</v>
      </c>
      <c r="F118" s="226" t="s">
        <v>3262</v>
      </c>
      <c r="G118" s="227" t="s">
        <v>342</v>
      </c>
      <c r="H118" s="228">
        <v>150</v>
      </c>
      <c r="I118" s="229"/>
      <c r="J118" s="230">
        <f>ROUND(I118*H118,2)</f>
        <v>0</v>
      </c>
      <c r="K118" s="226" t="s">
        <v>21</v>
      </c>
      <c r="L118" s="73"/>
      <c r="M118" s="231" t="s">
        <v>21</v>
      </c>
      <c r="N118" s="232" t="s">
        <v>47</v>
      </c>
      <c r="O118" s="48"/>
      <c r="P118" s="233">
        <f>O118*H118</f>
        <v>0</v>
      </c>
      <c r="Q118" s="233">
        <v>0</v>
      </c>
      <c r="R118" s="233">
        <f>Q118*H118</f>
        <v>0</v>
      </c>
      <c r="S118" s="233">
        <v>0</v>
      </c>
      <c r="T118" s="234">
        <f>S118*H118</f>
        <v>0</v>
      </c>
      <c r="AR118" s="24" t="s">
        <v>611</v>
      </c>
      <c r="AT118" s="24" t="s">
        <v>275</v>
      </c>
      <c r="AU118" s="24" t="s">
        <v>86</v>
      </c>
      <c r="AY118" s="24" t="s">
        <v>273</v>
      </c>
      <c r="BE118" s="235">
        <f>IF(N118="základní",J118,0)</f>
        <v>0</v>
      </c>
      <c r="BF118" s="235">
        <f>IF(N118="snížená",J118,0)</f>
        <v>0</v>
      </c>
      <c r="BG118" s="235">
        <f>IF(N118="zákl. přenesená",J118,0)</f>
        <v>0</v>
      </c>
      <c r="BH118" s="235">
        <f>IF(N118="sníž. přenesená",J118,0)</f>
        <v>0</v>
      </c>
      <c r="BI118" s="235">
        <f>IF(N118="nulová",J118,0)</f>
        <v>0</v>
      </c>
      <c r="BJ118" s="24" t="s">
        <v>84</v>
      </c>
      <c r="BK118" s="235">
        <f>ROUND(I118*H118,2)</f>
        <v>0</v>
      </c>
      <c r="BL118" s="24" t="s">
        <v>611</v>
      </c>
      <c r="BM118" s="24" t="s">
        <v>3263</v>
      </c>
    </row>
    <row r="119" spans="2:65" s="1" customFormat="1" ht="16.5" customHeight="1">
      <c r="B119" s="47"/>
      <c r="C119" s="224" t="s">
        <v>482</v>
      </c>
      <c r="D119" s="224" t="s">
        <v>275</v>
      </c>
      <c r="E119" s="225" t="s">
        <v>3264</v>
      </c>
      <c r="F119" s="226" t="s">
        <v>3265</v>
      </c>
      <c r="G119" s="227" t="s">
        <v>342</v>
      </c>
      <c r="H119" s="228">
        <v>100</v>
      </c>
      <c r="I119" s="229"/>
      <c r="J119" s="230">
        <f>ROUND(I119*H119,2)</f>
        <v>0</v>
      </c>
      <c r="K119" s="226" t="s">
        <v>21</v>
      </c>
      <c r="L119" s="73"/>
      <c r="M119" s="231" t="s">
        <v>21</v>
      </c>
      <c r="N119" s="232" t="s">
        <v>47</v>
      </c>
      <c r="O119" s="48"/>
      <c r="P119" s="233">
        <f>O119*H119</f>
        <v>0</v>
      </c>
      <c r="Q119" s="233">
        <v>0</v>
      </c>
      <c r="R119" s="233">
        <f>Q119*H119</f>
        <v>0</v>
      </c>
      <c r="S119" s="233">
        <v>0</v>
      </c>
      <c r="T119" s="234">
        <f>S119*H119</f>
        <v>0</v>
      </c>
      <c r="AR119" s="24" t="s">
        <v>611</v>
      </c>
      <c r="AT119" s="24" t="s">
        <v>275</v>
      </c>
      <c r="AU119" s="24" t="s">
        <v>86</v>
      </c>
      <c r="AY119" s="24" t="s">
        <v>273</v>
      </c>
      <c r="BE119" s="235">
        <f>IF(N119="základní",J119,0)</f>
        <v>0</v>
      </c>
      <c r="BF119" s="235">
        <f>IF(N119="snížená",J119,0)</f>
        <v>0</v>
      </c>
      <c r="BG119" s="235">
        <f>IF(N119="zákl. přenesená",J119,0)</f>
        <v>0</v>
      </c>
      <c r="BH119" s="235">
        <f>IF(N119="sníž. přenesená",J119,0)</f>
        <v>0</v>
      </c>
      <c r="BI119" s="235">
        <f>IF(N119="nulová",J119,0)</f>
        <v>0</v>
      </c>
      <c r="BJ119" s="24" t="s">
        <v>84</v>
      </c>
      <c r="BK119" s="235">
        <f>ROUND(I119*H119,2)</f>
        <v>0</v>
      </c>
      <c r="BL119" s="24" t="s">
        <v>611</v>
      </c>
      <c r="BM119" s="24" t="s">
        <v>3266</v>
      </c>
    </row>
    <row r="120" spans="2:65" s="1" customFormat="1" ht="16.5" customHeight="1">
      <c r="B120" s="47"/>
      <c r="C120" s="224" t="s">
        <v>487</v>
      </c>
      <c r="D120" s="224" t="s">
        <v>275</v>
      </c>
      <c r="E120" s="225" t="s">
        <v>3267</v>
      </c>
      <c r="F120" s="226" t="s">
        <v>3268</v>
      </c>
      <c r="G120" s="227" t="s">
        <v>342</v>
      </c>
      <c r="H120" s="228">
        <v>30</v>
      </c>
      <c r="I120" s="229"/>
      <c r="J120" s="230">
        <f>ROUND(I120*H120,2)</f>
        <v>0</v>
      </c>
      <c r="K120" s="226" t="s">
        <v>21</v>
      </c>
      <c r="L120" s="73"/>
      <c r="M120" s="231" t="s">
        <v>21</v>
      </c>
      <c r="N120" s="232" t="s">
        <v>47</v>
      </c>
      <c r="O120" s="48"/>
      <c r="P120" s="233">
        <f>O120*H120</f>
        <v>0</v>
      </c>
      <c r="Q120" s="233">
        <v>0</v>
      </c>
      <c r="R120" s="233">
        <f>Q120*H120</f>
        <v>0</v>
      </c>
      <c r="S120" s="233">
        <v>0</v>
      </c>
      <c r="T120" s="234">
        <f>S120*H120</f>
        <v>0</v>
      </c>
      <c r="AR120" s="24" t="s">
        <v>611</v>
      </c>
      <c r="AT120" s="24" t="s">
        <v>275</v>
      </c>
      <c r="AU120" s="24" t="s">
        <v>86</v>
      </c>
      <c r="AY120" s="24" t="s">
        <v>273</v>
      </c>
      <c r="BE120" s="235">
        <f>IF(N120="základní",J120,0)</f>
        <v>0</v>
      </c>
      <c r="BF120" s="235">
        <f>IF(N120="snížená",J120,0)</f>
        <v>0</v>
      </c>
      <c r="BG120" s="235">
        <f>IF(N120="zákl. přenesená",J120,0)</f>
        <v>0</v>
      </c>
      <c r="BH120" s="235">
        <f>IF(N120="sníž. přenesená",J120,0)</f>
        <v>0</v>
      </c>
      <c r="BI120" s="235">
        <f>IF(N120="nulová",J120,0)</f>
        <v>0</v>
      </c>
      <c r="BJ120" s="24" t="s">
        <v>84</v>
      </c>
      <c r="BK120" s="235">
        <f>ROUND(I120*H120,2)</f>
        <v>0</v>
      </c>
      <c r="BL120" s="24" t="s">
        <v>611</v>
      </c>
      <c r="BM120" s="24" t="s">
        <v>3269</v>
      </c>
    </row>
    <row r="121" spans="2:65" s="1" customFormat="1" ht="16.5" customHeight="1">
      <c r="B121" s="47"/>
      <c r="C121" s="224" t="s">
        <v>491</v>
      </c>
      <c r="D121" s="224" t="s">
        <v>275</v>
      </c>
      <c r="E121" s="225" t="s">
        <v>3270</v>
      </c>
      <c r="F121" s="226" t="s">
        <v>3271</v>
      </c>
      <c r="G121" s="227" t="s">
        <v>342</v>
      </c>
      <c r="H121" s="228">
        <v>30</v>
      </c>
      <c r="I121" s="229"/>
      <c r="J121" s="230">
        <f>ROUND(I121*H121,2)</f>
        <v>0</v>
      </c>
      <c r="K121" s="226" t="s">
        <v>21</v>
      </c>
      <c r="L121" s="73"/>
      <c r="M121" s="231" t="s">
        <v>21</v>
      </c>
      <c r="N121" s="232" t="s">
        <v>47</v>
      </c>
      <c r="O121" s="48"/>
      <c r="P121" s="233">
        <f>O121*H121</f>
        <v>0</v>
      </c>
      <c r="Q121" s="233">
        <v>0</v>
      </c>
      <c r="R121" s="233">
        <f>Q121*H121</f>
        <v>0</v>
      </c>
      <c r="S121" s="233">
        <v>0</v>
      </c>
      <c r="T121" s="234">
        <f>S121*H121</f>
        <v>0</v>
      </c>
      <c r="AR121" s="24" t="s">
        <v>611</v>
      </c>
      <c r="AT121" s="24" t="s">
        <v>275</v>
      </c>
      <c r="AU121" s="24" t="s">
        <v>86</v>
      </c>
      <c r="AY121" s="24" t="s">
        <v>273</v>
      </c>
      <c r="BE121" s="235">
        <f>IF(N121="základní",J121,0)</f>
        <v>0</v>
      </c>
      <c r="BF121" s="235">
        <f>IF(N121="snížená",J121,0)</f>
        <v>0</v>
      </c>
      <c r="BG121" s="235">
        <f>IF(N121="zákl. přenesená",J121,0)</f>
        <v>0</v>
      </c>
      <c r="BH121" s="235">
        <f>IF(N121="sníž. přenesená",J121,0)</f>
        <v>0</v>
      </c>
      <c r="BI121" s="235">
        <f>IF(N121="nulová",J121,0)</f>
        <v>0</v>
      </c>
      <c r="BJ121" s="24" t="s">
        <v>84</v>
      </c>
      <c r="BK121" s="235">
        <f>ROUND(I121*H121,2)</f>
        <v>0</v>
      </c>
      <c r="BL121" s="24" t="s">
        <v>611</v>
      </c>
      <c r="BM121" s="24" t="s">
        <v>3272</v>
      </c>
    </row>
    <row r="122" spans="2:65" s="1" customFormat="1" ht="16.5" customHeight="1">
      <c r="B122" s="47"/>
      <c r="C122" s="224" t="s">
        <v>498</v>
      </c>
      <c r="D122" s="224" t="s">
        <v>275</v>
      </c>
      <c r="E122" s="225" t="s">
        <v>3273</v>
      </c>
      <c r="F122" s="226" t="s">
        <v>3274</v>
      </c>
      <c r="G122" s="227" t="s">
        <v>342</v>
      </c>
      <c r="H122" s="228">
        <v>5</v>
      </c>
      <c r="I122" s="229"/>
      <c r="J122" s="230">
        <f>ROUND(I122*H122,2)</f>
        <v>0</v>
      </c>
      <c r="K122" s="226" t="s">
        <v>21</v>
      </c>
      <c r="L122" s="73"/>
      <c r="M122" s="231" t="s">
        <v>21</v>
      </c>
      <c r="N122" s="232" t="s">
        <v>47</v>
      </c>
      <c r="O122" s="48"/>
      <c r="P122" s="233">
        <f>O122*H122</f>
        <v>0</v>
      </c>
      <c r="Q122" s="233">
        <v>0</v>
      </c>
      <c r="R122" s="233">
        <f>Q122*H122</f>
        <v>0</v>
      </c>
      <c r="S122" s="233">
        <v>0</v>
      </c>
      <c r="T122" s="234">
        <f>S122*H122</f>
        <v>0</v>
      </c>
      <c r="AR122" s="24" t="s">
        <v>611</v>
      </c>
      <c r="AT122" s="24" t="s">
        <v>275</v>
      </c>
      <c r="AU122" s="24" t="s">
        <v>86</v>
      </c>
      <c r="AY122" s="24" t="s">
        <v>273</v>
      </c>
      <c r="BE122" s="235">
        <f>IF(N122="základní",J122,0)</f>
        <v>0</v>
      </c>
      <c r="BF122" s="235">
        <f>IF(N122="snížená",J122,0)</f>
        <v>0</v>
      </c>
      <c r="BG122" s="235">
        <f>IF(N122="zákl. přenesená",J122,0)</f>
        <v>0</v>
      </c>
      <c r="BH122" s="235">
        <f>IF(N122="sníž. přenesená",J122,0)</f>
        <v>0</v>
      </c>
      <c r="BI122" s="235">
        <f>IF(N122="nulová",J122,0)</f>
        <v>0</v>
      </c>
      <c r="BJ122" s="24" t="s">
        <v>84</v>
      </c>
      <c r="BK122" s="235">
        <f>ROUND(I122*H122,2)</f>
        <v>0</v>
      </c>
      <c r="BL122" s="24" t="s">
        <v>611</v>
      </c>
      <c r="BM122" s="24" t="s">
        <v>3275</v>
      </c>
    </row>
    <row r="123" spans="2:65" s="1" customFormat="1" ht="16.5" customHeight="1">
      <c r="B123" s="47"/>
      <c r="C123" s="224" t="s">
        <v>505</v>
      </c>
      <c r="D123" s="224" t="s">
        <v>275</v>
      </c>
      <c r="E123" s="225" t="s">
        <v>3276</v>
      </c>
      <c r="F123" s="226" t="s">
        <v>3277</v>
      </c>
      <c r="G123" s="227" t="s">
        <v>342</v>
      </c>
      <c r="H123" s="228">
        <v>20</v>
      </c>
      <c r="I123" s="229"/>
      <c r="J123" s="230">
        <f>ROUND(I123*H123,2)</f>
        <v>0</v>
      </c>
      <c r="K123" s="226" t="s">
        <v>21</v>
      </c>
      <c r="L123" s="73"/>
      <c r="M123" s="231" t="s">
        <v>21</v>
      </c>
      <c r="N123" s="232" t="s">
        <v>47</v>
      </c>
      <c r="O123" s="48"/>
      <c r="P123" s="233">
        <f>O123*H123</f>
        <v>0</v>
      </c>
      <c r="Q123" s="233">
        <v>0</v>
      </c>
      <c r="R123" s="233">
        <f>Q123*H123</f>
        <v>0</v>
      </c>
      <c r="S123" s="233">
        <v>0</v>
      </c>
      <c r="T123" s="234">
        <f>S123*H123</f>
        <v>0</v>
      </c>
      <c r="AR123" s="24" t="s">
        <v>611</v>
      </c>
      <c r="AT123" s="24" t="s">
        <v>275</v>
      </c>
      <c r="AU123" s="24" t="s">
        <v>86</v>
      </c>
      <c r="AY123" s="24" t="s">
        <v>273</v>
      </c>
      <c r="BE123" s="235">
        <f>IF(N123="základní",J123,0)</f>
        <v>0</v>
      </c>
      <c r="BF123" s="235">
        <f>IF(N123="snížená",J123,0)</f>
        <v>0</v>
      </c>
      <c r="BG123" s="235">
        <f>IF(N123="zákl. přenesená",J123,0)</f>
        <v>0</v>
      </c>
      <c r="BH123" s="235">
        <f>IF(N123="sníž. přenesená",J123,0)</f>
        <v>0</v>
      </c>
      <c r="BI123" s="235">
        <f>IF(N123="nulová",J123,0)</f>
        <v>0</v>
      </c>
      <c r="BJ123" s="24" t="s">
        <v>84</v>
      </c>
      <c r="BK123" s="235">
        <f>ROUND(I123*H123,2)</f>
        <v>0</v>
      </c>
      <c r="BL123" s="24" t="s">
        <v>611</v>
      </c>
      <c r="BM123" s="24" t="s">
        <v>3278</v>
      </c>
    </row>
    <row r="124" spans="2:65" s="1" customFormat="1" ht="16.5" customHeight="1">
      <c r="B124" s="47"/>
      <c r="C124" s="224" t="s">
        <v>511</v>
      </c>
      <c r="D124" s="224" t="s">
        <v>275</v>
      </c>
      <c r="E124" s="225" t="s">
        <v>3279</v>
      </c>
      <c r="F124" s="226" t="s">
        <v>3280</v>
      </c>
      <c r="G124" s="227" t="s">
        <v>342</v>
      </c>
      <c r="H124" s="228">
        <v>30</v>
      </c>
      <c r="I124" s="229"/>
      <c r="J124" s="230">
        <f>ROUND(I124*H124,2)</f>
        <v>0</v>
      </c>
      <c r="K124" s="226" t="s">
        <v>21</v>
      </c>
      <c r="L124" s="73"/>
      <c r="M124" s="231" t="s">
        <v>21</v>
      </c>
      <c r="N124" s="232" t="s">
        <v>47</v>
      </c>
      <c r="O124" s="48"/>
      <c r="P124" s="233">
        <f>O124*H124</f>
        <v>0</v>
      </c>
      <c r="Q124" s="233">
        <v>0</v>
      </c>
      <c r="R124" s="233">
        <f>Q124*H124</f>
        <v>0</v>
      </c>
      <c r="S124" s="233">
        <v>0</v>
      </c>
      <c r="T124" s="234">
        <f>S124*H124</f>
        <v>0</v>
      </c>
      <c r="AR124" s="24" t="s">
        <v>611</v>
      </c>
      <c r="AT124" s="24" t="s">
        <v>275</v>
      </c>
      <c r="AU124" s="24" t="s">
        <v>86</v>
      </c>
      <c r="AY124" s="24" t="s">
        <v>273</v>
      </c>
      <c r="BE124" s="235">
        <f>IF(N124="základní",J124,0)</f>
        <v>0</v>
      </c>
      <c r="BF124" s="235">
        <f>IF(N124="snížená",J124,0)</f>
        <v>0</v>
      </c>
      <c r="BG124" s="235">
        <f>IF(N124="zákl. přenesená",J124,0)</f>
        <v>0</v>
      </c>
      <c r="BH124" s="235">
        <f>IF(N124="sníž. přenesená",J124,0)</f>
        <v>0</v>
      </c>
      <c r="BI124" s="235">
        <f>IF(N124="nulová",J124,0)</f>
        <v>0</v>
      </c>
      <c r="BJ124" s="24" t="s">
        <v>84</v>
      </c>
      <c r="BK124" s="235">
        <f>ROUND(I124*H124,2)</f>
        <v>0</v>
      </c>
      <c r="BL124" s="24" t="s">
        <v>611</v>
      </c>
      <c r="BM124" s="24" t="s">
        <v>3281</v>
      </c>
    </row>
    <row r="125" spans="2:65" s="1" customFormat="1" ht="16.5" customHeight="1">
      <c r="B125" s="47"/>
      <c r="C125" s="224" t="s">
        <v>516</v>
      </c>
      <c r="D125" s="224" t="s">
        <v>275</v>
      </c>
      <c r="E125" s="225" t="s">
        <v>3282</v>
      </c>
      <c r="F125" s="226" t="s">
        <v>3283</v>
      </c>
      <c r="G125" s="227" t="s">
        <v>1355</v>
      </c>
      <c r="H125" s="228">
        <v>5</v>
      </c>
      <c r="I125" s="229"/>
      <c r="J125" s="230">
        <f>ROUND(I125*H125,2)</f>
        <v>0</v>
      </c>
      <c r="K125" s="226" t="s">
        <v>21</v>
      </c>
      <c r="L125" s="73"/>
      <c r="M125" s="231" t="s">
        <v>21</v>
      </c>
      <c r="N125" s="232" t="s">
        <v>47</v>
      </c>
      <c r="O125" s="48"/>
      <c r="P125" s="233">
        <f>O125*H125</f>
        <v>0</v>
      </c>
      <c r="Q125" s="233">
        <v>0</v>
      </c>
      <c r="R125" s="233">
        <f>Q125*H125</f>
        <v>0</v>
      </c>
      <c r="S125" s="233">
        <v>0</v>
      </c>
      <c r="T125" s="234">
        <f>S125*H125</f>
        <v>0</v>
      </c>
      <c r="AR125" s="24" t="s">
        <v>611</v>
      </c>
      <c r="AT125" s="24" t="s">
        <v>275</v>
      </c>
      <c r="AU125" s="24" t="s">
        <v>86</v>
      </c>
      <c r="AY125" s="24" t="s">
        <v>273</v>
      </c>
      <c r="BE125" s="235">
        <f>IF(N125="základní",J125,0)</f>
        <v>0</v>
      </c>
      <c r="BF125" s="235">
        <f>IF(N125="snížená",J125,0)</f>
        <v>0</v>
      </c>
      <c r="BG125" s="235">
        <f>IF(N125="zákl. přenesená",J125,0)</f>
        <v>0</v>
      </c>
      <c r="BH125" s="235">
        <f>IF(N125="sníž. přenesená",J125,0)</f>
        <v>0</v>
      </c>
      <c r="BI125" s="235">
        <f>IF(N125="nulová",J125,0)</f>
        <v>0</v>
      </c>
      <c r="BJ125" s="24" t="s">
        <v>84</v>
      </c>
      <c r="BK125" s="235">
        <f>ROUND(I125*H125,2)</f>
        <v>0</v>
      </c>
      <c r="BL125" s="24" t="s">
        <v>611</v>
      </c>
      <c r="BM125" s="24" t="s">
        <v>3284</v>
      </c>
    </row>
    <row r="126" spans="2:65" s="1" customFormat="1" ht="16.5" customHeight="1">
      <c r="B126" s="47"/>
      <c r="C126" s="224" t="s">
        <v>520</v>
      </c>
      <c r="D126" s="224" t="s">
        <v>275</v>
      </c>
      <c r="E126" s="225" t="s">
        <v>3285</v>
      </c>
      <c r="F126" s="226" t="s">
        <v>3286</v>
      </c>
      <c r="G126" s="227" t="s">
        <v>1355</v>
      </c>
      <c r="H126" s="228">
        <v>5</v>
      </c>
      <c r="I126" s="229"/>
      <c r="J126" s="230">
        <f>ROUND(I126*H126,2)</f>
        <v>0</v>
      </c>
      <c r="K126" s="226" t="s">
        <v>21</v>
      </c>
      <c r="L126" s="73"/>
      <c r="M126" s="231" t="s">
        <v>21</v>
      </c>
      <c r="N126" s="232" t="s">
        <v>47</v>
      </c>
      <c r="O126" s="48"/>
      <c r="P126" s="233">
        <f>O126*H126</f>
        <v>0</v>
      </c>
      <c r="Q126" s="233">
        <v>0</v>
      </c>
      <c r="R126" s="233">
        <f>Q126*H126</f>
        <v>0</v>
      </c>
      <c r="S126" s="233">
        <v>0</v>
      </c>
      <c r="T126" s="234">
        <f>S126*H126</f>
        <v>0</v>
      </c>
      <c r="AR126" s="24" t="s">
        <v>611</v>
      </c>
      <c r="AT126" s="24" t="s">
        <v>275</v>
      </c>
      <c r="AU126" s="24" t="s">
        <v>86</v>
      </c>
      <c r="AY126" s="24" t="s">
        <v>273</v>
      </c>
      <c r="BE126" s="235">
        <f>IF(N126="základní",J126,0)</f>
        <v>0</v>
      </c>
      <c r="BF126" s="235">
        <f>IF(N126="snížená",J126,0)</f>
        <v>0</v>
      </c>
      <c r="BG126" s="235">
        <f>IF(N126="zákl. přenesená",J126,0)</f>
        <v>0</v>
      </c>
      <c r="BH126" s="235">
        <f>IF(N126="sníž. přenesená",J126,0)</f>
        <v>0</v>
      </c>
      <c r="BI126" s="235">
        <f>IF(N126="nulová",J126,0)</f>
        <v>0</v>
      </c>
      <c r="BJ126" s="24" t="s">
        <v>84</v>
      </c>
      <c r="BK126" s="235">
        <f>ROUND(I126*H126,2)</f>
        <v>0</v>
      </c>
      <c r="BL126" s="24" t="s">
        <v>611</v>
      </c>
      <c r="BM126" s="24" t="s">
        <v>3287</v>
      </c>
    </row>
    <row r="127" spans="2:65" s="1" customFormat="1" ht="16.5" customHeight="1">
      <c r="B127" s="47"/>
      <c r="C127" s="224" t="s">
        <v>524</v>
      </c>
      <c r="D127" s="224" t="s">
        <v>275</v>
      </c>
      <c r="E127" s="225" t="s">
        <v>3288</v>
      </c>
      <c r="F127" s="226" t="s">
        <v>3289</v>
      </c>
      <c r="G127" s="227" t="s">
        <v>1355</v>
      </c>
      <c r="H127" s="228">
        <v>80</v>
      </c>
      <c r="I127" s="229"/>
      <c r="J127" s="230">
        <f>ROUND(I127*H127,2)</f>
        <v>0</v>
      </c>
      <c r="K127" s="226" t="s">
        <v>21</v>
      </c>
      <c r="L127" s="73"/>
      <c r="M127" s="231" t="s">
        <v>21</v>
      </c>
      <c r="N127" s="232" t="s">
        <v>47</v>
      </c>
      <c r="O127" s="48"/>
      <c r="P127" s="233">
        <f>O127*H127</f>
        <v>0</v>
      </c>
      <c r="Q127" s="233">
        <v>0</v>
      </c>
      <c r="R127" s="233">
        <f>Q127*H127</f>
        <v>0</v>
      </c>
      <c r="S127" s="233">
        <v>0</v>
      </c>
      <c r="T127" s="234">
        <f>S127*H127</f>
        <v>0</v>
      </c>
      <c r="AR127" s="24" t="s">
        <v>611</v>
      </c>
      <c r="AT127" s="24" t="s">
        <v>275</v>
      </c>
      <c r="AU127" s="24" t="s">
        <v>86</v>
      </c>
      <c r="AY127" s="24" t="s">
        <v>273</v>
      </c>
      <c r="BE127" s="235">
        <f>IF(N127="základní",J127,0)</f>
        <v>0</v>
      </c>
      <c r="BF127" s="235">
        <f>IF(N127="snížená",J127,0)</f>
        <v>0</v>
      </c>
      <c r="BG127" s="235">
        <f>IF(N127="zákl. přenesená",J127,0)</f>
        <v>0</v>
      </c>
      <c r="BH127" s="235">
        <f>IF(N127="sníž. přenesená",J127,0)</f>
        <v>0</v>
      </c>
      <c r="BI127" s="235">
        <f>IF(N127="nulová",J127,0)</f>
        <v>0</v>
      </c>
      <c r="BJ127" s="24" t="s">
        <v>84</v>
      </c>
      <c r="BK127" s="235">
        <f>ROUND(I127*H127,2)</f>
        <v>0</v>
      </c>
      <c r="BL127" s="24" t="s">
        <v>611</v>
      </c>
      <c r="BM127" s="24" t="s">
        <v>3290</v>
      </c>
    </row>
    <row r="128" spans="2:65" s="1" customFormat="1" ht="16.5" customHeight="1">
      <c r="B128" s="47"/>
      <c r="C128" s="224" t="s">
        <v>528</v>
      </c>
      <c r="D128" s="224" t="s">
        <v>275</v>
      </c>
      <c r="E128" s="225" t="s">
        <v>3291</v>
      </c>
      <c r="F128" s="226" t="s">
        <v>3292</v>
      </c>
      <c r="G128" s="227" t="s">
        <v>1355</v>
      </c>
      <c r="H128" s="228">
        <v>24</v>
      </c>
      <c r="I128" s="229"/>
      <c r="J128" s="230">
        <f>ROUND(I128*H128,2)</f>
        <v>0</v>
      </c>
      <c r="K128" s="226" t="s">
        <v>21</v>
      </c>
      <c r="L128" s="73"/>
      <c r="M128" s="231" t="s">
        <v>21</v>
      </c>
      <c r="N128" s="232" t="s">
        <v>47</v>
      </c>
      <c r="O128" s="48"/>
      <c r="P128" s="233">
        <f>O128*H128</f>
        <v>0</v>
      </c>
      <c r="Q128" s="233">
        <v>0</v>
      </c>
      <c r="R128" s="233">
        <f>Q128*H128</f>
        <v>0</v>
      </c>
      <c r="S128" s="233">
        <v>0</v>
      </c>
      <c r="T128" s="234">
        <f>S128*H128</f>
        <v>0</v>
      </c>
      <c r="AR128" s="24" t="s">
        <v>611</v>
      </c>
      <c r="AT128" s="24" t="s">
        <v>275</v>
      </c>
      <c r="AU128" s="24" t="s">
        <v>86</v>
      </c>
      <c r="AY128" s="24" t="s">
        <v>273</v>
      </c>
      <c r="BE128" s="235">
        <f>IF(N128="základní",J128,0)</f>
        <v>0</v>
      </c>
      <c r="BF128" s="235">
        <f>IF(N128="snížená",J128,0)</f>
        <v>0</v>
      </c>
      <c r="BG128" s="235">
        <f>IF(N128="zákl. přenesená",J128,0)</f>
        <v>0</v>
      </c>
      <c r="BH128" s="235">
        <f>IF(N128="sníž. přenesená",J128,0)</f>
        <v>0</v>
      </c>
      <c r="BI128" s="235">
        <f>IF(N128="nulová",J128,0)</f>
        <v>0</v>
      </c>
      <c r="BJ128" s="24" t="s">
        <v>84</v>
      </c>
      <c r="BK128" s="235">
        <f>ROUND(I128*H128,2)</f>
        <v>0</v>
      </c>
      <c r="BL128" s="24" t="s">
        <v>611</v>
      </c>
      <c r="BM128" s="24" t="s">
        <v>3293</v>
      </c>
    </row>
    <row r="129" spans="2:65" s="1" customFormat="1" ht="16.5" customHeight="1">
      <c r="B129" s="47"/>
      <c r="C129" s="224" t="s">
        <v>532</v>
      </c>
      <c r="D129" s="224" t="s">
        <v>275</v>
      </c>
      <c r="E129" s="225" t="s">
        <v>3294</v>
      </c>
      <c r="F129" s="226" t="s">
        <v>3295</v>
      </c>
      <c r="G129" s="227" t="s">
        <v>1355</v>
      </c>
      <c r="H129" s="228">
        <v>100</v>
      </c>
      <c r="I129" s="229"/>
      <c r="J129" s="230">
        <f>ROUND(I129*H129,2)</f>
        <v>0</v>
      </c>
      <c r="K129" s="226" t="s">
        <v>21</v>
      </c>
      <c r="L129" s="73"/>
      <c r="M129" s="231" t="s">
        <v>21</v>
      </c>
      <c r="N129" s="232" t="s">
        <v>47</v>
      </c>
      <c r="O129" s="48"/>
      <c r="P129" s="233">
        <f>O129*H129</f>
        <v>0</v>
      </c>
      <c r="Q129" s="233">
        <v>0</v>
      </c>
      <c r="R129" s="233">
        <f>Q129*H129</f>
        <v>0</v>
      </c>
      <c r="S129" s="233">
        <v>0</v>
      </c>
      <c r="T129" s="234">
        <f>S129*H129</f>
        <v>0</v>
      </c>
      <c r="AR129" s="24" t="s">
        <v>611</v>
      </c>
      <c r="AT129" s="24" t="s">
        <v>275</v>
      </c>
      <c r="AU129" s="24" t="s">
        <v>86</v>
      </c>
      <c r="AY129" s="24" t="s">
        <v>273</v>
      </c>
      <c r="BE129" s="235">
        <f>IF(N129="základní",J129,0)</f>
        <v>0</v>
      </c>
      <c r="BF129" s="235">
        <f>IF(N129="snížená",J129,0)</f>
        <v>0</v>
      </c>
      <c r="BG129" s="235">
        <f>IF(N129="zákl. přenesená",J129,0)</f>
        <v>0</v>
      </c>
      <c r="BH129" s="235">
        <f>IF(N129="sníž. přenesená",J129,0)</f>
        <v>0</v>
      </c>
      <c r="BI129" s="235">
        <f>IF(N129="nulová",J129,0)</f>
        <v>0</v>
      </c>
      <c r="BJ129" s="24" t="s">
        <v>84</v>
      </c>
      <c r="BK129" s="235">
        <f>ROUND(I129*H129,2)</f>
        <v>0</v>
      </c>
      <c r="BL129" s="24" t="s">
        <v>611</v>
      </c>
      <c r="BM129" s="24" t="s">
        <v>3296</v>
      </c>
    </row>
    <row r="130" spans="2:65" s="1" customFormat="1" ht="16.5" customHeight="1">
      <c r="B130" s="47"/>
      <c r="C130" s="224" t="s">
        <v>536</v>
      </c>
      <c r="D130" s="224" t="s">
        <v>275</v>
      </c>
      <c r="E130" s="225" t="s">
        <v>3297</v>
      </c>
      <c r="F130" s="226" t="s">
        <v>3298</v>
      </c>
      <c r="G130" s="227" t="s">
        <v>1355</v>
      </c>
      <c r="H130" s="228">
        <v>40</v>
      </c>
      <c r="I130" s="229"/>
      <c r="J130" s="230">
        <f>ROUND(I130*H130,2)</f>
        <v>0</v>
      </c>
      <c r="K130" s="226" t="s">
        <v>21</v>
      </c>
      <c r="L130" s="73"/>
      <c r="M130" s="231" t="s">
        <v>21</v>
      </c>
      <c r="N130" s="232" t="s">
        <v>47</v>
      </c>
      <c r="O130" s="48"/>
      <c r="P130" s="233">
        <f>O130*H130</f>
        <v>0</v>
      </c>
      <c r="Q130" s="233">
        <v>0</v>
      </c>
      <c r="R130" s="233">
        <f>Q130*H130</f>
        <v>0</v>
      </c>
      <c r="S130" s="233">
        <v>0</v>
      </c>
      <c r="T130" s="234">
        <f>S130*H130</f>
        <v>0</v>
      </c>
      <c r="AR130" s="24" t="s">
        <v>611</v>
      </c>
      <c r="AT130" s="24" t="s">
        <v>275</v>
      </c>
      <c r="AU130" s="24" t="s">
        <v>86</v>
      </c>
      <c r="AY130" s="24" t="s">
        <v>273</v>
      </c>
      <c r="BE130" s="235">
        <f>IF(N130="základní",J130,0)</f>
        <v>0</v>
      </c>
      <c r="BF130" s="235">
        <f>IF(N130="snížená",J130,0)</f>
        <v>0</v>
      </c>
      <c r="BG130" s="235">
        <f>IF(N130="zákl. přenesená",J130,0)</f>
        <v>0</v>
      </c>
      <c r="BH130" s="235">
        <f>IF(N130="sníž. přenesená",J130,0)</f>
        <v>0</v>
      </c>
      <c r="BI130" s="235">
        <f>IF(N130="nulová",J130,0)</f>
        <v>0</v>
      </c>
      <c r="BJ130" s="24" t="s">
        <v>84</v>
      </c>
      <c r="BK130" s="235">
        <f>ROUND(I130*H130,2)</f>
        <v>0</v>
      </c>
      <c r="BL130" s="24" t="s">
        <v>611</v>
      </c>
      <c r="BM130" s="24" t="s">
        <v>3299</v>
      </c>
    </row>
    <row r="131" spans="2:65" s="1" customFormat="1" ht="16.5" customHeight="1">
      <c r="B131" s="47"/>
      <c r="C131" s="261" t="s">
        <v>542</v>
      </c>
      <c r="D131" s="261" t="s">
        <v>347</v>
      </c>
      <c r="E131" s="262" t="s">
        <v>3300</v>
      </c>
      <c r="F131" s="263" t="s">
        <v>3301</v>
      </c>
      <c r="G131" s="264" t="s">
        <v>1159</v>
      </c>
      <c r="H131" s="265">
        <v>1</v>
      </c>
      <c r="I131" s="266"/>
      <c r="J131" s="267">
        <f>ROUND(I131*H131,2)</f>
        <v>0</v>
      </c>
      <c r="K131" s="263" t="s">
        <v>21</v>
      </c>
      <c r="L131" s="268"/>
      <c r="M131" s="269" t="s">
        <v>21</v>
      </c>
      <c r="N131" s="270" t="s">
        <v>47</v>
      </c>
      <c r="O131" s="48"/>
      <c r="P131" s="233">
        <f>O131*H131</f>
        <v>0</v>
      </c>
      <c r="Q131" s="233">
        <v>0</v>
      </c>
      <c r="R131" s="233">
        <f>Q131*H131</f>
        <v>0</v>
      </c>
      <c r="S131" s="233">
        <v>0</v>
      </c>
      <c r="T131" s="234">
        <f>S131*H131</f>
        <v>0</v>
      </c>
      <c r="AR131" s="24" t="s">
        <v>1649</v>
      </c>
      <c r="AT131" s="24" t="s">
        <v>347</v>
      </c>
      <c r="AU131" s="24" t="s">
        <v>86</v>
      </c>
      <c r="AY131" s="24" t="s">
        <v>273</v>
      </c>
      <c r="BE131" s="235">
        <f>IF(N131="základní",J131,0)</f>
        <v>0</v>
      </c>
      <c r="BF131" s="235">
        <f>IF(N131="snížená",J131,0)</f>
        <v>0</v>
      </c>
      <c r="BG131" s="235">
        <f>IF(N131="zákl. přenesená",J131,0)</f>
        <v>0</v>
      </c>
      <c r="BH131" s="235">
        <f>IF(N131="sníž. přenesená",J131,0)</f>
        <v>0</v>
      </c>
      <c r="BI131" s="235">
        <f>IF(N131="nulová",J131,0)</f>
        <v>0</v>
      </c>
      <c r="BJ131" s="24" t="s">
        <v>84</v>
      </c>
      <c r="BK131" s="235">
        <f>ROUND(I131*H131,2)</f>
        <v>0</v>
      </c>
      <c r="BL131" s="24" t="s">
        <v>611</v>
      </c>
      <c r="BM131" s="24" t="s">
        <v>3302</v>
      </c>
    </row>
    <row r="132" spans="2:65" s="1" customFormat="1" ht="16.5" customHeight="1">
      <c r="B132" s="47"/>
      <c r="C132" s="224" t="s">
        <v>548</v>
      </c>
      <c r="D132" s="224" t="s">
        <v>275</v>
      </c>
      <c r="E132" s="225" t="s">
        <v>3303</v>
      </c>
      <c r="F132" s="226" t="s">
        <v>3304</v>
      </c>
      <c r="G132" s="227" t="s">
        <v>301</v>
      </c>
      <c r="H132" s="228">
        <v>20</v>
      </c>
      <c r="I132" s="229"/>
      <c r="J132" s="230">
        <f>ROUND(I132*H132,2)</f>
        <v>0</v>
      </c>
      <c r="K132" s="226" t="s">
        <v>21</v>
      </c>
      <c r="L132" s="73"/>
      <c r="M132" s="231" t="s">
        <v>21</v>
      </c>
      <c r="N132" s="232" t="s">
        <v>47</v>
      </c>
      <c r="O132" s="48"/>
      <c r="P132" s="233">
        <f>O132*H132</f>
        <v>0</v>
      </c>
      <c r="Q132" s="233">
        <v>0</v>
      </c>
      <c r="R132" s="233">
        <f>Q132*H132</f>
        <v>0</v>
      </c>
      <c r="S132" s="233">
        <v>0</v>
      </c>
      <c r="T132" s="234">
        <f>S132*H132</f>
        <v>0</v>
      </c>
      <c r="AR132" s="24" t="s">
        <v>3305</v>
      </c>
      <c r="AT132" s="24" t="s">
        <v>275</v>
      </c>
      <c r="AU132" s="24" t="s">
        <v>86</v>
      </c>
      <c r="AY132" s="24" t="s">
        <v>273</v>
      </c>
      <c r="BE132" s="235">
        <f>IF(N132="základní",J132,0)</f>
        <v>0</v>
      </c>
      <c r="BF132" s="235">
        <f>IF(N132="snížená",J132,0)</f>
        <v>0</v>
      </c>
      <c r="BG132" s="235">
        <f>IF(N132="zákl. přenesená",J132,0)</f>
        <v>0</v>
      </c>
      <c r="BH132" s="235">
        <f>IF(N132="sníž. přenesená",J132,0)</f>
        <v>0</v>
      </c>
      <c r="BI132" s="235">
        <f>IF(N132="nulová",J132,0)</f>
        <v>0</v>
      </c>
      <c r="BJ132" s="24" t="s">
        <v>84</v>
      </c>
      <c r="BK132" s="235">
        <f>ROUND(I132*H132,2)</f>
        <v>0</v>
      </c>
      <c r="BL132" s="24" t="s">
        <v>3305</v>
      </c>
      <c r="BM132" s="24" t="s">
        <v>3306</v>
      </c>
    </row>
    <row r="133" spans="2:65" s="1" customFormat="1" ht="16.5" customHeight="1">
      <c r="B133" s="47"/>
      <c r="C133" s="224" t="s">
        <v>553</v>
      </c>
      <c r="D133" s="224" t="s">
        <v>275</v>
      </c>
      <c r="E133" s="225" t="s">
        <v>3307</v>
      </c>
      <c r="F133" s="226" t="s">
        <v>3308</v>
      </c>
      <c r="G133" s="227" t="s">
        <v>301</v>
      </c>
      <c r="H133" s="228">
        <v>15</v>
      </c>
      <c r="I133" s="229"/>
      <c r="J133" s="230">
        <f>ROUND(I133*H133,2)</f>
        <v>0</v>
      </c>
      <c r="K133" s="226" t="s">
        <v>21</v>
      </c>
      <c r="L133" s="73"/>
      <c r="M133" s="231" t="s">
        <v>21</v>
      </c>
      <c r="N133" s="232" t="s">
        <v>47</v>
      </c>
      <c r="O133" s="48"/>
      <c r="P133" s="233">
        <f>O133*H133</f>
        <v>0</v>
      </c>
      <c r="Q133" s="233">
        <v>0</v>
      </c>
      <c r="R133" s="233">
        <f>Q133*H133</f>
        <v>0</v>
      </c>
      <c r="S133" s="233">
        <v>0</v>
      </c>
      <c r="T133" s="234">
        <f>S133*H133</f>
        <v>0</v>
      </c>
      <c r="AR133" s="24" t="s">
        <v>3305</v>
      </c>
      <c r="AT133" s="24" t="s">
        <v>275</v>
      </c>
      <c r="AU133" s="24" t="s">
        <v>86</v>
      </c>
      <c r="AY133" s="24" t="s">
        <v>273</v>
      </c>
      <c r="BE133" s="235">
        <f>IF(N133="základní",J133,0)</f>
        <v>0</v>
      </c>
      <c r="BF133" s="235">
        <f>IF(N133="snížená",J133,0)</f>
        <v>0</v>
      </c>
      <c r="BG133" s="235">
        <f>IF(N133="zákl. přenesená",J133,0)</f>
        <v>0</v>
      </c>
      <c r="BH133" s="235">
        <f>IF(N133="sníž. přenesená",J133,0)</f>
        <v>0</v>
      </c>
      <c r="BI133" s="235">
        <f>IF(N133="nulová",J133,0)</f>
        <v>0</v>
      </c>
      <c r="BJ133" s="24" t="s">
        <v>84</v>
      </c>
      <c r="BK133" s="235">
        <f>ROUND(I133*H133,2)</f>
        <v>0</v>
      </c>
      <c r="BL133" s="24" t="s">
        <v>3305</v>
      </c>
      <c r="BM133" s="24" t="s">
        <v>3309</v>
      </c>
    </row>
    <row r="134" spans="2:65" s="1" customFormat="1" ht="16.5" customHeight="1">
      <c r="B134" s="47"/>
      <c r="C134" s="224" t="s">
        <v>557</v>
      </c>
      <c r="D134" s="224" t="s">
        <v>275</v>
      </c>
      <c r="E134" s="225" t="s">
        <v>3310</v>
      </c>
      <c r="F134" s="226" t="s">
        <v>3311</v>
      </c>
      <c r="G134" s="227" t="s">
        <v>301</v>
      </c>
      <c r="H134" s="228">
        <v>1</v>
      </c>
      <c r="I134" s="229"/>
      <c r="J134" s="230">
        <f>ROUND(I134*H134,2)</f>
        <v>0</v>
      </c>
      <c r="K134" s="226" t="s">
        <v>21</v>
      </c>
      <c r="L134" s="73"/>
      <c r="M134" s="231" t="s">
        <v>21</v>
      </c>
      <c r="N134" s="232" t="s">
        <v>47</v>
      </c>
      <c r="O134" s="48"/>
      <c r="P134" s="233">
        <f>O134*H134</f>
        <v>0</v>
      </c>
      <c r="Q134" s="233">
        <v>0</v>
      </c>
      <c r="R134" s="233">
        <f>Q134*H134</f>
        <v>0</v>
      </c>
      <c r="S134" s="233">
        <v>0</v>
      </c>
      <c r="T134" s="234">
        <f>S134*H134</f>
        <v>0</v>
      </c>
      <c r="AR134" s="24" t="s">
        <v>3305</v>
      </c>
      <c r="AT134" s="24" t="s">
        <v>275</v>
      </c>
      <c r="AU134" s="24" t="s">
        <v>86</v>
      </c>
      <c r="AY134" s="24" t="s">
        <v>273</v>
      </c>
      <c r="BE134" s="235">
        <f>IF(N134="základní",J134,0)</f>
        <v>0</v>
      </c>
      <c r="BF134" s="235">
        <f>IF(N134="snížená",J134,0)</f>
        <v>0</v>
      </c>
      <c r="BG134" s="235">
        <f>IF(N134="zákl. přenesená",J134,0)</f>
        <v>0</v>
      </c>
      <c r="BH134" s="235">
        <f>IF(N134="sníž. přenesená",J134,0)</f>
        <v>0</v>
      </c>
      <c r="BI134" s="235">
        <f>IF(N134="nulová",J134,0)</f>
        <v>0</v>
      </c>
      <c r="BJ134" s="24" t="s">
        <v>84</v>
      </c>
      <c r="BK134" s="235">
        <f>ROUND(I134*H134,2)</f>
        <v>0</v>
      </c>
      <c r="BL134" s="24" t="s">
        <v>3305</v>
      </c>
      <c r="BM134" s="24" t="s">
        <v>3312</v>
      </c>
    </row>
    <row r="135" spans="2:65" s="1" customFormat="1" ht="16.5" customHeight="1">
      <c r="B135" s="47"/>
      <c r="C135" s="224" t="s">
        <v>190</v>
      </c>
      <c r="D135" s="224" t="s">
        <v>275</v>
      </c>
      <c r="E135" s="225" t="s">
        <v>3313</v>
      </c>
      <c r="F135" s="226" t="s">
        <v>3314</v>
      </c>
      <c r="G135" s="227" t="s">
        <v>301</v>
      </c>
      <c r="H135" s="228">
        <v>1</v>
      </c>
      <c r="I135" s="229"/>
      <c r="J135" s="230">
        <f>ROUND(I135*H135,2)</f>
        <v>0</v>
      </c>
      <c r="K135" s="226" t="s">
        <v>21</v>
      </c>
      <c r="L135" s="73"/>
      <c r="M135" s="231" t="s">
        <v>21</v>
      </c>
      <c r="N135" s="232" t="s">
        <v>47</v>
      </c>
      <c r="O135" s="48"/>
      <c r="P135" s="233">
        <f>O135*H135</f>
        <v>0</v>
      </c>
      <c r="Q135" s="233">
        <v>0</v>
      </c>
      <c r="R135" s="233">
        <f>Q135*H135</f>
        <v>0</v>
      </c>
      <c r="S135" s="233">
        <v>0</v>
      </c>
      <c r="T135" s="234">
        <f>S135*H135</f>
        <v>0</v>
      </c>
      <c r="AR135" s="24" t="s">
        <v>3305</v>
      </c>
      <c r="AT135" s="24" t="s">
        <v>275</v>
      </c>
      <c r="AU135" s="24" t="s">
        <v>86</v>
      </c>
      <c r="AY135" s="24" t="s">
        <v>273</v>
      </c>
      <c r="BE135" s="235">
        <f>IF(N135="základní",J135,0)</f>
        <v>0</v>
      </c>
      <c r="BF135" s="235">
        <f>IF(N135="snížená",J135,0)</f>
        <v>0</v>
      </c>
      <c r="BG135" s="235">
        <f>IF(N135="zákl. přenesená",J135,0)</f>
        <v>0</v>
      </c>
      <c r="BH135" s="235">
        <f>IF(N135="sníž. přenesená",J135,0)</f>
        <v>0</v>
      </c>
      <c r="BI135" s="235">
        <f>IF(N135="nulová",J135,0)</f>
        <v>0</v>
      </c>
      <c r="BJ135" s="24" t="s">
        <v>84</v>
      </c>
      <c r="BK135" s="235">
        <f>ROUND(I135*H135,2)</f>
        <v>0</v>
      </c>
      <c r="BL135" s="24" t="s">
        <v>3305</v>
      </c>
      <c r="BM135" s="24" t="s">
        <v>3315</v>
      </c>
    </row>
    <row r="136" spans="2:65" s="1" customFormat="1" ht="16.5" customHeight="1">
      <c r="B136" s="47"/>
      <c r="C136" s="224" t="s">
        <v>566</v>
      </c>
      <c r="D136" s="224" t="s">
        <v>275</v>
      </c>
      <c r="E136" s="225" t="s">
        <v>3316</v>
      </c>
      <c r="F136" s="226" t="s">
        <v>3317</v>
      </c>
      <c r="G136" s="227" t="s">
        <v>301</v>
      </c>
      <c r="H136" s="228">
        <v>5</v>
      </c>
      <c r="I136" s="229"/>
      <c r="J136" s="230">
        <f>ROUND(I136*H136,2)</f>
        <v>0</v>
      </c>
      <c r="K136" s="226" t="s">
        <v>21</v>
      </c>
      <c r="L136" s="73"/>
      <c r="M136" s="231" t="s">
        <v>21</v>
      </c>
      <c r="N136" s="232" t="s">
        <v>47</v>
      </c>
      <c r="O136" s="48"/>
      <c r="P136" s="233">
        <f>O136*H136</f>
        <v>0</v>
      </c>
      <c r="Q136" s="233">
        <v>0</v>
      </c>
      <c r="R136" s="233">
        <f>Q136*H136</f>
        <v>0</v>
      </c>
      <c r="S136" s="233">
        <v>0</v>
      </c>
      <c r="T136" s="234">
        <f>S136*H136</f>
        <v>0</v>
      </c>
      <c r="AR136" s="24" t="s">
        <v>3305</v>
      </c>
      <c r="AT136" s="24" t="s">
        <v>275</v>
      </c>
      <c r="AU136" s="24" t="s">
        <v>86</v>
      </c>
      <c r="AY136" s="24" t="s">
        <v>273</v>
      </c>
      <c r="BE136" s="235">
        <f>IF(N136="základní",J136,0)</f>
        <v>0</v>
      </c>
      <c r="BF136" s="235">
        <f>IF(N136="snížená",J136,0)</f>
        <v>0</v>
      </c>
      <c r="BG136" s="235">
        <f>IF(N136="zákl. přenesená",J136,0)</f>
        <v>0</v>
      </c>
      <c r="BH136" s="235">
        <f>IF(N136="sníž. přenesená",J136,0)</f>
        <v>0</v>
      </c>
      <c r="BI136" s="235">
        <f>IF(N136="nulová",J136,0)</f>
        <v>0</v>
      </c>
      <c r="BJ136" s="24" t="s">
        <v>84</v>
      </c>
      <c r="BK136" s="235">
        <f>ROUND(I136*H136,2)</f>
        <v>0</v>
      </c>
      <c r="BL136" s="24" t="s">
        <v>3305</v>
      </c>
      <c r="BM136" s="24" t="s">
        <v>3318</v>
      </c>
    </row>
    <row r="137" spans="2:65" s="1" customFormat="1" ht="25.5" customHeight="1">
      <c r="B137" s="47"/>
      <c r="C137" s="224" t="s">
        <v>570</v>
      </c>
      <c r="D137" s="224" t="s">
        <v>275</v>
      </c>
      <c r="E137" s="225" t="s">
        <v>3319</v>
      </c>
      <c r="F137" s="226" t="s">
        <v>3320</v>
      </c>
      <c r="G137" s="227" t="s">
        <v>301</v>
      </c>
      <c r="H137" s="228">
        <v>20</v>
      </c>
      <c r="I137" s="229"/>
      <c r="J137" s="230">
        <f>ROUND(I137*H137,2)</f>
        <v>0</v>
      </c>
      <c r="K137" s="226" t="s">
        <v>21</v>
      </c>
      <c r="L137" s="73"/>
      <c r="M137" s="231" t="s">
        <v>21</v>
      </c>
      <c r="N137" s="232" t="s">
        <v>47</v>
      </c>
      <c r="O137" s="48"/>
      <c r="P137" s="233">
        <f>O137*H137</f>
        <v>0</v>
      </c>
      <c r="Q137" s="233">
        <v>0</v>
      </c>
      <c r="R137" s="233">
        <f>Q137*H137</f>
        <v>0</v>
      </c>
      <c r="S137" s="233">
        <v>0</v>
      </c>
      <c r="T137" s="234">
        <f>S137*H137</f>
        <v>0</v>
      </c>
      <c r="AR137" s="24" t="s">
        <v>3305</v>
      </c>
      <c r="AT137" s="24" t="s">
        <v>275</v>
      </c>
      <c r="AU137" s="24" t="s">
        <v>86</v>
      </c>
      <c r="AY137" s="24" t="s">
        <v>273</v>
      </c>
      <c r="BE137" s="235">
        <f>IF(N137="základní",J137,0)</f>
        <v>0</v>
      </c>
      <c r="BF137" s="235">
        <f>IF(N137="snížená",J137,0)</f>
        <v>0</v>
      </c>
      <c r="BG137" s="235">
        <f>IF(N137="zákl. přenesená",J137,0)</f>
        <v>0</v>
      </c>
      <c r="BH137" s="235">
        <f>IF(N137="sníž. přenesená",J137,0)</f>
        <v>0</v>
      </c>
      <c r="BI137" s="235">
        <f>IF(N137="nulová",J137,0)</f>
        <v>0</v>
      </c>
      <c r="BJ137" s="24" t="s">
        <v>84</v>
      </c>
      <c r="BK137" s="235">
        <f>ROUND(I137*H137,2)</f>
        <v>0</v>
      </c>
      <c r="BL137" s="24" t="s">
        <v>3305</v>
      </c>
      <c r="BM137" s="24" t="s">
        <v>3321</v>
      </c>
    </row>
    <row r="138" spans="2:65" s="1" customFormat="1" ht="25.5" customHeight="1">
      <c r="B138" s="47"/>
      <c r="C138" s="224" t="s">
        <v>576</v>
      </c>
      <c r="D138" s="224" t="s">
        <v>275</v>
      </c>
      <c r="E138" s="225" t="s">
        <v>3322</v>
      </c>
      <c r="F138" s="226" t="s">
        <v>3323</v>
      </c>
      <c r="G138" s="227" t="s">
        <v>301</v>
      </c>
      <c r="H138" s="228">
        <v>20</v>
      </c>
      <c r="I138" s="229"/>
      <c r="J138" s="230">
        <f>ROUND(I138*H138,2)</f>
        <v>0</v>
      </c>
      <c r="K138" s="226" t="s">
        <v>21</v>
      </c>
      <c r="L138" s="73"/>
      <c r="M138" s="231" t="s">
        <v>21</v>
      </c>
      <c r="N138" s="232" t="s">
        <v>47</v>
      </c>
      <c r="O138" s="48"/>
      <c r="P138" s="233">
        <f>O138*H138</f>
        <v>0</v>
      </c>
      <c r="Q138" s="233">
        <v>0</v>
      </c>
      <c r="R138" s="233">
        <f>Q138*H138</f>
        <v>0</v>
      </c>
      <c r="S138" s="233">
        <v>0</v>
      </c>
      <c r="T138" s="234">
        <f>S138*H138</f>
        <v>0</v>
      </c>
      <c r="AR138" s="24" t="s">
        <v>3305</v>
      </c>
      <c r="AT138" s="24" t="s">
        <v>275</v>
      </c>
      <c r="AU138" s="24" t="s">
        <v>86</v>
      </c>
      <c r="AY138" s="24" t="s">
        <v>273</v>
      </c>
      <c r="BE138" s="235">
        <f>IF(N138="základní",J138,0)</f>
        <v>0</v>
      </c>
      <c r="BF138" s="235">
        <f>IF(N138="snížená",J138,0)</f>
        <v>0</v>
      </c>
      <c r="BG138" s="235">
        <f>IF(N138="zákl. přenesená",J138,0)</f>
        <v>0</v>
      </c>
      <c r="BH138" s="235">
        <f>IF(N138="sníž. přenesená",J138,0)</f>
        <v>0</v>
      </c>
      <c r="BI138" s="235">
        <f>IF(N138="nulová",J138,0)</f>
        <v>0</v>
      </c>
      <c r="BJ138" s="24" t="s">
        <v>84</v>
      </c>
      <c r="BK138" s="235">
        <f>ROUND(I138*H138,2)</f>
        <v>0</v>
      </c>
      <c r="BL138" s="24" t="s">
        <v>3305</v>
      </c>
      <c r="BM138" s="24" t="s">
        <v>3324</v>
      </c>
    </row>
    <row r="139" spans="2:65" s="1" customFormat="1" ht="16.5" customHeight="1">
      <c r="B139" s="47"/>
      <c r="C139" s="224" t="s">
        <v>580</v>
      </c>
      <c r="D139" s="224" t="s">
        <v>275</v>
      </c>
      <c r="E139" s="225" t="s">
        <v>3325</v>
      </c>
      <c r="F139" s="226" t="s">
        <v>3326</v>
      </c>
      <c r="G139" s="227" t="s">
        <v>301</v>
      </c>
      <c r="H139" s="228">
        <v>1</v>
      </c>
      <c r="I139" s="229"/>
      <c r="J139" s="230">
        <f>ROUND(I139*H139,2)</f>
        <v>0</v>
      </c>
      <c r="K139" s="226" t="s">
        <v>21</v>
      </c>
      <c r="L139" s="73"/>
      <c r="M139" s="231" t="s">
        <v>21</v>
      </c>
      <c r="N139" s="232" t="s">
        <v>47</v>
      </c>
      <c r="O139" s="48"/>
      <c r="P139" s="233">
        <f>O139*H139</f>
        <v>0</v>
      </c>
      <c r="Q139" s="233">
        <v>0</v>
      </c>
      <c r="R139" s="233">
        <f>Q139*H139</f>
        <v>0</v>
      </c>
      <c r="S139" s="233">
        <v>0</v>
      </c>
      <c r="T139" s="234">
        <f>S139*H139</f>
        <v>0</v>
      </c>
      <c r="AR139" s="24" t="s">
        <v>3305</v>
      </c>
      <c r="AT139" s="24" t="s">
        <v>275</v>
      </c>
      <c r="AU139" s="24" t="s">
        <v>86</v>
      </c>
      <c r="AY139" s="24" t="s">
        <v>273</v>
      </c>
      <c r="BE139" s="235">
        <f>IF(N139="základní",J139,0)</f>
        <v>0</v>
      </c>
      <c r="BF139" s="235">
        <f>IF(N139="snížená",J139,0)</f>
        <v>0</v>
      </c>
      <c r="BG139" s="235">
        <f>IF(N139="zákl. přenesená",J139,0)</f>
        <v>0</v>
      </c>
      <c r="BH139" s="235">
        <f>IF(N139="sníž. přenesená",J139,0)</f>
        <v>0</v>
      </c>
      <c r="BI139" s="235">
        <f>IF(N139="nulová",J139,0)</f>
        <v>0</v>
      </c>
      <c r="BJ139" s="24" t="s">
        <v>84</v>
      </c>
      <c r="BK139" s="235">
        <f>ROUND(I139*H139,2)</f>
        <v>0</v>
      </c>
      <c r="BL139" s="24" t="s">
        <v>3305</v>
      </c>
      <c r="BM139" s="24" t="s">
        <v>3327</v>
      </c>
    </row>
    <row r="140" spans="2:65" s="1" customFormat="1" ht="16.5" customHeight="1">
      <c r="B140" s="47"/>
      <c r="C140" s="224" t="s">
        <v>585</v>
      </c>
      <c r="D140" s="224" t="s">
        <v>275</v>
      </c>
      <c r="E140" s="225" t="s">
        <v>3328</v>
      </c>
      <c r="F140" s="226" t="s">
        <v>3329</v>
      </c>
      <c r="G140" s="227" t="s">
        <v>301</v>
      </c>
      <c r="H140" s="228">
        <v>1</v>
      </c>
      <c r="I140" s="229"/>
      <c r="J140" s="230">
        <f>ROUND(I140*H140,2)</f>
        <v>0</v>
      </c>
      <c r="K140" s="226" t="s">
        <v>21</v>
      </c>
      <c r="L140" s="73"/>
      <c r="M140" s="231" t="s">
        <v>21</v>
      </c>
      <c r="N140" s="232" t="s">
        <v>47</v>
      </c>
      <c r="O140" s="48"/>
      <c r="P140" s="233">
        <f>O140*H140</f>
        <v>0</v>
      </c>
      <c r="Q140" s="233">
        <v>0</v>
      </c>
      <c r="R140" s="233">
        <f>Q140*H140</f>
        <v>0</v>
      </c>
      <c r="S140" s="233">
        <v>0</v>
      </c>
      <c r="T140" s="234">
        <f>S140*H140</f>
        <v>0</v>
      </c>
      <c r="AR140" s="24" t="s">
        <v>3305</v>
      </c>
      <c r="AT140" s="24" t="s">
        <v>275</v>
      </c>
      <c r="AU140" s="24" t="s">
        <v>86</v>
      </c>
      <c r="AY140" s="24" t="s">
        <v>273</v>
      </c>
      <c r="BE140" s="235">
        <f>IF(N140="základní",J140,0)</f>
        <v>0</v>
      </c>
      <c r="BF140" s="235">
        <f>IF(N140="snížená",J140,0)</f>
        <v>0</v>
      </c>
      <c r="BG140" s="235">
        <f>IF(N140="zákl. přenesená",J140,0)</f>
        <v>0</v>
      </c>
      <c r="BH140" s="235">
        <f>IF(N140="sníž. přenesená",J140,0)</f>
        <v>0</v>
      </c>
      <c r="BI140" s="235">
        <f>IF(N140="nulová",J140,0)</f>
        <v>0</v>
      </c>
      <c r="BJ140" s="24" t="s">
        <v>84</v>
      </c>
      <c r="BK140" s="235">
        <f>ROUND(I140*H140,2)</f>
        <v>0</v>
      </c>
      <c r="BL140" s="24" t="s">
        <v>3305</v>
      </c>
      <c r="BM140" s="24" t="s">
        <v>3330</v>
      </c>
    </row>
    <row r="141" spans="2:65" s="1" customFormat="1" ht="16.5" customHeight="1">
      <c r="B141" s="47"/>
      <c r="C141" s="224" t="s">
        <v>589</v>
      </c>
      <c r="D141" s="224" t="s">
        <v>275</v>
      </c>
      <c r="E141" s="225" t="s">
        <v>3331</v>
      </c>
      <c r="F141" s="226" t="s">
        <v>3332</v>
      </c>
      <c r="G141" s="227" t="s">
        <v>301</v>
      </c>
      <c r="H141" s="228">
        <v>5</v>
      </c>
      <c r="I141" s="229"/>
      <c r="J141" s="230">
        <f>ROUND(I141*H141,2)</f>
        <v>0</v>
      </c>
      <c r="K141" s="226" t="s">
        <v>21</v>
      </c>
      <c r="L141" s="73"/>
      <c r="M141" s="231" t="s">
        <v>21</v>
      </c>
      <c r="N141" s="232" t="s">
        <v>47</v>
      </c>
      <c r="O141" s="48"/>
      <c r="P141" s="233">
        <f>O141*H141</f>
        <v>0</v>
      </c>
      <c r="Q141" s="233">
        <v>0</v>
      </c>
      <c r="R141" s="233">
        <f>Q141*H141</f>
        <v>0</v>
      </c>
      <c r="S141" s="233">
        <v>0</v>
      </c>
      <c r="T141" s="234">
        <f>S141*H141</f>
        <v>0</v>
      </c>
      <c r="AR141" s="24" t="s">
        <v>3305</v>
      </c>
      <c r="AT141" s="24" t="s">
        <v>275</v>
      </c>
      <c r="AU141" s="24" t="s">
        <v>86</v>
      </c>
      <c r="AY141" s="24" t="s">
        <v>273</v>
      </c>
      <c r="BE141" s="235">
        <f>IF(N141="základní",J141,0)</f>
        <v>0</v>
      </c>
      <c r="BF141" s="235">
        <f>IF(N141="snížená",J141,0)</f>
        <v>0</v>
      </c>
      <c r="BG141" s="235">
        <f>IF(N141="zákl. přenesená",J141,0)</f>
        <v>0</v>
      </c>
      <c r="BH141" s="235">
        <f>IF(N141="sníž. přenesená",J141,0)</f>
        <v>0</v>
      </c>
      <c r="BI141" s="235">
        <f>IF(N141="nulová",J141,0)</f>
        <v>0</v>
      </c>
      <c r="BJ141" s="24" t="s">
        <v>84</v>
      </c>
      <c r="BK141" s="235">
        <f>ROUND(I141*H141,2)</f>
        <v>0</v>
      </c>
      <c r="BL141" s="24" t="s">
        <v>3305</v>
      </c>
      <c r="BM141" s="24" t="s">
        <v>3333</v>
      </c>
    </row>
    <row r="142" spans="2:65" s="1" customFormat="1" ht="16.5" customHeight="1">
      <c r="B142" s="47"/>
      <c r="C142" s="224" t="s">
        <v>593</v>
      </c>
      <c r="D142" s="224" t="s">
        <v>275</v>
      </c>
      <c r="E142" s="225" t="s">
        <v>3334</v>
      </c>
      <c r="F142" s="226" t="s">
        <v>3335</v>
      </c>
      <c r="G142" s="227" t="s">
        <v>301</v>
      </c>
      <c r="H142" s="228">
        <v>1</v>
      </c>
      <c r="I142" s="229"/>
      <c r="J142" s="230">
        <f>ROUND(I142*H142,2)</f>
        <v>0</v>
      </c>
      <c r="K142" s="226" t="s">
        <v>21</v>
      </c>
      <c r="L142" s="73"/>
      <c r="M142" s="231" t="s">
        <v>21</v>
      </c>
      <c r="N142" s="232" t="s">
        <v>47</v>
      </c>
      <c r="O142" s="48"/>
      <c r="P142" s="233">
        <f>O142*H142</f>
        <v>0</v>
      </c>
      <c r="Q142" s="233">
        <v>0</v>
      </c>
      <c r="R142" s="233">
        <f>Q142*H142</f>
        <v>0</v>
      </c>
      <c r="S142" s="233">
        <v>0</v>
      </c>
      <c r="T142" s="234">
        <f>S142*H142</f>
        <v>0</v>
      </c>
      <c r="AR142" s="24" t="s">
        <v>3305</v>
      </c>
      <c r="AT142" s="24" t="s">
        <v>275</v>
      </c>
      <c r="AU142" s="24" t="s">
        <v>86</v>
      </c>
      <c r="AY142" s="24" t="s">
        <v>273</v>
      </c>
      <c r="BE142" s="235">
        <f>IF(N142="základní",J142,0)</f>
        <v>0</v>
      </c>
      <c r="BF142" s="235">
        <f>IF(N142="snížená",J142,0)</f>
        <v>0</v>
      </c>
      <c r="BG142" s="235">
        <f>IF(N142="zákl. přenesená",J142,0)</f>
        <v>0</v>
      </c>
      <c r="BH142" s="235">
        <f>IF(N142="sníž. přenesená",J142,0)</f>
        <v>0</v>
      </c>
      <c r="BI142" s="235">
        <f>IF(N142="nulová",J142,0)</f>
        <v>0</v>
      </c>
      <c r="BJ142" s="24" t="s">
        <v>84</v>
      </c>
      <c r="BK142" s="235">
        <f>ROUND(I142*H142,2)</f>
        <v>0</v>
      </c>
      <c r="BL142" s="24" t="s">
        <v>3305</v>
      </c>
      <c r="BM142" s="24" t="s">
        <v>3336</v>
      </c>
    </row>
    <row r="143" spans="2:65" s="1" customFormat="1" ht="16.5" customHeight="1">
      <c r="B143" s="47"/>
      <c r="C143" s="224" t="s">
        <v>598</v>
      </c>
      <c r="D143" s="224" t="s">
        <v>275</v>
      </c>
      <c r="E143" s="225" t="s">
        <v>3337</v>
      </c>
      <c r="F143" s="226" t="s">
        <v>3338</v>
      </c>
      <c r="G143" s="227" t="s">
        <v>301</v>
      </c>
      <c r="H143" s="228">
        <v>5</v>
      </c>
      <c r="I143" s="229"/>
      <c r="J143" s="230">
        <f>ROUND(I143*H143,2)</f>
        <v>0</v>
      </c>
      <c r="K143" s="226" t="s">
        <v>21</v>
      </c>
      <c r="L143" s="73"/>
      <c r="M143" s="231" t="s">
        <v>21</v>
      </c>
      <c r="N143" s="232" t="s">
        <v>47</v>
      </c>
      <c r="O143" s="48"/>
      <c r="P143" s="233">
        <f>O143*H143</f>
        <v>0</v>
      </c>
      <c r="Q143" s="233">
        <v>0</v>
      </c>
      <c r="R143" s="233">
        <f>Q143*H143</f>
        <v>0</v>
      </c>
      <c r="S143" s="233">
        <v>0</v>
      </c>
      <c r="T143" s="234">
        <f>S143*H143</f>
        <v>0</v>
      </c>
      <c r="AR143" s="24" t="s">
        <v>3305</v>
      </c>
      <c r="AT143" s="24" t="s">
        <v>275</v>
      </c>
      <c r="AU143" s="24" t="s">
        <v>86</v>
      </c>
      <c r="AY143" s="24" t="s">
        <v>273</v>
      </c>
      <c r="BE143" s="235">
        <f>IF(N143="základní",J143,0)</f>
        <v>0</v>
      </c>
      <c r="BF143" s="235">
        <f>IF(N143="snížená",J143,0)</f>
        <v>0</v>
      </c>
      <c r="BG143" s="235">
        <f>IF(N143="zákl. přenesená",J143,0)</f>
        <v>0</v>
      </c>
      <c r="BH143" s="235">
        <f>IF(N143="sníž. přenesená",J143,0)</f>
        <v>0</v>
      </c>
      <c r="BI143" s="235">
        <f>IF(N143="nulová",J143,0)</f>
        <v>0</v>
      </c>
      <c r="BJ143" s="24" t="s">
        <v>84</v>
      </c>
      <c r="BK143" s="235">
        <f>ROUND(I143*H143,2)</f>
        <v>0</v>
      </c>
      <c r="BL143" s="24" t="s">
        <v>3305</v>
      </c>
      <c r="BM143" s="24" t="s">
        <v>3339</v>
      </c>
    </row>
    <row r="144" spans="2:65" s="1" customFormat="1" ht="16.5" customHeight="1">
      <c r="B144" s="47"/>
      <c r="C144" s="224" t="s">
        <v>602</v>
      </c>
      <c r="D144" s="224" t="s">
        <v>275</v>
      </c>
      <c r="E144" s="225" t="s">
        <v>3340</v>
      </c>
      <c r="F144" s="226" t="s">
        <v>3341</v>
      </c>
      <c r="G144" s="227" t="s">
        <v>301</v>
      </c>
      <c r="H144" s="228">
        <v>5</v>
      </c>
      <c r="I144" s="229"/>
      <c r="J144" s="230">
        <f>ROUND(I144*H144,2)</f>
        <v>0</v>
      </c>
      <c r="K144" s="226" t="s">
        <v>21</v>
      </c>
      <c r="L144" s="73"/>
      <c r="M144" s="231" t="s">
        <v>21</v>
      </c>
      <c r="N144" s="232" t="s">
        <v>47</v>
      </c>
      <c r="O144" s="48"/>
      <c r="P144" s="233">
        <f>O144*H144</f>
        <v>0</v>
      </c>
      <c r="Q144" s="233">
        <v>0</v>
      </c>
      <c r="R144" s="233">
        <f>Q144*H144</f>
        <v>0</v>
      </c>
      <c r="S144" s="233">
        <v>0</v>
      </c>
      <c r="T144" s="234">
        <f>S144*H144</f>
        <v>0</v>
      </c>
      <c r="AR144" s="24" t="s">
        <v>3305</v>
      </c>
      <c r="AT144" s="24" t="s">
        <v>275</v>
      </c>
      <c r="AU144" s="24" t="s">
        <v>86</v>
      </c>
      <c r="AY144" s="24" t="s">
        <v>273</v>
      </c>
      <c r="BE144" s="235">
        <f>IF(N144="základní",J144,0)</f>
        <v>0</v>
      </c>
      <c r="BF144" s="235">
        <f>IF(N144="snížená",J144,0)</f>
        <v>0</v>
      </c>
      <c r="BG144" s="235">
        <f>IF(N144="zákl. přenesená",J144,0)</f>
        <v>0</v>
      </c>
      <c r="BH144" s="235">
        <f>IF(N144="sníž. přenesená",J144,0)</f>
        <v>0</v>
      </c>
      <c r="BI144" s="235">
        <f>IF(N144="nulová",J144,0)</f>
        <v>0</v>
      </c>
      <c r="BJ144" s="24" t="s">
        <v>84</v>
      </c>
      <c r="BK144" s="235">
        <f>ROUND(I144*H144,2)</f>
        <v>0</v>
      </c>
      <c r="BL144" s="24" t="s">
        <v>3305</v>
      </c>
      <c r="BM144" s="24" t="s">
        <v>3342</v>
      </c>
    </row>
    <row r="145" spans="2:65" s="1" customFormat="1" ht="16.5" customHeight="1">
      <c r="B145" s="47"/>
      <c r="C145" s="224" t="s">
        <v>607</v>
      </c>
      <c r="D145" s="224" t="s">
        <v>275</v>
      </c>
      <c r="E145" s="225" t="s">
        <v>3343</v>
      </c>
      <c r="F145" s="226" t="s">
        <v>3344</v>
      </c>
      <c r="G145" s="227" t="s">
        <v>301</v>
      </c>
      <c r="H145" s="228">
        <v>10</v>
      </c>
      <c r="I145" s="229"/>
      <c r="J145" s="230">
        <f>ROUND(I145*H145,2)</f>
        <v>0</v>
      </c>
      <c r="K145" s="226" t="s">
        <v>21</v>
      </c>
      <c r="L145" s="73"/>
      <c r="M145" s="231" t="s">
        <v>21</v>
      </c>
      <c r="N145" s="299" t="s">
        <v>47</v>
      </c>
      <c r="O145" s="296"/>
      <c r="P145" s="300">
        <f>O145*H145</f>
        <v>0</v>
      </c>
      <c r="Q145" s="300">
        <v>0</v>
      </c>
      <c r="R145" s="300">
        <f>Q145*H145</f>
        <v>0</v>
      </c>
      <c r="S145" s="300">
        <v>0</v>
      </c>
      <c r="T145" s="301">
        <f>S145*H145</f>
        <v>0</v>
      </c>
      <c r="AR145" s="24" t="s">
        <v>3305</v>
      </c>
      <c r="AT145" s="24" t="s">
        <v>275</v>
      </c>
      <c r="AU145" s="24" t="s">
        <v>86</v>
      </c>
      <c r="AY145" s="24" t="s">
        <v>273</v>
      </c>
      <c r="BE145" s="235">
        <f>IF(N145="základní",J145,0)</f>
        <v>0</v>
      </c>
      <c r="BF145" s="235">
        <f>IF(N145="snížená",J145,0)</f>
        <v>0</v>
      </c>
      <c r="BG145" s="235">
        <f>IF(N145="zákl. přenesená",J145,0)</f>
        <v>0</v>
      </c>
      <c r="BH145" s="235">
        <f>IF(N145="sníž. přenesená",J145,0)</f>
        <v>0</v>
      </c>
      <c r="BI145" s="235">
        <f>IF(N145="nulová",J145,0)</f>
        <v>0</v>
      </c>
      <c r="BJ145" s="24" t="s">
        <v>84</v>
      </c>
      <c r="BK145" s="235">
        <f>ROUND(I145*H145,2)</f>
        <v>0</v>
      </c>
      <c r="BL145" s="24" t="s">
        <v>3305</v>
      </c>
      <c r="BM145" s="24" t="s">
        <v>3345</v>
      </c>
    </row>
    <row r="146" spans="2:12" s="1" customFormat="1" ht="6.95" customHeight="1">
      <c r="B146" s="68"/>
      <c r="C146" s="69"/>
      <c r="D146" s="69"/>
      <c r="E146" s="69"/>
      <c r="F146" s="69"/>
      <c r="G146" s="69"/>
      <c r="H146" s="69"/>
      <c r="I146" s="169"/>
      <c r="J146" s="69"/>
      <c r="K146" s="69"/>
      <c r="L146" s="73"/>
    </row>
  </sheetData>
  <sheetProtection password="CC35" sheet="1" objects="1" scenarios="1" formatColumns="0" formatRows="0" autoFilter="0"/>
  <autoFilter ref="C78:K145"/>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9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113</v>
      </c>
      <c r="G1" s="140" t="s">
        <v>114</v>
      </c>
      <c r="H1" s="140"/>
      <c r="I1" s="141"/>
      <c r="J1" s="140" t="s">
        <v>115</v>
      </c>
      <c r="K1" s="139" t="s">
        <v>116</v>
      </c>
      <c r="L1" s="140" t="s">
        <v>117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105</v>
      </c>
    </row>
    <row r="3" spans="2:46" ht="6.95" customHeight="1">
      <c r="B3" s="25"/>
      <c r="C3" s="26"/>
      <c r="D3" s="26"/>
      <c r="E3" s="26"/>
      <c r="F3" s="26"/>
      <c r="G3" s="26"/>
      <c r="H3" s="26"/>
      <c r="I3" s="143"/>
      <c r="J3" s="26"/>
      <c r="K3" s="27"/>
      <c r="AT3" s="24" t="s">
        <v>86</v>
      </c>
    </row>
    <row r="4" spans="2:46" ht="36.95" customHeight="1">
      <c r="B4" s="28"/>
      <c r="C4" s="29"/>
      <c r="D4" s="30" t="s">
        <v>122</v>
      </c>
      <c r="E4" s="29"/>
      <c r="F4" s="29"/>
      <c r="G4" s="29"/>
      <c r="H4" s="29"/>
      <c r="I4" s="144"/>
      <c r="J4" s="29"/>
      <c r="K4" s="31"/>
      <c r="M4" s="32" t="s">
        <v>12</v>
      </c>
      <c r="AT4" s="24" t="s">
        <v>6</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Albertinum, odborný léčebný ústav Žamberk, Rekonstrukce a modernizace ČOV</v>
      </c>
      <c r="F7" s="40"/>
      <c r="G7" s="40"/>
      <c r="H7" s="40"/>
      <c r="I7" s="144"/>
      <c r="J7" s="29"/>
      <c r="K7" s="31"/>
    </row>
    <row r="8" spans="2:11" s="1" customFormat="1" ht="13.5">
      <c r="B8" s="47"/>
      <c r="C8" s="48"/>
      <c r="D8" s="40" t="s">
        <v>131</v>
      </c>
      <c r="E8" s="48"/>
      <c r="F8" s="48"/>
      <c r="G8" s="48"/>
      <c r="H8" s="48"/>
      <c r="I8" s="146"/>
      <c r="J8" s="48"/>
      <c r="K8" s="52"/>
    </row>
    <row r="9" spans="2:11" s="1" customFormat="1" ht="36.95" customHeight="1">
      <c r="B9" s="47"/>
      <c r="C9" s="48"/>
      <c r="D9" s="48"/>
      <c r="E9" s="147" t="s">
        <v>3346</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21</v>
      </c>
      <c r="K11" s="52"/>
    </row>
    <row r="12" spans="2:11" s="1" customFormat="1" ht="14.4" customHeight="1">
      <c r="B12" s="47"/>
      <c r="C12" s="48"/>
      <c r="D12" s="40" t="s">
        <v>24</v>
      </c>
      <c r="E12" s="48"/>
      <c r="F12" s="35" t="s">
        <v>25</v>
      </c>
      <c r="G12" s="48"/>
      <c r="H12" s="48"/>
      <c r="I12" s="148" t="s">
        <v>26</v>
      </c>
      <c r="J12" s="149" t="str">
        <f>'Rekapitulace stavby'!AN8</f>
        <v>17. 5. 2017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21</v>
      </c>
      <c r="K14" s="52"/>
    </row>
    <row r="15" spans="2:11" s="1" customFormat="1" ht="18" customHeight="1">
      <c r="B15" s="47"/>
      <c r="C15" s="48"/>
      <c r="D15" s="48"/>
      <c r="E15" s="35" t="s">
        <v>34</v>
      </c>
      <c r="F15" s="48"/>
      <c r="G15" s="48"/>
      <c r="H15" s="48"/>
      <c r="I15" s="148" t="s">
        <v>35</v>
      </c>
      <c r="J15" s="35" t="s">
        <v>21</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36</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35</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38</v>
      </c>
      <c r="E20" s="48"/>
      <c r="F20" s="48"/>
      <c r="G20" s="48"/>
      <c r="H20" s="48"/>
      <c r="I20" s="148" t="s">
        <v>33</v>
      </c>
      <c r="J20" s="35" t="s">
        <v>21</v>
      </c>
      <c r="K20" s="52"/>
    </row>
    <row r="21" spans="2:11" s="1" customFormat="1" ht="18" customHeight="1">
      <c r="B21" s="47"/>
      <c r="C21" s="48"/>
      <c r="D21" s="48"/>
      <c r="E21" s="35" t="s">
        <v>39</v>
      </c>
      <c r="F21" s="48"/>
      <c r="G21" s="48"/>
      <c r="H21" s="48"/>
      <c r="I21" s="148" t="s">
        <v>35</v>
      </c>
      <c r="J21" s="35"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41</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5"/>
      <c r="J26" s="107"/>
      <c r="K26" s="156"/>
    </row>
    <row r="27" spans="2:11" s="1" customFormat="1" ht="25.4" customHeight="1">
      <c r="B27" s="47"/>
      <c r="C27" s="48"/>
      <c r="D27" s="157" t="s">
        <v>42</v>
      </c>
      <c r="E27" s="48"/>
      <c r="F27" s="48"/>
      <c r="G27" s="48"/>
      <c r="H27" s="48"/>
      <c r="I27" s="146"/>
      <c r="J27" s="158">
        <f>ROUND(J78,2)</f>
        <v>0</v>
      </c>
      <c r="K27" s="52"/>
    </row>
    <row r="28" spans="2:11" s="1" customFormat="1" ht="6.95" customHeight="1">
      <c r="B28" s="47"/>
      <c r="C28" s="48"/>
      <c r="D28" s="107"/>
      <c r="E28" s="107"/>
      <c r="F28" s="107"/>
      <c r="G28" s="107"/>
      <c r="H28" s="107"/>
      <c r="I28" s="155"/>
      <c r="J28" s="107"/>
      <c r="K28" s="156"/>
    </row>
    <row r="29" spans="2:11" s="1" customFormat="1" ht="14.4" customHeight="1">
      <c r="B29" s="47"/>
      <c r="C29" s="48"/>
      <c r="D29" s="48"/>
      <c r="E29" s="48"/>
      <c r="F29" s="53" t="s">
        <v>44</v>
      </c>
      <c r="G29" s="48"/>
      <c r="H29" s="48"/>
      <c r="I29" s="159" t="s">
        <v>43</v>
      </c>
      <c r="J29" s="53" t="s">
        <v>45</v>
      </c>
      <c r="K29" s="52"/>
    </row>
    <row r="30" spans="2:11" s="1" customFormat="1" ht="14.4" customHeight="1">
      <c r="B30" s="47"/>
      <c r="C30" s="48"/>
      <c r="D30" s="56" t="s">
        <v>46</v>
      </c>
      <c r="E30" s="56" t="s">
        <v>47</v>
      </c>
      <c r="F30" s="160">
        <f>ROUND(SUM(BE78:BE91),2)</f>
        <v>0</v>
      </c>
      <c r="G30" s="48"/>
      <c r="H30" s="48"/>
      <c r="I30" s="161">
        <v>0.21</v>
      </c>
      <c r="J30" s="160">
        <f>ROUND(ROUND((SUM(BE78:BE91)),2)*I30,2)</f>
        <v>0</v>
      </c>
      <c r="K30" s="52"/>
    </row>
    <row r="31" spans="2:11" s="1" customFormat="1" ht="14.4" customHeight="1">
      <c r="B31" s="47"/>
      <c r="C31" s="48"/>
      <c r="D31" s="48"/>
      <c r="E31" s="56" t="s">
        <v>48</v>
      </c>
      <c r="F31" s="160">
        <f>ROUND(SUM(BF78:BF91),2)</f>
        <v>0</v>
      </c>
      <c r="G31" s="48"/>
      <c r="H31" s="48"/>
      <c r="I31" s="161">
        <v>0.15</v>
      </c>
      <c r="J31" s="160">
        <f>ROUND(ROUND((SUM(BF78:BF91)),2)*I31,2)</f>
        <v>0</v>
      </c>
      <c r="K31" s="52"/>
    </row>
    <row r="32" spans="2:11" s="1" customFormat="1" ht="14.4" customHeight="1" hidden="1">
      <c r="B32" s="47"/>
      <c r="C32" s="48"/>
      <c r="D32" s="48"/>
      <c r="E32" s="56" t="s">
        <v>49</v>
      </c>
      <c r="F32" s="160">
        <f>ROUND(SUM(BG78:BG91),2)</f>
        <v>0</v>
      </c>
      <c r="G32" s="48"/>
      <c r="H32" s="48"/>
      <c r="I32" s="161">
        <v>0.21</v>
      </c>
      <c r="J32" s="160">
        <v>0</v>
      </c>
      <c r="K32" s="52"/>
    </row>
    <row r="33" spans="2:11" s="1" customFormat="1" ht="14.4" customHeight="1" hidden="1">
      <c r="B33" s="47"/>
      <c r="C33" s="48"/>
      <c r="D33" s="48"/>
      <c r="E33" s="56" t="s">
        <v>50</v>
      </c>
      <c r="F33" s="160">
        <f>ROUND(SUM(BH78:BH91),2)</f>
        <v>0</v>
      </c>
      <c r="G33" s="48"/>
      <c r="H33" s="48"/>
      <c r="I33" s="161">
        <v>0.15</v>
      </c>
      <c r="J33" s="160">
        <v>0</v>
      </c>
      <c r="K33" s="52"/>
    </row>
    <row r="34" spans="2:11" s="1" customFormat="1" ht="14.4" customHeight="1" hidden="1">
      <c r="B34" s="47"/>
      <c r="C34" s="48"/>
      <c r="D34" s="48"/>
      <c r="E34" s="56" t="s">
        <v>51</v>
      </c>
      <c r="F34" s="160">
        <f>ROUND(SUM(BI78:BI91),2)</f>
        <v>0</v>
      </c>
      <c r="G34" s="48"/>
      <c r="H34" s="48"/>
      <c r="I34" s="161">
        <v>0</v>
      </c>
      <c r="J34" s="160">
        <v>0</v>
      </c>
      <c r="K34" s="52"/>
    </row>
    <row r="35" spans="2:11" s="1" customFormat="1" ht="6.95" customHeight="1">
      <c r="B35" s="47"/>
      <c r="C35" s="48"/>
      <c r="D35" s="48"/>
      <c r="E35" s="48"/>
      <c r="F35" s="48"/>
      <c r="G35" s="48"/>
      <c r="H35" s="48"/>
      <c r="I35" s="146"/>
      <c r="J35" s="48"/>
      <c r="K35" s="52"/>
    </row>
    <row r="36" spans="2:11" s="1" customFormat="1" ht="25.4" customHeight="1">
      <c r="B36" s="47"/>
      <c r="C36" s="162"/>
      <c r="D36" s="163" t="s">
        <v>52</v>
      </c>
      <c r="E36" s="99"/>
      <c r="F36" s="99"/>
      <c r="G36" s="164" t="s">
        <v>53</v>
      </c>
      <c r="H36" s="165" t="s">
        <v>54</v>
      </c>
      <c r="I36" s="166"/>
      <c r="J36" s="167">
        <f>SUM(J27:J34)</f>
        <v>0</v>
      </c>
      <c r="K36" s="168"/>
    </row>
    <row r="37" spans="2:11" s="1" customFormat="1" ht="14.4" customHeight="1">
      <c r="B37" s="68"/>
      <c r="C37" s="69"/>
      <c r="D37" s="69"/>
      <c r="E37" s="69"/>
      <c r="F37" s="69"/>
      <c r="G37" s="69"/>
      <c r="H37" s="69"/>
      <c r="I37" s="169"/>
      <c r="J37" s="69"/>
      <c r="K37" s="70"/>
    </row>
    <row r="41" spans="2:11" s="1" customFormat="1" ht="6.95" customHeight="1">
      <c r="B41" s="170"/>
      <c r="C41" s="171"/>
      <c r="D41" s="171"/>
      <c r="E41" s="171"/>
      <c r="F41" s="171"/>
      <c r="G41" s="171"/>
      <c r="H41" s="171"/>
      <c r="I41" s="172"/>
      <c r="J41" s="171"/>
      <c r="K41" s="173"/>
    </row>
    <row r="42" spans="2:11" s="1" customFormat="1" ht="36.95" customHeight="1">
      <c r="B42" s="47"/>
      <c r="C42" s="30" t="s">
        <v>199</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Albertinum, odborný léčebný ústav Žamberk, Rekonstrukce a modernizace ČOV</v>
      </c>
      <c r="F45" s="40"/>
      <c r="G45" s="40"/>
      <c r="H45" s="40"/>
      <c r="I45" s="146"/>
      <c r="J45" s="48"/>
      <c r="K45" s="52"/>
    </row>
    <row r="46" spans="2:11" s="1" customFormat="1" ht="14.4" customHeight="1">
      <c r="B46" s="47"/>
      <c r="C46" s="40" t="s">
        <v>131</v>
      </c>
      <c r="D46" s="48"/>
      <c r="E46" s="48"/>
      <c r="F46" s="48"/>
      <c r="G46" s="48"/>
      <c r="H46" s="48"/>
      <c r="I46" s="146"/>
      <c r="J46" s="48"/>
      <c r="K46" s="52"/>
    </row>
    <row r="47" spans="2:11" s="1" customFormat="1" ht="17.25" customHeight="1">
      <c r="B47" s="47"/>
      <c r="C47" s="48"/>
      <c r="D47" s="48"/>
      <c r="E47" s="147" t="str">
        <f>E9</f>
        <v>PS-03 - PS 03 - Hromosvody</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k.ú. Žamberk</v>
      </c>
      <c r="G49" s="48"/>
      <c r="H49" s="48"/>
      <c r="I49" s="148" t="s">
        <v>26</v>
      </c>
      <c r="J49" s="149" t="str">
        <f>IF(J12="","",J12)</f>
        <v>17. 5. 2017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Pardubický kraj, Komenského nám.125, Pardubice</v>
      </c>
      <c r="G51" s="48"/>
      <c r="H51" s="48"/>
      <c r="I51" s="148" t="s">
        <v>38</v>
      </c>
      <c r="J51" s="45" t="str">
        <f>E21</f>
        <v>IKKO Hradec Králové, s.r.o., Bří. Štefanů 238, HK</v>
      </c>
      <c r="K51" s="52"/>
    </row>
    <row r="52" spans="2:11" s="1" customFormat="1" ht="14.4" customHeight="1">
      <c r="B52" s="47"/>
      <c r="C52" s="40" t="s">
        <v>36</v>
      </c>
      <c r="D52" s="48"/>
      <c r="E52" s="48"/>
      <c r="F52" s="35" t="str">
        <f>IF(E18="","",E18)</f>
        <v/>
      </c>
      <c r="G52" s="48"/>
      <c r="H52" s="48"/>
      <c r="I52" s="146"/>
      <c r="J52" s="174"/>
      <c r="K52" s="52"/>
    </row>
    <row r="53" spans="2:11" s="1" customFormat="1" ht="10.3" customHeight="1">
      <c r="B53" s="47"/>
      <c r="C53" s="48"/>
      <c r="D53" s="48"/>
      <c r="E53" s="48"/>
      <c r="F53" s="48"/>
      <c r="G53" s="48"/>
      <c r="H53" s="48"/>
      <c r="I53" s="146"/>
      <c r="J53" s="48"/>
      <c r="K53" s="52"/>
    </row>
    <row r="54" spans="2:11" s="1" customFormat="1" ht="29.25" customHeight="1">
      <c r="B54" s="47"/>
      <c r="C54" s="175" t="s">
        <v>224</v>
      </c>
      <c r="D54" s="162"/>
      <c r="E54" s="162"/>
      <c r="F54" s="162"/>
      <c r="G54" s="162"/>
      <c r="H54" s="162"/>
      <c r="I54" s="176"/>
      <c r="J54" s="177" t="s">
        <v>225</v>
      </c>
      <c r="K54" s="178"/>
    </row>
    <row r="55" spans="2:11" s="1" customFormat="1" ht="10.3" customHeight="1">
      <c r="B55" s="47"/>
      <c r="C55" s="48"/>
      <c r="D55" s="48"/>
      <c r="E55" s="48"/>
      <c r="F55" s="48"/>
      <c r="G55" s="48"/>
      <c r="H55" s="48"/>
      <c r="I55" s="146"/>
      <c r="J55" s="48"/>
      <c r="K55" s="52"/>
    </row>
    <row r="56" spans="2:47" s="1" customFormat="1" ht="29.25" customHeight="1">
      <c r="B56" s="47"/>
      <c r="C56" s="179" t="s">
        <v>228</v>
      </c>
      <c r="D56" s="48"/>
      <c r="E56" s="48"/>
      <c r="F56" s="48"/>
      <c r="G56" s="48"/>
      <c r="H56" s="48"/>
      <c r="I56" s="146"/>
      <c r="J56" s="158">
        <f>J78</f>
        <v>0</v>
      </c>
      <c r="K56" s="52"/>
      <c r="AU56" s="24" t="s">
        <v>229</v>
      </c>
    </row>
    <row r="57" spans="2:11" s="7" customFormat="1" ht="24.95" customHeight="1">
      <c r="B57" s="180"/>
      <c r="C57" s="181"/>
      <c r="D57" s="182" t="s">
        <v>3112</v>
      </c>
      <c r="E57" s="183"/>
      <c r="F57" s="183"/>
      <c r="G57" s="183"/>
      <c r="H57" s="183"/>
      <c r="I57" s="184"/>
      <c r="J57" s="185">
        <f>J79</f>
        <v>0</v>
      </c>
      <c r="K57" s="186"/>
    </row>
    <row r="58" spans="2:11" s="8" customFormat="1" ht="19.9" customHeight="1">
      <c r="B58" s="187"/>
      <c r="C58" s="188"/>
      <c r="D58" s="189" t="s">
        <v>3347</v>
      </c>
      <c r="E58" s="190"/>
      <c r="F58" s="190"/>
      <c r="G58" s="190"/>
      <c r="H58" s="190"/>
      <c r="I58" s="191"/>
      <c r="J58" s="192">
        <f>J80</f>
        <v>0</v>
      </c>
      <c r="K58" s="193"/>
    </row>
    <row r="59" spans="2:11" s="1" customFormat="1" ht="21.8" customHeight="1">
      <c r="B59" s="47"/>
      <c r="C59" s="48"/>
      <c r="D59" s="48"/>
      <c r="E59" s="48"/>
      <c r="F59" s="48"/>
      <c r="G59" s="48"/>
      <c r="H59" s="48"/>
      <c r="I59" s="146"/>
      <c r="J59" s="48"/>
      <c r="K59" s="52"/>
    </row>
    <row r="60" spans="2:11" s="1" customFormat="1" ht="6.95" customHeight="1">
      <c r="B60" s="68"/>
      <c r="C60" s="69"/>
      <c r="D60" s="69"/>
      <c r="E60" s="69"/>
      <c r="F60" s="69"/>
      <c r="G60" s="69"/>
      <c r="H60" s="69"/>
      <c r="I60" s="169"/>
      <c r="J60" s="69"/>
      <c r="K60" s="70"/>
    </row>
    <row r="64" spans="2:12" s="1" customFormat="1" ht="6.95" customHeight="1">
      <c r="B64" s="71"/>
      <c r="C64" s="72"/>
      <c r="D64" s="72"/>
      <c r="E64" s="72"/>
      <c r="F64" s="72"/>
      <c r="G64" s="72"/>
      <c r="H64" s="72"/>
      <c r="I64" s="172"/>
      <c r="J64" s="72"/>
      <c r="K64" s="72"/>
      <c r="L64" s="73"/>
    </row>
    <row r="65" spans="2:12" s="1" customFormat="1" ht="36.95" customHeight="1">
      <c r="B65" s="47"/>
      <c r="C65" s="74" t="s">
        <v>257</v>
      </c>
      <c r="D65" s="75"/>
      <c r="E65" s="75"/>
      <c r="F65" s="75"/>
      <c r="G65" s="75"/>
      <c r="H65" s="75"/>
      <c r="I65" s="194"/>
      <c r="J65" s="75"/>
      <c r="K65" s="75"/>
      <c r="L65" s="73"/>
    </row>
    <row r="66" spans="2:12" s="1" customFormat="1" ht="6.95" customHeight="1">
      <c r="B66" s="47"/>
      <c r="C66" s="75"/>
      <c r="D66" s="75"/>
      <c r="E66" s="75"/>
      <c r="F66" s="75"/>
      <c r="G66" s="75"/>
      <c r="H66" s="75"/>
      <c r="I66" s="194"/>
      <c r="J66" s="75"/>
      <c r="K66" s="75"/>
      <c r="L66" s="73"/>
    </row>
    <row r="67" spans="2:12" s="1" customFormat="1" ht="14.4" customHeight="1">
      <c r="B67" s="47"/>
      <c r="C67" s="77" t="s">
        <v>18</v>
      </c>
      <c r="D67" s="75"/>
      <c r="E67" s="75"/>
      <c r="F67" s="75"/>
      <c r="G67" s="75"/>
      <c r="H67" s="75"/>
      <c r="I67" s="194"/>
      <c r="J67" s="75"/>
      <c r="K67" s="75"/>
      <c r="L67" s="73"/>
    </row>
    <row r="68" spans="2:12" s="1" customFormat="1" ht="16.5" customHeight="1">
      <c r="B68" s="47"/>
      <c r="C68" s="75"/>
      <c r="D68" s="75"/>
      <c r="E68" s="195" t="str">
        <f>E7</f>
        <v>Albertinum, odborný léčebný ústav Žamberk, Rekonstrukce a modernizace ČOV</v>
      </c>
      <c r="F68" s="77"/>
      <c r="G68" s="77"/>
      <c r="H68" s="77"/>
      <c r="I68" s="194"/>
      <c r="J68" s="75"/>
      <c r="K68" s="75"/>
      <c r="L68" s="73"/>
    </row>
    <row r="69" spans="2:12" s="1" customFormat="1" ht="14.4" customHeight="1">
      <c r="B69" s="47"/>
      <c r="C69" s="77" t="s">
        <v>131</v>
      </c>
      <c r="D69" s="75"/>
      <c r="E69" s="75"/>
      <c r="F69" s="75"/>
      <c r="G69" s="75"/>
      <c r="H69" s="75"/>
      <c r="I69" s="194"/>
      <c r="J69" s="75"/>
      <c r="K69" s="75"/>
      <c r="L69" s="73"/>
    </row>
    <row r="70" spans="2:12" s="1" customFormat="1" ht="17.25" customHeight="1">
      <c r="B70" s="47"/>
      <c r="C70" s="75"/>
      <c r="D70" s="75"/>
      <c r="E70" s="83" t="str">
        <f>E9</f>
        <v>PS-03 - PS 03 - Hromosvody</v>
      </c>
      <c r="F70" s="75"/>
      <c r="G70" s="75"/>
      <c r="H70" s="75"/>
      <c r="I70" s="194"/>
      <c r="J70" s="75"/>
      <c r="K70" s="75"/>
      <c r="L70" s="73"/>
    </row>
    <row r="71" spans="2:12" s="1" customFormat="1" ht="6.95" customHeight="1">
      <c r="B71" s="47"/>
      <c r="C71" s="75"/>
      <c r="D71" s="75"/>
      <c r="E71" s="75"/>
      <c r="F71" s="75"/>
      <c r="G71" s="75"/>
      <c r="H71" s="75"/>
      <c r="I71" s="194"/>
      <c r="J71" s="75"/>
      <c r="K71" s="75"/>
      <c r="L71" s="73"/>
    </row>
    <row r="72" spans="2:12" s="1" customFormat="1" ht="18" customHeight="1">
      <c r="B72" s="47"/>
      <c r="C72" s="77" t="s">
        <v>24</v>
      </c>
      <c r="D72" s="75"/>
      <c r="E72" s="75"/>
      <c r="F72" s="196" t="str">
        <f>F12</f>
        <v>k.ú. Žamberk</v>
      </c>
      <c r="G72" s="75"/>
      <c r="H72" s="75"/>
      <c r="I72" s="197" t="s">
        <v>26</v>
      </c>
      <c r="J72" s="86" t="str">
        <f>IF(J12="","",J12)</f>
        <v>17. 5. 2017</v>
      </c>
      <c r="K72" s="75"/>
      <c r="L72" s="73"/>
    </row>
    <row r="73" spans="2:12" s="1" customFormat="1" ht="6.95" customHeight="1">
      <c r="B73" s="47"/>
      <c r="C73" s="75"/>
      <c r="D73" s="75"/>
      <c r="E73" s="75"/>
      <c r="F73" s="75"/>
      <c r="G73" s="75"/>
      <c r="H73" s="75"/>
      <c r="I73" s="194"/>
      <c r="J73" s="75"/>
      <c r="K73" s="75"/>
      <c r="L73" s="73"/>
    </row>
    <row r="74" spans="2:12" s="1" customFormat="1" ht="13.5">
      <c r="B74" s="47"/>
      <c r="C74" s="77" t="s">
        <v>32</v>
      </c>
      <c r="D74" s="75"/>
      <c r="E74" s="75"/>
      <c r="F74" s="196" t="str">
        <f>E15</f>
        <v>Pardubický kraj, Komenského nám.125, Pardubice</v>
      </c>
      <c r="G74" s="75"/>
      <c r="H74" s="75"/>
      <c r="I74" s="197" t="s">
        <v>38</v>
      </c>
      <c r="J74" s="196" t="str">
        <f>E21</f>
        <v>IKKO Hradec Králové, s.r.o., Bří. Štefanů 238, HK</v>
      </c>
      <c r="K74" s="75"/>
      <c r="L74" s="73"/>
    </row>
    <row r="75" spans="2:12" s="1" customFormat="1" ht="14.4" customHeight="1">
      <c r="B75" s="47"/>
      <c r="C75" s="77" t="s">
        <v>36</v>
      </c>
      <c r="D75" s="75"/>
      <c r="E75" s="75"/>
      <c r="F75" s="196" t="str">
        <f>IF(E18="","",E18)</f>
        <v/>
      </c>
      <c r="G75" s="75"/>
      <c r="H75" s="75"/>
      <c r="I75" s="194"/>
      <c r="J75" s="75"/>
      <c r="K75" s="75"/>
      <c r="L75" s="73"/>
    </row>
    <row r="76" spans="2:12" s="1" customFormat="1" ht="10.3" customHeight="1">
      <c r="B76" s="47"/>
      <c r="C76" s="75"/>
      <c r="D76" s="75"/>
      <c r="E76" s="75"/>
      <c r="F76" s="75"/>
      <c r="G76" s="75"/>
      <c r="H76" s="75"/>
      <c r="I76" s="194"/>
      <c r="J76" s="75"/>
      <c r="K76" s="75"/>
      <c r="L76" s="73"/>
    </row>
    <row r="77" spans="2:20" s="9" customFormat="1" ht="29.25" customHeight="1">
      <c r="B77" s="198"/>
      <c r="C77" s="199" t="s">
        <v>258</v>
      </c>
      <c r="D77" s="200" t="s">
        <v>61</v>
      </c>
      <c r="E77" s="200" t="s">
        <v>57</v>
      </c>
      <c r="F77" s="200" t="s">
        <v>259</v>
      </c>
      <c r="G77" s="200" t="s">
        <v>260</v>
      </c>
      <c r="H77" s="200" t="s">
        <v>261</v>
      </c>
      <c r="I77" s="201" t="s">
        <v>262</v>
      </c>
      <c r="J77" s="200" t="s">
        <v>225</v>
      </c>
      <c r="K77" s="202" t="s">
        <v>263</v>
      </c>
      <c r="L77" s="203"/>
      <c r="M77" s="103" t="s">
        <v>264</v>
      </c>
      <c r="N77" s="104" t="s">
        <v>46</v>
      </c>
      <c r="O77" s="104" t="s">
        <v>265</v>
      </c>
      <c r="P77" s="104" t="s">
        <v>266</v>
      </c>
      <c r="Q77" s="104" t="s">
        <v>267</v>
      </c>
      <c r="R77" s="104" t="s">
        <v>268</v>
      </c>
      <c r="S77" s="104" t="s">
        <v>269</v>
      </c>
      <c r="T77" s="105" t="s">
        <v>270</v>
      </c>
    </row>
    <row r="78" spans="2:63" s="1" customFormat="1" ht="29.25" customHeight="1">
      <c r="B78" s="47"/>
      <c r="C78" s="109" t="s">
        <v>228</v>
      </c>
      <c r="D78" s="75"/>
      <c r="E78" s="75"/>
      <c r="F78" s="75"/>
      <c r="G78" s="75"/>
      <c r="H78" s="75"/>
      <c r="I78" s="194"/>
      <c r="J78" s="204">
        <f>BK78</f>
        <v>0</v>
      </c>
      <c r="K78" s="75"/>
      <c r="L78" s="73"/>
      <c r="M78" s="106"/>
      <c r="N78" s="107"/>
      <c r="O78" s="107"/>
      <c r="P78" s="205">
        <f>P79</f>
        <v>0</v>
      </c>
      <c r="Q78" s="107"/>
      <c r="R78" s="205">
        <f>R79</f>
        <v>0</v>
      </c>
      <c r="S78" s="107"/>
      <c r="T78" s="206">
        <f>T79</f>
        <v>0</v>
      </c>
      <c r="AT78" s="24" t="s">
        <v>75</v>
      </c>
      <c r="AU78" s="24" t="s">
        <v>229</v>
      </c>
      <c r="BK78" s="207">
        <f>BK79</f>
        <v>0</v>
      </c>
    </row>
    <row r="79" spans="2:63" s="10" customFormat="1" ht="37.4" customHeight="1">
      <c r="B79" s="208"/>
      <c r="C79" s="209"/>
      <c r="D79" s="210" t="s">
        <v>75</v>
      </c>
      <c r="E79" s="211" t="s">
        <v>347</v>
      </c>
      <c r="F79" s="211" t="s">
        <v>3114</v>
      </c>
      <c r="G79" s="209"/>
      <c r="H79" s="209"/>
      <c r="I79" s="212"/>
      <c r="J79" s="213">
        <f>BK79</f>
        <v>0</v>
      </c>
      <c r="K79" s="209"/>
      <c r="L79" s="214"/>
      <c r="M79" s="215"/>
      <c r="N79" s="216"/>
      <c r="O79" s="216"/>
      <c r="P79" s="217">
        <f>P80</f>
        <v>0</v>
      </c>
      <c r="Q79" s="216"/>
      <c r="R79" s="217">
        <f>R80</f>
        <v>0</v>
      </c>
      <c r="S79" s="216"/>
      <c r="T79" s="218">
        <f>T80</f>
        <v>0</v>
      </c>
      <c r="AR79" s="219" t="s">
        <v>288</v>
      </c>
      <c r="AT79" s="220" t="s">
        <v>75</v>
      </c>
      <c r="AU79" s="220" t="s">
        <v>76</v>
      </c>
      <c r="AY79" s="219" t="s">
        <v>273</v>
      </c>
      <c r="BK79" s="221">
        <f>BK80</f>
        <v>0</v>
      </c>
    </row>
    <row r="80" spans="2:63" s="10" customFormat="1" ht="19.9" customHeight="1">
      <c r="B80" s="208"/>
      <c r="C80" s="209"/>
      <c r="D80" s="210" t="s">
        <v>75</v>
      </c>
      <c r="E80" s="222" t="s">
        <v>3348</v>
      </c>
      <c r="F80" s="222" t="s">
        <v>3349</v>
      </c>
      <c r="G80" s="209"/>
      <c r="H80" s="209"/>
      <c r="I80" s="212"/>
      <c r="J80" s="223">
        <f>BK80</f>
        <v>0</v>
      </c>
      <c r="K80" s="209"/>
      <c r="L80" s="214"/>
      <c r="M80" s="215"/>
      <c r="N80" s="216"/>
      <c r="O80" s="216"/>
      <c r="P80" s="217">
        <f>SUM(P81:P91)</f>
        <v>0</v>
      </c>
      <c r="Q80" s="216"/>
      <c r="R80" s="217">
        <f>SUM(R81:R91)</f>
        <v>0</v>
      </c>
      <c r="S80" s="216"/>
      <c r="T80" s="218">
        <f>SUM(T81:T91)</f>
        <v>0</v>
      </c>
      <c r="AR80" s="219" t="s">
        <v>288</v>
      </c>
      <c r="AT80" s="220" t="s">
        <v>75</v>
      </c>
      <c r="AU80" s="220" t="s">
        <v>84</v>
      </c>
      <c r="AY80" s="219" t="s">
        <v>273</v>
      </c>
      <c r="BK80" s="221">
        <f>SUM(BK81:BK91)</f>
        <v>0</v>
      </c>
    </row>
    <row r="81" spans="2:65" s="1" customFormat="1" ht="25.5" customHeight="1">
      <c r="B81" s="47"/>
      <c r="C81" s="224" t="s">
        <v>84</v>
      </c>
      <c r="D81" s="224" t="s">
        <v>275</v>
      </c>
      <c r="E81" s="225" t="s">
        <v>3350</v>
      </c>
      <c r="F81" s="226" t="s">
        <v>3351</v>
      </c>
      <c r="G81" s="227" t="s">
        <v>1355</v>
      </c>
      <c r="H81" s="228">
        <v>1</v>
      </c>
      <c r="I81" s="229"/>
      <c r="J81" s="230">
        <f>ROUND(I81*H81,2)</f>
        <v>0</v>
      </c>
      <c r="K81" s="226" t="s">
        <v>21</v>
      </c>
      <c r="L81" s="73"/>
      <c r="M81" s="231" t="s">
        <v>21</v>
      </c>
      <c r="N81" s="232" t="s">
        <v>47</v>
      </c>
      <c r="O81" s="48"/>
      <c r="P81" s="233">
        <f>O81*H81</f>
        <v>0</v>
      </c>
      <c r="Q81" s="233">
        <v>0</v>
      </c>
      <c r="R81" s="233">
        <f>Q81*H81</f>
        <v>0</v>
      </c>
      <c r="S81" s="233">
        <v>0</v>
      </c>
      <c r="T81" s="234">
        <f>S81*H81</f>
        <v>0</v>
      </c>
      <c r="AR81" s="24" t="s">
        <v>611</v>
      </c>
      <c r="AT81" s="24" t="s">
        <v>275</v>
      </c>
      <c r="AU81" s="24" t="s">
        <v>86</v>
      </c>
      <c r="AY81" s="24" t="s">
        <v>273</v>
      </c>
      <c r="BE81" s="235">
        <f>IF(N81="základní",J81,0)</f>
        <v>0</v>
      </c>
      <c r="BF81" s="235">
        <f>IF(N81="snížená",J81,0)</f>
        <v>0</v>
      </c>
      <c r="BG81" s="235">
        <f>IF(N81="zákl. přenesená",J81,0)</f>
        <v>0</v>
      </c>
      <c r="BH81" s="235">
        <f>IF(N81="sníž. přenesená",J81,0)</f>
        <v>0</v>
      </c>
      <c r="BI81" s="235">
        <f>IF(N81="nulová",J81,0)</f>
        <v>0</v>
      </c>
      <c r="BJ81" s="24" t="s">
        <v>84</v>
      </c>
      <c r="BK81" s="235">
        <f>ROUND(I81*H81,2)</f>
        <v>0</v>
      </c>
      <c r="BL81" s="24" t="s">
        <v>611</v>
      </c>
      <c r="BM81" s="24" t="s">
        <v>3352</v>
      </c>
    </row>
    <row r="82" spans="2:65" s="1" customFormat="1" ht="16.5" customHeight="1">
      <c r="B82" s="47"/>
      <c r="C82" s="261" t="s">
        <v>86</v>
      </c>
      <c r="D82" s="261" t="s">
        <v>347</v>
      </c>
      <c r="E82" s="262" t="s">
        <v>3353</v>
      </c>
      <c r="F82" s="263" t="s">
        <v>3354</v>
      </c>
      <c r="G82" s="264" t="s">
        <v>1355</v>
      </c>
      <c r="H82" s="265">
        <v>12</v>
      </c>
      <c r="I82" s="266"/>
      <c r="J82" s="267">
        <f>ROUND(I82*H82,2)</f>
        <v>0</v>
      </c>
      <c r="K82" s="263" t="s">
        <v>21</v>
      </c>
      <c r="L82" s="268"/>
      <c r="M82" s="269" t="s">
        <v>21</v>
      </c>
      <c r="N82" s="270" t="s">
        <v>47</v>
      </c>
      <c r="O82" s="48"/>
      <c r="P82" s="233">
        <f>O82*H82</f>
        <v>0</v>
      </c>
      <c r="Q82" s="233">
        <v>0</v>
      </c>
      <c r="R82" s="233">
        <f>Q82*H82</f>
        <v>0</v>
      </c>
      <c r="S82" s="233">
        <v>0</v>
      </c>
      <c r="T82" s="234">
        <f>S82*H82</f>
        <v>0</v>
      </c>
      <c r="AR82" s="24" t="s">
        <v>1649</v>
      </c>
      <c r="AT82" s="24" t="s">
        <v>347</v>
      </c>
      <c r="AU82" s="24" t="s">
        <v>86</v>
      </c>
      <c r="AY82" s="24" t="s">
        <v>273</v>
      </c>
      <c r="BE82" s="235">
        <f>IF(N82="základní",J82,0)</f>
        <v>0</v>
      </c>
      <c r="BF82" s="235">
        <f>IF(N82="snížená",J82,0)</f>
        <v>0</v>
      </c>
      <c r="BG82" s="235">
        <f>IF(N82="zákl. přenesená",J82,0)</f>
        <v>0</v>
      </c>
      <c r="BH82" s="235">
        <f>IF(N82="sníž. přenesená",J82,0)</f>
        <v>0</v>
      </c>
      <c r="BI82" s="235">
        <f>IF(N82="nulová",J82,0)</f>
        <v>0</v>
      </c>
      <c r="BJ82" s="24" t="s">
        <v>84</v>
      </c>
      <c r="BK82" s="235">
        <f>ROUND(I82*H82,2)</f>
        <v>0</v>
      </c>
      <c r="BL82" s="24" t="s">
        <v>611</v>
      </c>
      <c r="BM82" s="24" t="s">
        <v>3355</v>
      </c>
    </row>
    <row r="83" spans="2:65" s="1" customFormat="1" ht="16.5" customHeight="1">
      <c r="B83" s="47"/>
      <c r="C83" s="224" t="s">
        <v>288</v>
      </c>
      <c r="D83" s="224" t="s">
        <v>275</v>
      </c>
      <c r="E83" s="225" t="s">
        <v>3356</v>
      </c>
      <c r="F83" s="226" t="s">
        <v>3357</v>
      </c>
      <c r="G83" s="227" t="s">
        <v>1355</v>
      </c>
      <c r="H83" s="228">
        <v>2</v>
      </c>
      <c r="I83" s="229"/>
      <c r="J83" s="230">
        <f>ROUND(I83*H83,2)</f>
        <v>0</v>
      </c>
      <c r="K83" s="226" t="s">
        <v>21</v>
      </c>
      <c r="L83" s="73"/>
      <c r="M83" s="231" t="s">
        <v>21</v>
      </c>
      <c r="N83" s="232" t="s">
        <v>47</v>
      </c>
      <c r="O83" s="48"/>
      <c r="P83" s="233">
        <f>O83*H83</f>
        <v>0</v>
      </c>
      <c r="Q83" s="233">
        <v>0</v>
      </c>
      <c r="R83" s="233">
        <f>Q83*H83</f>
        <v>0</v>
      </c>
      <c r="S83" s="233">
        <v>0</v>
      </c>
      <c r="T83" s="234">
        <f>S83*H83</f>
        <v>0</v>
      </c>
      <c r="AR83" s="24" t="s">
        <v>611</v>
      </c>
      <c r="AT83" s="24" t="s">
        <v>275</v>
      </c>
      <c r="AU83" s="24" t="s">
        <v>86</v>
      </c>
      <c r="AY83" s="24" t="s">
        <v>273</v>
      </c>
      <c r="BE83" s="235">
        <f>IF(N83="základní",J83,0)</f>
        <v>0</v>
      </c>
      <c r="BF83" s="235">
        <f>IF(N83="snížená",J83,0)</f>
        <v>0</v>
      </c>
      <c r="BG83" s="235">
        <f>IF(N83="zákl. přenesená",J83,0)</f>
        <v>0</v>
      </c>
      <c r="BH83" s="235">
        <f>IF(N83="sníž. přenesená",J83,0)</f>
        <v>0</v>
      </c>
      <c r="BI83" s="235">
        <f>IF(N83="nulová",J83,0)</f>
        <v>0</v>
      </c>
      <c r="BJ83" s="24" t="s">
        <v>84</v>
      </c>
      <c r="BK83" s="235">
        <f>ROUND(I83*H83,2)</f>
        <v>0</v>
      </c>
      <c r="BL83" s="24" t="s">
        <v>611</v>
      </c>
      <c r="BM83" s="24" t="s">
        <v>3358</v>
      </c>
    </row>
    <row r="84" spans="2:65" s="1" customFormat="1" ht="16.5" customHeight="1">
      <c r="B84" s="47"/>
      <c r="C84" s="261" t="s">
        <v>280</v>
      </c>
      <c r="D84" s="261" t="s">
        <v>347</v>
      </c>
      <c r="E84" s="262" t="s">
        <v>3359</v>
      </c>
      <c r="F84" s="263" t="s">
        <v>3360</v>
      </c>
      <c r="G84" s="264" t="s">
        <v>1355</v>
      </c>
      <c r="H84" s="265">
        <v>1</v>
      </c>
      <c r="I84" s="266"/>
      <c r="J84" s="267">
        <f>ROUND(I84*H84,2)</f>
        <v>0</v>
      </c>
      <c r="K84" s="263" t="s">
        <v>21</v>
      </c>
      <c r="L84" s="268"/>
      <c r="M84" s="269" t="s">
        <v>21</v>
      </c>
      <c r="N84" s="270" t="s">
        <v>47</v>
      </c>
      <c r="O84" s="48"/>
      <c r="P84" s="233">
        <f>O84*H84</f>
        <v>0</v>
      </c>
      <c r="Q84" s="233">
        <v>0</v>
      </c>
      <c r="R84" s="233">
        <f>Q84*H84</f>
        <v>0</v>
      </c>
      <c r="S84" s="233">
        <v>0</v>
      </c>
      <c r="T84" s="234">
        <f>S84*H84</f>
        <v>0</v>
      </c>
      <c r="AR84" s="24" t="s">
        <v>1649</v>
      </c>
      <c r="AT84" s="24" t="s">
        <v>347</v>
      </c>
      <c r="AU84" s="24" t="s">
        <v>86</v>
      </c>
      <c r="AY84" s="24" t="s">
        <v>273</v>
      </c>
      <c r="BE84" s="235">
        <f>IF(N84="základní",J84,0)</f>
        <v>0</v>
      </c>
      <c r="BF84" s="235">
        <f>IF(N84="snížená",J84,0)</f>
        <v>0</v>
      </c>
      <c r="BG84" s="235">
        <f>IF(N84="zákl. přenesená",J84,0)</f>
        <v>0</v>
      </c>
      <c r="BH84" s="235">
        <f>IF(N84="sníž. přenesená",J84,0)</f>
        <v>0</v>
      </c>
      <c r="BI84" s="235">
        <f>IF(N84="nulová",J84,0)</f>
        <v>0</v>
      </c>
      <c r="BJ84" s="24" t="s">
        <v>84</v>
      </c>
      <c r="BK84" s="235">
        <f>ROUND(I84*H84,2)</f>
        <v>0</v>
      </c>
      <c r="BL84" s="24" t="s">
        <v>611</v>
      </c>
      <c r="BM84" s="24" t="s">
        <v>3361</v>
      </c>
    </row>
    <row r="85" spans="2:65" s="1" customFormat="1" ht="16.5" customHeight="1">
      <c r="B85" s="47"/>
      <c r="C85" s="261" t="s">
        <v>298</v>
      </c>
      <c r="D85" s="261" t="s">
        <v>347</v>
      </c>
      <c r="E85" s="262" t="s">
        <v>3362</v>
      </c>
      <c r="F85" s="263" t="s">
        <v>3363</v>
      </c>
      <c r="G85" s="264" t="s">
        <v>1355</v>
      </c>
      <c r="H85" s="265">
        <v>3</v>
      </c>
      <c r="I85" s="266"/>
      <c r="J85" s="267">
        <f>ROUND(I85*H85,2)</f>
        <v>0</v>
      </c>
      <c r="K85" s="263" t="s">
        <v>21</v>
      </c>
      <c r="L85" s="268"/>
      <c r="M85" s="269" t="s">
        <v>21</v>
      </c>
      <c r="N85" s="270" t="s">
        <v>47</v>
      </c>
      <c r="O85" s="48"/>
      <c r="P85" s="233">
        <f>O85*H85</f>
        <v>0</v>
      </c>
      <c r="Q85" s="233">
        <v>0</v>
      </c>
      <c r="R85" s="233">
        <f>Q85*H85</f>
        <v>0</v>
      </c>
      <c r="S85" s="233">
        <v>0</v>
      </c>
      <c r="T85" s="234">
        <f>S85*H85</f>
        <v>0</v>
      </c>
      <c r="AR85" s="24" t="s">
        <v>1649</v>
      </c>
      <c r="AT85" s="24" t="s">
        <v>347</v>
      </c>
      <c r="AU85" s="24" t="s">
        <v>86</v>
      </c>
      <c r="AY85" s="24" t="s">
        <v>273</v>
      </c>
      <c r="BE85" s="235">
        <f>IF(N85="základní",J85,0)</f>
        <v>0</v>
      </c>
      <c r="BF85" s="235">
        <f>IF(N85="snížená",J85,0)</f>
        <v>0</v>
      </c>
      <c r="BG85" s="235">
        <f>IF(N85="zákl. přenesená",J85,0)</f>
        <v>0</v>
      </c>
      <c r="BH85" s="235">
        <f>IF(N85="sníž. přenesená",J85,0)</f>
        <v>0</v>
      </c>
      <c r="BI85" s="235">
        <f>IF(N85="nulová",J85,0)</f>
        <v>0</v>
      </c>
      <c r="BJ85" s="24" t="s">
        <v>84</v>
      </c>
      <c r="BK85" s="235">
        <f>ROUND(I85*H85,2)</f>
        <v>0</v>
      </c>
      <c r="BL85" s="24" t="s">
        <v>611</v>
      </c>
      <c r="BM85" s="24" t="s">
        <v>3364</v>
      </c>
    </row>
    <row r="86" spans="2:65" s="1" customFormat="1" ht="25.5" customHeight="1">
      <c r="B86" s="47"/>
      <c r="C86" s="224" t="s">
        <v>192</v>
      </c>
      <c r="D86" s="224" t="s">
        <v>275</v>
      </c>
      <c r="E86" s="225" t="s">
        <v>3365</v>
      </c>
      <c r="F86" s="226" t="s">
        <v>3366</v>
      </c>
      <c r="G86" s="227" t="s">
        <v>342</v>
      </c>
      <c r="H86" s="228">
        <v>30</v>
      </c>
      <c r="I86" s="229"/>
      <c r="J86" s="230">
        <f>ROUND(I86*H86,2)</f>
        <v>0</v>
      </c>
      <c r="K86" s="226" t="s">
        <v>21</v>
      </c>
      <c r="L86" s="73"/>
      <c r="M86" s="231" t="s">
        <v>21</v>
      </c>
      <c r="N86" s="232" t="s">
        <v>47</v>
      </c>
      <c r="O86" s="48"/>
      <c r="P86" s="233">
        <f>O86*H86</f>
        <v>0</v>
      </c>
      <c r="Q86" s="233">
        <v>0</v>
      </c>
      <c r="R86" s="233">
        <f>Q86*H86</f>
        <v>0</v>
      </c>
      <c r="S86" s="233">
        <v>0</v>
      </c>
      <c r="T86" s="234">
        <f>S86*H86</f>
        <v>0</v>
      </c>
      <c r="AR86" s="24" t="s">
        <v>611</v>
      </c>
      <c r="AT86" s="24" t="s">
        <v>275</v>
      </c>
      <c r="AU86" s="24" t="s">
        <v>86</v>
      </c>
      <c r="AY86" s="24" t="s">
        <v>273</v>
      </c>
      <c r="BE86" s="235">
        <f>IF(N86="základní",J86,0)</f>
        <v>0</v>
      </c>
      <c r="BF86" s="235">
        <f>IF(N86="snížená",J86,0)</f>
        <v>0</v>
      </c>
      <c r="BG86" s="235">
        <f>IF(N86="zákl. přenesená",J86,0)</f>
        <v>0</v>
      </c>
      <c r="BH86" s="235">
        <f>IF(N86="sníž. přenesená",J86,0)</f>
        <v>0</v>
      </c>
      <c r="BI86" s="235">
        <f>IF(N86="nulová",J86,0)</f>
        <v>0</v>
      </c>
      <c r="BJ86" s="24" t="s">
        <v>84</v>
      </c>
      <c r="BK86" s="235">
        <f>ROUND(I86*H86,2)</f>
        <v>0</v>
      </c>
      <c r="BL86" s="24" t="s">
        <v>611</v>
      </c>
      <c r="BM86" s="24" t="s">
        <v>3367</v>
      </c>
    </row>
    <row r="87" spans="2:65" s="1" customFormat="1" ht="16.5" customHeight="1">
      <c r="B87" s="47"/>
      <c r="C87" s="224" t="s">
        <v>311</v>
      </c>
      <c r="D87" s="224" t="s">
        <v>275</v>
      </c>
      <c r="E87" s="225" t="s">
        <v>3368</v>
      </c>
      <c r="F87" s="226" t="s">
        <v>3369</v>
      </c>
      <c r="G87" s="227" t="s">
        <v>1355</v>
      </c>
      <c r="H87" s="228">
        <v>3</v>
      </c>
      <c r="I87" s="229"/>
      <c r="J87" s="230">
        <f>ROUND(I87*H87,2)</f>
        <v>0</v>
      </c>
      <c r="K87" s="226" t="s">
        <v>21</v>
      </c>
      <c r="L87" s="73"/>
      <c r="M87" s="231" t="s">
        <v>21</v>
      </c>
      <c r="N87" s="232" t="s">
        <v>47</v>
      </c>
      <c r="O87" s="48"/>
      <c r="P87" s="233">
        <f>O87*H87</f>
        <v>0</v>
      </c>
      <c r="Q87" s="233">
        <v>0</v>
      </c>
      <c r="R87" s="233">
        <f>Q87*H87</f>
        <v>0</v>
      </c>
      <c r="S87" s="233">
        <v>0</v>
      </c>
      <c r="T87" s="234">
        <f>S87*H87</f>
        <v>0</v>
      </c>
      <c r="AR87" s="24" t="s">
        <v>611</v>
      </c>
      <c r="AT87" s="24" t="s">
        <v>275</v>
      </c>
      <c r="AU87" s="24" t="s">
        <v>86</v>
      </c>
      <c r="AY87" s="24" t="s">
        <v>273</v>
      </c>
      <c r="BE87" s="235">
        <f>IF(N87="základní",J87,0)</f>
        <v>0</v>
      </c>
      <c r="BF87" s="235">
        <f>IF(N87="snížená",J87,0)</f>
        <v>0</v>
      </c>
      <c r="BG87" s="235">
        <f>IF(N87="zákl. přenesená",J87,0)</f>
        <v>0</v>
      </c>
      <c r="BH87" s="235">
        <f>IF(N87="sníž. přenesená",J87,0)</f>
        <v>0</v>
      </c>
      <c r="BI87" s="235">
        <f>IF(N87="nulová",J87,0)</f>
        <v>0</v>
      </c>
      <c r="BJ87" s="24" t="s">
        <v>84</v>
      </c>
      <c r="BK87" s="235">
        <f>ROUND(I87*H87,2)</f>
        <v>0</v>
      </c>
      <c r="BL87" s="24" t="s">
        <v>611</v>
      </c>
      <c r="BM87" s="24" t="s">
        <v>3370</v>
      </c>
    </row>
    <row r="88" spans="2:65" s="1" customFormat="1" ht="16.5" customHeight="1">
      <c r="B88" s="47"/>
      <c r="C88" s="224" t="s">
        <v>318</v>
      </c>
      <c r="D88" s="224" t="s">
        <v>275</v>
      </c>
      <c r="E88" s="225" t="s">
        <v>3371</v>
      </c>
      <c r="F88" s="226" t="s">
        <v>3372</v>
      </c>
      <c r="G88" s="227" t="s">
        <v>1355</v>
      </c>
      <c r="H88" s="228">
        <v>3</v>
      </c>
      <c r="I88" s="229"/>
      <c r="J88" s="230">
        <f>ROUND(I88*H88,2)</f>
        <v>0</v>
      </c>
      <c r="K88" s="226" t="s">
        <v>21</v>
      </c>
      <c r="L88" s="73"/>
      <c r="M88" s="231" t="s">
        <v>21</v>
      </c>
      <c r="N88" s="232" t="s">
        <v>47</v>
      </c>
      <c r="O88" s="48"/>
      <c r="P88" s="233">
        <f>O88*H88</f>
        <v>0</v>
      </c>
      <c r="Q88" s="233">
        <v>0</v>
      </c>
      <c r="R88" s="233">
        <f>Q88*H88</f>
        <v>0</v>
      </c>
      <c r="S88" s="233">
        <v>0</v>
      </c>
      <c r="T88" s="234">
        <f>S88*H88</f>
        <v>0</v>
      </c>
      <c r="AR88" s="24" t="s">
        <v>611</v>
      </c>
      <c r="AT88" s="24" t="s">
        <v>275</v>
      </c>
      <c r="AU88" s="24" t="s">
        <v>86</v>
      </c>
      <c r="AY88" s="24" t="s">
        <v>273</v>
      </c>
      <c r="BE88" s="235">
        <f>IF(N88="základní",J88,0)</f>
        <v>0</v>
      </c>
      <c r="BF88" s="235">
        <f>IF(N88="snížená",J88,0)</f>
        <v>0</v>
      </c>
      <c r="BG88" s="235">
        <f>IF(N88="zákl. přenesená",J88,0)</f>
        <v>0</v>
      </c>
      <c r="BH88" s="235">
        <f>IF(N88="sníž. přenesená",J88,0)</f>
        <v>0</v>
      </c>
      <c r="BI88" s="235">
        <f>IF(N88="nulová",J88,0)</f>
        <v>0</v>
      </c>
      <c r="BJ88" s="24" t="s">
        <v>84</v>
      </c>
      <c r="BK88" s="235">
        <f>ROUND(I88*H88,2)</f>
        <v>0</v>
      </c>
      <c r="BL88" s="24" t="s">
        <v>611</v>
      </c>
      <c r="BM88" s="24" t="s">
        <v>3373</v>
      </c>
    </row>
    <row r="89" spans="2:65" s="1" customFormat="1" ht="16.5" customHeight="1">
      <c r="B89" s="47"/>
      <c r="C89" s="261" t="s">
        <v>323</v>
      </c>
      <c r="D89" s="261" t="s">
        <v>347</v>
      </c>
      <c r="E89" s="262" t="s">
        <v>3374</v>
      </c>
      <c r="F89" s="263" t="s">
        <v>3375</v>
      </c>
      <c r="G89" s="264" t="s">
        <v>1355</v>
      </c>
      <c r="H89" s="265">
        <v>1</v>
      </c>
      <c r="I89" s="266"/>
      <c r="J89" s="267">
        <f>ROUND(I89*H89,2)</f>
        <v>0</v>
      </c>
      <c r="K89" s="263" t="s">
        <v>21</v>
      </c>
      <c r="L89" s="268"/>
      <c r="M89" s="269" t="s">
        <v>21</v>
      </c>
      <c r="N89" s="270" t="s">
        <v>47</v>
      </c>
      <c r="O89" s="48"/>
      <c r="P89" s="233">
        <f>O89*H89</f>
        <v>0</v>
      </c>
      <c r="Q89" s="233">
        <v>0</v>
      </c>
      <c r="R89" s="233">
        <f>Q89*H89</f>
        <v>0</v>
      </c>
      <c r="S89" s="233">
        <v>0</v>
      </c>
      <c r="T89" s="234">
        <f>S89*H89</f>
        <v>0</v>
      </c>
      <c r="AR89" s="24" t="s">
        <v>1649</v>
      </c>
      <c r="AT89" s="24" t="s">
        <v>347</v>
      </c>
      <c r="AU89" s="24" t="s">
        <v>86</v>
      </c>
      <c r="AY89" s="24" t="s">
        <v>273</v>
      </c>
      <c r="BE89" s="235">
        <f>IF(N89="základní",J89,0)</f>
        <v>0</v>
      </c>
      <c r="BF89" s="235">
        <f>IF(N89="snížená",J89,0)</f>
        <v>0</v>
      </c>
      <c r="BG89" s="235">
        <f>IF(N89="zákl. přenesená",J89,0)</f>
        <v>0</v>
      </c>
      <c r="BH89" s="235">
        <f>IF(N89="sníž. přenesená",J89,0)</f>
        <v>0</v>
      </c>
      <c r="BI89" s="235">
        <f>IF(N89="nulová",J89,0)</f>
        <v>0</v>
      </c>
      <c r="BJ89" s="24" t="s">
        <v>84</v>
      </c>
      <c r="BK89" s="235">
        <f>ROUND(I89*H89,2)</f>
        <v>0</v>
      </c>
      <c r="BL89" s="24" t="s">
        <v>611</v>
      </c>
      <c r="BM89" s="24" t="s">
        <v>3376</v>
      </c>
    </row>
    <row r="90" spans="2:65" s="1" customFormat="1" ht="16.5" customHeight="1">
      <c r="B90" s="47"/>
      <c r="C90" s="261" t="s">
        <v>329</v>
      </c>
      <c r="D90" s="261" t="s">
        <v>347</v>
      </c>
      <c r="E90" s="262" t="s">
        <v>3377</v>
      </c>
      <c r="F90" s="263" t="s">
        <v>3301</v>
      </c>
      <c r="G90" s="264" t="s">
        <v>1159</v>
      </c>
      <c r="H90" s="265">
        <v>1</v>
      </c>
      <c r="I90" s="266"/>
      <c r="J90" s="267">
        <f>ROUND(I90*H90,2)</f>
        <v>0</v>
      </c>
      <c r="K90" s="263" t="s">
        <v>21</v>
      </c>
      <c r="L90" s="268"/>
      <c r="M90" s="269" t="s">
        <v>21</v>
      </c>
      <c r="N90" s="270" t="s">
        <v>47</v>
      </c>
      <c r="O90" s="48"/>
      <c r="P90" s="233">
        <f>O90*H90</f>
        <v>0</v>
      </c>
      <c r="Q90" s="233">
        <v>0</v>
      </c>
      <c r="R90" s="233">
        <f>Q90*H90</f>
        <v>0</v>
      </c>
      <c r="S90" s="233">
        <v>0</v>
      </c>
      <c r="T90" s="234">
        <f>S90*H90</f>
        <v>0</v>
      </c>
      <c r="AR90" s="24" t="s">
        <v>1649</v>
      </c>
      <c r="AT90" s="24" t="s">
        <v>347</v>
      </c>
      <c r="AU90" s="24" t="s">
        <v>86</v>
      </c>
      <c r="AY90" s="24" t="s">
        <v>273</v>
      </c>
      <c r="BE90" s="235">
        <f>IF(N90="základní",J90,0)</f>
        <v>0</v>
      </c>
      <c r="BF90" s="235">
        <f>IF(N90="snížená",J90,0)</f>
        <v>0</v>
      </c>
      <c r="BG90" s="235">
        <f>IF(N90="zákl. přenesená",J90,0)</f>
        <v>0</v>
      </c>
      <c r="BH90" s="235">
        <f>IF(N90="sníž. přenesená",J90,0)</f>
        <v>0</v>
      </c>
      <c r="BI90" s="235">
        <f>IF(N90="nulová",J90,0)</f>
        <v>0</v>
      </c>
      <c r="BJ90" s="24" t="s">
        <v>84</v>
      </c>
      <c r="BK90" s="235">
        <f>ROUND(I90*H90,2)</f>
        <v>0</v>
      </c>
      <c r="BL90" s="24" t="s">
        <v>611</v>
      </c>
      <c r="BM90" s="24" t="s">
        <v>3378</v>
      </c>
    </row>
    <row r="91" spans="2:65" s="1" customFormat="1" ht="16.5" customHeight="1">
      <c r="B91" s="47"/>
      <c r="C91" s="224" t="s">
        <v>339</v>
      </c>
      <c r="D91" s="224" t="s">
        <v>275</v>
      </c>
      <c r="E91" s="225" t="s">
        <v>3379</v>
      </c>
      <c r="F91" s="226" t="s">
        <v>3380</v>
      </c>
      <c r="G91" s="227" t="s">
        <v>301</v>
      </c>
      <c r="H91" s="228">
        <v>5</v>
      </c>
      <c r="I91" s="229"/>
      <c r="J91" s="230">
        <f>ROUND(I91*H91,2)</f>
        <v>0</v>
      </c>
      <c r="K91" s="226" t="s">
        <v>21</v>
      </c>
      <c r="L91" s="73"/>
      <c r="M91" s="231" t="s">
        <v>21</v>
      </c>
      <c r="N91" s="299" t="s">
        <v>47</v>
      </c>
      <c r="O91" s="296"/>
      <c r="P91" s="300">
        <f>O91*H91</f>
        <v>0</v>
      </c>
      <c r="Q91" s="300">
        <v>0</v>
      </c>
      <c r="R91" s="300">
        <f>Q91*H91</f>
        <v>0</v>
      </c>
      <c r="S91" s="300">
        <v>0</v>
      </c>
      <c r="T91" s="301">
        <f>S91*H91</f>
        <v>0</v>
      </c>
      <c r="AR91" s="24" t="s">
        <v>3305</v>
      </c>
      <c r="AT91" s="24" t="s">
        <v>275</v>
      </c>
      <c r="AU91" s="24" t="s">
        <v>86</v>
      </c>
      <c r="AY91" s="24" t="s">
        <v>273</v>
      </c>
      <c r="BE91" s="235">
        <f>IF(N91="základní",J91,0)</f>
        <v>0</v>
      </c>
      <c r="BF91" s="235">
        <f>IF(N91="snížená",J91,0)</f>
        <v>0</v>
      </c>
      <c r="BG91" s="235">
        <f>IF(N91="zákl. přenesená",J91,0)</f>
        <v>0</v>
      </c>
      <c r="BH91" s="235">
        <f>IF(N91="sníž. přenesená",J91,0)</f>
        <v>0</v>
      </c>
      <c r="BI91" s="235">
        <f>IF(N91="nulová",J91,0)</f>
        <v>0</v>
      </c>
      <c r="BJ91" s="24" t="s">
        <v>84</v>
      </c>
      <c r="BK91" s="235">
        <f>ROUND(I91*H91,2)</f>
        <v>0</v>
      </c>
      <c r="BL91" s="24" t="s">
        <v>3305</v>
      </c>
      <c r="BM91" s="24" t="s">
        <v>3381</v>
      </c>
    </row>
    <row r="92" spans="2:12" s="1" customFormat="1" ht="6.95" customHeight="1">
      <c r="B92" s="68"/>
      <c r="C92" s="69"/>
      <c r="D92" s="69"/>
      <c r="E92" s="69"/>
      <c r="F92" s="69"/>
      <c r="G92" s="69"/>
      <c r="H92" s="69"/>
      <c r="I92" s="169"/>
      <c r="J92" s="69"/>
      <c r="K92" s="69"/>
      <c r="L92" s="73"/>
    </row>
  </sheetData>
  <sheetProtection password="CC35" sheet="1" objects="1" scenarios="1" formatColumns="0" formatRows="0" autoFilter="0"/>
  <autoFilter ref="C77:K91"/>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0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8"/>
      <c r="C1" s="138"/>
      <c r="D1" s="139" t="s">
        <v>1</v>
      </c>
      <c r="E1" s="138"/>
      <c r="F1" s="140" t="s">
        <v>113</v>
      </c>
      <c r="G1" s="140" t="s">
        <v>114</v>
      </c>
      <c r="H1" s="140"/>
      <c r="I1" s="141"/>
      <c r="J1" s="140" t="s">
        <v>115</v>
      </c>
      <c r="K1" s="139" t="s">
        <v>116</v>
      </c>
      <c r="L1" s="140" t="s">
        <v>117</v>
      </c>
      <c r="M1" s="140"/>
      <c r="N1" s="140"/>
      <c r="O1" s="140"/>
      <c r="P1" s="140"/>
      <c r="Q1" s="140"/>
      <c r="R1" s="140"/>
      <c r="S1" s="140"/>
      <c r="T1" s="140"/>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108</v>
      </c>
    </row>
    <row r="3" spans="2:46" ht="6.95" customHeight="1">
      <c r="B3" s="25"/>
      <c r="C3" s="26"/>
      <c r="D3" s="26"/>
      <c r="E3" s="26"/>
      <c r="F3" s="26"/>
      <c r="G3" s="26"/>
      <c r="H3" s="26"/>
      <c r="I3" s="143"/>
      <c r="J3" s="26"/>
      <c r="K3" s="27"/>
      <c r="AT3" s="24" t="s">
        <v>86</v>
      </c>
    </row>
    <row r="4" spans="2:46" ht="36.95" customHeight="1">
      <c r="B4" s="28"/>
      <c r="C4" s="29"/>
      <c r="D4" s="30" t="s">
        <v>122</v>
      </c>
      <c r="E4" s="29"/>
      <c r="F4" s="29"/>
      <c r="G4" s="29"/>
      <c r="H4" s="29"/>
      <c r="I4" s="144"/>
      <c r="J4" s="29"/>
      <c r="K4" s="31"/>
      <c r="M4" s="32" t="s">
        <v>12</v>
      </c>
      <c r="AT4" s="24" t="s">
        <v>6</v>
      </c>
    </row>
    <row r="5" spans="2:11" ht="6.95" customHeight="1">
      <c r="B5" s="28"/>
      <c r="C5" s="29"/>
      <c r="D5" s="29"/>
      <c r="E5" s="29"/>
      <c r="F5" s="29"/>
      <c r="G5" s="29"/>
      <c r="H5" s="29"/>
      <c r="I5" s="144"/>
      <c r="J5" s="29"/>
      <c r="K5" s="31"/>
    </row>
    <row r="6" spans="2:11" ht="13.5">
      <c r="B6" s="28"/>
      <c r="C6" s="29"/>
      <c r="D6" s="40" t="s">
        <v>18</v>
      </c>
      <c r="E6" s="29"/>
      <c r="F6" s="29"/>
      <c r="G6" s="29"/>
      <c r="H6" s="29"/>
      <c r="I6" s="144"/>
      <c r="J6" s="29"/>
      <c r="K6" s="31"/>
    </row>
    <row r="7" spans="2:11" ht="16.5" customHeight="1">
      <c r="B7" s="28"/>
      <c r="C7" s="29"/>
      <c r="D7" s="29"/>
      <c r="E7" s="145" t="str">
        <f>'Rekapitulace stavby'!K6</f>
        <v>Albertinum, odborný léčebný ústav Žamberk, Rekonstrukce a modernizace ČOV</v>
      </c>
      <c r="F7" s="40"/>
      <c r="G7" s="40"/>
      <c r="H7" s="40"/>
      <c r="I7" s="144"/>
      <c r="J7" s="29"/>
      <c r="K7" s="31"/>
    </row>
    <row r="8" spans="2:11" s="1" customFormat="1" ht="13.5">
      <c r="B8" s="47"/>
      <c r="C8" s="48"/>
      <c r="D8" s="40" t="s">
        <v>131</v>
      </c>
      <c r="E8" s="48"/>
      <c r="F8" s="48"/>
      <c r="G8" s="48"/>
      <c r="H8" s="48"/>
      <c r="I8" s="146"/>
      <c r="J8" s="48"/>
      <c r="K8" s="52"/>
    </row>
    <row r="9" spans="2:11" s="1" customFormat="1" ht="36.95" customHeight="1">
      <c r="B9" s="47"/>
      <c r="C9" s="48"/>
      <c r="D9" s="48"/>
      <c r="E9" s="147" t="s">
        <v>3382</v>
      </c>
      <c r="F9" s="48"/>
      <c r="G9" s="48"/>
      <c r="H9" s="48"/>
      <c r="I9" s="146"/>
      <c r="J9" s="48"/>
      <c r="K9" s="52"/>
    </row>
    <row r="10" spans="2:11" s="1" customFormat="1" ht="13.5">
      <c r="B10" s="47"/>
      <c r="C10" s="48"/>
      <c r="D10" s="48"/>
      <c r="E10" s="48"/>
      <c r="F10" s="48"/>
      <c r="G10" s="48"/>
      <c r="H10" s="48"/>
      <c r="I10" s="146"/>
      <c r="J10" s="48"/>
      <c r="K10" s="52"/>
    </row>
    <row r="11" spans="2:11" s="1" customFormat="1" ht="14.4" customHeight="1">
      <c r="B11" s="47"/>
      <c r="C11" s="48"/>
      <c r="D11" s="40" t="s">
        <v>20</v>
      </c>
      <c r="E11" s="48"/>
      <c r="F11" s="35" t="s">
        <v>21</v>
      </c>
      <c r="G11" s="48"/>
      <c r="H11" s="48"/>
      <c r="I11" s="148" t="s">
        <v>22</v>
      </c>
      <c r="J11" s="35" t="s">
        <v>21</v>
      </c>
      <c r="K11" s="52"/>
    </row>
    <row r="12" spans="2:11" s="1" customFormat="1" ht="14.4" customHeight="1">
      <c r="B12" s="47"/>
      <c r="C12" s="48"/>
      <c r="D12" s="40" t="s">
        <v>24</v>
      </c>
      <c r="E12" s="48"/>
      <c r="F12" s="35" t="s">
        <v>25</v>
      </c>
      <c r="G12" s="48"/>
      <c r="H12" s="48"/>
      <c r="I12" s="148" t="s">
        <v>26</v>
      </c>
      <c r="J12" s="149" t="str">
        <f>'Rekapitulace stavby'!AN8</f>
        <v>17. 5. 2017</v>
      </c>
      <c r="K12" s="52"/>
    </row>
    <row r="13" spans="2:11" s="1" customFormat="1" ht="10.8" customHeight="1">
      <c r="B13" s="47"/>
      <c r="C13" s="48"/>
      <c r="D13" s="48"/>
      <c r="E13" s="48"/>
      <c r="F13" s="48"/>
      <c r="G13" s="48"/>
      <c r="H13" s="48"/>
      <c r="I13" s="146"/>
      <c r="J13" s="48"/>
      <c r="K13" s="52"/>
    </row>
    <row r="14" spans="2:11" s="1" customFormat="1" ht="14.4" customHeight="1">
      <c r="B14" s="47"/>
      <c r="C14" s="48"/>
      <c r="D14" s="40" t="s">
        <v>32</v>
      </c>
      <c r="E14" s="48"/>
      <c r="F14" s="48"/>
      <c r="G14" s="48"/>
      <c r="H14" s="48"/>
      <c r="I14" s="148" t="s">
        <v>33</v>
      </c>
      <c r="J14" s="35" t="s">
        <v>21</v>
      </c>
      <c r="K14" s="52"/>
    </row>
    <row r="15" spans="2:11" s="1" customFormat="1" ht="18" customHeight="1">
      <c r="B15" s="47"/>
      <c r="C15" s="48"/>
      <c r="D15" s="48"/>
      <c r="E15" s="35" t="s">
        <v>34</v>
      </c>
      <c r="F15" s="48"/>
      <c r="G15" s="48"/>
      <c r="H15" s="48"/>
      <c r="I15" s="148" t="s">
        <v>35</v>
      </c>
      <c r="J15" s="35" t="s">
        <v>21</v>
      </c>
      <c r="K15" s="52"/>
    </row>
    <row r="16" spans="2:11" s="1" customFormat="1" ht="6.95" customHeight="1">
      <c r="B16" s="47"/>
      <c r="C16" s="48"/>
      <c r="D16" s="48"/>
      <c r="E16" s="48"/>
      <c r="F16" s="48"/>
      <c r="G16" s="48"/>
      <c r="H16" s="48"/>
      <c r="I16" s="146"/>
      <c r="J16" s="48"/>
      <c r="K16" s="52"/>
    </row>
    <row r="17" spans="2:11" s="1" customFormat="1" ht="14.4" customHeight="1">
      <c r="B17" s="47"/>
      <c r="C17" s="48"/>
      <c r="D17" s="40" t="s">
        <v>36</v>
      </c>
      <c r="E17" s="48"/>
      <c r="F17" s="48"/>
      <c r="G17" s="48"/>
      <c r="H17" s="48"/>
      <c r="I17" s="148" t="s">
        <v>33</v>
      </c>
      <c r="J17" s="35" t="str">
        <f>IF('Rekapitulace stavby'!AN13="Vyplň údaj","",IF('Rekapitulace stavby'!AN13="","",'Rekapitulace stavby'!AN13))</f>
        <v/>
      </c>
      <c r="K17" s="52"/>
    </row>
    <row r="18" spans="2:11" s="1" customFormat="1" ht="18" customHeight="1">
      <c r="B18" s="47"/>
      <c r="C18" s="48"/>
      <c r="D18" s="48"/>
      <c r="E18" s="35" t="str">
        <f>IF('Rekapitulace stavby'!E14="Vyplň údaj","",IF('Rekapitulace stavby'!E14="","",'Rekapitulace stavby'!E14))</f>
        <v/>
      </c>
      <c r="F18" s="48"/>
      <c r="G18" s="48"/>
      <c r="H18" s="48"/>
      <c r="I18" s="148" t="s">
        <v>35</v>
      </c>
      <c r="J18" s="35" t="str">
        <f>IF('Rekapitulace stavby'!AN14="Vyplň údaj","",IF('Rekapitulace stavby'!AN14="","",'Rekapitulace stavby'!AN14))</f>
        <v/>
      </c>
      <c r="K18" s="52"/>
    </row>
    <row r="19" spans="2:11" s="1" customFormat="1" ht="6.95" customHeight="1">
      <c r="B19" s="47"/>
      <c r="C19" s="48"/>
      <c r="D19" s="48"/>
      <c r="E19" s="48"/>
      <c r="F19" s="48"/>
      <c r="G19" s="48"/>
      <c r="H19" s="48"/>
      <c r="I19" s="146"/>
      <c r="J19" s="48"/>
      <c r="K19" s="52"/>
    </row>
    <row r="20" spans="2:11" s="1" customFormat="1" ht="14.4" customHeight="1">
      <c r="B20" s="47"/>
      <c r="C20" s="48"/>
      <c r="D20" s="40" t="s">
        <v>38</v>
      </c>
      <c r="E20" s="48"/>
      <c r="F20" s="48"/>
      <c r="G20" s="48"/>
      <c r="H20" s="48"/>
      <c r="I20" s="148" t="s">
        <v>33</v>
      </c>
      <c r="J20" s="35" t="s">
        <v>21</v>
      </c>
      <c r="K20" s="52"/>
    </row>
    <row r="21" spans="2:11" s="1" customFormat="1" ht="18" customHeight="1">
      <c r="B21" s="47"/>
      <c r="C21" s="48"/>
      <c r="D21" s="48"/>
      <c r="E21" s="35" t="s">
        <v>39</v>
      </c>
      <c r="F21" s="48"/>
      <c r="G21" s="48"/>
      <c r="H21" s="48"/>
      <c r="I21" s="148" t="s">
        <v>35</v>
      </c>
      <c r="J21" s="35" t="s">
        <v>21</v>
      </c>
      <c r="K21" s="52"/>
    </row>
    <row r="22" spans="2:11" s="1" customFormat="1" ht="6.95" customHeight="1">
      <c r="B22" s="47"/>
      <c r="C22" s="48"/>
      <c r="D22" s="48"/>
      <c r="E22" s="48"/>
      <c r="F22" s="48"/>
      <c r="G22" s="48"/>
      <c r="H22" s="48"/>
      <c r="I22" s="146"/>
      <c r="J22" s="48"/>
      <c r="K22" s="52"/>
    </row>
    <row r="23" spans="2:11" s="1" customFormat="1" ht="14.4" customHeight="1">
      <c r="B23" s="47"/>
      <c r="C23" s="48"/>
      <c r="D23" s="40" t="s">
        <v>41</v>
      </c>
      <c r="E23" s="48"/>
      <c r="F23" s="48"/>
      <c r="G23" s="48"/>
      <c r="H23" s="48"/>
      <c r="I23" s="146"/>
      <c r="J23" s="48"/>
      <c r="K23" s="52"/>
    </row>
    <row r="24" spans="2:11" s="6" customFormat="1" ht="16.5" customHeight="1">
      <c r="B24" s="150"/>
      <c r="C24" s="151"/>
      <c r="D24" s="151"/>
      <c r="E24" s="45" t="s">
        <v>21</v>
      </c>
      <c r="F24" s="45"/>
      <c r="G24" s="45"/>
      <c r="H24" s="45"/>
      <c r="I24" s="152"/>
      <c r="J24" s="151"/>
      <c r="K24" s="153"/>
    </row>
    <row r="25" spans="2:11" s="1" customFormat="1" ht="6.95" customHeight="1">
      <c r="B25" s="47"/>
      <c r="C25" s="48"/>
      <c r="D25" s="48"/>
      <c r="E25" s="48"/>
      <c r="F25" s="48"/>
      <c r="G25" s="48"/>
      <c r="H25" s="48"/>
      <c r="I25" s="146"/>
      <c r="J25" s="48"/>
      <c r="K25" s="52"/>
    </row>
    <row r="26" spans="2:11" s="1" customFormat="1" ht="6.95" customHeight="1">
      <c r="B26" s="47"/>
      <c r="C26" s="48"/>
      <c r="D26" s="107"/>
      <c r="E26" s="107"/>
      <c r="F26" s="107"/>
      <c r="G26" s="107"/>
      <c r="H26" s="107"/>
      <c r="I26" s="155"/>
      <c r="J26" s="107"/>
      <c r="K26" s="156"/>
    </row>
    <row r="27" spans="2:11" s="1" customFormat="1" ht="25.4" customHeight="1">
      <c r="B27" s="47"/>
      <c r="C27" s="48"/>
      <c r="D27" s="157" t="s">
        <v>42</v>
      </c>
      <c r="E27" s="48"/>
      <c r="F27" s="48"/>
      <c r="G27" s="48"/>
      <c r="H27" s="48"/>
      <c r="I27" s="146"/>
      <c r="J27" s="158">
        <f>ROUND(J86,2)</f>
        <v>0</v>
      </c>
      <c r="K27" s="52"/>
    </row>
    <row r="28" spans="2:11" s="1" customFormat="1" ht="6.95" customHeight="1">
      <c r="B28" s="47"/>
      <c r="C28" s="48"/>
      <c r="D28" s="107"/>
      <c r="E28" s="107"/>
      <c r="F28" s="107"/>
      <c r="G28" s="107"/>
      <c r="H28" s="107"/>
      <c r="I28" s="155"/>
      <c r="J28" s="107"/>
      <c r="K28" s="156"/>
    </row>
    <row r="29" spans="2:11" s="1" customFormat="1" ht="14.4" customHeight="1">
      <c r="B29" s="47"/>
      <c r="C29" s="48"/>
      <c r="D29" s="48"/>
      <c r="E29" s="48"/>
      <c r="F29" s="53" t="s">
        <v>44</v>
      </c>
      <c r="G29" s="48"/>
      <c r="H29" s="48"/>
      <c r="I29" s="159" t="s">
        <v>43</v>
      </c>
      <c r="J29" s="53" t="s">
        <v>45</v>
      </c>
      <c r="K29" s="52"/>
    </row>
    <row r="30" spans="2:11" s="1" customFormat="1" ht="14.4" customHeight="1">
      <c r="B30" s="47"/>
      <c r="C30" s="48"/>
      <c r="D30" s="56" t="s">
        <v>46</v>
      </c>
      <c r="E30" s="56" t="s">
        <v>47</v>
      </c>
      <c r="F30" s="160">
        <f>ROUND(SUM(BE86:BE207),2)</f>
        <v>0</v>
      </c>
      <c r="G30" s="48"/>
      <c r="H30" s="48"/>
      <c r="I30" s="161">
        <v>0.21</v>
      </c>
      <c r="J30" s="160">
        <f>ROUND(ROUND((SUM(BE86:BE207)),2)*I30,2)</f>
        <v>0</v>
      </c>
      <c r="K30" s="52"/>
    </row>
    <row r="31" spans="2:11" s="1" customFormat="1" ht="14.4" customHeight="1">
      <c r="B31" s="47"/>
      <c r="C31" s="48"/>
      <c r="D31" s="48"/>
      <c r="E31" s="56" t="s">
        <v>48</v>
      </c>
      <c r="F31" s="160">
        <f>ROUND(SUM(BF86:BF207),2)</f>
        <v>0</v>
      </c>
      <c r="G31" s="48"/>
      <c r="H31" s="48"/>
      <c r="I31" s="161">
        <v>0.15</v>
      </c>
      <c r="J31" s="160">
        <f>ROUND(ROUND((SUM(BF86:BF207)),2)*I31,2)</f>
        <v>0</v>
      </c>
      <c r="K31" s="52"/>
    </row>
    <row r="32" spans="2:11" s="1" customFormat="1" ht="14.4" customHeight="1" hidden="1">
      <c r="B32" s="47"/>
      <c r="C32" s="48"/>
      <c r="D32" s="48"/>
      <c r="E32" s="56" t="s">
        <v>49</v>
      </c>
      <c r="F32" s="160">
        <f>ROUND(SUM(BG86:BG207),2)</f>
        <v>0</v>
      </c>
      <c r="G32" s="48"/>
      <c r="H32" s="48"/>
      <c r="I32" s="161">
        <v>0.21</v>
      </c>
      <c r="J32" s="160">
        <v>0</v>
      </c>
      <c r="K32" s="52"/>
    </row>
    <row r="33" spans="2:11" s="1" customFormat="1" ht="14.4" customHeight="1" hidden="1">
      <c r="B33" s="47"/>
      <c r="C33" s="48"/>
      <c r="D33" s="48"/>
      <c r="E33" s="56" t="s">
        <v>50</v>
      </c>
      <c r="F33" s="160">
        <f>ROUND(SUM(BH86:BH207),2)</f>
        <v>0</v>
      </c>
      <c r="G33" s="48"/>
      <c r="H33" s="48"/>
      <c r="I33" s="161">
        <v>0.15</v>
      </c>
      <c r="J33" s="160">
        <v>0</v>
      </c>
      <c r="K33" s="52"/>
    </row>
    <row r="34" spans="2:11" s="1" customFormat="1" ht="14.4" customHeight="1" hidden="1">
      <c r="B34" s="47"/>
      <c r="C34" s="48"/>
      <c r="D34" s="48"/>
      <c r="E34" s="56" t="s">
        <v>51</v>
      </c>
      <c r="F34" s="160">
        <f>ROUND(SUM(BI86:BI207),2)</f>
        <v>0</v>
      </c>
      <c r="G34" s="48"/>
      <c r="H34" s="48"/>
      <c r="I34" s="161">
        <v>0</v>
      </c>
      <c r="J34" s="160">
        <v>0</v>
      </c>
      <c r="K34" s="52"/>
    </row>
    <row r="35" spans="2:11" s="1" customFormat="1" ht="6.95" customHeight="1">
      <c r="B35" s="47"/>
      <c r="C35" s="48"/>
      <c r="D35" s="48"/>
      <c r="E35" s="48"/>
      <c r="F35" s="48"/>
      <c r="G35" s="48"/>
      <c r="H35" s="48"/>
      <c r="I35" s="146"/>
      <c r="J35" s="48"/>
      <c r="K35" s="52"/>
    </row>
    <row r="36" spans="2:11" s="1" customFormat="1" ht="25.4" customHeight="1">
      <c r="B36" s="47"/>
      <c r="C36" s="162"/>
      <c r="D36" s="163" t="s">
        <v>52</v>
      </c>
      <c r="E36" s="99"/>
      <c r="F36" s="99"/>
      <c r="G36" s="164" t="s">
        <v>53</v>
      </c>
      <c r="H36" s="165" t="s">
        <v>54</v>
      </c>
      <c r="I36" s="166"/>
      <c r="J36" s="167">
        <f>SUM(J27:J34)</f>
        <v>0</v>
      </c>
      <c r="K36" s="168"/>
    </row>
    <row r="37" spans="2:11" s="1" customFormat="1" ht="14.4" customHeight="1">
      <c r="B37" s="68"/>
      <c r="C37" s="69"/>
      <c r="D37" s="69"/>
      <c r="E37" s="69"/>
      <c r="F37" s="69"/>
      <c r="G37" s="69"/>
      <c r="H37" s="69"/>
      <c r="I37" s="169"/>
      <c r="J37" s="69"/>
      <c r="K37" s="70"/>
    </row>
    <row r="41" spans="2:11" s="1" customFormat="1" ht="6.95" customHeight="1">
      <c r="B41" s="170"/>
      <c r="C41" s="171"/>
      <c r="D41" s="171"/>
      <c r="E41" s="171"/>
      <c r="F41" s="171"/>
      <c r="G41" s="171"/>
      <c r="H41" s="171"/>
      <c r="I41" s="172"/>
      <c r="J41" s="171"/>
      <c r="K41" s="173"/>
    </row>
    <row r="42" spans="2:11" s="1" customFormat="1" ht="36.95" customHeight="1">
      <c r="B42" s="47"/>
      <c r="C42" s="30" t="s">
        <v>199</v>
      </c>
      <c r="D42" s="48"/>
      <c r="E42" s="48"/>
      <c r="F42" s="48"/>
      <c r="G42" s="48"/>
      <c r="H42" s="48"/>
      <c r="I42" s="146"/>
      <c r="J42" s="48"/>
      <c r="K42" s="52"/>
    </row>
    <row r="43" spans="2:11" s="1" customFormat="1" ht="6.95" customHeight="1">
      <c r="B43" s="47"/>
      <c r="C43" s="48"/>
      <c r="D43" s="48"/>
      <c r="E43" s="48"/>
      <c r="F43" s="48"/>
      <c r="G43" s="48"/>
      <c r="H43" s="48"/>
      <c r="I43" s="146"/>
      <c r="J43" s="48"/>
      <c r="K43" s="52"/>
    </row>
    <row r="44" spans="2:11" s="1" customFormat="1" ht="14.4" customHeight="1">
      <c r="B44" s="47"/>
      <c r="C44" s="40" t="s">
        <v>18</v>
      </c>
      <c r="D44" s="48"/>
      <c r="E44" s="48"/>
      <c r="F44" s="48"/>
      <c r="G44" s="48"/>
      <c r="H44" s="48"/>
      <c r="I44" s="146"/>
      <c r="J44" s="48"/>
      <c r="K44" s="52"/>
    </row>
    <row r="45" spans="2:11" s="1" customFormat="1" ht="16.5" customHeight="1">
      <c r="B45" s="47"/>
      <c r="C45" s="48"/>
      <c r="D45" s="48"/>
      <c r="E45" s="145" t="str">
        <f>E7</f>
        <v>Albertinum, odborný léčebný ústav Žamberk, Rekonstrukce a modernizace ČOV</v>
      </c>
      <c r="F45" s="40"/>
      <c r="G45" s="40"/>
      <c r="H45" s="40"/>
      <c r="I45" s="146"/>
      <c r="J45" s="48"/>
      <c r="K45" s="52"/>
    </row>
    <row r="46" spans="2:11" s="1" customFormat="1" ht="14.4" customHeight="1">
      <c r="B46" s="47"/>
      <c r="C46" s="40" t="s">
        <v>131</v>
      </c>
      <c r="D46" s="48"/>
      <c r="E46" s="48"/>
      <c r="F46" s="48"/>
      <c r="G46" s="48"/>
      <c r="H46" s="48"/>
      <c r="I46" s="146"/>
      <c r="J46" s="48"/>
      <c r="K46" s="52"/>
    </row>
    <row r="47" spans="2:11" s="1" customFormat="1" ht="17.25" customHeight="1">
      <c r="B47" s="47"/>
      <c r="C47" s="48"/>
      <c r="D47" s="48"/>
      <c r="E47" s="147" t="str">
        <f>E9</f>
        <v>PS-04 - PS 04 - ČOV - ZTI</v>
      </c>
      <c r="F47" s="48"/>
      <c r="G47" s="48"/>
      <c r="H47" s="48"/>
      <c r="I47" s="146"/>
      <c r="J47" s="48"/>
      <c r="K47" s="52"/>
    </row>
    <row r="48" spans="2:11" s="1" customFormat="1" ht="6.95" customHeight="1">
      <c r="B48" s="47"/>
      <c r="C48" s="48"/>
      <c r="D48" s="48"/>
      <c r="E48" s="48"/>
      <c r="F48" s="48"/>
      <c r="G48" s="48"/>
      <c r="H48" s="48"/>
      <c r="I48" s="146"/>
      <c r="J48" s="48"/>
      <c r="K48" s="52"/>
    </row>
    <row r="49" spans="2:11" s="1" customFormat="1" ht="18" customHeight="1">
      <c r="B49" s="47"/>
      <c r="C49" s="40" t="s">
        <v>24</v>
      </c>
      <c r="D49" s="48"/>
      <c r="E49" s="48"/>
      <c r="F49" s="35" t="str">
        <f>F12</f>
        <v>k.ú. Žamberk</v>
      </c>
      <c r="G49" s="48"/>
      <c r="H49" s="48"/>
      <c r="I49" s="148" t="s">
        <v>26</v>
      </c>
      <c r="J49" s="149" t="str">
        <f>IF(J12="","",J12)</f>
        <v>17. 5. 2017</v>
      </c>
      <c r="K49" s="52"/>
    </row>
    <row r="50" spans="2:11" s="1" customFormat="1" ht="6.95" customHeight="1">
      <c r="B50" s="47"/>
      <c r="C50" s="48"/>
      <c r="D50" s="48"/>
      <c r="E50" s="48"/>
      <c r="F50" s="48"/>
      <c r="G50" s="48"/>
      <c r="H50" s="48"/>
      <c r="I50" s="146"/>
      <c r="J50" s="48"/>
      <c r="K50" s="52"/>
    </row>
    <row r="51" spans="2:11" s="1" customFormat="1" ht="13.5">
      <c r="B51" s="47"/>
      <c r="C51" s="40" t="s">
        <v>32</v>
      </c>
      <c r="D51" s="48"/>
      <c r="E51" s="48"/>
      <c r="F51" s="35" t="str">
        <f>E15</f>
        <v>Pardubický kraj, Komenského nám.125, Pardubice</v>
      </c>
      <c r="G51" s="48"/>
      <c r="H51" s="48"/>
      <c r="I51" s="148" t="s">
        <v>38</v>
      </c>
      <c r="J51" s="45" t="str">
        <f>E21</f>
        <v>IKKO Hradec Králové, s.r.o., Bří. Štefanů 238, HK</v>
      </c>
      <c r="K51" s="52"/>
    </row>
    <row r="52" spans="2:11" s="1" customFormat="1" ht="14.4" customHeight="1">
      <c r="B52" s="47"/>
      <c r="C52" s="40" t="s">
        <v>36</v>
      </c>
      <c r="D52" s="48"/>
      <c r="E52" s="48"/>
      <c r="F52" s="35" t="str">
        <f>IF(E18="","",E18)</f>
        <v/>
      </c>
      <c r="G52" s="48"/>
      <c r="H52" s="48"/>
      <c r="I52" s="146"/>
      <c r="J52" s="174"/>
      <c r="K52" s="52"/>
    </row>
    <row r="53" spans="2:11" s="1" customFormat="1" ht="10.3" customHeight="1">
      <c r="B53" s="47"/>
      <c r="C53" s="48"/>
      <c r="D53" s="48"/>
      <c r="E53" s="48"/>
      <c r="F53" s="48"/>
      <c r="G53" s="48"/>
      <c r="H53" s="48"/>
      <c r="I53" s="146"/>
      <c r="J53" s="48"/>
      <c r="K53" s="52"/>
    </row>
    <row r="54" spans="2:11" s="1" customFormat="1" ht="29.25" customHeight="1">
      <c r="B54" s="47"/>
      <c r="C54" s="175" t="s">
        <v>224</v>
      </c>
      <c r="D54" s="162"/>
      <c r="E54" s="162"/>
      <c r="F54" s="162"/>
      <c r="G54" s="162"/>
      <c r="H54" s="162"/>
      <c r="I54" s="176"/>
      <c r="J54" s="177" t="s">
        <v>225</v>
      </c>
      <c r="K54" s="178"/>
    </row>
    <row r="55" spans="2:11" s="1" customFormat="1" ht="10.3" customHeight="1">
      <c r="B55" s="47"/>
      <c r="C55" s="48"/>
      <c r="D55" s="48"/>
      <c r="E55" s="48"/>
      <c r="F55" s="48"/>
      <c r="G55" s="48"/>
      <c r="H55" s="48"/>
      <c r="I55" s="146"/>
      <c r="J55" s="48"/>
      <c r="K55" s="52"/>
    </row>
    <row r="56" spans="2:47" s="1" customFormat="1" ht="29.25" customHeight="1">
      <c r="B56" s="47"/>
      <c r="C56" s="179" t="s">
        <v>228</v>
      </c>
      <c r="D56" s="48"/>
      <c r="E56" s="48"/>
      <c r="F56" s="48"/>
      <c r="G56" s="48"/>
      <c r="H56" s="48"/>
      <c r="I56" s="146"/>
      <c r="J56" s="158">
        <f>J86</f>
        <v>0</v>
      </c>
      <c r="K56" s="52"/>
      <c r="AU56" s="24" t="s">
        <v>229</v>
      </c>
    </row>
    <row r="57" spans="2:11" s="7" customFormat="1" ht="24.95" customHeight="1">
      <c r="B57" s="180"/>
      <c r="C57" s="181"/>
      <c r="D57" s="182" t="s">
        <v>230</v>
      </c>
      <c r="E57" s="183"/>
      <c r="F57" s="183"/>
      <c r="G57" s="183"/>
      <c r="H57" s="183"/>
      <c r="I57" s="184"/>
      <c r="J57" s="185">
        <f>J87</f>
        <v>0</v>
      </c>
      <c r="K57" s="186"/>
    </row>
    <row r="58" spans="2:11" s="8" customFormat="1" ht="19.9" customHeight="1">
      <c r="B58" s="187"/>
      <c r="C58" s="188"/>
      <c r="D58" s="189" t="s">
        <v>233</v>
      </c>
      <c r="E58" s="190"/>
      <c r="F58" s="190"/>
      <c r="G58" s="190"/>
      <c r="H58" s="190"/>
      <c r="I58" s="191"/>
      <c r="J58" s="192">
        <f>J88</f>
        <v>0</v>
      </c>
      <c r="K58" s="193"/>
    </row>
    <row r="59" spans="2:11" s="8" customFormat="1" ht="19.9" customHeight="1">
      <c r="B59" s="187"/>
      <c r="C59" s="188"/>
      <c r="D59" s="189" t="s">
        <v>236</v>
      </c>
      <c r="E59" s="190"/>
      <c r="F59" s="190"/>
      <c r="G59" s="190"/>
      <c r="H59" s="190"/>
      <c r="I59" s="191"/>
      <c r="J59" s="192">
        <f>J91</f>
        <v>0</v>
      </c>
      <c r="K59" s="193"/>
    </row>
    <row r="60" spans="2:11" s="8" customFormat="1" ht="19.9" customHeight="1">
      <c r="B60" s="187"/>
      <c r="C60" s="188"/>
      <c r="D60" s="189" t="s">
        <v>1990</v>
      </c>
      <c r="E60" s="190"/>
      <c r="F60" s="190"/>
      <c r="G60" s="190"/>
      <c r="H60" s="190"/>
      <c r="I60" s="191"/>
      <c r="J60" s="192">
        <f>J98</f>
        <v>0</v>
      </c>
      <c r="K60" s="193"/>
    </row>
    <row r="61" spans="2:11" s="8" customFormat="1" ht="19.9" customHeight="1">
      <c r="B61" s="187"/>
      <c r="C61" s="188"/>
      <c r="D61" s="189" t="s">
        <v>238</v>
      </c>
      <c r="E61" s="190"/>
      <c r="F61" s="190"/>
      <c r="G61" s="190"/>
      <c r="H61" s="190"/>
      <c r="I61" s="191"/>
      <c r="J61" s="192">
        <f>J108</f>
        <v>0</v>
      </c>
      <c r="K61" s="193"/>
    </row>
    <row r="62" spans="2:11" s="7" customFormat="1" ht="24.95" customHeight="1">
      <c r="B62" s="180"/>
      <c r="C62" s="181"/>
      <c r="D62" s="182" t="s">
        <v>240</v>
      </c>
      <c r="E62" s="183"/>
      <c r="F62" s="183"/>
      <c r="G62" s="183"/>
      <c r="H62" s="183"/>
      <c r="I62" s="184"/>
      <c r="J62" s="185">
        <f>J120</f>
        <v>0</v>
      </c>
      <c r="K62" s="186"/>
    </row>
    <row r="63" spans="2:11" s="8" customFormat="1" ht="19.9" customHeight="1">
      <c r="B63" s="187"/>
      <c r="C63" s="188"/>
      <c r="D63" s="189" t="s">
        <v>247</v>
      </c>
      <c r="E63" s="190"/>
      <c r="F63" s="190"/>
      <c r="G63" s="190"/>
      <c r="H63" s="190"/>
      <c r="I63" s="191"/>
      <c r="J63" s="192">
        <f>J121</f>
        <v>0</v>
      </c>
      <c r="K63" s="193"/>
    </row>
    <row r="64" spans="2:11" s="8" customFormat="1" ht="19.9" customHeight="1">
      <c r="B64" s="187"/>
      <c r="C64" s="188"/>
      <c r="D64" s="189" t="s">
        <v>3383</v>
      </c>
      <c r="E64" s="190"/>
      <c r="F64" s="190"/>
      <c r="G64" s="190"/>
      <c r="H64" s="190"/>
      <c r="I64" s="191"/>
      <c r="J64" s="192">
        <f>J139</f>
        <v>0</v>
      </c>
      <c r="K64" s="193"/>
    </row>
    <row r="65" spans="2:11" s="8" customFormat="1" ht="19.9" customHeight="1">
      <c r="B65" s="187"/>
      <c r="C65" s="188"/>
      <c r="D65" s="189" t="s">
        <v>3384</v>
      </c>
      <c r="E65" s="190"/>
      <c r="F65" s="190"/>
      <c r="G65" s="190"/>
      <c r="H65" s="190"/>
      <c r="I65" s="191"/>
      <c r="J65" s="192">
        <f>J159</f>
        <v>0</v>
      </c>
      <c r="K65" s="193"/>
    </row>
    <row r="66" spans="2:11" s="8" customFormat="1" ht="19.9" customHeight="1">
      <c r="B66" s="187"/>
      <c r="C66" s="188"/>
      <c r="D66" s="189" t="s">
        <v>3385</v>
      </c>
      <c r="E66" s="190"/>
      <c r="F66" s="190"/>
      <c r="G66" s="190"/>
      <c r="H66" s="190"/>
      <c r="I66" s="191"/>
      <c r="J66" s="192">
        <f>J181</f>
        <v>0</v>
      </c>
      <c r="K66" s="193"/>
    </row>
    <row r="67" spans="2:11" s="1" customFormat="1" ht="21.8" customHeight="1">
      <c r="B67" s="47"/>
      <c r="C67" s="48"/>
      <c r="D67" s="48"/>
      <c r="E67" s="48"/>
      <c r="F67" s="48"/>
      <c r="G67" s="48"/>
      <c r="H67" s="48"/>
      <c r="I67" s="146"/>
      <c r="J67" s="48"/>
      <c r="K67" s="52"/>
    </row>
    <row r="68" spans="2:11" s="1" customFormat="1" ht="6.95" customHeight="1">
      <c r="B68" s="68"/>
      <c r="C68" s="69"/>
      <c r="D68" s="69"/>
      <c r="E68" s="69"/>
      <c r="F68" s="69"/>
      <c r="G68" s="69"/>
      <c r="H68" s="69"/>
      <c r="I68" s="169"/>
      <c r="J68" s="69"/>
      <c r="K68" s="70"/>
    </row>
    <row r="72" spans="2:12" s="1" customFormat="1" ht="6.95" customHeight="1">
      <c r="B72" s="71"/>
      <c r="C72" s="72"/>
      <c r="D72" s="72"/>
      <c r="E72" s="72"/>
      <c r="F72" s="72"/>
      <c r="G72" s="72"/>
      <c r="H72" s="72"/>
      <c r="I72" s="172"/>
      <c r="J72" s="72"/>
      <c r="K72" s="72"/>
      <c r="L72" s="73"/>
    </row>
    <row r="73" spans="2:12" s="1" customFormat="1" ht="36.95" customHeight="1">
      <c r="B73" s="47"/>
      <c r="C73" s="74" t="s">
        <v>257</v>
      </c>
      <c r="D73" s="75"/>
      <c r="E73" s="75"/>
      <c r="F73" s="75"/>
      <c r="G73" s="75"/>
      <c r="H73" s="75"/>
      <c r="I73" s="194"/>
      <c r="J73" s="75"/>
      <c r="K73" s="75"/>
      <c r="L73" s="73"/>
    </row>
    <row r="74" spans="2:12" s="1" customFormat="1" ht="6.95" customHeight="1">
      <c r="B74" s="47"/>
      <c r="C74" s="75"/>
      <c r="D74" s="75"/>
      <c r="E74" s="75"/>
      <c r="F74" s="75"/>
      <c r="G74" s="75"/>
      <c r="H74" s="75"/>
      <c r="I74" s="194"/>
      <c r="J74" s="75"/>
      <c r="K74" s="75"/>
      <c r="L74" s="73"/>
    </row>
    <row r="75" spans="2:12" s="1" customFormat="1" ht="14.4" customHeight="1">
      <c r="B75" s="47"/>
      <c r="C75" s="77" t="s">
        <v>18</v>
      </c>
      <c r="D75" s="75"/>
      <c r="E75" s="75"/>
      <c r="F75" s="75"/>
      <c r="G75" s="75"/>
      <c r="H75" s="75"/>
      <c r="I75" s="194"/>
      <c r="J75" s="75"/>
      <c r="K75" s="75"/>
      <c r="L75" s="73"/>
    </row>
    <row r="76" spans="2:12" s="1" customFormat="1" ht="16.5" customHeight="1">
      <c r="B76" s="47"/>
      <c r="C76" s="75"/>
      <c r="D76" s="75"/>
      <c r="E76" s="195" t="str">
        <f>E7</f>
        <v>Albertinum, odborný léčebný ústav Žamberk, Rekonstrukce a modernizace ČOV</v>
      </c>
      <c r="F76" s="77"/>
      <c r="G76" s="77"/>
      <c r="H76" s="77"/>
      <c r="I76" s="194"/>
      <c r="J76" s="75"/>
      <c r="K76" s="75"/>
      <c r="L76" s="73"/>
    </row>
    <row r="77" spans="2:12" s="1" customFormat="1" ht="14.4" customHeight="1">
      <c r="B77" s="47"/>
      <c r="C77" s="77" t="s">
        <v>131</v>
      </c>
      <c r="D77" s="75"/>
      <c r="E77" s="75"/>
      <c r="F77" s="75"/>
      <c r="G77" s="75"/>
      <c r="H77" s="75"/>
      <c r="I77" s="194"/>
      <c r="J77" s="75"/>
      <c r="K77" s="75"/>
      <c r="L77" s="73"/>
    </row>
    <row r="78" spans="2:12" s="1" customFormat="1" ht="17.25" customHeight="1">
      <c r="B78" s="47"/>
      <c r="C78" s="75"/>
      <c r="D78" s="75"/>
      <c r="E78" s="83" t="str">
        <f>E9</f>
        <v>PS-04 - PS 04 - ČOV - ZTI</v>
      </c>
      <c r="F78" s="75"/>
      <c r="G78" s="75"/>
      <c r="H78" s="75"/>
      <c r="I78" s="194"/>
      <c r="J78" s="75"/>
      <c r="K78" s="75"/>
      <c r="L78" s="73"/>
    </row>
    <row r="79" spans="2:12" s="1" customFormat="1" ht="6.95" customHeight="1">
      <c r="B79" s="47"/>
      <c r="C79" s="75"/>
      <c r="D79" s="75"/>
      <c r="E79" s="75"/>
      <c r="F79" s="75"/>
      <c r="G79" s="75"/>
      <c r="H79" s="75"/>
      <c r="I79" s="194"/>
      <c r="J79" s="75"/>
      <c r="K79" s="75"/>
      <c r="L79" s="73"/>
    </row>
    <row r="80" spans="2:12" s="1" customFormat="1" ht="18" customHeight="1">
      <c r="B80" s="47"/>
      <c r="C80" s="77" t="s">
        <v>24</v>
      </c>
      <c r="D80" s="75"/>
      <c r="E80" s="75"/>
      <c r="F80" s="196" t="str">
        <f>F12</f>
        <v>k.ú. Žamberk</v>
      </c>
      <c r="G80" s="75"/>
      <c r="H80" s="75"/>
      <c r="I80" s="197" t="s">
        <v>26</v>
      </c>
      <c r="J80" s="86" t="str">
        <f>IF(J12="","",J12)</f>
        <v>17. 5. 2017</v>
      </c>
      <c r="K80" s="75"/>
      <c r="L80" s="73"/>
    </row>
    <row r="81" spans="2:12" s="1" customFormat="1" ht="6.95" customHeight="1">
      <c r="B81" s="47"/>
      <c r="C81" s="75"/>
      <c r="D81" s="75"/>
      <c r="E81" s="75"/>
      <c r="F81" s="75"/>
      <c r="G81" s="75"/>
      <c r="H81" s="75"/>
      <c r="I81" s="194"/>
      <c r="J81" s="75"/>
      <c r="K81" s="75"/>
      <c r="L81" s="73"/>
    </row>
    <row r="82" spans="2:12" s="1" customFormat="1" ht="13.5">
      <c r="B82" s="47"/>
      <c r="C82" s="77" t="s">
        <v>32</v>
      </c>
      <c r="D82" s="75"/>
      <c r="E82" s="75"/>
      <c r="F82" s="196" t="str">
        <f>E15</f>
        <v>Pardubický kraj, Komenského nám.125, Pardubice</v>
      </c>
      <c r="G82" s="75"/>
      <c r="H82" s="75"/>
      <c r="I82" s="197" t="s">
        <v>38</v>
      </c>
      <c r="J82" s="196" t="str">
        <f>E21</f>
        <v>IKKO Hradec Králové, s.r.o., Bří. Štefanů 238, HK</v>
      </c>
      <c r="K82" s="75"/>
      <c r="L82" s="73"/>
    </row>
    <row r="83" spans="2:12" s="1" customFormat="1" ht="14.4" customHeight="1">
      <c r="B83" s="47"/>
      <c r="C83" s="77" t="s">
        <v>36</v>
      </c>
      <c r="D83" s="75"/>
      <c r="E83" s="75"/>
      <c r="F83" s="196" t="str">
        <f>IF(E18="","",E18)</f>
        <v/>
      </c>
      <c r="G83" s="75"/>
      <c r="H83" s="75"/>
      <c r="I83" s="194"/>
      <c r="J83" s="75"/>
      <c r="K83" s="75"/>
      <c r="L83" s="73"/>
    </row>
    <row r="84" spans="2:12" s="1" customFormat="1" ht="10.3" customHeight="1">
      <c r="B84" s="47"/>
      <c r="C84" s="75"/>
      <c r="D84" s="75"/>
      <c r="E84" s="75"/>
      <c r="F84" s="75"/>
      <c r="G84" s="75"/>
      <c r="H84" s="75"/>
      <c r="I84" s="194"/>
      <c r="J84" s="75"/>
      <c r="K84" s="75"/>
      <c r="L84" s="73"/>
    </row>
    <row r="85" spans="2:20" s="9" customFormat="1" ht="29.25" customHeight="1">
      <c r="B85" s="198"/>
      <c r="C85" s="199" t="s">
        <v>258</v>
      </c>
      <c r="D85" s="200" t="s">
        <v>61</v>
      </c>
      <c r="E85" s="200" t="s">
        <v>57</v>
      </c>
      <c r="F85" s="200" t="s">
        <v>259</v>
      </c>
      <c r="G85" s="200" t="s">
        <v>260</v>
      </c>
      <c r="H85" s="200" t="s">
        <v>261</v>
      </c>
      <c r="I85" s="201" t="s">
        <v>262</v>
      </c>
      <c r="J85" s="200" t="s">
        <v>225</v>
      </c>
      <c r="K85" s="202" t="s">
        <v>263</v>
      </c>
      <c r="L85" s="203"/>
      <c r="M85" s="103" t="s">
        <v>264</v>
      </c>
      <c r="N85" s="104" t="s">
        <v>46</v>
      </c>
      <c r="O85" s="104" t="s">
        <v>265</v>
      </c>
      <c r="P85" s="104" t="s">
        <v>266</v>
      </c>
      <c r="Q85" s="104" t="s">
        <v>267</v>
      </c>
      <c r="R85" s="104" t="s">
        <v>268</v>
      </c>
      <c r="S85" s="104" t="s">
        <v>269</v>
      </c>
      <c r="T85" s="105" t="s">
        <v>270</v>
      </c>
    </row>
    <row r="86" spans="2:63" s="1" customFormat="1" ht="29.25" customHeight="1">
      <c r="B86" s="47"/>
      <c r="C86" s="109" t="s">
        <v>228</v>
      </c>
      <c r="D86" s="75"/>
      <c r="E86" s="75"/>
      <c r="F86" s="75"/>
      <c r="G86" s="75"/>
      <c r="H86" s="75"/>
      <c r="I86" s="194"/>
      <c r="J86" s="204">
        <f>BK86</f>
        <v>0</v>
      </c>
      <c r="K86" s="75"/>
      <c r="L86" s="73"/>
      <c r="M86" s="106"/>
      <c r="N86" s="107"/>
      <c r="O86" s="107"/>
      <c r="P86" s="205">
        <f>P87+P120</f>
        <v>0</v>
      </c>
      <c r="Q86" s="107"/>
      <c r="R86" s="205">
        <f>R87+R120</f>
        <v>0.20243924999999996</v>
      </c>
      <c r="S86" s="107"/>
      <c r="T86" s="206">
        <f>T87+T120</f>
        <v>0.28600000000000003</v>
      </c>
      <c r="AT86" s="24" t="s">
        <v>75</v>
      </c>
      <c r="AU86" s="24" t="s">
        <v>229</v>
      </c>
      <c r="BK86" s="207">
        <f>BK87+BK120</f>
        <v>0</v>
      </c>
    </row>
    <row r="87" spans="2:63" s="10" customFormat="1" ht="37.4" customHeight="1">
      <c r="B87" s="208"/>
      <c r="C87" s="209"/>
      <c r="D87" s="210" t="s">
        <v>75</v>
      </c>
      <c r="E87" s="211" t="s">
        <v>271</v>
      </c>
      <c r="F87" s="211" t="s">
        <v>272</v>
      </c>
      <c r="G87" s="209"/>
      <c r="H87" s="209"/>
      <c r="I87" s="212"/>
      <c r="J87" s="213">
        <f>BK87</f>
        <v>0</v>
      </c>
      <c r="K87" s="209"/>
      <c r="L87" s="214"/>
      <c r="M87" s="215"/>
      <c r="N87" s="216"/>
      <c r="O87" s="216"/>
      <c r="P87" s="217">
        <f>P88+P91+P98+P108</f>
        <v>0</v>
      </c>
      <c r="Q87" s="216"/>
      <c r="R87" s="217">
        <f>R88+R91+R98+R108</f>
        <v>0.07523724999999999</v>
      </c>
      <c r="S87" s="216"/>
      <c r="T87" s="218">
        <f>T88+T91+T98+T108</f>
        <v>0.28600000000000003</v>
      </c>
      <c r="AR87" s="219" t="s">
        <v>84</v>
      </c>
      <c r="AT87" s="220" t="s">
        <v>75</v>
      </c>
      <c r="AU87" s="220" t="s">
        <v>76</v>
      </c>
      <c r="AY87" s="219" t="s">
        <v>273</v>
      </c>
      <c r="BK87" s="221">
        <f>BK88+BK91+BK98+BK108</f>
        <v>0</v>
      </c>
    </row>
    <row r="88" spans="2:63" s="10" customFormat="1" ht="19.9" customHeight="1">
      <c r="B88" s="208"/>
      <c r="C88" s="209"/>
      <c r="D88" s="210" t="s">
        <v>75</v>
      </c>
      <c r="E88" s="222" t="s">
        <v>288</v>
      </c>
      <c r="F88" s="222" t="s">
        <v>497</v>
      </c>
      <c r="G88" s="209"/>
      <c r="H88" s="209"/>
      <c r="I88" s="212"/>
      <c r="J88" s="223">
        <f>BK88</f>
        <v>0</v>
      </c>
      <c r="K88" s="209"/>
      <c r="L88" s="214"/>
      <c r="M88" s="215"/>
      <c r="N88" s="216"/>
      <c r="O88" s="216"/>
      <c r="P88" s="217">
        <f>SUM(P89:P90)</f>
        <v>0</v>
      </c>
      <c r="Q88" s="216"/>
      <c r="R88" s="217">
        <f>SUM(R89:R90)</f>
        <v>0.0023305500000000002</v>
      </c>
      <c r="S88" s="216"/>
      <c r="T88" s="218">
        <f>SUM(T89:T90)</f>
        <v>0</v>
      </c>
      <c r="AR88" s="219" t="s">
        <v>84</v>
      </c>
      <c r="AT88" s="220" t="s">
        <v>75</v>
      </c>
      <c r="AU88" s="220" t="s">
        <v>84</v>
      </c>
      <c r="AY88" s="219" t="s">
        <v>273</v>
      </c>
      <c r="BK88" s="221">
        <f>SUM(BK89:BK90)</f>
        <v>0</v>
      </c>
    </row>
    <row r="89" spans="2:65" s="1" customFormat="1" ht="25.5" customHeight="1">
      <c r="B89" s="47"/>
      <c r="C89" s="224" t="s">
        <v>84</v>
      </c>
      <c r="D89" s="224" t="s">
        <v>275</v>
      </c>
      <c r="E89" s="225" t="s">
        <v>3386</v>
      </c>
      <c r="F89" s="226" t="s">
        <v>3387</v>
      </c>
      <c r="G89" s="227" t="s">
        <v>314</v>
      </c>
      <c r="H89" s="228">
        <v>0.001</v>
      </c>
      <c r="I89" s="229"/>
      <c r="J89" s="230">
        <f>ROUND(I89*H89,2)</f>
        <v>0</v>
      </c>
      <c r="K89" s="226" t="s">
        <v>279</v>
      </c>
      <c r="L89" s="73"/>
      <c r="M89" s="231" t="s">
        <v>21</v>
      </c>
      <c r="N89" s="232" t="s">
        <v>47</v>
      </c>
      <c r="O89" s="48"/>
      <c r="P89" s="233">
        <f>O89*H89</f>
        <v>0</v>
      </c>
      <c r="Q89" s="233">
        <v>2.33055</v>
      </c>
      <c r="R89" s="233">
        <f>Q89*H89</f>
        <v>0.0023305500000000002</v>
      </c>
      <c r="S89" s="233">
        <v>0</v>
      </c>
      <c r="T89" s="234">
        <f>S89*H89</f>
        <v>0</v>
      </c>
      <c r="AR89" s="24" t="s">
        <v>84</v>
      </c>
      <c r="AT89" s="24" t="s">
        <v>275</v>
      </c>
      <c r="AU89" s="24" t="s">
        <v>86</v>
      </c>
      <c r="AY89" s="24" t="s">
        <v>273</v>
      </c>
      <c r="BE89" s="235">
        <f>IF(N89="základní",J89,0)</f>
        <v>0</v>
      </c>
      <c r="BF89" s="235">
        <f>IF(N89="snížená",J89,0)</f>
        <v>0</v>
      </c>
      <c r="BG89" s="235">
        <f>IF(N89="zákl. přenesená",J89,0)</f>
        <v>0</v>
      </c>
      <c r="BH89" s="235">
        <f>IF(N89="sníž. přenesená",J89,0)</f>
        <v>0</v>
      </c>
      <c r="BI89" s="235">
        <f>IF(N89="nulová",J89,0)</f>
        <v>0</v>
      </c>
      <c r="BJ89" s="24" t="s">
        <v>84</v>
      </c>
      <c r="BK89" s="235">
        <f>ROUND(I89*H89,2)</f>
        <v>0</v>
      </c>
      <c r="BL89" s="24" t="s">
        <v>84</v>
      </c>
      <c r="BM89" s="24" t="s">
        <v>3388</v>
      </c>
    </row>
    <row r="90" spans="2:51" s="11" customFormat="1" ht="13.5">
      <c r="B90" s="239"/>
      <c r="C90" s="240"/>
      <c r="D90" s="236" t="s">
        <v>304</v>
      </c>
      <c r="E90" s="241" t="s">
        <v>21</v>
      </c>
      <c r="F90" s="242" t="s">
        <v>3389</v>
      </c>
      <c r="G90" s="240"/>
      <c r="H90" s="243">
        <v>0.001</v>
      </c>
      <c r="I90" s="244"/>
      <c r="J90" s="240"/>
      <c r="K90" s="240"/>
      <c r="L90" s="245"/>
      <c r="M90" s="246"/>
      <c r="N90" s="247"/>
      <c r="O90" s="247"/>
      <c r="P90" s="247"/>
      <c r="Q90" s="247"/>
      <c r="R90" s="247"/>
      <c r="S90" s="247"/>
      <c r="T90" s="248"/>
      <c r="AT90" s="249" t="s">
        <v>304</v>
      </c>
      <c r="AU90" s="249" t="s">
        <v>86</v>
      </c>
      <c r="AV90" s="11" t="s">
        <v>86</v>
      </c>
      <c r="AW90" s="11" t="s">
        <v>40</v>
      </c>
      <c r="AX90" s="11" t="s">
        <v>84</v>
      </c>
      <c r="AY90" s="249" t="s">
        <v>273</v>
      </c>
    </row>
    <row r="91" spans="2:63" s="10" customFormat="1" ht="29.85" customHeight="1">
      <c r="B91" s="208"/>
      <c r="C91" s="209"/>
      <c r="D91" s="210" t="s">
        <v>75</v>
      </c>
      <c r="E91" s="222" t="s">
        <v>192</v>
      </c>
      <c r="F91" s="222" t="s">
        <v>795</v>
      </c>
      <c r="G91" s="209"/>
      <c r="H91" s="209"/>
      <c r="I91" s="212"/>
      <c r="J91" s="223">
        <f>BK91</f>
        <v>0</v>
      </c>
      <c r="K91" s="209"/>
      <c r="L91" s="214"/>
      <c r="M91" s="215"/>
      <c r="N91" s="216"/>
      <c r="O91" s="216"/>
      <c r="P91" s="217">
        <f>SUM(P92:P97)</f>
        <v>0</v>
      </c>
      <c r="Q91" s="216"/>
      <c r="R91" s="217">
        <f>SUM(R92:R97)</f>
        <v>0.0700817</v>
      </c>
      <c r="S91" s="216"/>
      <c r="T91" s="218">
        <f>SUM(T92:T97)</f>
        <v>0</v>
      </c>
      <c r="AR91" s="219" t="s">
        <v>84</v>
      </c>
      <c r="AT91" s="220" t="s">
        <v>75</v>
      </c>
      <c r="AU91" s="220" t="s">
        <v>84</v>
      </c>
      <c r="AY91" s="219" t="s">
        <v>273</v>
      </c>
      <c r="BK91" s="221">
        <f>SUM(BK92:BK97)</f>
        <v>0</v>
      </c>
    </row>
    <row r="92" spans="2:65" s="1" customFormat="1" ht="16.5" customHeight="1">
      <c r="B92" s="47"/>
      <c r="C92" s="224" t="s">
        <v>86</v>
      </c>
      <c r="D92" s="224" t="s">
        <v>275</v>
      </c>
      <c r="E92" s="225" t="s">
        <v>3390</v>
      </c>
      <c r="F92" s="226" t="s">
        <v>3391</v>
      </c>
      <c r="G92" s="227" t="s">
        <v>278</v>
      </c>
      <c r="H92" s="228">
        <v>6</v>
      </c>
      <c r="I92" s="229"/>
      <c r="J92" s="230">
        <f>ROUND(I92*H92,2)</f>
        <v>0</v>
      </c>
      <c r="K92" s="226" t="s">
        <v>21</v>
      </c>
      <c r="L92" s="73"/>
      <c r="M92" s="231" t="s">
        <v>21</v>
      </c>
      <c r="N92" s="232" t="s">
        <v>47</v>
      </c>
      <c r="O92" s="48"/>
      <c r="P92" s="233">
        <f>O92*H92</f>
        <v>0</v>
      </c>
      <c r="Q92" s="233">
        <v>0</v>
      </c>
      <c r="R92" s="233">
        <f>Q92*H92</f>
        <v>0</v>
      </c>
      <c r="S92" s="233">
        <v>0</v>
      </c>
      <c r="T92" s="234">
        <f>S92*H92</f>
        <v>0</v>
      </c>
      <c r="AR92" s="24" t="s">
        <v>84</v>
      </c>
      <c r="AT92" s="24" t="s">
        <v>275</v>
      </c>
      <c r="AU92" s="24" t="s">
        <v>86</v>
      </c>
      <c r="AY92" s="24" t="s">
        <v>273</v>
      </c>
      <c r="BE92" s="235">
        <f>IF(N92="základní",J92,0)</f>
        <v>0</v>
      </c>
      <c r="BF92" s="235">
        <f>IF(N92="snížená",J92,0)</f>
        <v>0</v>
      </c>
      <c r="BG92" s="235">
        <f>IF(N92="zákl. přenesená",J92,0)</f>
        <v>0</v>
      </c>
      <c r="BH92" s="235">
        <f>IF(N92="sníž. přenesená",J92,0)</f>
        <v>0</v>
      </c>
      <c r="BI92" s="235">
        <f>IF(N92="nulová",J92,0)</f>
        <v>0</v>
      </c>
      <c r="BJ92" s="24" t="s">
        <v>84</v>
      </c>
      <c r="BK92" s="235">
        <f>ROUND(I92*H92,2)</f>
        <v>0</v>
      </c>
      <c r="BL92" s="24" t="s">
        <v>84</v>
      </c>
      <c r="BM92" s="24" t="s">
        <v>3392</v>
      </c>
    </row>
    <row r="93" spans="2:65" s="1" customFormat="1" ht="16.5" customHeight="1">
      <c r="B93" s="47"/>
      <c r="C93" s="224" t="s">
        <v>288</v>
      </c>
      <c r="D93" s="224" t="s">
        <v>275</v>
      </c>
      <c r="E93" s="225" t="s">
        <v>3393</v>
      </c>
      <c r="F93" s="226" t="s">
        <v>3394</v>
      </c>
      <c r="G93" s="227" t="s">
        <v>295</v>
      </c>
      <c r="H93" s="228">
        <v>1.47</v>
      </c>
      <c r="I93" s="229"/>
      <c r="J93" s="230">
        <f>ROUND(I93*H93,2)</f>
        <v>0</v>
      </c>
      <c r="K93" s="226" t="s">
        <v>279</v>
      </c>
      <c r="L93" s="73"/>
      <c r="M93" s="231" t="s">
        <v>21</v>
      </c>
      <c r="N93" s="232" t="s">
        <v>47</v>
      </c>
      <c r="O93" s="48"/>
      <c r="P93" s="233">
        <f>O93*H93</f>
        <v>0</v>
      </c>
      <c r="Q93" s="233">
        <v>0.04</v>
      </c>
      <c r="R93" s="233">
        <f>Q93*H93</f>
        <v>0.0588</v>
      </c>
      <c r="S93" s="233">
        <v>0</v>
      </c>
      <c r="T93" s="234">
        <f>S93*H93</f>
        <v>0</v>
      </c>
      <c r="AR93" s="24" t="s">
        <v>84</v>
      </c>
      <c r="AT93" s="24" t="s">
        <v>275</v>
      </c>
      <c r="AU93" s="24" t="s">
        <v>86</v>
      </c>
      <c r="AY93" s="24" t="s">
        <v>273</v>
      </c>
      <c r="BE93" s="235">
        <f>IF(N93="základní",J93,0)</f>
        <v>0</v>
      </c>
      <c r="BF93" s="235">
        <f>IF(N93="snížená",J93,0)</f>
        <v>0</v>
      </c>
      <c r="BG93" s="235">
        <f>IF(N93="zákl. přenesená",J93,0)</f>
        <v>0</v>
      </c>
      <c r="BH93" s="235">
        <f>IF(N93="sníž. přenesená",J93,0)</f>
        <v>0</v>
      </c>
      <c r="BI93" s="235">
        <f>IF(N93="nulová",J93,0)</f>
        <v>0</v>
      </c>
      <c r="BJ93" s="24" t="s">
        <v>84</v>
      </c>
      <c r="BK93" s="235">
        <f>ROUND(I93*H93,2)</f>
        <v>0</v>
      </c>
      <c r="BL93" s="24" t="s">
        <v>84</v>
      </c>
      <c r="BM93" s="24" t="s">
        <v>3395</v>
      </c>
    </row>
    <row r="94" spans="2:47" s="1" customFormat="1" ht="13.5">
      <c r="B94" s="47"/>
      <c r="C94" s="75"/>
      <c r="D94" s="236" t="s">
        <v>282</v>
      </c>
      <c r="E94" s="75"/>
      <c r="F94" s="237" t="s">
        <v>3396</v>
      </c>
      <c r="G94" s="75"/>
      <c r="H94" s="75"/>
      <c r="I94" s="194"/>
      <c r="J94" s="75"/>
      <c r="K94" s="75"/>
      <c r="L94" s="73"/>
      <c r="M94" s="238"/>
      <c r="N94" s="48"/>
      <c r="O94" s="48"/>
      <c r="P94" s="48"/>
      <c r="Q94" s="48"/>
      <c r="R94" s="48"/>
      <c r="S94" s="48"/>
      <c r="T94" s="96"/>
      <c r="AT94" s="24" t="s">
        <v>282</v>
      </c>
      <c r="AU94" s="24" t="s">
        <v>86</v>
      </c>
    </row>
    <row r="95" spans="2:51" s="11" customFormat="1" ht="13.5">
      <c r="B95" s="239"/>
      <c r="C95" s="240"/>
      <c r="D95" s="236" t="s">
        <v>304</v>
      </c>
      <c r="E95" s="241" t="s">
        <v>21</v>
      </c>
      <c r="F95" s="242" t="s">
        <v>3397</v>
      </c>
      <c r="G95" s="240"/>
      <c r="H95" s="243">
        <v>1.47</v>
      </c>
      <c r="I95" s="244"/>
      <c r="J95" s="240"/>
      <c r="K95" s="240"/>
      <c r="L95" s="245"/>
      <c r="M95" s="246"/>
      <c r="N95" s="247"/>
      <c r="O95" s="247"/>
      <c r="P95" s="247"/>
      <c r="Q95" s="247"/>
      <c r="R95" s="247"/>
      <c r="S95" s="247"/>
      <c r="T95" s="248"/>
      <c r="AT95" s="249" t="s">
        <v>304</v>
      </c>
      <c r="AU95" s="249" t="s">
        <v>86</v>
      </c>
      <c r="AV95" s="11" t="s">
        <v>86</v>
      </c>
      <c r="AW95" s="11" t="s">
        <v>40</v>
      </c>
      <c r="AX95" s="11" t="s">
        <v>84</v>
      </c>
      <c r="AY95" s="249" t="s">
        <v>273</v>
      </c>
    </row>
    <row r="96" spans="2:65" s="1" customFormat="1" ht="25.5" customHeight="1">
      <c r="B96" s="47"/>
      <c r="C96" s="224" t="s">
        <v>280</v>
      </c>
      <c r="D96" s="224" t="s">
        <v>275</v>
      </c>
      <c r="E96" s="225" t="s">
        <v>3398</v>
      </c>
      <c r="F96" s="226" t="s">
        <v>3399</v>
      </c>
      <c r="G96" s="227" t="s">
        <v>314</v>
      </c>
      <c r="H96" s="228">
        <v>0.005</v>
      </c>
      <c r="I96" s="229"/>
      <c r="J96" s="230">
        <f>ROUND(I96*H96,2)</f>
        <v>0</v>
      </c>
      <c r="K96" s="226" t="s">
        <v>279</v>
      </c>
      <c r="L96" s="73"/>
      <c r="M96" s="231" t="s">
        <v>21</v>
      </c>
      <c r="N96" s="232" t="s">
        <v>47</v>
      </c>
      <c r="O96" s="48"/>
      <c r="P96" s="233">
        <f>O96*H96</f>
        <v>0</v>
      </c>
      <c r="Q96" s="233">
        <v>2.25634</v>
      </c>
      <c r="R96" s="233">
        <f>Q96*H96</f>
        <v>0.011281699999999999</v>
      </c>
      <c r="S96" s="233">
        <v>0</v>
      </c>
      <c r="T96" s="234">
        <f>S96*H96</f>
        <v>0</v>
      </c>
      <c r="AR96" s="24" t="s">
        <v>84</v>
      </c>
      <c r="AT96" s="24" t="s">
        <v>275</v>
      </c>
      <c r="AU96" s="24" t="s">
        <v>86</v>
      </c>
      <c r="AY96" s="24" t="s">
        <v>273</v>
      </c>
      <c r="BE96" s="235">
        <f>IF(N96="základní",J96,0)</f>
        <v>0</v>
      </c>
      <c r="BF96" s="235">
        <f>IF(N96="snížená",J96,0)</f>
        <v>0</v>
      </c>
      <c r="BG96" s="235">
        <f>IF(N96="zákl. přenesená",J96,0)</f>
        <v>0</v>
      </c>
      <c r="BH96" s="235">
        <f>IF(N96="sníž. přenesená",J96,0)</f>
        <v>0</v>
      </c>
      <c r="BI96" s="235">
        <f>IF(N96="nulová",J96,0)</f>
        <v>0</v>
      </c>
      <c r="BJ96" s="24" t="s">
        <v>84</v>
      </c>
      <c r="BK96" s="235">
        <f>ROUND(I96*H96,2)</f>
        <v>0</v>
      </c>
      <c r="BL96" s="24" t="s">
        <v>84</v>
      </c>
      <c r="BM96" s="24" t="s">
        <v>3400</v>
      </c>
    </row>
    <row r="97" spans="2:51" s="11" customFormat="1" ht="13.5">
      <c r="B97" s="239"/>
      <c r="C97" s="240"/>
      <c r="D97" s="236" t="s">
        <v>304</v>
      </c>
      <c r="E97" s="241" t="s">
        <v>21</v>
      </c>
      <c r="F97" s="242" t="s">
        <v>3401</v>
      </c>
      <c r="G97" s="240"/>
      <c r="H97" s="243">
        <v>0.005</v>
      </c>
      <c r="I97" s="244"/>
      <c r="J97" s="240"/>
      <c r="K97" s="240"/>
      <c r="L97" s="245"/>
      <c r="M97" s="246"/>
      <c r="N97" s="247"/>
      <c r="O97" s="247"/>
      <c r="P97" s="247"/>
      <c r="Q97" s="247"/>
      <c r="R97" s="247"/>
      <c r="S97" s="247"/>
      <c r="T97" s="248"/>
      <c r="AT97" s="249" t="s">
        <v>304</v>
      </c>
      <c r="AU97" s="249" t="s">
        <v>86</v>
      </c>
      <c r="AV97" s="11" t="s">
        <v>86</v>
      </c>
      <c r="AW97" s="11" t="s">
        <v>40</v>
      </c>
      <c r="AX97" s="11" t="s">
        <v>84</v>
      </c>
      <c r="AY97" s="249" t="s">
        <v>273</v>
      </c>
    </row>
    <row r="98" spans="2:63" s="10" customFormat="1" ht="29.85" customHeight="1">
      <c r="B98" s="208"/>
      <c r="C98" s="209"/>
      <c r="D98" s="210" t="s">
        <v>75</v>
      </c>
      <c r="E98" s="222" t="s">
        <v>323</v>
      </c>
      <c r="F98" s="222" t="s">
        <v>2509</v>
      </c>
      <c r="G98" s="209"/>
      <c r="H98" s="209"/>
      <c r="I98" s="212"/>
      <c r="J98" s="223">
        <f>BK98</f>
        <v>0</v>
      </c>
      <c r="K98" s="209"/>
      <c r="L98" s="214"/>
      <c r="M98" s="215"/>
      <c r="N98" s="216"/>
      <c r="O98" s="216"/>
      <c r="P98" s="217">
        <f>SUM(P99:P107)</f>
        <v>0</v>
      </c>
      <c r="Q98" s="216"/>
      <c r="R98" s="217">
        <f>SUM(R99:R107)</f>
        <v>0.0028250000000000003</v>
      </c>
      <c r="S98" s="216"/>
      <c r="T98" s="218">
        <f>SUM(T99:T107)</f>
        <v>0.28600000000000003</v>
      </c>
      <c r="AR98" s="219" t="s">
        <v>84</v>
      </c>
      <c r="AT98" s="220" t="s">
        <v>75</v>
      </c>
      <c r="AU98" s="220" t="s">
        <v>84</v>
      </c>
      <c r="AY98" s="219" t="s">
        <v>273</v>
      </c>
      <c r="BK98" s="221">
        <f>SUM(BK99:BK107)</f>
        <v>0</v>
      </c>
    </row>
    <row r="99" spans="2:65" s="1" customFormat="1" ht="38.25" customHeight="1">
      <c r="B99" s="47"/>
      <c r="C99" s="224" t="s">
        <v>298</v>
      </c>
      <c r="D99" s="224" t="s">
        <v>275</v>
      </c>
      <c r="E99" s="225" t="s">
        <v>3402</v>
      </c>
      <c r="F99" s="226" t="s">
        <v>3403</v>
      </c>
      <c r="G99" s="227" t="s">
        <v>278</v>
      </c>
      <c r="H99" s="228">
        <v>1</v>
      </c>
      <c r="I99" s="229"/>
      <c r="J99" s="230">
        <f>ROUND(I99*H99,2)</f>
        <v>0</v>
      </c>
      <c r="K99" s="226" t="s">
        <v>279</v>
      </c>
      <c r="L99" s="73"/>
      <c r="M99" s="231" t="s">
        <v>21</v>
      </c>
      <c r="N99" s="232" t="s">
        <v>47</v>
      </c>
      <c r="O99" s="48"/>
      <c r="P99" s="233">
        <f>O99*H99</f>
        <v>0</v>
      </c>
      <c r="Q99" s="233">
        <v>0</v>
      </c>
      <c r="R99" s="233">
        <f>Q99*H99</f>
        <v>0</v>
      </c>
      <c r="S99" s="233">
        <v>0.001</v>
      </c>
      <c r="T99" s="234">
        <f>S99*H99</f>
        <v>0.001</v>
      </c>
      <c r="AR99" s="24" t="s">
        <v>84</v>
      </c>
      <c r="AT99" s="24" t="s">
        <v>275</v>
      </c>
      <c r="AU99" s="24" t="s">
        <v>86</v>
      </c>
      <c r="AY99" s="24" t="s">
        <v>273</v>
      </c>
      <c r="BE99" s="235">
        <f>IF(N99="základní",J99,0)</f>
        <v>0</v>
      </c>
      <c r="BF99" s="235">
        <f>IF(N99="snížená",J99,0)</f>
        <v>0</v>
      </c>
      <c r="BG99" s="235">
        <f>IF(N99="zákl. přenesená",J99,0)</f>
        <v>0</v>
      </c>
      <c r="BH99" s="235">
        <f>IF(N99="sníž. přenesená",J99,0)</f>
        <v>0</v>
      </c>
      <c r="BI99" s="235">
        <f>IF(N99="nulová",J99,0)</f>
        <v>0</v>
      </c>
      <c r="BJ99" s="24" t="s">
        <v>84</v>
      </c>
      <c r="BK99" s="235">
        <f>ROUND(I99*H99,2)</f>
        <v>0</v>
      </c>
      <c r="BL99" s="24" t="s">
        <v>84</v>
      </c>
      <c r="BM99" s="24" t="s">
        <v>3404</v>
      </c>
    </row>
    <row r="100" spans="2:65" s="1" customFormat="1" ht="25.5" customHeight="1">
      <c r="B100" s="47"/>
      <c r="C100" s="224" t="s">
        <v>192</v>
      </c>
      <c r="D100" s="224" t="s">
        <v>275</v>
      </c>
      <c r="E100" s="225" t="s">
        <v>3405</v>
      </c>
      <c r="F100" s="226" t="s">
        <v>3406</v>
      </c>
      <c r="G100" s="227" t="s">
        <v>342</v>
      </c>
      <c r="H100" s="228">
        <v>21</v>
      </c>
      <c r="I100" s="229"/>
      <c r="J100" s="230">
        <f>ROUND(I100*H100,2)</f>
        <v>0</v>
      </c>
      <c r="K100" s="226" t="s">
        <v>279</v>
      </c>
      <c r="L100" s="73"/>
      <c r="M100" s="231" t="s">
        <v>21</v>
      </c>
      <c r="N100" s="232" t="s">
        <v>47</v>
      </c>
      <c r="O100" s="48"/>
      <c r="P100" s="233">
        <f>O100*H100</f>
        <v>0</v>
      </c>
      <c r="Q100" s="233">
        <v>0</v>
      </c>
      <c r="R100" s="233">
        <f>Q100*H100</f>
        <v>0</v>
      </c>
      <c r="S100" s="233">
        <v>0.007</v>
      </c>
      <c r="T100" s="234">
        <f>S100*H100</f>
        <v>0.147</v>
      </c>
      <c r="AR100" s="24" t="s">
        <v>84</v>
      </c>
      <c r="AT100" s="24" t="s">
        <v>275</v>
      </c>
      <c r="AU100" s="24" t="s">
        <v>86</v>
      </c>
      <c r="AY100" s="24" t="s">
        <v>273</v>
      </c>
      <c r="BE100" s="235">
        <f>IF(N100="základní",J100,0)</f>
        <v>0</v>
      </c>
      <c r="BF100" s="235">
        <f>IF(N100="snížená",J100,0)</f>
        <v>0</v>
      </c>
      <c r="BG100" s="235">
        <f>IF(N100="zákl. přenesená",J100,0)</f>
        <v>0</v>
      </c>
      <c r="BH100" s="235">
        <f>IF(N100="sníž. přenesená",J100,0)</f>
        <v>0</v>
      </c>
      <c r="BI100" s="235">
        <f>IF(N100="nulová",J100,0)</f>
        <v>0</v>
      </c>
      <c r="BJ100" s="24" t="s">
        <v>84</v>
      </c>
      <c r="BK100" s="235">
        <f>ROUND(I100*H100,2)</f>
        <v>0</v>
      </c>
      <c r="BL100" s="24" t="s">
        <v>84</v>
      </c>
      <c r="BM100" s="24" t="s">
        <v>3407</v>
      </c>
    </row>
    <row r="101" spans="2:65" s="1" customFormat="1" ht="25.5" customHeight="1">
      <c r="B101" s="47"/>
      <c r="C101" s="224" t="s">
        <v>311</v>
      </c>
      <c r="D101" s="224" t="s">
        <v>275</v>
      </c>
      <c r="E101" s="225" t="s">
        <v>3408</v>
      </c>
      <c r="F101" s="226" t="s">
        <v>3409</v>
      </c>
      <c r="G101" s="227" t="s">
        <v>342</v>
      </c>
      <c r="H101" s="228">
        <v>1</v>
      </c>
      <c r="I101" s="229"/>
      <c r="J101" s="230">
        <f>ROUND(I101*H101,2)</f>
        <v>0</v>
      </c>
      <c r="K101" s="226" t="s">
        <v>279</v>
      </c>
      <c r="L101" s="73"/>
      <c r="M101" s="231" t="s">
        <v>21</v>
      </c>
      <c r="N101" s="232" t="s">
        <v>47</v>
      </c>
      <c r="O101" s="48"/>
      <c r="P101" s="233">
        <f>O101*H101</f>
        <v>0</v>
      </c>
      <c r="Q101" s="233">
        <v>0</v>
      </c>
      <c r="R101" s="233">
        <f>Q101*H101</f>
        <v>0</v>
      </c>
      <c r="S101" s="233">
        <v>0.011</v>
      </c>
      <c r="T101" s="234">
        <f>S101*H101</f>
        <v>0.011</v>
      </c>
      <c r="AR101" s="24" t="s">
        <v>84</v>
      </c>
      <c r="AT101" s="24" t="s">
        <v>275</v>
      </c>
      <c r="AU101" s="24" t="s">
        <v>86</v>
      </c>
      <c r="AY101" s="24" t="s">
        <v>273</v>
      </c>
      <c r="BE101" s="235">
        <f>IF(N101="základní",J101,0)</f>
        <v>0</v>
      </c>
      <c r="BF101" s="235">
        <f>IF(N101="snížená",J101,0)</f>
        <v>0</v>
      </c>
      <c r="BG101" s="235">
        <f>IF(N101="zákl. přenesená",J101,0)</f>
        <v>0</v>
      </c>
      <c r="BH101" s="235">
        <f>IF(N101="sníž. přenesená",J101,0)</f>
        <v>0</v>
      </c>
      <c r="BI101" s="235">
        <f>IF(N101="nulová",J101,0)</f>
        <v>0</v>
      </c>
      <c r="BJ101" s="24" t="s">
        <v>84</v>
      </c>
      <c r="BK101" s="235">
        <f>ROUND(I101*H101,2)</f>
        <v>0</v>
      </c>
      <c r="BL101" s="24" t="s">
        <v>84</v>
      </c>
      <c r="BM101" s="24" t="s">
        <v>3410</v>
      </c>
    </row>
    <row r="102" spans="2:65" s="1" customFormat="1" ht="25.5" customHeight="1">
      <c r="B102" s="47"/>
      <c r="C102" s="224" t="s">
        <v>318</v>
      </c>
      <c r="D102" s="224" t="s">
        <v>275</v>
      </c>
      <c r="E102" s="225" t="s">
        <v>3411</v>
      </c>
      <c r="F102" s="226" t="s">
        <v>3412</v>
      </c>
      <c r="G102" s="227" t="s">
        <v>342</v>
      </c>
      <c r="H102" s="228">
        <v>1.5</v>
      </c>
      <c r="I102" s="229"/>
      <c r="J102" s="230">
        <f>ROUND(I102*H102,2)</f>
        <v>0</v>
      </c>
      <c r="K102" s="226" t="s">
        <v>279</v>
      </c>
      <c r="L102" s="73"/>
      <c r="M102" s="231" t="s">
        <v>21</v>
      </c>
      <c r="N102" s="232" t="s">
        <v>47</v>
      </c>
      <c r="O102" s="48"/>
      <c r="P102" s="233">
        <f>O102*H102</f>
        <v>0</v>
      </c>
      <c r="Q102" s="233">
        <v>0.00107</v>
      </c>
      <c r="R102" s="233">
        <f>Q102*H102</f>
        <v>0.001605</v>
      </c>
      <c r="S102" s="233">
        <v>0.038</v>
      </c>
      <c r="T102" s="234">
        <f>S102*H102</f>
        <v>0.056999999999999995</v>
      </c>
      <c r="AR102" s="24" t="s">
        <v>280</v>
      </c>
      <c r="AT102" s="24" t="s">
        <v>275</v>
      </c>
      <c r="AU102" s="24" t="s">
        <v>86</v>
      </c>
      <c r="AY102" s="24" t="s">
        <v>273</v>
      </c>
      <c r="BE102" s="235">
        <f>IF(N102="základní",J102,0)</f>
        <v>0</v>
      </c>
      <c r="BF102" s="235">
        <f>IF(N102="snížená",J102,0)</f>
        <v>0</v>
      </c>
      <c r="BG102" s="235">
        <f>IF(N102="zákl. přenesená",J102,0)</f>
        <v>0</v>
      </c>
      <c r="BH102" s="235">
        <f>IF(N102="sníž. přenesená",J102,0)</f>
        <v>0</v>
      </c>
      <c r="BI102" s="235">
        <f>IF(N102="nulová",J102,0)</f>
        <v>0</v>
      </c>
      <c r="BJ102" s="24" t="s">
        <v>84</v>
      </c>
      <c r="BK102" s="235">
        <f>ROUND(I102*H102,2)</f>
        <v>0</v>
      </c>
      <c r="BL102" s="24" t="s">
        <v>280</v>
      </c>
      <c r="BM102" s="24" t="s">
        <v>3413</v>
      </c>
    </row>
    <row r="103" spans="2:47" s="1" customFormat="1" ht="13.5">
      <c r="B103" s="47"/>
      <c r="C103" s="75"/>
      <c r="D103" s="236" t="s">
        <v>282</v>
      </c>
      <c r="E103" s="75"/>
      <c r="F103" s="237" t="s">
        <v>1249</v>
      </c>
      <c r="G103" s="75"/>
      <c r="H103" s="75"/>
      <c r="I103" s="194"/>
      <c r="J103" s="75"/>
      <c r="K103" s="75"/>
      <c r="L103" s="73"/>
      <c r="M103" s="238"/>
      <c r="N103" s="48"/>
      <c r="O103" s="48"/>
      <c r="P103" s="48"/>
      <c r="Q103" s="48"/>
      <c r="R103" s="48"/>
      <c r="S103" s="48"/>
      <c r="T103" s="96"/>
      <c r="AT103" s="24" t="s">
        <v>282</v>
      </c>
      <c r="AU103" s="24" t="s">
        <v>86</v>
      </c>
    </row>
    <row r="104" spans="2:51" s="11" customFormat="1" ht="13.5">
      <c r="B104" s="239"/>
      <c r="C104" s="240"/>
      <c r="D104" s="236" t="s">
        <v>304</v>
      </c>
      <c r="E104" s="241" t="s">
        <v>21</v>
      </c>
      <c r="F104" s="242" t="s">
        <v>3414</v>
      </c>
      <c r="G104" s="240"/>
      <c r="H104" s="243">
        <v>1.5</v>
      </c>
      <c r="I104" s="244"/>
      <c r="J104" s="240"/>
      <c r="K104" s="240"/>
      <c r="L104" s="245"/>
      <c r="M104" s="246"/>
      <c r="N104" s="247"/>
      <c r="O104" s="247"/>
      <c r="P104" s="247"/>
      <c r="Q104" s="247"/>
      <c r="R104" s="247"/>
      <c r="S104" s="247"/>
      <c r="T104" s="248"/>
      <c r="AT104" s="249" t="s">
        <v>304</v>
      </c>
      <c r="AU104" s="249" t="s">
        <v>86</v>
      </c>
      <c r="AV104" s="11" t="s">
        <v>86</v>
      </c>
      <c r="AW104" s="11" t="s">
        <v>40</v>
      </c>
      <c r="AX104" s="11" t="s">
        <v>84</v>
      </c>
      <c r="AY104" s="249" t="s">
        <v>273</v>
      </c>
    </row>
    <row r="105" spans="2:65" s="1" customFormat="1" ht="25.5" customHeight="1">
      <c r="B105" s="47"/>
      <c r="C105" s="224" t="s">
        <v>323</v>
      </c>
      <c r="D105" s="224" t="s">
        <v>275</v>
      </c>
      <c r="E105" s="225" t="s">
        <v>1252</v>
      </c>
      <c r="F105" s="226" t="s">
        <v>1253</v>
      </c>
      <c r="G105" s="227" t="s">
        <v>342</v>
      </c>
      <c r="H105" s="228">
        <v>1</v>
      </c>
      <c r="I105" s="229"/>
      <c r="J105" s="230">
        <f>ROUND(I105*H105,2)</f>
        <v>0</v>
      </c>
      <c r="K105" s="226" t="s">
        <v>279</v>
      </c>
      <c r="L105" s="73"/>
      <c r="M105" s="231" t="s">
        <v>21</v>
      </c>
      <c r="N105" s="232" t="s">
        <v>47</v>
      </c>
      <c r="O105" s="48"/>
      <c r="P105" s="233">
        <f>O105*H105</f>
        <v>0</v>
      </c>
      <c r="Q105" s="233">
        <v>0.00122</v>
      </c>
      <c r="R105" s="233">
        <f>Q105*H105</f>
        <v>0.00122</v>
      </c>
      <c r="S105" s="233">
        <v>0.07</v>
      </c>
      <c r="T105" s="234">
        <f>S105*H105</f>
        <v>0.07</v>
      </c>
      <c r="AR105" s="24" t="s">
        <v>280</v>
      </c>
      <c r="AT105" s="24" t="s">
        <v>275</v>
      </c>
      <c r="AU105" s="24" t="s">
        <v>86</v>
      </c>
      <c r="AY105" s="24" t="s">
        <v>273</v>
      </c>
      <c r="BE105" s="235">
        <f>IF(N105="základní",J105,0)</f>
        <v>0</v>
      </c>
      <c r="BF105" s="235">
        <f>IF(N105="snížená",J105,0)</f>
        <v>0</v>
      </c>
      <c r="BG105" s="235">
        <f>IF(N105="zákl. přenesená",J105,0)</f>
        <v>0</v>
      </c>
      <c r="BH105" s="235">
        <f>IF(N105="sníž. přenesená",J105,0)</f>
        <v>0</v>
      </c>
      <c r="BI105" s="235">
        <f>IF(N105="nulová",J105,0)</f>
        <v>0</v>
      </c>
      <c r="BJ105" s="24" t="s">
        <v>84</v>
      </c>
      <c r="BK105" s="235">
        <f>ROUND(I105*H105,2)</f>
        <v>0</v>
      </c>
      <c r="BL105" s="24" t="s">
        <v>280</v>
      </c>
      <c r="BM105" s="24" t="s">
        <v>3415</v>
      </c>
    </row>
    <row r="106" spans="2:47" s="1" customFormat="1" ht="13.5">
      <c r="B106" s="47"/>
      <c r="C106" s="75"/>
      <c r="D106" s="236" t="s">
        <v>282</v>
      </c>
      <c r="E106" s="75"/>
      <c r="F106" s="237" t="s">
        <v>1249</v>
      </c>
      <c r="G106" s="75"/>
      <c r="H106" s="75"/>
      <c r="I106" s="194"/>
      <c r="J106" s="75"/>
      <c r="K106" s="75"/>
      <c r="L106" s="73"/>
      <c r="M106" s="238"/>
      <c r="N106" s="48"/>
      <c r="O106" s="48"/>
      <c r="P106" s="48"/>
      <c r="Q106" s="48"/>
      <c r="R106" s="48"/>
      <c r="S106" s="48"/>
      <c r="T106" s="96"/>
      <c r="AT106" s="24" t="s">
        <v>282</v>
      </c>
      <c r="AU106" s="24" t="s">
        <v>86</v>
      </c>
    </row>
    <row r="107" spans="2:51" s="11" customFormat="1" ht="13.5">
      <c r="B107" s="239"/>
      <c r="C107" s="240"/>
      <c r="D107" s="236" t="s">
        <v>304</v>
      </c>
      <c r="E107" s="241" t="s">
        <v>21</v>
      </c>
      <c r="F107" s="242" t="s">
        <v>3416</v>
      </c>
      <c r="G107" s="240"/>
      <c r="H107" s="243">
        <v>1</v>
      </c>
      <c r="I107" s="244"/>
      <c r="J107" s="240"/>
      <c r="K107" s="240"/>
      <c r="L107" s="245"/>
      <c r="M107" s="246"/>
      <c r="N107" s="247"/>
      <c r="O107" s="247"/>
      <c r="P107" s="247"/>
      <c r="Q107" s="247"/>
      <c r="R107" s="247"/>
      <c r="S107" s="247"/>
      <c r="T107" s="248"/>
      <c r="AT107" s="249" t="s">
        <v>304</v>
      </c>
      <c r="AU107" s="249" t="s">
        <v>86</v>
      </c>
      <c r="AV107" s="11" t="s">
        <v>86</v>
      </c>
      <c r="AW107" s="11" t="s">
        <v>40</v>
      </c>
      <c r="AX107" s="11" t="s">
        <v>84</v>
      </c>
      <c r="AY107" s="249" t="s">
        <v>273</v>
      </c>
    </row>
    <row r="108" spans="2:63" s="10" customFormat="1" ht="29.85" customHeight="1">
      <c r="B108" s="208"/>
      <c r="C108" s="209"/>
      <c r="D108" s="210" t="s">
        <v>75</v>
      </c>
      <c r="E108" s="222" t="s">
        <v>1317</v>
      </c>
      <c r="F108" s="222" t="s">
        <v>1318</v>
      </c>
      <c r="G108" s="209"/>
      <c r="H108" s="209"/>
      <c r="I108" s="212"/>
      <c r="J108" s="223">
        <f>BK108</f>
        <v>0</v>
      </c>
      <c r="K108" s="209"/>
      <c r="L108" s="214"/>
      <c r="M108" s="215"/>
      <c r="N108" s="216"/>
      <c r="O108" s="216"/>
      <c r="P108" s="217">
        <f>SUM(P109:P119)</f>
        <v>0</v>
      </c>
      <c r="Q108" s="216"/>
      <c r="R108" s="217">
        <f>SUM(R109:R119)</f>
        <v>0</v>
      </c>
      <c r="S108" s="216"/>
      <c r="T108" s="218">
        <f>SUM(T109:T119)</f>
        <v>0</v>
      </c>
      <c r="AR108" s="219" t="s">
        <v>84</v>
      </c>
      <c r="AT108" s="220" t="s">
        <v>75</v>
      </c>
      <c r="AU108" s="220" t="s">
        <v>84</v>
      </c>
      <c r="AY108" s="219" t="s">
        <v>273</v>
      </c>
      <c r="BK108" s="221">
        <f>SUM(BK109:BK119)</f>
        <v>0</v>
      </c>
    </row>
    <row r="109" spans="2:65" s="1" customFormat="1" ht="25.5" customHeight="1">
      <c r="B109" s="47"/>
      <c r="C109" s="224" t="s">
        <v>329</v>
      </c>
      <c r="D109" s="224" t="s">
        <v>275</v>
      </c>
      <c r="E109" s="225" t="s">
        <v>3417</v>
      </c>
      <c r="F109" s="226" t="s">
        <v>3418</v>
      </c>
      <c r="G109" s="227" t="s">
        <v>350</v>
      </c>
      <c r="H109" s="228">
        <v>0.286</v>
      </c>
      <c r="I109" s="229"/>
      <c r="J109" s="230">
        <f>ROUND(I109*H109,2)</f>
        <v>0</v>
      </c>
      <c r="K109" s="226" t="s">
        <v>279</v>
      </c>
      <c r="L109" s="73"/>
      <c r="M109" s="231" t="s">
        <v>21</v>
      </c>
      <c r="N109" s="232" t="s">
        <v>47</v>
      </c>
      <c r="O109" s="48"/>
      <c r="P109" s="233">
        <f>O109*H109</f>
        <v>0</v>
      </c>
      <c r="Q109" s="233">
        <v>0</v>
      </c>
      <c r="R109" s="233">
        <f>Q109*H109</f>
        <v>0</v>
      </c>
      <c r="S109" s="233">
        <v>0</v>
      </c>
      <c r="T109" s="234">
        <f>S109*H109</f>
        <v>0</v>
      </c>
      <c r="AR109" s="24" t="s">
        <v>280</v>
      </c>
      <c r="AT109" s="24" t="s">
        <v>275</v>
      </c>
      <c r="AU109" s="24" t="s">
        <v>86</v>
      </c>
      <c r="AY109" s="24" t="s">
        <v>273</v>
      </c>
      <c r="BE109" s="235">
        <f>IF(N109="základní",J109,0)</f>
        <v>0</v>
      </c>
      <c r="BF109" s="235">
        <f>IF(N109="snížená",J109,0)</f>
        <v>0</v>
      </c>
      <c r="BG109" s="235">
        <f>IF(N109="zákl. přenesená",J109,0)</f>
        <v>0</v>
      </c>
      <c r="BH109" s="235">
        <f>IF(N109="sníž. přenesená",J109,0)</f>
        <v>0</v>
      </c>
      <c r="BI109" s="235">
        <f>IF(N109="nulová",J109,0)</f>
        <v>0</v>
      </c>
      <c r="BJ109" s="24" t="s">
        <v>84</v>
      </c>
      <c r="BK109" s="235">
        <f>ROUND(I109*H109,2)</f>
        <v>0</v>
      </c>
      <c r="BL109" s="24" t="s">
        <v>280</v>
      </c>
      <c r="BM109" s="24" t="s">
        <v>3419</v>
      </c>
    </row>
    <row r="110" spans="2:47" s="1" customFormat="1" ht="13.5">
      <c r="B110" s="47"/>
      <c r="C110" s="75"/>
      <c r="D110" s="236" t="s">
        <v>282</v>
      </c>
      <c r="E110" s="75"/>
      <c r="F110" s="237" t="s">
        <v>1323</v>
      </c>
      <c r="G110" s="75"/>
      <c r="H110" s="75"/>
      <c r="I110" s="194"/>
      <c r="J110" s="75"/>
      <c r="K110" s="75"/>
      <c r="L110" s="73"/>
      <c r="M110" s="238"/>
      <c r="N110" s="48"/>
      <c r="O110" s="48"/>
      <c r="P110" s="48"/>
      <c r="Q110" s="48"/>
      <c r="R110" s="48"/>
      <c r="S110" s="48"/>
      <c r="T110" s="96"/>
      <c r="AT110" s="24" t="s">
        <v>282</v>
      </c>
      <c r="AU110" s="24" t="s">
        <v>86</v>
      </c>
    </row>
    <row r="111" spans="2:65" s="1" customFormat="1" ht="25.5" customHeight="1">
      <c r="B111" s="47"/>
      <c r="C111" s="224" t="s">
        <v>339</v>
      </c>
      <c r="D111" s="224" t="s">
        <v>275</v>
      </c>
      <c r="E111" s="225" t="s">
        <v>1325</v>
      </c>
      <c r="F111" s="226" t="s">
        <v>1326</v>
      </c>
      <c r="G111" s="227" t="s">
        <v>350</v>
      </c>
      <c r="H111" s="228">
        <v>0.286</v>
      </c>
      <c r="I111" s="229"/>
      <c r="J111" s="230">
        <f>ROUND(I111*H111,2)</f>
        <v>0</v>
      </c>
      <c r="K111" s="226" t="s">
        <v>279</v>
      </c>
      <c r="L111" s="73"/>
      <c r="M111" s="231" t="s">
        <v>21</v>
      </c>
      <c r="N111" s="232" t="s">
        <v>47</v>
      </c>
      <c r="O111" s="48"/>
      <c r="P111" s="233">
        <f>O111*H111</f>
        <v>0</v>
      </c>
      <c r="Q111" s="233">
        <v>0</v>
      </c>
      <c r="R111" s="233">
        <f>Q111*H111</f>
        <v>0</v>
      </c>
      <c r="S111" s="233">
        <v>0</v>
      </c>
      <c r="T111" s="234">
        <f>S111*H111</f>
        <v>0</v>
      </c>
      <c r="AR111" s="24" t="s">
        <v>280</v>
      </c>
      <c r="AT111" s="24" t="s">
        <v>275</v>
      </c>
      <c r="AU111" s="24" t="s">
        <v>86</v>
      </c>
      <c r="AY111" s="24" t="s">
        <v>273</v>
      </c>
      <c r="BE111" s="235">
        <f>IF(N111="základní",J111,0)</f>
        <v>0</v>
      </c>
      <c r="BF111" s="235">
        <f>IF(N111="snížená",J111,0)</f>
        <v>0</v>
      </c>
      <c r="BG111" s="235">
        <f>IF(N111="zákl. přenesená",J111,0)</f>
        <v>0</v>
      </c>
      <c r="BH111" s="235">
        <f>IF(N111="sníž. přenesená",J111,0)</f>
        <v>0</v>
      </c>
      <c r="BI111" s="235">
        <f>IF(N111="nulová",J111,0)</f>
        <v>0</v>
      </c>
      <c r="BJ111" s="24" t="s">
        <v>84</v>
      </c>
      <c r="BK111" s="235">
        <f>ROUND(I111*H111,2)</f>
        <v>0</v>
      </c>
      <c r="BL111" s="24" t="s">
        <v>280</v>
      </c>
      <c r="BM111" s="24" t="s">
        <v>3420</v>
      </c>
    </row>
    <row r="112" spans="2:47" s="1" customFormat="1" ht="13.5">
      <c r="B112" s="47"/>
      <c r="C112" s="75"/>
      <c r="D112" s="236" t="s">
        <v>282</v>
      </c>
      <c r="E112" s="75"/>
      <c r="F112" s="237" t="s">
        <v>1328</v>
      </c>
      <c r="G112" s="75"/>
      <c r="H112" s="75"/>
      <c r="I112" s="194"/>
      <c r="J112" s="75"/>
      <c r="K112" s="75"/>
      <c r="L112" s="73"/>
      <c r="M112" s="238"/>
      <c r="N112" s="48"/>
      <c r="O112" s="48"/>
      <c r="P112" s="48"/>
      <c r="Q112" s="48"/>
      <c r="R112" s="48"/>
      <c r="S112" s="48"/>
      <c r="T112" s="96"/>
      <c r="AT112" s="24" t="s">
        <v>282</v>
      </c>
      <c r="AU112" s="24" t="s">
        <v>86</v>
      </c>
    </row>
    <row r="113" spans="2:65" s="1" customFormat="1" ht="25.5" customHeight="1">
      <c r="B113" s="47"/>
      <c r="C113" s="224" t="s">
        <v>346</v>
      </c>
      <c r="D113" s="224" t="s">
        <v>275</v>
      </c>
      <c r="E113" s="225" t="s">
        <v>1330</v>
      </c>
      <c r="F113" s="226" t="s">
        <v>1331</v>
      </c>
      <c r="G113" s="227" t="s">
        <v>350</v>
      </c>
      <c r="H113" s="228">
        <v>1.144</v>
      </c>
      <c r="I113" s="229"/>
      <c r="J113" s="230">
        <f>ROUND(I113*H113,2)</f>
        <v>0</v>
      </c>
      <c r="K113" s="226" t="s">
        <v>279</v>
      </c>
      <c r="L113" s="73"/>
      <c r="M113" s="231" t="s">
        <v>21</v>
      </c>
      <c r="N113" s="232" t="s">
        <v>47</v>
      </c>
      <c r="O113" s="48"/>
      <c r="P113" s="233">
        <f>O113*H113</f>
        <v>0</v>
      </c>
      <c r="Q113" s="233">
        <v>0</v>
      </c>
      <c r="R113" s="233">
        <f>Q113*H113</f>
        <v>0</v>
      </c>
      <c r="S113" s="233">
        <v>0</v>
      </c>
      <c r="T113" s="234">
        <f>S113*H113</f>
        <v>0</v>
      </c>
      <c r="AR113" s="24" t="s">
        <v>280</v>
      </c>
      <c r="AT113" s="24" t="s">
        <v>275</v>
      </c>
      <c r="AU113" s="24" t="s">
        <v>86</v>
      </c>
      <c r="AY113" s="24" t="s">
        <v>273</v>
      </c>
      <c r="BE113" s="235">
        <f>IF(N113="základní",J113,0)</f>
        <v>0</v>
      </c>
      <c r="BF113" s="235">
        <f>IF(N113="snížená",J113,0)</f>
        <v>0</v>
      </c>
      <c r="BG113" s="235">
        <f>IF(N113="zákl. přenesená",J113,0)</f>
        <v>0</v>
      </c>
      <c r="BH113" s="235">
        <f>IF(N113="sníž. přenesená",J113,0)</f>
        <v>0</v>
      </c>
      <c r="BI113" s="235">
        <f>IF(N113="nulová",J113,0)</f>
        <v>0</v>
      </c>
      <c r="BJ113" s="24" t="s">
        <v>84</v>
      </c>
      <c r="BK113" s="235">
        <f>ROUND(I113*H113,2)</f>
        <v>0</v>
      </c>
      <c r="BL113" s="24" t="s">
        <v>280</v>
      </c>
      <c r="BM113" s="24" t="s">
        <v>3421</v>
      </c>
    </row>
    <row r="114" spans="2:47" s="1" customFormat="1" ht="13.5">
      <c r="B114" s="47"/>
      <c r="C114" s="75"/>
      <c r="D114" s="236" t="s">
        <v>282</v>
      </c>
      <c r="E114" s="75"/>
      <c r="F114" s="237" t="s">
        <v>1328</v>
      </c>
      <c r="G114" s="75"/>
      <c r="H114" s="75"/>
      <c r="I114" s="194"/>
      <c r="J114" s="75"/>
      <c r="K114" s="75"/>
      <c r="L114" s="73"/>
      <c r="M114" s="238"/>
      <c r="N114" s="48"/>
      <c r="O114" s="48"/>
      <c r="P114" s="48"/>
      <c r="Q114" s="48"/>
      <c r="R114" s="48"/>
      <c r="S114" s="48"/>
      <c r="T114" s="96"/>
      <c r="AT114" s="24" t="s">
        <v>282</v>
      </c>
      <c r="AU114" s="24" t="s">
        <v>86</v>
      </c>
    </row>
    <row r="115" spans="2:51" s="11" customFormat="1" ht="13.5">
      <c r="B115" s="239"/>
      <c r="C115" s="240"/>
      <c r="D115" s="236" t="s">
        <v>304</v>
      </c>
      <c r="E115" s="241" t="s">
        <v>21</v>
      </c>
      <c r="F115" s="242" t="s">
        <v>3422</v>
      </c>
      <c r="G115" s="240"/>
      <c r="H115" s="243">
        <v>1.144</v>
      </c>
      <c r="I115" s="244"/>
      <c r="J115" s="240"/>
      <c r="K115" s="240"/>
      <c r="L115" s="245"/>
      <c r="M115" s="246"/>
      <c r="N115" s="247"/>
      <c r="O115" s="247"/>
      <c r="P115" s="247"/>
      <c r="Q115" s="247"/>
      <c r="R115" s="247"/>
      <c r="S115" s="247"/>
      <c r="T115" s="248"/>
      <c r="AT115" s="249" t="s">
        <v>304</v>
      </c>
      <c r="AU115" s="249" t="s">
        <v>86</v>
      </c>
      <c r="AV115" s="11" t="s">
        <v>86</v>
      </c>
      <c r="AW115" s="11" t="s">
        <v>40</v>
      </c>
      <c r="AX115" s="11" t="s">
        <v>84</v>
      </c>
      <c r="AY115" s="249" t="s">
        <v>273</v>
      </c>
    </row>
    <row r="116" spans="2:65" s="1" customFormat="1" ht="16.5" customHeight="1">
      <c r="B116" s="47"/>
      <c r="C116" s="224" t="s">
        <v>355</v>
      </c>
      <c r="D116" s="224" t="s">
        <v>275</v>
      </c>
      <c r="E116" s="225" t="s">
        <v>3423</v>
      </c>
      <c r="F116" s="226" t="s">
        <v>2552</v>
      </c>
      <c r="G116" s="227" t="s">
        <v>350</v>
      </c>
      <c r="H116" s="228">
        <v>0.138</v>
      </c>
      <c r="I116" s="229"/>
      <c r="J116" s="230">
        <f>ROUND(I116*H116,2)</f>
        <v>0</v>
      </c>
      <c r="K116" s="226" t="s">
        <v>279</v>
      </c>
      <c r="L116" s="73"/>
      <c r="M116" s="231" t="s">
        <v>21</v>
      </c>
      <c r="N116" s="232" t="s">
        <v>47</v>
      </c>
      <c r="O116" s="48"/>
      <c r="P116" s="233">
        <f>O116*H116</f>
        <v>0</v>
      </c>
      <c r="Q116" s="233">
        <v>0</v>
      </c>
      <c r="R116" s="233">
        <f>Q116*H116</f>
        <v>0</v>
      </c>
      <c r="S116" s="233">
        <v>0</v>
      </c>
      <c r="T116" s="234">
        <f>S116*H116</f>
        <v>0</v>
      </c>
      <c r="AR116" s="24" t="s">
        <v>280</v>
      </c>
      <c r="AT116" s="24" t="s">
        <v>275</v>
      </c>
      <c r="AU116" s="24" t="s">
        <v>86</v>
      </c>
      <c r="AY116" s="24" t="s">
        <v>273</v>
      </c>
      <c r="BE116" s="235">
        <f>IF(N116="základní",J116,0)</f>
        <v>0</v>
      </c>
      <c r="BF116" s="235">
        <f>IF(N116="snížená",J116,0)</f>
        <v>0</v>
      </c>
      <c r="BG116" s="235">
        <f>IF(N116="zákl. přenesená",J116,0)</f>
        <v>0</v>
      </c>
      <c r="BH116" s="235">
        <f>IF(N116="sníž. přenesená",J116,0)</f>
        <v>0</v>
      </c>
      <c r="BI116" s="235">
        <f>IF(N116="nulová",J116,0)</f>
        <v>0</v>
      </c>
      <c r="BJ116" s="24" t="s">
        <v>84</v>
      </c>
      <c r="BK116" s="235">
        <f>ROUND(I116*H116,2)</f>
        <v>0</v>
      </c>
      <c r="BL116" s="24" t="s">
        <v>280</v>
      </c>
      <c r="BM116" s="24" t="s">
        <v>3424</v>
      </c>
    </row>
    <row r="117" spans="2:47" s="1" customFormat="1" ht="13.5">
      <c r="B117" s="47"/>
      <c r="C117" s="75"/>
      <c r="D117" s="236" t="s">
        <v>282</v>
      </c>
      <c r="E117" s="75"/>
      <c r="F117" s="237" t="s">
        <v>1338</v>
      </c>
      <c r="G117" s="75"/>
      <c r="H117" s="75"/>
      <c r="I117" s="194"/>
      <c r="J117" s="75"/>
      <c r="K117" s="75"/>
      <c r="L117" s="73"/>
      <c r="M117" s="238"/>
      <c r="N117" s="48"/>
      <c r="O117" s="48"/>
      <c r="P117" s="48"/>
      <c r="Q117" s="48"/>
      <c r="R117" s="48"/>
      <c r="S117" s="48"/>
      <c r="T117" s="96"/>
      <c r="AT117" s="24" t="s">
        <v>282</v>
      </c>
      <c r="AU117" s="24" t="s">
        <v>86</v>
      </c>
    </row>
    <row r="118" spans="2:65" s="1" customFormat="1" ht="25.5" customHeight="1">
      <c r="B118" s="47"/>
      <c r="C118" s="224" t="s">
        <v>360</v>
      </c>
      <c r="D118" s="224" t="s">
        <v>275</v>
      </c>
      <c r="E118" s="225" t="s">
        <v>3425</v>
      </c>
      <c r="F118" s="226" t="s">
        <v>3426</v>
      </c>
      <c r="G118" s="227" t="s">
        <v>350</v>
      </c>
      <c r="H118" s="228">
        <v>0.148</v>
      </c>
      <c r="I118" s="229"/>
      <c r="J118" s="230">
        <f>ROUND(I118*H118,2)</f>
        <v>0</v>
      </c>
      <c r="K118" s="226" t="s">
        <v>279</v>
      </c>
      <c r="L118" s="73"/>
      <c r="M118" s="231" t="s">
        <v>21</v>
      </c>
      <c r="N118" s="232" t="s">
        <v>47</v>
      </c>
      <c r="O118" s="48"/>
      <c r="P118" s="233">
        <f>O118*H118</f>
        <v>0</v>
      </c>
      <c r="Q118" s="233">
        <v>0</v>
      </c>
      <c r="R118" s="233">
        <f>Q118*H118</f>
        <v>0</v>
      </c>
      <c r="S118" s="233">
        <v>0</v>
      </c>
      <c r="T118" s="234">
        <f>S118*H118</f>
        <v>0</v>
      </c>
      <c r="AR118" s="24" t="s">
        <v>84</v>
      </c>
      <c r="AT118" s="24" t="s">
        <v>275</v>
      </c>
      <c r="AU118" s="24" t="s">
        <v>86</v>
      </c>
      <c r="AY118" s="24" t="s">
        <v>273</v>
      </c>
      <c r="BE118" s="235">
        <f>IF(N118="základní",J118,0)</f>
        <v>0</v>
      </c>
      <c r="BF118" s="235">
        <f>IF(N118="snížená",J118,0)</f>
        <v>0</v>
      </c>
      <c r="BG118" s="235">
        <f>IF(N118="zákl. přenesená",J118,0)</f>
        <v>0</v>
      </c>
      <c r="BH118" s="235">
        <f>IF(N118="sníž. přenesená",J118,0)</f>
        <v>0</v>
      </c>
      <c r="BI118" s="235">
        <f>IF(N118="nulová",J118,0)</f>
        <v>0</v>
      </c>
      <c r="BJ118" s="24" t="s">
        <v>84</v>
      </c>
      <c r="BK118" s="235">
        <f>ROUND(I118*H118,2)</f>
        <v>0</v>
      </c>
      <c r="BL118" s="24" t="s">
        <v>84</v>
      </c>
      <c r="BM118" s="24" t="s">
        <v>3427</v>
      </c>
    </row>
    <row r="119" spans="2:47" s="1" customFormat="1" ht="13.5">
      <c r="B119" s="47"/>
      <c r="C119" s="75"/>
      <c r="D119" s="236" t="s">
        <v>282</v>
      </c>
      <c r="E119" s="75"/>
      <c r="F119" s="237" t="s">
        <v>1338</v>
      </c>
      <c r="G119" s="75"/>
      <c r="H119" s="75"/>
      <c r="I119" s="194"/>
      <c r="J119" s="75"/>
      <c r="K119" s="75"/>
      <c r="L119" s="73"/>
      <c r="M119" s="238"/>
      <c r="N119" s="48"/>
      <c r="O119" s="48"/>
      <c r="P119" s="48"/>
      <c r="Q119" s="48"/>
      <c r="R119" s="48"/>
      <c r="S119" s="48"/>
      <c r="T119" s="96"/>
      <c r="AT119" s="24" t="s">
        <v>282</v>
      </c>
      <c r="AU119" s="24" t="s">
        <v>86</v>
      </c>
    </row>
    <row r="120" spans="2:63" s="10" customFormat="1" ht="37.4" customHeight="1">
      <c r="B120" s="208"/>
      <c r="C120" s="209"/>
      <c r="D120" s="210" t="s">
        <v>75</v>
      </c>
      <c r="E120" s="211" t="s">
        <v>1346</v>
      </c>
      <c r="F120" s="211" t="s">
        <v>1347</v>
      </c>
      <c r="G120" s="209"/>
      <c r="H120" s="209"/>
      <c r="I120" s="212"/>
      <c r="J120" s="213">
        <f>BK120</f>
        <v>0</v>
      </c>
      <c r="K120" s="209"/>
      <c r="L120" s="214"/>
      <c r="M120" s="215"/>
      <c r="N120" s="216"/>
      <c r="O120" s="216"/>
      <c r="P120" s="217">
        <f>P121+P139+P159+P181</f>
        <v>0</v>
      </c>
      <c r="Q120" s="216"/>
      <c r="R120" s="217">
        <f>R121+R139+R159+R181</f>
        <v>0.12720199999999998</v>
      </c>
      <c r="S120" s="216"/>
      <c r="T120" s="218">
        <f>T121+T139+T159+T181</f>
        <v>0</v>
      </c>
      <c r="AR120" s="219" t="s">
        <v>86</v>
      </c>
      <c r="AT120" s="220" t="s">
        <v>75</v>
      </c>
      <c r="AU120" s="220" t="s">
        <v>76</v>
      </c>
      <c r="AY120" s="219" t="s">
        <v>273</v>
      </c>
      <c r="BK120" s="221">
        <f>BK121+BK139+BK159+BK181</f>
        <v>0</v>
      </c>
    </row>
    <row r="121" spans="2:63" s="10" customFormat="1" ht="19.9" customHeight="1">
      <c r="B121" s="208"/>
      <c r="C121" s="209"/>
      <c r="D121" s="210" t="s">
        <v>75</v>
      </c>
      <c r="E121" s="222" t="s">
        <v>1528</v>
      </c>
      <c r="F121" s="222" t="s">
        <v>1529</v>
      </c>
      <c r="G121" s="209"/>
      <c r="H121" s="209"/>
      <c r="I121" s="212"/>
      <c r="J121" s="223">
        <f>BK121</f>
        <v>0</v>
      </c>
      <c r="K121" s="209"/>
      <c r="L121" s="214"/>
      <c r="M121" s="215"/>
      <c r="N121" s="216"/>
      <c r="O121" s="216"/>
      <c r="P121" s="217">
        <f>SUM(P122:P138)</f>
        <v>0</v>
      </c>
      <c r="Q121" s="216"/>
      <c r="R121" s="217">
        <f>SUM(R122:R138)</f>
        <v>0.002242</v>
      </c>
      <c r="S121" s="216"/>
      <c r="T121" s="218">
        <f>SUM(T122:T138)</f>
        <v>0</v>
      </c>
      <c r="AR121" s="219" t="s">
        <v>86</v>
      </c>
      <c r="AT121" s="220" t="s">
        <v>75</v>
      </c>
      <c r="AU121" s="220" t="s">
        <v>84</v>
      </c>
      <c r="AY121" s="219" t="s">
        <v>273</v>
      </c>
      <c r="BK121" s="221">
        <f>SUM(BK122:BK138)</f>
        <v>0</v>
      </c>
    </row>
    <row r="122" spans="2:65" s="1" customFormat="1" ht="38.25" customHeight="1">
      <c r="B122" s="47"/>
      <c r="C122" s="224" t="s">
        <v>10</v>
      </c>
      <c r="D122" s="224" t="s">
        <v>275</v>
      </c>
      <c r="E122" s="225" t="s">
        <v>3428</v>
      </c>
      <c r="F122" s="226" t="s">
        <v>3429</v>
      </c>
      <c r="G122" s="227" t="s">
        <v>342</v>
      </c>
      <c r="H122" s="228">
        <v>22.66</v>
      </c>
      <c r="I122" s="229"/>
      <c r="J122" s="230">
        <f>ROUND(I122*H122,2)</f>
        <v>0</v>
      </c>
      <c r="K122" s="226" t="s">
        <v>279</v>
      </c>
      <c r="L122" s="73"/>
      <c r="M122" s="231" t="s">
        <v>21</v>
      </c>
      <c r="N122" s="232" t="s">
        <v>47</v>
      </c>
      <c r="O122" s="48"/>
      <c r="P122" s="233">
        <f>O122*H122</f>
        <v>0</v>
      </c>
      <c r="Q122" s="233">
        <v>0</v>
      </c>
      <c r="R122" s="233">
        <f>Q122*H122</f>
        <v>0</v>
      </c>
      <c r="S122" s="233">
        <v>0</v>
      </c>
      <c r="T122" s="234">
        <f>S122*H122</f>
        <v>0</v>
      </c>
      <c r="AR122" s="24" t="s">
        <v>369</v>
      </c>
      <c r="AT122" s="24" t="s">
        <v>275</v>
      </c>
      <c r="AU122" s="24" t="s">
        <v>86</v>
      </c>
      <c r="AY122" s="24" t="s">
        <v>273</v>
      </c>
      <c r="BE122" s="235">
        <f>IF(N122="základní",J122,0)</f>
        <v>0</v>
      </c>
      <c r="BF122" s="235">
        <f>IF(N122="snížená",J122,0)</f>
        <v>0</v>
      </c>
      <c r="BG122" s="235">
        <f>IF(N122="zákl. přenesená",J122,0)</f>
        <v>0</v>
      </c>
      <c r="BH122" s="235">
        <f>IF(N122="sníž. přenesená",J122,0)</f>
        <v>0</v>
      </c>
      <c r="BI122" s="235">
        <f>IF(N122="nulová",J122,0)</f>
        <v>0</v>
      </c>
      <c r="BJ122" s="24" t="s">
        <v>84</v>
      </c>
      <c r="BK122" s="235">
        <f>ROUND(I122*H122,2)</f>
        <v>0</v>
      </c>
      <c r="BL122" s="24" t="s">
        <v>369</v>
      </c>
      <c r="BM122" s="24" t="s">
        <v>3430</v>
      </c>
    </row>
    <row r="123" spans="2:47" s="1" customFormat="1" ht="13.5">
      <c r="B123" s="47"/>
      <c r="C123" s="75"/>
      <c r="D123" s="236" t="s">
        <v>282</v>
      </c>
      <c r="E123" s="75"/>
      <c r="F123" s="237" t="s">
        <v>3431</v>
      </c>
      <c r="G123" s="75"/>
      <c r="H123" s="75"/>
      <c r="I123" s="194"/>
      <c r="J123" s="75"/>
      <c r="K123" s="75"/>
      <c r="L123" s="73"/>
      <c r="M123" s="238"/>
      <c r="N123" s="48"/>
      <c r="O123" s="48"/>
      <c r="P123" s="48"/>
      <c r="Q123" s="48"/>
      <c r="R123" s="48"/>
      <c r="S123" s="48"/>
      <c r="T123" s="96"/>
      <c r="AT123" s="24" t="s">
        <v>282</v>
      </c>
      <c r="AU123" s="24" t="s">
        <v>86</v>
      </c>
    </row>
    <row r="124" spans="2:65" s="1" customFormat="1" ht="16.5" customHeight="1">
      <c r="B124" s="47"/>
      <c r="C124" s="261" t="s">
        <v>369</v>
      </c>
      <c r="D124" s="261" t="s">
        <v>347</v>
      </c>
      <c r="E124" s="262" t="s">
        <v>3432</v>
      </c>
      <c r="F124" s="263" t="s">
        <v>3433</v>
      </c>
      <c r="G124" s="264" t="s">
        <v>342</v>
      </c>
      <c r="H124" s="265">
        <v>10.3</v>
      </c>
      <c r="I124" s="266"/>
      <c r="J124" s="267">
        <f>ROUND(I124*H124,2)</f>
        <v>0</v>
      </c>
      <c r="K124" s="263" t="s">
        <v>21</v>
      </c>
      <c r="L124" s="268"/>
      <c r="M124" s="269" t="s">
        <v>21</v>
      </c>
      <c r="N124" s="270" t="s">
        <v>47</v>
      </c>
      <c r="O124" s="48"/>
      <c r="P124" s="233">
        <f>O124*H124</f>
        <v>0</v>
      </c>
      <c r="Q124" s="233">
        <v>3E-05</v>
      </c>
      <c r="R124" s="233">
        <f>Q124*H124</f>
        <v>0.00030900000000000003</v>
      </c>
      <c r="S124" s="233">
        <v>0</v>
      </c>
      <c r="T124" s="234">
        <f>S124*H124</f>
        <v>0</v>
      </c>
      <c r="AR124" s="24" t="s">
        <v>453</v>
      </c>
      <c r="AT124" s="24" t="s">
        <v>347</v>
      </c>
      <c r="AU124" s="24" t="s">
        <v>86</v>
      </c>
      <c r="AY124" s="24" t="s">
        <v>273</v>
      </c>
      <c r="BE124" s="235">
        <f>IF(N124="základní",J124,0)</f>
        <v>0</v>
      </c>
      <c r="BF124" s="235">
        <f>IF(N124="snížená",J124,0)</f>
        <v>0</v>
      </c>
      <c r="BG124" s="235">
        <f>IF(N124="zákl. přenesená",J124,0)</f>
        <v>0</v>
      </c>
      <c r="BH124" s="235">
        <f>IF(N124="sníž. přenesená",J124,0)</f>
        <v>0</v>
      </c>
      <c r="BI124" s="235">
        <f>IF(N124="nulová",J124,0)</f>
        <v>0</v>
      </c>
      <c r="BJ124" s="24" t="s">
        <v>84</v>
      </c>
      <c r="BK124" s="235">
        <f>ROUND(I124*H124,2)</f>
        <v>0</v>
      </c>
      <c r="BL124" s="24" t="s">
        <v>369</v>
      </c>
      <c r="BM124" s="24" t="s">
        <v>3434</v>
      </c>
    </row>
    <row r="125" spans="2:51" s="11" customFormat="1" ht="13.5">
      <c r="B125" s="239"/>
      <c r="C125" s="240"/>
      <c r="D125" s="236" t="s">
        <v>304</v>
      </c>
      <c r="E125" s="241" t="s">
        <v>21</v>
      </c>
      <c r="F125" s="242" t="s">
        <v>3435</v>
      </c>
      <c r="G125" s="240"/>
      <c r="H125" s="243">
        <v>10.3</v>
      </c>
      <c r="I125" s="244"/>
      <c r="J125" s="240"/>
      <c r="K125" s="240"/>
      <c r="L125" s="245"/>
      <c r="M125" s="246"/>
      <c r="N125" s="247"/>
      <c r="O125" s="247"/>
      <c r="P125" s="247"/>
      <c r="Q125" s="247"/>
      <c r="R125" s="247"/>
      <c r="S125" s="247"/>
      <c r="T125" s="248"/>
      <c r="AT125" s="249" t="s">
        <v>304</v>
      </c>
      <c r="AU125" s="249" t="s">
        <v>86</v>
      </c>
      <c r="AV125" s="11" t="s">
        <v>86</v>
      </c>
      <c r="AW125" s="11" t="s">
        <v>40</v>
      </c>
      <c r="AX125" s="11" t="s">
        <v>84</v>
      </c>
      <c r="AY125" s="249" t="s">
        <v>273</v>
      </c>
    </row>
    <row r="126" spans="2:65" s="1" customFormat="1" ht="16.5" customHeight="1">
      <c r="B126" s="47"/>
      <c r="C126" s="261" t="s">
        <v>373</v>
      </c>
      <c r="D126" s="261" t="s">
        <v>347</v>
      </c>
      <c r="E126" s="262" t="s">
        <v>3436</v>
      </c>
      <c r="F126" s="263" t="s">
        <v>3437</v>
      </c>
      <c r="G126" s="264" t="s">
        <v>342</v>
      </c>
      <c r="H126" s="265">
        <v>10.3</v>
      </c>
      <c r="I126" s="266"/>
      <c r="J126" s="267">
        <f>ROUND(I126*H126,2)</f>
        <v>0</v>
      </c>
      <c r="K126" s="263" t="s">
        <v>21</v>
      </c>
      <c r="L126" s="268"/>
      <c r="M126" s="269" t="s">
        <v>21</v>
      </c>
      <c r="N126" s="270" t="s">
        <v>47</v>
      </c>
      <c r="O126" s="48"/>
      <c r="P126" s="233">
        <f>O126*H126</f>
        <v>0</v>
      </c>
      <c r="Q126" s="233">
        <v>3E-05</v>
      </c>
      <c r="R126" s="233">
        <f>Q126*H126</f>
        <v>0.00030900000000000003</v>
      </c>
      <c r="S126" s="233">
        <v>0</v>
      </c>
      <c r="T126" s="234">
        <f>S126*H126</f>
        <v>0</v>
      </c>
      <c r="AR126" s="24" t="s">
        <v>453</v>
      </c>
      <c r="AT126" s="24" t="s">
        <v>347</v>
      </c>
      <c r="AU126" s="24" t="s">
        <v>86</v>
      </c>
      <c r="AY126" s="24" t="s">
        <v>273</v>
      </c>
      <c r="BE126" s="235">
        <f>IF(N126="základní",J126,0)</f>
        <v>0</v>
      </c>
      <c r="BF126" s="235">
        <f>IF(N126="snížená",J126,0)</f>
        <v>0</v>
      </c>
      <c r="BG126" s="235">
        <f>IF(N126="zákl. přenesená",J126,0)</f>
        <v>0</v>
      </c>
      <c r="BH126" s="235">
        <f>IF(N126="sníž. přenesená",J126,0)</f>
        <v>0</v>
      </c>
      <c r="BI126" s="235">
        <f>IF(N126="nulová",J126,0)</f>
        <v>0</v>
      </c>
      <c r="BJ126" s="24" t="s">
        <v>84</v>
      </c>
      <c r="BK126" s="235">
        <f>ROUND(I126*H126,2)</f>
        <v>0</v>
      </c>
      <c r="BL126" s="24" t="s">
        <v>369</v>
      </c>
      <c r="BM126" s="24" t="s">
        <v>3438</v>
      </c>
    </row>
    <row r="127" spans="2:51" s="11" customFormat="1" ht="13.5">
      <c r="B127" s="239"/>
      <c r="C127" s="240"/>
      <c r="D127" s="236" t="s">
        <v>304</v>
      </c>
      <c r="E127" s="241" t="s">
        <v>21</v>
      </c>
      <c r="F127" s="242" t="s">
        <v>3435</v>
      </c>
      <c r="G127" s="240"/>
      <c r="H127" s="243">
        <v>10.3</v>
      </c>
      <c r="I127" s="244"/>
      <c r="J127" s="240"/>
      <c r="K127" s="240"/>
      <c r="L127" s="245"/>
      <c r="M127" s="246"/>
      <c r="N127" s="247"/>
      <c r="O127" s="247"/>
      <c r="P127" s="247"/>
      <c r="Q127" s="247"/>
      <c r="R127" s="247"/>
      <c r="S127" s="247"/>
      <c r="T127" s="248"/>
      <c r="AT127" s="249" t="s">
        <v>304</v>
      </c>
      <c r="AU127" s="249" t="s">
        <v>86</v>
      </c>
      <c r="AV127" s="11" t="s">
        <v>86</v>
      </c>
      <c r="AW127" s="11" t="s">
        <v>40</v>
      </c>
      <c r="AX127" s="11" t="s">
        <v>84</v>
      </c>
      <c r="AY127" s="249" t="s">
        <v>273</v>
      </c>
    </row>
    <row r="128" spans="2:65" s="1" customFormat="1" ht="16.5" customHeight="1">
      <c r="B128" s="47"/>
      <c r="C128" s="261" t="s">
        <v>378</v>
      </c>
      <c r="D128" s="261" t="s">
        <v>347</v>
      </c>
      <c r="E128" s="262" t="s">
        <v>3439</v>
      </c>
      <c r="F128" s="263" t="s">
        <v>3440</v>
      </c>
      <c r="G128" s="264" t="s">
        <v>342</v>
      </c>
      <c r="H128" s="265">
        <v>2.06</v>
      </c>
      <c r="I128" s="266"/>
      <c r="J128" s="267">
        <f>ROUND(I128*H128,2)</f>
        <v>0</v>
      </c>
      <c r="K128" s="263" t="s">
        <v>21</v>
      </c>
      <c r="L128" s="268"/>
      <c r="M128" s="269" t="s">
        <v>21</v>
      </c>
      <c r="N128" s="270" t="s">
        <v>47</v>
      </c>
      <c r="O128" s="48"/>
      <c r="P128" s="233">
        <f>O128*H128</f>
        <v>0</v>
      </c>
      <c r="Q128" s="233">
        <v>4E-05</v>
      </c>
      <c r="R128" s="233">
        <f>Q128*H128</f>
        <v>8.240000000000001E-05</v>
      </c>
      <c r="S128" s="233">
        <v>0</v>
      </c>
      <c r="T128" s="234">
        <f>S128*H128</f>
        <v>0</v>
      </c>
      <c r="AR128" s="24" t="s">
        <v>453</v>
      </c>
      <c r="AT128" s="24" t="s">
        <v>347</v>
      </c>
      <c r="AU128" s="24" t="s">
        <v>86</v>
      </c>
      <c r="AY128" s="24" t="s">
        <v>273</v>
      </c>
      <c r="BE128" s="235">
        <f>IF(N128="základní",J128,0)</f>
        <v>0</v>
      </c>
      <c r="BF128" s="235">
        <f>IF(N128="snížená",J128,0)</f>
        <v>0</v>
      </c>
      <c r="BG128" s="235">
        <f>IF(N128="zákl. přenesená",J128,0)</f>
        <v>0</v>
      </c>
      <c r="BH128" s="235">
        <f>IF(N128="sníž. přenesená",J128,0)</f>
        <v>0</v>
      </c>
      <c r="BI128" s="235">
        <f>IF(N128="nulová",J128,0)</f>
        <v>0</v>
      </c>
      <c r="BJ128" s="24" t="s">
        <v>84</v>
      </c>
      <c r="BK128" s="235">
        <f>ROUND(I128*H128,2)</f>
        <v>0</v>
      </c>
      <c r="BL128" s="24" t="s">
        <v>369</v>
      </c>
      <c r="BM128" s="24" t="s">
        <v>3441</v>
      </c>
    </row>
    <row r="129" spans="2:51" s="11" customFormat="1" ht="13.5">
      <c r="B129" s="239"/>
      <c r="C129" s="240"/>
      <c r="D129" s="236" t="s">
        <v>304</v>
      </c>
      <c r="E129" s="241" t="s">
        <v>21</v>
      </c>
      <c r="F129" s="242" t="s">
        <v>3442</v>
      </c>
      <c r="G129" s="240"/>
      <c r="H129" s="243">
        <v>2.06</v>
      </c>
      <c r="I129" s="244"/>
      <c r="J129" s="240"/>
      <c r="K129" s="240"/>
      <c r="L129" s="245"/>
      <c r="M129" s="246"/>
      <c r="N129" s="247"/>
      <c r="O129" s="247"/>
      <c r="P129" s="247"/>
      <c r="Q129" s="247"/>
      <c r="R129" s="247"/>
      <c r="S129" s="247"/>
      <c r="T129" s="248"/>
      <c r="AT129" s="249" t="s">
        <v>304</v>
      </c>
      <c r="AU129" s="249" t="s">
        <v>86</v>
      </c>
      <c r="AV129" s="11" t="s">
        <v>86</v>
      </c>
      <c r="AW129" s="11" t="s">
        <v>40</v>
      </c>
      <c r="AX129" s="11" t="s">
        <v>84</v>
      </c>
      <c r="AY129" s="249" t="s">
        <v>273</v>
      </c>
    </row>
    <row r="130" spans="2:65" s="1" customFormat="1" ht="16.5" customHeight="1">
      <c r="B130" s="47"/>
      <c r="C130" s="261" t="s">
        <v>382</v>
      </c>
      <c r="D130" s="261" t="s">
        <v>347</v>
      </c>
      <c r="E130" s="262" t="s">
        <v>3443</v>
      </c>
      <c r="F130" s="263" t="s">
        <v>3444</v>
      </c>
      <c r="G130" s="264" t="s">
        <v>278</v>
      </c>
      <c r="H130" s="265">
        <v>2</v>
      </c>
      <c r="I130" s="266"/>
      <c r="J130" s="267">
        <f>ROUND(I130*H130,2)</f>
        <v>0</v>
      </c>
      <c r="K130" s="263" t="s">
        <v>21</v>
      </c>
      <c r="L130" s="268"/>
      <c r="M130" s="269" t="s">
        <v>21</v>
      </c>
      <c r="N130" s="270" t="s">
        <v>47</v>
      </c>
      <c r="O130" s="48"/>
      <c r="P130" s="233">
        <f>O130*H130</f>
        <v>0</v>
      </c>
      <c r="Q130" s="233">
        <v>0.0004</v>
      </c>
      <c r="R130" s="233">
        <f>Q130*H130</f>
        <v>0.0008</v>
      </c>
      <c r="S130" s="233">
        <v>0</v>
      </c>
      <c r="T130" s="234">
        <f>S130*H130</f>
        <v>0</v>
      </c>
      <c r="AR130" s="24" t="s">
        <v>453</v>
      </c>
      <c r="AT130" s="24" t="s">
        <v>347</v>
      </c>
      <c r="AU130" s="24" t="s">
        <v>86</v>
      </c>
      <c r="AY130" s="24" t="s">
        <v>273</v>
      </c>
      <c r="BE130" s="235">
        <f>IF(N130="základní",J130,0)</f>
        <v>0</v>
      </c>
      <c r="BF130" s="235">
        <f>IF(N130="snížená",J130,0)</f>
        <v>0</v>
      </c>
      <c r="BG130" s="235">
        <f>IF(N130="zákl. přenesená",J130,0)</f>
        <v>0</v>
      </c>
      <c r="BH130" s="235">
        <f>IF(N130="sníž. přenesená",J130,0)</f>
        <v>0</v>
      </c>
      <c r="BI130" s="235">
        <f>IF(N130="nulová",J130,0)</f>
        <v>0</v>
      </c>
      <c r="BJ130" s="24" t="s">
        <v>84</v>
      </c>
      <c r="BK130" s="235">
        <f>ROUND(I130*H130,2)</f>
        <v>0</v>
      </c>
      <c r="BL130" s="24" t="s">
        <v>369</v>
      </c>
      <c r="BM130" s="24" t="s">
        <v>3445</v>
      </c>
    </row>
    <row r="131" spans="2:65" s="1" customFormat="1" ht="38.25" customHeight="1">
      <c r="B131" s="47"/>
      <c r="C131" s="224" t="s">
        <v>387</v>
      </c>
      <c r="D131" s="224" t="s">
        <v>275</v>
      </c>
      <c r="E131" s="225" t="s">
        <v>3446</v>
      </c>
      <c r="F131" s="226" t="s">
        <v>3447</v>
      </c>
      <c r="G131" s="227" t="s">
        <v>342</v>
      </c>
      <c r="H131" s="228">
        <v>3.09</v>
      </c>
      <c r="I131" s="229"/>
      <c r="J131" s="230">
        <f>ROUND(I131*H131,2)</f>
        <v>0</v>
      </c>
      <c r="K131" s="226" t="s">
        <v>279</v>
      </c>
      <c r="L131" s="73"/>
      <c r="M131" s="231" t="s">
        <v>21</v>
      </c>
      <c r="N131" s="232" t="s">
        <v>47</v>
      </c>
      <c r="O131" s="48"/>
      <c r="P131" s="233">
        <f>O131*H131</f>
        <v>0</v>
      </c>
      <c r="Q131" s="233">
        <v>0.0002</v>
      </c>
      <c r="R131" s="233">
        <f>Q131*H131</f>
        <v>0.000618</v>
      </c>
      <c r="S131" s="233">
        <v>0</v>
      </c>
      <c r="T131" s="234">
        <f>S131*H131</f>
        <v>0</v>
      </c>
      <c r="AR131" s="24" t="s">
        <v>369</v>
      </c>
      <c r="AT131" s="24" t="s">
        <v>275</v>
      </c>
      <c r="AU131" s="24" t="s">
        <v>86</v>
      </c>
      <c r="AY131" s="24" t="s">
        <v>273</v>
      </c>
      <c r="BE131" s="235">
        <f>IF(N131="základní",J131,0)</f>
        <v>0</v>
      </c>
      <c r="BF131" s="235">
        <f>IF(N131="snížená",J131,0)</f>
        <v>0</v>
      </c>
      <c r="BG131" s="235">
        <f>IF(N131="zákl. přenesená",J131,0)</f>
        <v>0</v>
      </c>
      <c r="BH131" s="235">
        <f>IF(N131="sníž. přenesená",J131,0)</f>
        <v>0</v>
      </c>
      <c r="BI131" s="235">
        <f>IF(N131="nulová",J131,0)</f>
        <v>0</v>
      </c>
      <c r="BJ131" s="24" t="s">
        <v>84</v>
      </c>
      <c r="BK131" s="235">
        <f>ROUND(I131*H131,2)</f>
        <v>0</v>
      </c>
      <c r="BL131" s="24" t="s">
        <v>369</v>
      </c>
      <c r="BM131" s="24" t="s">
        <v>3448</v>
      </c>
    </row>
    <row r="132" spans="2:47" s="1" customFormat="1" ht="13.5">
      <c r="B132" s="47"/>
      <c r="C132" s="75"/>
      <c r="D132" s="236" t="s">
        <v>282</v>
      </c>
      <c r="E132" s="75"/>
      <c r="F132" s="237" t="s">
        <v>3431</v>
      </c>
      <c r="G132" s="75"/>
      <c r="H132" s="75"/>
      <c r="I132" s="194"/>
      <c r="J132" s="75"/>
      <c r="K132" s="75"/>
      <c r="L132" s="73"/>
      <c r="M132" s="238"/>
      <c r="N132" s="48"/>
      <c r="O132" s="48"/>
      <c r="P132" s="48"/>
      <c r="Q132" s="48"/>
      <c r="R132" s="48"/>
      <c r="S132" s="48"/>
      <c r="T132" s="96"/>
      <c r="AT132" s="24" t="s">
        <v>282</v>
      </c>
      <c r="AU132" s="24" t="s">
        <v>86</v>
      </c>
    </row>
    <row r="133" spans="2:65" s="1" customFormat="1" ht="16.5" customHeight="1">
      <c r="B133" s="47"/>
      <c r="C133" s="261" t="s">
        <v>9</v>
      </c>
      <c r="D133" s="261" t="s">
        <v>347</v>
      </c>
      <c r="E133" s="262" t="s">
        <v>3449</v>
      </c>
      <c r="F133" s="263" t="s">
        <v>3450</v>
      </c>
      <c r="G133" s="264" t="s">
        <v>342</v>
      </c>
      <c r="H133" s="265">
        <v>1.03</v>
      </c>
      <c r="I133" s="266"/>
      <c r="J133" s="267">
        <f>ROUND(I133*H133,2)</f>
        <v>0</v>
      </c>
      <c r="K133" s="263" t="s">
        <v>21</v>
      </c>
      <c r="L133" s="268"/>
      <c r="M133" s="269" t="s">
        <v>21</v>
      </c>
      <c r="N133" s="270" t="s">
        <v>47</v>
      </c>
      <c r="O133" s="48"/>
      <c r="P133" s="233">
        <f>O133*H133</f>
        <v>0</v>
      </c>
      <c r="Q133" s="233">
        <v>4E-05</v>
      </c>
      <c r="R133" s="233">
        <f>Q133*H133</f>
        <v>4.1200000000000005E-05</v>
      </c>
      <c r="S133" s="233">
        <v>0</v>
      </c>
      <c r="T133" s="234">
        <f>S133*H133</f>
        <v>0</v>
      </c>
      <c r="AR133" s="24" t="s">
        <v>453</v>
      </c>
      <c r="AT133" s="24" t="s">
        <v>347</v>
      </c>
      <c r="AU133" s="24" t="s">
        <v>86</v>
      </c>
      <c r="AY133" s="24" t="s">
        <v>273</v>
      </c>
      <c r="BE133" s="235">
        <f>IF(N133="základní",J133,0)</f>
        <v>0</v>
      </c>
      <c r="BF133" s="235">
        <f>IF(N133="snížená",J133,0)</f>
        <v>0</v>
      </c>
      <c r="BG133" s="235">
        <f>IF(N133="zákl. přenesená",J133,0)</f>
        <v>0</v>
      </c>
      <c r="BH133" s="235">
        <f>IF(N133="sníž. přenesená",J133,0)</f>
        <v>0</v>
      </c>
      <c r="BI133" s="235">
        <f>IF(N133="nulová",J133,0)</f>
        <v>0</v>
      </c>
      <c r="BJ133" s="24" t="s">
        <v>84</v>
      </c>
      <c r="BK133" s="235">
        <f>ROUND(I133*H133,2)</f>
        <v>0</v>
      </c>
      <c r="BL133" s="24" t="s">
        <v>369</v>
      </c>
      <c r="BM133" s="24" t="s">
        <v>3451</v>
      </c>
    </row>
    <row r="134" spans="2:51" s="11" customFormat="1" ht="13.5">
      <c r="B134" s="239"/>
      <c r="C134" s="240"/>
      <c r="D134" s="236" t="s">
        <v>304</v>
      </c>
      <c r="E134" s="241" t="s">
        <v>21</v>
      </c>
      <c r="F134" s="242" t="s">
        <v>3452</v>
      </c>
      <c r="G134" s="240"/>
      <c r="H134" s="243">
        <v>1.03</v>
      </c>
      <c r="I134" s="244"/>
      <c r="J134" s="240"/>
      <c r="K134" s="240"/>
      <c r="L134" s="245"/>
      <c r="M134" s="246"/>
      <c r="N134" s="247"/>
      <c r="O134" s="247"/>
      <c r="P134" s="247"/>
      <c r="Q134" s="247"/>
      <c r="R134" s="247"/>
      <c r="S134" s="247"/>
      <c r="T134" s="248"/>
      <c r="AT134" s="249" t="s">
        <v>304</v>
      </c>
      <c r="AU134" s="249" t="s">
        <v>86</v>
      </c>
      <c r="AV134" s="11" t="s">
        <v>86</v>
      </c>
      <c r="AW134" s="11" t="s">
        <v>40</v>
      </c>
      <c r="AX134" s="11" t="s">
        <v>84</v>
      </c>
      <c r="AY134" s="249" t="s">
        <v>273</v>
      </c>
    </row>
    <row r="135" spans="2:65" s="1" customFormat="1" ht="16.5" customHeight="1">
      <c r="B135" s="47"/>
      <c r="C135" s="261" t="s">
        <v>397</v>
      </c>
      <c r="D135" s="261" t="s">
        <v>347</v>
      </c>
      <c r="E135" s="262" t="s">
        <v>3453</v>
      </c>
      <c r="F135" s="263" t="s">
        <v>3454</v>
      </c>
      <c r="G135" s="264" t="s">
        <v>342</v>
      </c>
      <c r="H135" s="265">
        <v>2.06</v>
      </c>
      <c r="I135" s="266"/>
      <c r="J135" s="267">
        <f>ROUND(I135*H135,2)</f>
        <v>0</v>
      </c>
      <c r="K135" s="263" t="s">
        <v>21</v>
      </c>
      <c r="L135" s="268"/>
      <c r="M135" s="269" t="s">
        <v>21</v>
      </c>
      <c r="N135" s="270" t="s">
        <v>47</v>
      </c>
      <c r="O135" s="48"/>
      <c r="P135" s="233">
        <f>O135*H135</f>
        <v>0</v>
      </c>
      <c r="Q135" s="233">
        <v>4E-05</v>
      </c>
      <c r="R135" s="233">
        <f>Q135*H135</f>
        <v>8.240000000000001E-05</v>
      </c>
      <c r="S135" s="233">
        <v>0</v>
      </c>
      <c r="T135" s="234">
        <f>S135*H135</f>
        <v>0</v>
      </c>
      <c r="AR135" s="24" t="s">
        <v>453</v>
      </c>
      <c r="AT135" s="24" t="s">
        <v>347</v>
      </c>
      <c r="AU135" s="24" t="s">
        <v>86</v>
      </c>
      <c r="AY135" s="24" t="s">
        <v>273</v>
      </c>
      <c r="BE135" s="235">
        <f>IF(N135="základní",J135,0)</f>
        <v>0</v>
      </c>
      <c r="BF135" s="235">
        <f>IF(N135="snížená",J135,0)</f>
        <v>0</v>
      </c>
      <c r="BG135" s="235">
        <f>IF(N135="zákl. přenesená",J135,0)</f>
        <v>0</v>
      </c>
      <c r="BH135" s="235">
        <f>IF(N135="sníž. přenesená",J135,0)</f>
        <v>0</v>
      </c>
      <c r="BI135" s="235">
        <f>IF(N135="nulová",J135,0)</f>
        <v>0</v>
      </c>
      <c r="BJ135" s="24" t="s">
        <v>84</v>
      </c>
      <c r="BK135" s="235">
        <f>ROUND(I135*H135,2)</f>
        <v>0</v>
      </c>
      <c r="BL135" s="24" t="s">
        <v>369</v>
      </c>
      <c r="BM135" s="24" t="s">
        <v>3455</v>
      </c>
    </row>
    <row r="136" spans="2:51" s="11" customFormat="1" ht="13.5">
      <c r="B136" s="239"/>
      <c r="C136" s="240"/>
      <c r="D136" s="236" t="s">
        <v>304</v>
      </c>
      <c r="E136" s="241" t="s">
        <v>21</v>
      </c>
      <c r="F136" s="242" t="s">
        <v>3442</v>
      </c>
      <c r="G136" s="240"/>
      <c r="H136" s="243">
        <v>2.06</v>
      </c>
      <c r="I136" s="244"/>
      <c r="J136" s="240"/>
      <c r="K136" s="240"/>
      <c r="L136" s="245"/>
      <c r="M136" s="246"/>
      <c r="N136" s="247"/>
      <c r="O136" s="247"/>
      <c r="P136" s="247"/>
      <c r="Q136" s="247"/>
      <c r="R136" s="247"/>
      <c r="S136" s="247"/>
      <c r="T136" s="248"/>
      <c r="AT136" s="249" t="s">
        <v>304</v>
      </c>
      <c r="AU136" s="249" t="s">
        <v>86</v>
      </c>
      <c r="AV136" s="11" t="s">
        <v>86</v>
      </c>
      <c r="AW136" s="11" t="s">
        <v>40</v>
      </c>
      <c r="AX136" s="11" t="s">
        <v>84</v>
      </c>
      <c r="AY136" s="249" t="s">
        <v>273</v>
      </c>
    </row>
    <row r="137" spans="2:65" s="1" customFormat="1" ht="38.25" customHeight="1">
      <c r="B137" s="47"/>
      <c r="C137" s="224" t="s">
        <v>402</v>
      </c>
      <c r="D137" s="224" t="s">
        <v>275</v>
      </c>
      <c r="E137" s="225" t="s">
        <v>1566</v>
      </c>
      <c r="F137" s="226" t="s">
        <v>1567</v>
      </c>
      <c r="G137" s="227" t="s">
        <v>350</v>
      </c>
      <c r="H137" s="228">
        <v>0.002</v>
      </c>
      <c r="I137" s="229"/>
      <c r="J137" s="230">
        <f>ROUND(I137*H137,2)</f>
        <v>0</v>
      </c>
      <c r="K137" s="226" t="s">
        <v>279</v>
      </c>
      <c r="L137" s="73"/>
      <c r="M137" s="231" t="s">
        <v>21</v>
      </c>
      <c r="N137" s="232" t="s">
        <v>47</v>
      </c>
      <c r="O137" s="48"/>
      <c r="P137" s="233">
        <f>O137*H137</f>
        <v>0</v>
      </c>
      <c r="Q137" s="233">
        <v>0</v>
      </c>
      <c r="R137" s="233">
        <f>Q137*H137</f>
        <v>0</v>
      </c>
      <c r="S137" s="233">
        <v>0</v>
      </c>
      <c r="T137" s="234">
        <f>S137*H137</f>
        <v>0</v>
      </c>
      <c r="AR137" s="24" t="s">
        <v>369</v>
      </c>
      <c r="AT137" s="24" t="s">
        <v>275</v>
      </c>
      <c r="AU137" s="24" t="s">
        <v>86</v>
      </c>
      <c r="AY137" s="24" t="s">
        <v>273</v>
      </c>
      <c r="BE137" s="235">
        <f>IF(N137="základní",J137,0)</f>
        <v>0</v>
      </c>
      <c r="BF137" s="235">
        <f>IF(N137="snížená",J137,0)</f>
        <v>0</v>
      </c>
      <c r="BG137" s="235">
        <f>IF(N137="zákl. přenesená",J137,0)</f>
        <v>0</v>
      </c>
      <c r="BH137" s="235">
        <f>IF(N137="sníž. přenesená",J137,0)</f>
        <v>0</v>
      </c>
      <c r="BI137" s="235">
        <f>IF(N137="nulová",J137,0)</f>
        <v>0</v>
      </c>
      <c r="BJ137" s="24" t="s">
        <v>84</v>
      </c>
      <c r="BK137" s="235">
        <f>ROUND(I137*H137,2)</f>
        <v>0</v>
      </c>
      <c r="BL137" s="24" t="s">
        <v>369</v>
      </c>
      <c r="BM137" s="24" t="s">
        <v>3456</v>
      </c>
    </row>
    <row r="138" spans="2:47" s="1" customFormat="1" ht="13.5">
      <c r="B138" s="47"/>
      <c r="C138" s="75"/>
      <c r="D138" s="236" t="s">
        <v>282</v>
      </c>
      <c r="E138" s="75"/>
      <c r="F138" s="237" t="s">
        <v>1569</v>
      </c>
      <c r="G138" s="75"/>
      <c r="H138" s="75"/>
      <c r="I138" s="194"/>
      <c r="J138" s="75"/>
      <c r="K138" s="75"/>
      <c r="L138" s="73"/>
      <c r="M138" s="238"/>
      <c r="N138" s="48"/>
      <c r="O138" s="48"/>
      <c r="P138" s="48"/>
      <c r="Q138" s="48"/>
      <c r="R138" s="48"/>
      <c r="S138" s="48"/>
      <c r="T138" s="96"/>
      <c r="AT138" s="24" t="s">
        <v>282</v>
      </c>
      <c r="AU138" s="24" t="s">
        <v>86</v>
      </c>
    </row>
    <row r="139" spans="2:63" s="10" customFormat="1" ht="29.85" customHeight="1">
      <c r="B139" s="208"/>
      <c r="C139" s="209"/>
      <c r="D139" s="210" t="s">
        <v>75</v>
      </c>
      <c r="E139" s="222" t="s">
        <v>3457</v>
      </c>
      <c r="F139" s="222" t="s">
        <v>3458</v>
      </c>
      <c r="G139" s="209"/>
      <c r="H139" s="209"/>
      <c r="I139" s="212"/>
      <c r="J139" s="223">
        <f>BK139</f>
        <v>0</v>
      </c>
      <c r="K139" s="209"/>
      <c r="L139" s="214"/>
      <c r="M139" s="215"/>
      <c r="N139" s="216"/>
      <c r="O139" s="216"/>
      <c r="P139" s="217">
        <f>SUM(P140:P158)</f>
        <v>0</v>
      </c>
      <c r="Q139" s="216"/>
      <c r="R139" s="217">
        <f>SUM(R140:R158)</f>
        <v>0.015179999999999999</v>
      </c>
      <c r="S139" s="216"/>
      <c r="T139" s="218">
        <f>SUM(T140:T158)</f>
        <v>0</v>
      </c>
      <c r="AR139" s="219" t="s">
        <v>86</v>
      </c>
      <c r="AT139" s="220" t="s">
        <v>75</v>
      </c>
      <c r="AU139" s="220" t="s">
        <v>84</v>
      </c>
      <c r="AY139" s="219" t="s">
        <v>273</v>
      </c>
      <c r="BK139" s="221">
        <f>SUM(BK140:BK158)</f>
        <v>0</v>
      </c>
    </row>
    <row r="140" spans="2:65" s="1" customFormat="1" ht="25.5" customHeight="1">
      <c r="B140" s="47"/>
      <c r="C140" s="224" t="s">
        <v>407</v>
      </c>
      <c r="D140" s="224" t="s">
        <v>275</v>
      </c>
      <c r="E140" s="225" t="s">
        <v>3459</v>
      </c>
      <c r="F140" s="226" t="s">
        <v>3460</v>
      </c>
      <c r="G140" s="227" t="s">
        <v>342</v>
      </c>
      <c r="H140" s="228">
        <v>10</v>
      </c>
      <c r="I140" s="229"/>
      <c r="J140" s="230">
        <f>ROUND(I140*H140,2)</f>
        <v>0</v>
      </c>
      <c r="K140" s="226" t="s">
        <v>279</v>
      </c>
      <c r="L140" s="73"/>
      <c r="M140" s="231" t="s">
        <v>21</v>
      </c>
      <c r="N140" s="232" t="s">
        <v>47</v>
      </c>
      <c r="O140" s="48"/>
      <c r="P140" s="233">
        <f>O140*H140</f>
        <v>0</v>
      </c>
      <c r="Q140" s="233">
        <v>0.0012</v>
      </c>
      <c r="R140" s="233">
        <f>Q140*H140</f>
        <v>0.011999999999999999</v>
      </c>
      <c r="S140" s="233">
        <v>0</v>
      </c>
      <c r="T140" s="234">
        <f>S140*H140</f>
        <v>0</v>
      </c>
      <c r="AR140" s="24" t="s">
        <v>369</v>
      </c>
      <c r="AT140" s="24" t="s">
        <v>275</v>
      </c>
      <c r="AU140" s="24" t="s">
        <v>86</v>
      </c>
      <c r="AY140" s="24" t="s">
        <v>273</v>
      </c>
      <c r="BE140" s="235">
        <f>IF(N140="základní",J140,0)</f>
        <v>0</v>
      </c>
      <c r="BF140" s="235">
        <f>IF(N140="snížená",J140,0)</f>
        <v>0</v>
      </c>
      <c r="BG140" s="235">
        <f>IF(N140="zákl. přenesená",J140,0)</f>
        <v>0</v>
      </c>
      <c r="BH140" s="235">
        <f>IF(N140="sníž. přenesená",J140,0)</f>
        <v>0</v>
      </c>
      <c r="BI140" s="235">
        <f>IF(N140="nulová",J140,0)</f>
        <v>0</v>
      </c>
      <c r="BJ140" s="24" t="s">
        <v>84</v>
      </c>
      <c r="BK140" s="235">
        <f>ROUND(I140*H140,2)</f>
        <v>0</v>
      </c>
      <c r="BL140" s="24" t="s">
        <v>369</v>
      </c>
      <c r="BM140" s="24" t="s">
        <v>3461</v>
      </c>
    </row>
    <row r="141" spans="2:47" s="1" customFormat="1" ht="13.5">
      <c r="B141" s="47"/>
      <c r="C141" s="75"/>
      <c r="D141" s="236" t="s">
        <v>282</v>
      </c>
      <c r="E141" s="75"/>
      <c r="F141" s="237" t="s">
        <v>3462</v>
      </c>
      <c r="G141" s="75"/>
      <c r="H141" s="75"/>
      <c r="I141" s="194"/>
      <c r="J141" s="75"/>
      <c r="K141" s="75"/>
      <c r="L141" s="73"/>
      <c r="M141" s="238"/>
      <c r="N141" s="48"/>
      <c r="O141" s="48"/>
      <c r="P141" s="48"/>
      <c r="Q141" s="48"/>
      <c r="R141" s="48"/>
      <c r="S141" s="48"/>
      <c r="T141" s="96"/>
      <c r="AT141" s="24" t="s">
        <v>282</v>
      </c>
      <c r="AU141" s="24" t="s">
        <v>86</v>
      </c>
    </row>
    <row r="142" spans="2:65" s="1" customFormat="1" ht="16.5" customHeight="1">
      <c r="B142" s="47"/>
      <c r="C142" s="224" t="s">
        <v>412</v>
      </c>
      <c r="D142" s="224" t="s">
        <v>275</v>
      </c>
      <c r="E142" s="225" t="s">
        <v>3463</v>
      </c>
      <c r="F142" s="226" t="s">
        <v>3464</v>
      </c>
      <c r="G142" s="227" t="s">
        <v>342</v>
      </c>
      <c r="H142" s="228">
        <v>2</v>
      </c>
      <c r="I142" s="229"/>
      <c r="J142" s="230">
        <f>ROUND(I142*H142,2)</f>
        <v>0</v>
      </c>
      <c r="K142" s="226" t="s">
        <v>279</v>
      </c>
      <c r="L142" s="73"/>
      <c r="M142" s="231" t="s">
        <v>21</v>
      </c>
      <c r="N142" s="232" t="s">
        <v>47</v>
      </c>
      <c r="O142" s="48"/>
      <c r="P142" s="233">
        <f>O142*H142</f>
        <v>0</v>
      </c>
      <c r="Q142" s="233">
        <v>0.00029</v>
      </c>
      <c r="R142" s="233">
        <f>Q142*H142</f>
        <v>0.00058</v>
      </c>
      <c r="S142" s="233">
        <v>0</v>
      </c>
      <c r="T142" s="234">
        <f>S142*H142</f>
        <v>0</v>
      </c>
      <c r="AR142" s="24" t="s">
        <v>369</v>
      </c>
      <c r="AT142" s="24" t="s">
        <v>275</v>
      </c>
      <c r="AU142" s="24" t="s">
        <v>86</v>
      </c>
      <c r="AY142" s="24" t="s">
        <v>273</v>
      </c>
      <c r="BE142" s="235">
        <f>IF(N142="základní",J142,0)</f>
        <v>0</v>
      </c>
      <c r="BF142" s="235">
        <f>IF(N142="snížená",J142,0)</f>
        <v>0</v>
      </c>
      <c r="BG142" s="235">
        <f>IF(N142="zákl. přenesená",J142,0)</f>
        <v>0</v>
      </c>
      <c r="BH142" s="235">
        <f>IF(N142="sníž. přenesená",J142,0)</f>
        <v>0</v>
      </c>
      <c r="BI142" s="235">
        <f>IF(N142="nulová",J142,0)</f>
        <v>0</v>
      </c>
      <c r="BJ142" s="24" t="s">
        <v>84</v>
      </c>
      <c r="BK142" s="235">
        <f>ROUND(I142*H142,2)</f>
        <v>0</v>
      </c>
      <c r="BL142" s="24" t="s">
        <v>369</v>
      </c>
      <c r="BM142" s="24" t="s">
        <v>3465</v>
      </c>
    </row>
    <row r="143" spans="2:47" s="1" customFormat="1" ht="13.5">
      <c r="B143" s="47"/>
      <c r="C143" s="75"/>
      <c r="D143" s="236" t="s">
        <v>282</v>
      </c>
      <c r="E143" s="75"/>
      <c r="F143" s="237" t="s">
        <v>3462</v>
      </c>
      <c r="G143" s="75"/>
      <c r="H143" s="75"/>
      <c r="I143" s="194"/>
      <c r="J143" s="75"/>
      <c r="K143" s="75"/>
      <c r="L143" s="73"/>
      <c r="M143" s="238"/>
      <c r="N143" s="48"/>
      <c r="O143" s="48"/>
      <c r="P143" s="48"/>
      <c r="Q143" s="48"/>
      <c r="R143" s="48"/>
      <c r="S143" s="48"/>
      <c r="T143" s="96"/>
      <c r="AT143" s="24" t="s">
        <v>282</v>
      </c>
      <c r="AU143" s="24" t="s">
        <v>86</v>
      </c>
    </row>
    <row r="144" spans="2:47" s="1" customFormat="1" ht="13.5">
      <c r="B144" s="47"/>
      <c r="C144" s="75"/>
      <c r="D144" s="236" t="s">
        <v>352</v>
      </c>
      <c r="E144" s="75"/>
      <c r="F144" s="237" t="s">
        <v>3466</v>
      </c>
      <c r="G144" s="75"/>
      <c r="H144" s="75"/>
      <c r="I144" s="194"/>
      <c r="J144" s="75"/>
      <c r="K144" s="75"/>
      <c r="L144" s="73"/>
      <c r="M144" s="238"/>
      <c r="N144" s="48"/>
      <c r="O144" s="48"/>
      <c r="P144" s="48"/>
      <c r="Q144" s="48"/>
      <c r="R144" s="48"/>
      <c r="S144" s="48"/>
      <c r="T144" s="96"/>
      <c r="AT144" s="24" t="s">
        <v>352</v>
      </c>
      <c r="AU144" s="24" t="s">
        <v>86</v>
      </c>
    </row>
    <row r="145" spans="2:65" s="1" customFormat="1" ht="16.5" customHeight="1">
      <c r="B145" s="47"/>
      <c r="C145" s="224" t="s">
        <v>418</v>
      </c>
      <c r="D145" s="224" t="s">
        <v>275</v>
      </c>
      <c r="E145" s="225" t="s">
        <v>3467</v>
      </c>
      <c r="F145" s="226" t="s">
        <v>3468</v>
      </c>
      <c r="G145" s="227" t="s">
        <v>342</v>
      </c>
      <c r="H145" s="228">
        <v>6</v>
      </c>
      <c r="I145" s="229"/>
      <c r="J145" s="230">
        <f>ROUND(I145*H145,2)</f>
        <v>0</v>
      </c>
      <c r="K145" s="226" t="s">
        <v>279</v>
      </c>
      <c r="L145" s="73"/>
      <c r="M145" s="231" t="s">
        <v>21</v>
      </c>
      <c r="N145" s="232" t="s">
        <v>47</v>
      </c>
      <c r="O145" s="48"/>
      <c r="P145" s="233">
        <f>O145*H145</f>
        <v>0</v>
      </c>
      <c r="Q145" s="233">
        <v>0.00035</v>
      </c>
      <c r="R145" s="233">
        <f>Q145*H145</f>
        <v>0.0021</v>
      </c>
      <c r="S145" s="233">
        <v>0</v>
      </c>
      <c r="T145" s="234">
        <f>S145*H145</f>
        <v>0</v>
      </c>
      <c r="AR145" s="24" t="s">
        <v>369</v>
      </c>
      <c r="AT145" s="24" t="s">
        <v>275</v>
      </c>
      <c r="AU145" s="24" t="s">
        <v>86</v>
      </c>
      <c r="AY145" s="24" t="s">
        <v>273</v>
      </c>
      <c r="BE145" s="235">
        <f>IF(N145="základní",J145,0)</f>
        <v>0</v>
      </c>
      <c r="BF145" s="235">
        <f>IF(N145="snížená",J145,0)</f>
        <v>0</v>
      </c>
      <c r="BG145" s="235">
        <f>IF(N145="zákl. přenesená",J145,0)</f>
        <v>0</v>
      </c>
      <c r="BH145" s="235">
        <f>IF(N145="sníž. přenesená",J145,0)</f>
        <v>0</v>
      </c>
      <c r="BI145" s="235">
        <f>IF(N145="nulová",J145,0)</f>
        <v>0</v>
      </c>
      <c r="BJ145" s="24" t="s">
        <v>84</v>
      </c>
      <c r="BK145" s="235">
        <f>ROUND(I145*H145,2)</f>
        <v>0</v>
      </c>
      <c r="BL145" s="24" t="s">
        <v>369</v>
      </c>
      <c r="BM145" s="24" t="s">
        <v>3469</v>
      </c>
    </row>
    <row r="146" spans="2:47" s="1" customFormat="1" ht="13.5">
      <c r="B146" s="47"/>
      <c r="C146" s="75"/>
      <c r="D146" s="236" t="s">
        <v>282</v>
      </c>
      <c r="E146" s="75"/>
      <c r="F146" s="237" t="s">
        <v>3462</v>
      </c>
      <c r="G146" s="75"/>
      <c r="H146" s="75"/>
      <c r="I146" s="194"/>
      <c r="J146" s="75"/>
      <c r="K146" s="75"/>
      <c r="L146" s="73"/>
      <c r="M146" s="238"/>
      <c r="N146" s="48"/>
      <c r="O146" s="48"/>
      <c r="P146" s="48"/>
      <c r="Q146" s="48"/>
      <c r="R146" s="48"/>
      <c r="S146" s="48"/>
      <c r="T146" s="96"/>
      <c r="AT146" s="24" t="s">
        <v>282</v>
      </c>
      <c r="AU146" s="24" t="s">
        <v>86</v>
      </c>
    </row>
    <row r="147" spans="2:65" s="1" customFormat="1" ht="25.5" customHeight="1">
      <c r="B147" s="47"/>
      <c r="C147" s="224" t="s">
        <v>424</v>
      </c>
      <c r="D147" s="224" t="s">
        <v>275</v>
      </c>
      <c r="E147" s="225" t="s">
        <v>3470</v>
      </c>
      <c r="F147" s="226" t="s">
        <v>3471</v>
      </c>
      <c r="G147" s="227" t="s">
        <v>278</v>
      </c>
      <c r="H147" s="228">
        <v>2</v>
      </c>
      <c r="I147" s="229"/>
      <c r="J147" s="230">
        <f>ROUND(I147*H147,2)</f>
        <v>0</v>
      </c>
      <c r="K147" s="226" t="s">
        <v>279</v>
      </c>
      <c r="L147" s="73"/>
      <c r="M147" s="231" t="s">
        <v>21</v>
      </c>
      <c r="N147" s="232" t="s">
        <v>47</v>
      </c>
      <c r="O147" s="48"/>
      <c r="P147" s="233">
        <f>O147*H147</f>
        <v>0</v>
      </c>
      <c r="Q147" s="233">
        <v>0</v>
      </c>
      <c r="R147" s="233">
        <f>Q147*H147</f>
        <v>0</v>
      </c>
      <c r="S147" s="233">
        <v>0</v>
      </c>
      <c r="T147" s="234">
        <f>S147*H147</f>
        <v>0</v>
      </c>
      <c r="AR147" s="24" t="s">
        <v>369</v>
      </c>
      <c r="AT147" s="24" t="s">
        <v>275</v>
      </c>
      <c r="AU147" s="24" t="s">
        <v>86</v>
      </c>
      <c r="AY147" s="24" t="s">
        <v>273</v>
      </c>
      <c r="BE147" s="235">
        <f>IF(N147="základní",J147,0)</f>
        <v>0</v>
      </c>
      <c r="BF147" s="235">
        <f>IF(N147="snížená",J147,0)</f>
        <v>0</v>
      </c>
      <c r="BG147" s="235">
        <f>IF(N147="zákl. přenesená",J147,0)</f>
        <v>0</v>
      </c>
      <c r="BH147" s="235">
        <f>IF(N147="sníž. přenesená",J147,0)</f>
        <v>0</v>
      </c>
      <c r="BI147" s="235">
        <f>IF(N147="nulová",J147,0)</f>
        <v>0</v>
      </c>
      <c r="BJ147" s="24" t="s">
        <v>84</v>
      </c>
      <c r="BK147" s="235">
        <f>ROUND(I147*H147,2)</f>
        <v>0</v>
      </c>
      <c r="BL147" s="24" t="s">
        <v>369</v>
      </c>
      <c r="BM147" s="24" t="s">
        <v>3472</v>
      </c>
    </row>
    <row r="148" spans="2:47" s="1" customFormat="1" ht="13.5">
      <c r="B148" s="47"/>
      <c r="C148" s="75"/>
      <c r="D148" s="236" t="s">
        <v>282</v>
      </c>
      <c r="E148" s="75"/>
      <c r="F148" s="237" t="s">
        <v>3473</v>
      </c>
      <c r="G148" s="75"/>
      <c r="H148" s="75"/>
      <c r="I148" s="194"/>
      <c r="J148" s="75"/>
      <c r="K148" s="75"/>
      <c r="L148" s="73"/>
      <c r="M148" s="238"/>
      <c r="N148" s="48"/>
      <c r="O148" s="48"/>
      <c r="P148" s="48"/>
      <c r="Q148" s="48"/>
      <c r="R148" s="48"/>
      <c r="S148" s="48"/>
      <c r="T148" s="96"/>
      <c r="AT148" s="24" t="s">
        <v>282</v>
      </c>
      <c r="AU148" s="24" t="s">
        <v>86</v>
      </c>
    </row>
    <row r="149" spans="2:47" s="1" customFormat="1" ht="13.5">
      <c r="B149" s="47"/>
      <c r="C149" s="75"/>
      <c r="D149" s="236" t="s">
        <v>352</v>
      </c>
      <c r="E149" s="75"/>
      <c r="F149" s="237" t="s">
        <v>3474</v>
      </c>
      <c r="G149" s="75"/>
      <c r="H149" s="75"/>
      <c r="I149" s="194"/>
      <c r="J149" s="75"/>
      <c r="K149" s="75"/>
      <c r="L149" s="73"/>
      <c r="M149" s="238"/>
      <c r="N149" s="48"/>
      <c r="O149" s="48"/>
      <c r="P149" s="48"/>
      <c r="Q149" s="48"/>
      <c r="R149" s="48"/>
      <c r="S149" s="48"/>
      <c r="T149" s="96"/>
      <c r="AT149" s="24" t="s">
        <v>352</v>
      </c>
      <c r="AU149" s="24" t="s">
        <v>86</v>
      </c>
    </row>
    <row r="150" spans="2:65" s="1" customFormat="1" ht="25.5" customHeight="1">
      <c r="B150" s="47"/>
      <c r="C150" s="224" t="s">
        <v>429</v>
      </c>
      <c r="D150" s="224" t="s">
        <v>275</v>
      </c>
      <c r="E150" s="225" t="s">
        <v>3475</v>
      </c>
      <c r="F150" s="226" t="s">
        <v>3476</v>
      </c>
      <c r="G150" s="227" t="s">
        <v>278</v>
      </c>
      <c r="H150" s="228">
        <v>1</v>
      </c>
      <c r="I150" s="229"/>
      <c r="J150" s="230">
        <f>ROUND(I150*H150,2)</f>
        <v>0</v>
      </c>
      <c r="K150" s="226" t="s">
        <v>279</v>
      </c>
      <c r="L150" s="73"/>
      <c r="M150" s="231" t="s">
        <v>21</v>
      </c>
      <c r="N150" s="232" t="s">
        <v>47</v>
      </c>
      <c r="O150" s="48"/>
      <c r="P150" s="233">
        <f>O150*H150</f>
        <v>0</v>
      </c>
      <c r="Q150" s="233">
        <v>0</v>
      </c>
      <c r="R150" s="233">
        <f>Q150*H150</f>
        <v>0</v>
      </c>
      <c r="S150" s="233">
        <v>0</v>
      </c>
      <c r="T150" s="234">
        <f>S150*H150</f>
        <v>0</v>
      </c>
      <c r="AR150" s="24" t="s">
        <v>369</v>
      </c>
      <c r="AT150" s="24" t="s">
        <v>275</v>
      </c>
      <c r="AU150" s="24" t="s">
        <v>86</v>
      </c>
      <c r="AY150" s="24" t="s">
        <v>273</v>
      </c>
      <c r="BE150" s="235">
        <f>IF(N150="základní",J150,0)</f>
        <v>0</v>
      </c>
      <c r="BF150" s="235">
        <f>IF(N150="snížená",J150,0)</f>
        <v>0</v>
      </c>
      <c r="BG150" s="235">
        <f>IF(N150="zákl. přenesená",J150,0)</f>
        <v>0</v>
      </c>
      <c r="BH150" s="235">
        <f>IF(N150="sníž. přenesená",J150,0)</f>
        <v>0</v>
      </c>
      <c r="BI150" s="235">
        <f>IF(N150="nulová",J150,0)</f>
        <v>0</v>
      </c>
      <c r="BJ150" s="24" t="s">
        <v>84</v>
      </c>
      <c r="BK150" s="235">
        <f>ROUND(I150*H150,2)</f>
        <v>0</v>
      </c>
      <c r="BL150" s="24" t="s">
        <v>369</v>
      </c>
      <c r="BM150" s="24" t="s">
        <v>3477</v>
      </c>
    </row>
    <row r="151" spans="2:47" s="1" customFormat="1" ht="13.5">
      <c r="B151" s="47"/>
      <c r="C151" s="75"/>
      <c r="D151" s="236" t="s">
        <v>282</v>
      </c>
      <c r="E151" s="75"/>
      <c r="F151" s="237" t="s">
        <v>3473</v>
      </c>
      <c r="G151" s="75"/>
      <c r="H151" s="75"/>
      <c r="I151" s="194"/>
      <c r="J151" s="75"/>
      <c r="K151" s="75"/>
      <c r="L151" s="73"/>
      <c r="M151" s="238"/>
      <c r="N151" s="48"/>
      <c r="O151" s="48"/>
      <c r="P151" s="48"/>
      <c r="Q151" s="48"/>
      <c r="R151" s="48"/>
      <c r="S151" s="48"/>
      <c r="T151" s="96"/>
      <c r="AT151" s="24" t="s">
        <v>282</v>
      </c>
      <c r="AU151" s="24" t="s">
        <v>86</v>
      </c>
    </row>
    <row r="152" spans="2:65" s="1" customFormat="1" ht="16.5" customHeight="1">
      <c r="B152" s="47"/>
      <c r="C152" s="224" t="s">
        <v>435</v>
      </c>
      <c r="D152" s="224" t="s">
        <v>275</v>
      </c>
      <c r="E152" s="225" t="s">
        <v>3478</v>
      </c>
      <c r="F152" s="226" t="s">
        <v>3479</v>
      </c>
      <c r="G152" s="227" t="s">
        <v>278</v>
      </c>
      <c r="H152" s="228">
        <v>1</v>
      </c>
      <c r="I152" s="229"/>
      <c r="J152" s="230">
        <f>ROUND(I152*H152,2)</f>
        <v>0</v>
      </c>
      <c r="K152" s="226" t="s">
        <v>279</v>
      </c>
      <c r="L152" s="73"/>
      <c r="M152" s="231" t="s">
        <v>21</v>
      </c>
      <c r="N152" s="232" t="s">
        <v>47</v>
      </c>
      <c r="O152" s="48"/>
      <c r="P152" s="233">
        <f>O152*H152</f>
        <v>0</v>
      </c>
      <c r="Q152" s="233">
        <v>0.00017</v>
      </c>
      <c r="R152" s="233">
        <f>Q152*H152</f>
        <v>0.00017</v>
      </c>
      <c r="S152" s="233">
        <v>0</v>
      </c>
      <c r="T152" s="234">
        <f>S152*H152</f>
        <v>0</v>
      </c>
      <c r="AR152" s="24" t="s">
        <v>369</v>
      </c>
      <c r="AT152" s="24" t="s">
        <v>275</v>
      </c>
      <c r="AU152" s="24" t="s">
        <v>86</v>
      </c>
      <c r="AY152" s="24" t="s">
        <v>273</v>
      </c>
      <c r="BE152" s="235">
        <f>IF(N152="základní",J152,0)</f>
        <v>0</v>
      </c>
      <c r="BF152" s="235">
        <f>IF(N152="snížená",J152,0)</f>
        <v>0</v>
      </c>
      <c r="BG152" s="235">
        <f>IF(N152="zákl. přenesená",J152,0)</f>
        <v>0</v>
      </c>
      <c r="BH152" s="235">
        <f>IF(N152="sníž. přenesená",J152,0)</f>
        <v>0</v>
      </c>
      <c r="BI152" s="235">
        <f>IF(N152="nulová",J152,0)</f>
        <v>0</v>
      </c>
      <c r="BJ152" s="24" t="s">
        <v>84</v>
      </c>
      <c r="BK152" s="235">
        <f>ROUND(I152*H152,2)</f>
        <v>0</v>
      </c>
      <c r="BL152" s="24" t="s">
        <v>369</v>
      </c>
      <c r="BM152" s="24" t="s">
        <v>3480</v>
      </c>
    </row>
    <row r="153" spans="2:65" s="1" customFormat="1" ht="16.5" customHeight="1">
      <c r="B153" s="47"/>
      <c r="C153" s="224" t="s">
        <v>442</v>
      </c>
      <c r="D153" s="224" t="s">
        <v>275</v>
      </c>
      <c r="E153" s="225" t="s">
        <v>3481</v>
      </c>
      <c r="F153" s="226" t="s">
        <v>3482</v>
      </c>
      <c r="G153" s="227" t="s">
        <v>342</v>
      </c>
      <c r="H153" s="228">
        <v>16</v>
      </c>
      <c r="I153" s="229"/>
      <c r="J153" s="230">
        <f>ROUND(I153*H153,2)</f>
        <v>0</v>
      </c>
      <c r="K153" s="226" t="s">
        <v>279</v>
      </c>
      <c r="L153" s="73"/>
      <c r="M153" s="231" t="s">
        <v>21</v>
      </c>
      <c r="N153" s="232" t="s">
        <v>47</v>
      </c>
      <c r="O153" s="48"/>
      <c r="P153" s="233">
        <f>O153*H153</f>
        <v>0</v>
      </c>
      <c r="Q153" s="233">
        <v>0</v>
      </c>
      <c r="R153" s="233">
        <f>Q153*H153</f>
        <v>0</v>
      </c>
      <c r="S153" s="233">
        <v>0</v>
      </c>
      <c r="T153" s="234">
        <f>S153*H153</f>
        <v>0</v>
      </c>
      <c r="AR153" s="24" t="s">
        <v>369</v>
      </c>
      <c r="AT153" s="24" t="s">
        <v>275</v>
      </c>
      <c r="AU153" s="24" t="s">
        <v>86</v>
      </c>
      <c r="AY153" s="24" t="s">
        <v>273</v>
      </c>
      <c r="BE153" s="235">
        <f>IF(N153="základní",J153,0)</f>
        <v>0</v>
      </c>
      <c r="BF153" s="235">
        <f>IF(N153="snížená",J153,0)</f>
        <v>0</v>
      </c>
      <c r="BG153" s="235">
        <f>IF(N153="zákl. přenesená",J153,0)</f>
        <v>0</v>
      </c>
      <c r="BH153" s="235">
        <f>IF(N153="sníž. přenesená",J153,0)</f>
        <v>0</v>
      </c>
      <c r="BI153" s="235">
        <f>IF(N153="nulová",J153,0)</f>
        <v>0</v>
      </c>
      <c r="BJ153" s="24" t="s">
        <v>84</v>
      </c>
      <c r="BK153" s="235">
        <f>ROUND(I153*H153,2)</f>
        <v>0</v>
      </c>
      <c r="BL153" s="24" t="s">
        <v>369</v>
      </c>
      <c r="BM153" s="24" t="s">
        <v>3483</v>
      </c>
    </row>
    <row r="154" spans="2:47" s="1" customFormat="1" ht="13.5">
      <c r="B154" s="47"/>
      <c r="C154" s="75"/>
      <c r="D154" s="236" t="s">
        <v>282</v>
      </c>
      <c r="E154" s="75"/>
      <c r="F154" s="237" t="s">
        <v>3484</v>
      </c>
      <c r="G154" s="75"/>
      <c r="H154" s="75"/>
      <c r="I154" s="194"/>
      <c r="J154" s="75"/>
      <c r="K154" s="75"/>
      <c r="L154" s="73"/>
      <c r="M154" s="238"/>
      <c r="N154" s="48"/>
      <c r="O154" s="48"/>
      <c r="P154" s="48"/>
      <c r="Q154" s="48"/>
      <c r="R154" s="48"/>
      <c r="S154" s="48"/>
      <c r="T154" s="96"/>
      <c r="AT154" s="24" t="s">
        <v>282</v>
      </c>
      <c r="AU154" s="24" t="s">
        <v>86</v>
      </c>
    </row>
    <row r="155" spans="2:51" s="11" customFormat="1" ht="13.5">
      <c r="B155" s="239"/>
      <c r="C155" s="240"/>
      <c r="D155" s="236" t="s">
        <v>304</v>
      </c>
      <c r="E155" s="241" t="s">
        <v>21</v>
      </c>
      <c r="F155" s="242" t="s">
        <v>3485</v>
      </c>
      <c r="G155" s="240"/>
      <c r="H155" s="243">
        <v>16</v>
      </c>
      <c r="I155" s="244"/>
      <c r="J155" s="240"/>
      <c r="K155" s="240"/>
      <c r="L155" s="245"/>
      <c r="M155" s="246"/>
      <c r="N155" s="247"/>
      <c r="O155" s="247"/>
      <c r="P155" s="247"/>
      <c r="Q155" s="247"/>
      <c r="R155" s="247"/>
      <c r="S155" s="247"/>
      <c r="T155" s="248"/>
      <c r="AT155" s="249" t="s">
        <v>304</v>
      </c>
      <c r="AU155" s="249" t="s">
        <v>86</v>
      </c>
      <c r="AV155" s="11" t="s">
        <v>86</v>
      </c>
      <c r="AW155" s="11" t="s">
        <v>40</v>
      </c>
      <c r="AX155" s="11" t="s">
        <v>84</v>
      </c>
      <c r="AY155" s="249" t="s">
        <v>273</v>
      </c>
    </row>
    <row r="156" spans="2:65" s="1" customFormat="1" ht="16.5" customHeight="1">
      <c r="B156" s="47"/>
      <c r="C156" s="261" t="s">
        <v>448</v>
      </c>
      <c r="D156" s="261" t="s">
        <v>347</v>
      </c>
      <c r="E156" s="262" t="s">
        <v>3486</v>
      </c>
      <c r="F156" s="263" t="s">
        <v>3487</v>
      </c>
      <c r="G156" s="264" t="s">
        <v>278</v>
      </c>
      <c r="H156" s="265">
        <v>1</v>
      </c>
      <c r="I156" s="266"/>
      <c r="J156" s="267">
        <f>ROUND(I156*H156,2)</f>
        <v>0</v>
      </c>
      <c r="K156" s="263" t="s">
        <v>279</v>
      </c>
      <c r="L156" s="268"/>
      <c r="M156" s="269" t="s">
        <v>21</v>
      </c>
      <c r="N156" s="270" t="s">
        <v>47</v>
      </c>
      <c r="O156" s="48"/>
      <c r="P156" s="233">
        <f>O156*H156</f>
        <v>0</v>
      </c>
      <c r="Q156" s="233">
        <v>0.00033</v>
      </c>
      <c r="R156" s="233">
        <f>Q156*H156</f>
        <v>0.00033</v>
      </c>
      <c r="S156" s="233">
        <v>0</v>
      </c>
      <c r="T156" s="234">
        <f>S156*H156</f>
        <v>0</v>
      </c>
      <c r="AR156" s="24" t="s">
        <v>453</v>
      </c>
      <c r="AT156" s="24" t="s">
        <v>347</v>
      </c>
      <c r="AU156" s="24" t="s">
        <v>86</v>
      </c>
      <c r="AY156" s="24" t="s">
        <v>273</v>
      </c>
      <c r="BE156" s="235">
        <f>IF(N156="základní",J156,0)</f>
        <v>0</v>
      </c>
      <c r="BF156" s="235">
        <f>IF(N156="snížená",J156,0)</f>
        <v>0</v>
      </c>
      <c r="BG156" s="235">
        <f>IF(N156="zákl. přenesená",J156,0)</f>
        <v>0</v>
      </c>
      <c r="BH156" s="235">
        <f>IF(N156="sníž. přenesená",J156,0)</f>
        <v>0</v>
      </c>
      <c r="BI156" s="235">
        <f>IF(N156="nulová",J156,0)</f>
        <v>0</v>
      </c>
      <c r="BJ156" s="24" t="s">
        <v>84</v>
      </c>
      <c r="BK156" s="235">
        <f>ROUND(I156*H156,2)</f>
        <v>0</v>
      </c>
      <c r="BL156" s="24" t="s">
        <v>369</v>
      </c>
      <c r="BM156" s="24" t="s">
        <v>3488</v>
      </c>
    </row>
    <row r="157" spans="2:65" s="1" customFormat="1" ht="38.25" customHeight="1">
      <c r="B157" s="47"/>
      <c r="C157" s="224" t="s">
        <v>453</v>
      </c>
      <c r="D157" s="224" t="s">
        <v>275</v>
      </c>
      <c r="E157" s="225" t="s">
        <v>3489</v>
      </c>
      <c r="F157" s="226" t="s">
        <v>3490</v>
      </c>
      <c r="G157" s="227" t="s">
        <v>350</v>
      </c>
      <c r="H157" s="228">
        <v>0.015</v>
      </c>
      <c r="I157" s="229"/>
      <c r="J157" s="230">
        <f>ROUND(I157*H157,2)</f>
        <v>0</v>
      </c>
      <c r="K157" s="226" t="s">
        <v>279</v>
      </c>
      <c r="L157" s="73"/>
      <c r="M157" s="231" t="s">
        <v>21</v>
      </c>
      <c r="N157" s="232" t="s">
        <v>47</v>
      </c>
      <c r="O157" s="48"/>
      <c r="P157" s="233">
        <f>O157*H157</f>
        <v>0</v>
      </c>
      <c r="Q157" s="233">
        <v>0</v>
      </c>
      <c r="R157" s="233">
        <f>Q157*H157</f>
        <v>0</v>
      </c>
      <c r="S157" s="233">
        <v>0</v>
      </c>
      <c r="T157" s="234">
        <f>S157*H157</f>
        <v>0</v>
      </c>
      <c r="AR157" s="24" t="s">
        <v>369</v>
      </c>
      <c r="AT157" s="24" t="s">
        <v>275</v>
      </c>
      <c r="AU157" s="24" t="s">
        <v>86</v>
      </c>
      <c r="AY157" s="24" t="s">
        <v>273</v>
      </c>
      <c r="BE157" s="235">
        <f>IF(N157="základní",J157,0)</f>
        <v>0</v>
      </c>
      <c r="BF157" s="235">
        <f>IF(N157="snížená",J157,0)</f>
        <v>0</v>
      </c>
      <c r="BG157" s="235">
        <f>IF(N157="zákl. přenesená",J157,0)</f>
        <v>0</v>
      </c>
      <c r="BH157" s="235">
        <f>IF(N157="sníž. přenesená",J157,0)</f>
        <v>0</v>
      </c>
      <c r="BI157" s="235">
        <f>IF(N157="nulová",J157,0)</f>
        <v>0</v>
      </c>
      <c r="BJ157" s="24" t="s">
        <v>84</v>
      </c>
      <c r="BK157" s="235">
        <f>ROUND(I157*H157,2)</f>
        <v>0</v>
      </c>
      <c r="BL157" s="24" t="s">
        <v>369</v>
      </c>
      <c r="BM157" s="24" t="s">
        <v>3491</v>
      </c>
    </row>
    <row r="158" spans="2:47" s="1" customFormat="1" ht="13.5">
      <c r="B158" s="47"/>
      <c r="C158" s="75"/>
      <c r="D158" s="236" t="s">
        <v>282</v>
      </c>
      <c r="E158" s="75"/>
      <c r="F158" s="237" t="s">
        <v>1490</v>
      </c>
      <c r="G158" s="75"/>
      <c r="H158" s="75"/>
      <c r="I158" s="194"/>
      <c r="J158" s="75"/>
      <c r="K158" s="75"/>
      <c r="L158" s="73"/>
      <c r="M158" s="238"/>
      <c r="N158" s="48"/>
      <c r="O158" s="48"/>
      <c r="P158" s="48"/>
      <c r="Q158" s="48"/>
      <c r="R158" s="48"/>
      <c r="S158" s="48"/>
      <c r="T158" s="96"/>
      <c r="AT158" s="24" t="s">
        <v>282</v>
      </c>
      <c r="AU158" s="24" t="s">
        <v>86</v>
      </c>
    </row>
    <row r="159" spans="2:63" s="10" customFormat="1" ht="29.85" customHeight="1">
      <c r="B159" s="208"/>
      <c r="C159" s="209"/>
      <c r="D159" s="210" t="s">
        <v>75</v>
      </c>
      <c r="E159" s="222" t="s">
        <v>3492</v>
      </c>
      <c r="F159" s="222" t="s">
        <v>3493</v>
      </c>
      <c r="G159" s="209"/>
      <c r="H159" s="209"/>
      <c r="I159" s="212"/>
      <c r="J159" s="223">
        <f>BK159</f>
        <v>0</v>
      </c>
      <c r="K159" s="209"/>
      <c r="L159" s="214"/>
      <c r="M159" s="215"/>
      <c r="N159" s="216"/>
      <c r="O159" s="216"/>
      <c r="P159" s="217">
        <f>SUM(P160:P180)</f>
        <v>0</v>
      </c>
      <c r="Q159" s="216"/>
      <c r="R159" s="217">
        <f>SUM(R160:R180)</f>
        <v>0.03137</v>
      </c>
      <c r="S159" s="216"/>
      <c r="T159" s="218">
        <f>SUM(T160:T180)</f>
        <v>0</v>
      </c>
      <c r="AR159" s="219" t="s">
        <v>86</v>
      </c>
      <c r="AT159" s="220" t="s">
        <v>75</v>
      </c>
      <c r="AU159" s="220" t="s">
        <v>84</v>
      </c>
      <c r="AY159" s="219" t="s">
        <v>273</v>
      </c>
      <c r="BK159" s="221">
        <f>SUM(BK160:BK180)</f>
        <v>0</v>
      </c>
    </row>
    <row r="160" spans="2:65" s="1" customFormat="1" ht="16.5" customHeight="1">
      <c r="B160" s="47"/>
      <c r="C160" s="224" t="s">
        <v>458</v>
      </c>
      <c r="D160" s="224" t="s">
        <v>275</v>
      </c>
      <c r="E160" s="225" t="s">
        <v>3494</v>
      </c>
      <c r="F160" s="226" t="s">
        <v>3495</v>
      </c>
      <c r="G160" s="227" t="s">
        <v>278</v>
      </c>
      <c r="H160" s="228">
        <v>1</v>
      </c>
      <c r="I160" s="229"/>
      <c r="J160" s="230">
        <f>ROUND(I160*H160,2)</f>
        <v>0</v>
      </c>
      <c r="K160" s="226" t="s">
        <v>21</v>
      </c>
      <c r="L160" s="73"/>
      <c r="M160" s="231" t="s">
        <v>21</v>
      </c>
      <c r="N160" s="232" t="s">
        <v>47</v>
      </c>
      <c r="O160" s="48"/>
      <c r="P160" s="233">
        <f>O160*H160</f>
        <v>0</v>
      </c>
      <c r="Q160" s="233">
        <v>0.00036</v>
      </c>
      <c r="R160" s="233">
        <f>Q160*H160</f>
        <v>0.00036</v>
      </c>
      <c r="S160" s="233">
        <v>0</v>
      </c>
      <c r="T160" s="234">
        <f>S160*H160</f>
        <v>0</v>
      </c>
      <c r="AR160" s="24" t="s">
        <v>280</v>
      </c>
      <c r="AT160" s="24" t="s">
        <v>275</v>
      </c>
      <c r="AU160" s="24" t="s">
        <v>86</v>
      </c>
      <c r="AY160" s="24" t="s">
        <v>273</v>
      </c>
      <c r="BE160" s="235">
        <f>IF(N160="základní",J160,0)</f>
        <v>0</v>
      </c>
      <c r="BF160" s="235">
        <f>IF(N160="snížená",J160,0)</f>
        <v>0</v>
      </c>
      <c r="BG160" s="235">
        <f>IF(N160="zákl. přenesená",J160,0)</f>
        <v>0</v>
      </c>
      <c r="BH160" s="235">
        <f>IF(N160="sníž. přenesená",J160,0)</f>
        <v>0</v>
      </c>
      <c r="BI160" s="235">
        <f>IF(N160="nulová",J160,0)</f>
        <v>0</v>
      </c>
      <c r="BJ160" s="24" t="s">
        <v>84</v>
      </c>
      <c r="BK160" s="235">
        <f>ROUND(I160*H160,2)</f>
        <v>0</v>
      </c>
      <c r="BL160" s="24" t="s">
        <v>280</v>
      </c>
      <c r="BM160" s="24" t="s">
        <v>3496</v>
      </c>
    </row>
    <row r="161" spans="2:65" s="1" customFormat="1" ht="25.5" customHeight="1">
      <c r="B161" s="47"/>
      <c r="C161" s="224" t="s">
        <v>463</v>
      </c>
      <c r="D161" s="224" t="s">
        <v>275</v>
      </c>
      <c r="E161" s="225" t="s">
        <v>3497</v>
      </c>
      <c r="F161" s="226" t="s">
        <v>3498</v>
      </c>
      <c r="G161" s="227" t="s">
        <v>342</v>
      </c>
      <c r="H161" s="228">
        <v>11</v>
      </c>
      <c r="I161" s="229"/>
      <c r="J161" s="230">
        <f>ROUND(I161*H161,2)</f>
        <v>0</v>
      </c>
      <c r="K161" s="226" t="s">
        <v>279</v>
      </c>
      <c r="L161" s="73"/>
      <c r="M161" s="231" t="s">
        <v>21</v>
      </c>
      <c r="N161" s="232" t="s">
        <v>47</v>
      </c>
      <c r="O161" s="48"/>
      <c r="P161" s="233">
        <f>O161*H161</f>
        <v>0</v>
      </c>
      <c r="Q161" s="233">
        <v>0.00078</v>
      </c>
      <c r="R161" s="233">
        <f>Q161*H161</f>
        <v>0.008579999999999999</v>
      </c>
      <c r="S161" s="233">
        <v>0</v>
      </c>
      <c r="T161" s="234">
        <f>S161*H161</f>
        <v>0</v>
      </c>
      <c r="AR161" s="24" t="s">
        <v>369</v>
      </c>
      <c r="AT161" s="24" t="s">
        <v>275</v>
      </c>
      <c r="AU161" s="24" t="s">
        <v>86</v>
      </c>
      <c r="AY161" s="24" t="s">
        <v>273</v>
      </c>
      <c r="BE161" s="235">
        <f>IF(N161="základní",J161,0)</f>
        <v>0</v>
      </c>
      <c r="BF161" s="235">
        <f>IF(N161="snížená",J161,0)</f>
        <v>0</v>
      </c>
      <c r="BG161" s="235">
        <f>IF(N161="zákl. přenesená",J161,0)</f>
        <v>0</v>
      </c>
      <c r="BH161" s="235">
        <f>IF(N161="sníž. přenesená",J161,0)</f>
        <v>0</v>
      </c>
      <c r="BI161" s="235">
        <f>IF(N161="nulová",J161,0)</f>
        <v>0</v>
      </c>
      <c r="BJ161" s="24" t="s">
        <v>84</v>
      </c>
      <c r="BK161" s="235">
        <f>ROUND(I161*H161,2)</f>
        <v>0</v>
      </c>
      <c r="BL161" s="24" t="s">
        <v>369</v>
      </c>
      <c r="BM161" s="24" t="s">
        <v>3499</v>
      </c>
    </row>
    <row r="162" spans="2:47" s="1" customFormat="1" ht="13.5">
      <c r="B162" s="47"/>
      <c r="C162" s="75"/>
      <c r="D162" s="236" t="s">
        <v>282</v>
      </c>
      <c r="E162" s="75"/>
      <c r="F162" s="237" t="s">
        <v>3500</v>
      </c>
      <c r="G162" s="75"/>
      <c r="H162" s="75"/>
      <c r="I162" s="194"/>
      <c r="J162" s="75"/>
      <c r="K162" s="75"/>
      <c r="L162" s="73"/>
      <c r="M162" s="238"/>
      <c r="N162" s="48"/>
      <c r="O162" s="48"/>
      <c r="P162" s="48"/>
      <c r="Q162" s="48"/>
      <c r="R162" s="48"/>
      <c r="S162" s="48"/>
      <c r="T162" s="96"/>
      <c r="AT162" s="24" t="s">
        <v>282</v>
      </c>
      <c r="AU162" s="24" t="s">
        <v>86</v>
      </c>
    </row>
    <row r="163" spans="2:51" s="11" customFormat="1" ht="13.5">
      <c r="B163" s="239"/>
      <c r="C163" s="240"/>
      <c r="D163" s="236" t="s">
        <v>304</v>
      </c>
      <c r="E163" s="241" t="s">
        <v>21</v>
      </c>
      <c r="F163" s="242" t="s">
        <v>339</v>
      </c>
      <c r="G163" s="240"/>
      <c r="H163" s="243">
        <v>11</v>
      </c>
      <c r="I163" s="244"/>
      <c r="J163" s="240"/>
      <c r="K163" s="240"/>
      <c r="L163" s="245"/>
      <c r="M163" s="246"/>
      <c r="N163" s="247"/>
      <c r="O163" s="247"/>
      <c r="P163" s="247"/>
      <c r="Q163" s="247"/>
      <c r="R163" s="247"/>
      <c r="S163" s="247"/>
      <c r="T163" s="248"/>
      <c r="AT163" s="249" t="s">
        <v>304</v>
      </c>
      <c r="AU163" s="249" t="s">
        <v>86</v>
      </c>
      <c r="AV163" s="11" t="s">
        <v>86</v>
      </c>
      <c r="AW163" s="11" t="s">
        <v>40</v>
      </c>
      <c r="AX163" s="11" t="s">
        <v>84</v>
      </c>
      <c r="AY163" s="249" t="s">
        <v>273</v>
      </c>
    </row>
    <row r="164" spans="2:65" s="1" customFormat="1" ht="25.5" customHeight="1">
      <c r="B164" s="47"/>
      <c r="C164" s="224" t="s">
        <v>469</v>
      </c>
      <c r="D164" s="224" t="s">
        <v>275</v>
      </c>
      <c r="E164" s="225" t="s">
        <v>3501</v>
      </c>
      <c r="F164" s="226" t="s">
        <v>3502</v>
      </c>
      <c r="G164" s="227" t="s">
        <v>342</v>
      </c>
      <c r="H164" s="228">
        <v>10</v>
      </c>
      <c r="I164" s="229"/>
      <c r="J164" s="230">
        <f>ROUND(I164*H164,2)</f>
        <v>0</v>
      </c>
      <c r="K164" s="226" t="s">
        <v>279</v>
      </c>
      <c r="L164" s="73"/>
      <c r="M164" s="231" t="s">
        <v>21</v>
      </c>
      <c r="N164" s="232" t="s">
        <v>47</v>
      </c>
      <c r="O164" s="48"/>
      <c r="P164" s="233">
        <f>O164*H164</f>
        <v>0</v>
      </c>
      <c r="Q164" s="233">
        <v>0.00096</v>
      </c>
      <c r="R164" s="233">
        <f>Q164*H164</f>
        <v>0.009600000000000001</v>
      </c>
      <c r="S164" s="233">
        <v>0</v>
      </c>
      <c r="T164" s="234">
        <f>S164*H164</f>
        <v>0</v>
      </c>
      <c r="AR164" s="24" t="s">
        <v>369</v>
      </c>
      <c r="AT164" s="24" t="s">
        <v>275</v>
      </c>
      <c r="AU164" s="24" t="s">
        <v>86</v>
      </c>
      <c r="AY164" s="24" t="s">
        <v>273</v>
      </c>
      <c r="BE164" s="235">
        <f>IF(N164="základní",J164,0)</f>
        <v>0</v>
      </c>
      <c r="BF164" s="235">
        <f>IF(N164="snížená",J164,0)</f>
        <v>0</v>
      </c>
      <c r="BG164" s="235">
        <f>IF(N164="zákl. přenesená",J164,0)</f>
        <v>0</v>
      </c>
      <c r="BH164" s="235">
        <f>IF(N164="sníž. přenesená",J164,0)</f>
        <v>0</v>
      </c>
      <c r="BI164" s="235">
        <f>IF(N164="nulová",J164,0)</f>
        <v>0</v>
      </c>
      <c r="BJ164" s="24" t="s">
        <v>84</v>
      </c>
      <c r="BK164" s="235">
        <f>ROUND(I164*H164,2)</f>
        <v>0</v>
      </c>
      <c r="BL164" s="24" t="s">
        <v>369</v>
      </c>
      <c r="BM164" s="24" t="s">
        <v>3503</v>
      </c>
    </row>
    <row r="165" spans="2:47" s="1" customFormat="1" ht="13.5">
      <c r="B165" s="47"/>
      <c r="C165" s="75"/>
      <c r="D165" s="236" t="s">
        <v>282</v>
      </c>
      <c r="E165" s="75"/>
      <c r="F165" s="237" t="s">
        <v>3500</v>
      </c>
      <c r="G165" s="75"/>
      <c r="H165" s="75"/>
      <c r="I165" s="194"/>
      <c r="J165" s="75"/>
      <c r="K165" s="75"/>
      <c r="L165" s="73"/>
      <c r="M165" s="238"/>
      <c r="N165" s="48"/>
      <c r="O165" s="48"/>
      <c r="P165" s="48"/>
      <c r="Q165" s="48"/>
      <c r="R165" s="48"/>
      <c r="S165" s="48"/>
      <c r="T165" s="96"/>
      <c r="AT165" s="24" t="s">
        <v>282</v>
      </c>
      <c r="AU165" s="24" t="s">
        <v>86</v>
      </c>
    </row>
    <row r="166" spans="2:65" s="1" customFormat="1" ht="25.5" customHeight="1">
      <c r="B166" s="47"/>
      <c r="C166" s="224" t="s">
        <v>476</v>
      </c>
      <c r="D166" s="224" t="s">
        <v>275</v>
      </c>
      <c r="E166" s="225" t="s">
        <v>3504</v>
      </c>
      <c r="F166" s="226" t="s">
        <v>3505</v>
      </c>
      <c r="G166" s="227" t="s">
        <v>342</v>
      </c>
      <c r="H166" s="228">
        <v>4</v>
      </c>
      <c r="I166" s="229"/>
      <c r="J166" s="230">
        <f>ROUND(I166*H166,2)</f>
        <v>0</v>
      </c>
      <c r="K166" s="226" t="s">
        <v>279</v>
      </c>
      <c r="L166" s="73"/>
      <c r="M166" s="231" t="s">
        <v>21</v>
      </c>
      <c r="N166" s="232" t="s">
        <v>47</v>
      </c>
      <c r="O166" s="48"/>
      <c r="P166" s="233">
        <f>O166*H166</f>
        <v>0</v>
      </c>
      <c r="Q166" s="233">
        <v>0.00125</v>
      </c>
      <c r="R166" s="233">
        <f>Q166*H166</f>
        <v>0.005</v>
      </c>
      <c r="S166" s="233">
        <v>0</v>
      </c>
      <c r="T166" s="234">
        <f>S166*H166</f>
        <v>0</v>
      </c>
      <c r="AR166" s="24" t="s">
        <v>369</v>
      </c>
      <c r="AT166" s="24" t="s">
        <v>275</v>
      </c>
      <c r="AU166" s="24" t="s">
        <v>86</v>
      </c>
      <c r="AY166" s="24" t="s">
        <v>273</v>
      </c>
      <c r="BE166" s="235">
        <f>IF(N166="základní",J166,0)</f>
        <v>0</v>
      </c>
      <c r="BF166" s="235">
        <f>IF(N166="snížená",J166,0)</f>
        <v>0</v>
      </c>
      <c r="BG166" s="235">
        <f>IF(N166="zákl. přenesená",J166,0)</f>
        <v>0</v>
      </c>
      <c r="BH166" s="235">
        <f>IF(N166="sníž. přenesená",J166,0)</f>
        <v>0</v>
      </c>
      <c r="BI166" s="235">
        <f>IF(N166="nulová",J166,0)</f>
        <v>0</v>
      </c>
      <c r="BJ166" s="24" t="s">
        <v>84</v>
      </c>
      <c r="BK166" s="235">
        <f>ROUND(I166*H166,2)</f>
        <v>0</v>
      </c>
      <c r="BL166" s="24" t="s">
        <v>369</v>
      </c>
      <c r="BM166" s="24" t="s">
        <v>3506</v>
      </c>
    </row>
    <row r="167" spans="2:47" s="1" customFormat="1" ht="13.5">
      <c r="B167" s="47"/>
      <c r="C167" s="75"/>
      <c r="D167" s="236" t="s">
        <v>282</v>
      </c>
      <c r="E167" s="75"/>
      <c r="F167" s="237" t="s">
        <v>3500</v>
      </c>
      <c r="G167" s="75"/>
      <c r="H167" s="75"/>
      <c r="I167" s="194"/>
      <c r="J167" s="75"/>
      <c r="K167" s="75"/>
      <c r="L167" s="73"/>
      <c r="M167" s="238"/>
      <c r="N167" s="48"/>
      <c r="O167" s="48"/>
      <c r="P167" s="48"/>
      <c r="Q167" s="48"/>
      <c r="R167" s="48"/>
      <c r="S167" s="48"/>
      <c r="T167" s="96"/>
      <c r="AT167" s="24" t="s">
        <v>282</v>
      </c>
      <c r="AU167" s="24" t="s">
        <v>86</v>
      </c>
    </row>
    <row r="168" spans="2:65" s="1" customFormat="1" ht="16.5" customHeight="1">
      <c r="B168" s="47"/>
      <c r="C168" s="224" t="s">
        <v>482</v>
      </c>
      <c r="D168" s="224" t="s">
        <v>275</v>
      </c>
      <c r="E168" s="225" t="s">
        <v>3507</v>
      </c>
      <c r="F168" s="226" t="s">
        <v>3508</v>
      </c>
      <c r="G168" s="227" t="s">
        <v>278</v>
      </c>
      <c r="H168" s="228">
        <v>2</v>
      </c>
      <c r="I168" s="229"/>
      <c r="J168" s="230">
        <f>ROUND(I168*H168,2)</f>
        <v>0</v>
      </c>
      <c r="K168" s="226" t="s">
        <v>279</v>
      </c>
      <c r="L168" s="73"/>
      <c r="M168" s="231" t="s">
        <v>21</v>
      </c>
      <c r="N168" s="232" t="s">
        <v>47</v>
      </c>
      <c r="O168" s="48"/>
      <c r="P168" s="233">
        <f>O168*H168</f>
        <v>0</v>
      </c>
      <c r="Q168" s="233">
        <v>0.00017</v>
      </c>
      <c r="R168" s="233">
        <f>Q168*H168</f>
        <v>0.00034</v>
      </c>
      <c r="S168" s="233">
        <v>0</v>
      </c>
      <c r="T168" s="234">
        <f>S168*H168</f>
        <v>0</v>
      </c>
      <c r="AR168" s="24" t="s">
        <v>369</v>
      </c>
      <c r="AT168" s="24" t="s">
        <v>275</v>
      </c>
      <c r="AU168" s="24" t="s">
        <v>86</v>
      </c>
      <c r="AY168" s="24" t="s">
        <v>273</v>
      </c>
      <c r="BE168" s="235">
        <f>IF(N168="základní",J168,0)</f>
        <v>0</v>
      </c>
      <c r="BF168" s="235">
        <f>IF(N168="snížená",J168,0)</f>
        <v>0</v>
      </c>
      <c r="BG168" s="235">
        <f>IF(N168="zákl. přenesená",J168,0)</f>
        <v>0</v>
      </c>
      <c r="BH168" s="235">
        <f>IF(N168="sníž. přenesená",J168,0)</f>
        <v>0</v>
      </c>
      <c r="BI168" s="235">
        <f>IF(N168="nulová",J168,0)</f>
        <v>0</v>
      </c>
      <c r="BJ168" s="24" t="s">
        <v>84</v>
      </c>
      <c r="BK168" s="235">
        <f>ROUND(I168*H168,2)</f>
        <v>0</v>
      </c>
      <c r="BL168" s="24" t="s">
        <v>369</v>
      </c>
      <c r="BM168" s="24" t="s">
        <v>3509</v>
      </c>
    </row>
    <row r="169" spans="2:47" s="1" customFormat="1" ht="13.5">
      <c r="B169" s="47"/>
      <c r="C169" s="75"/>
      <c r="D169" s="236" t="s">
        <v>282</v>
      </c>
      <c r="E169" s="75"/>
      <c r="F169" s="237" t="s">
        <v>3510</v>
      </c>
      <c r="G169" s="75"/>
      <c r="H169" s="75"/>
      <c r="I169" s="194"/>
      <c r="J169" s="75"/>
      <c r="K169" s="75"/>
      <c r="L169" s="73"/>
      <c r="M169" s="238"/>
      <c r="N169" s="48"/>
      <c r="O169" s="48"/>
      <c r="P169" s="48"/>
      <c r="Q169" s="48"/>
      <c r="R169" s="48"/>
      <c r="S169" s="48"/>
      <c r="T169" s="96"/>
      <c r="AT169" s="24" t="s">
        <v>282</v>
      </c>
      <c r="AU169" s="24" t="s">
        <v>86</v>
      </c>
    </row>
    <row r="170" spans="2:65" s="1" customFormat="1" ht="25.5" customHeight="1">
      <c r="B170" s="47"/>
      <c r="C170" s="224" t="s">
        <v>487</v>
      </c>
      <c r="D170" s="224" t="s">
        <v>275</v>
      </c>
      <c r="E170" s="225" t="s">
        <v>3511</v>
      </c>
      <c r="F170" s="226" t="s">
        <v>3512</v>
      </c>
      <c r="G170" s="227" t="s">
        <v>3513</v>
      </c>
      <c r="H170" s="228">
        <v>2</v>
      </c>
      <c r="I170" s="229"/>
      <c r="J170" s="230">
        <f>ROUND(I170*H170,2)</f>
        <v>0</v>
      </c>
      <c r="K170" s="226" t="s">
        <v>279</v>
      </c>
      <c r="L170" s="73"/>
      <c r="M170" s="231" t="s">
        <v>21</v>
      </c>
      <c r="N170" s="232" t="s">
        <v>47</v>
      </c>
      <c r="O170" s="48"/>
      <c r="P170" s="233">
        <f>O170*H170</f>
        <v>0</v>
      </c>
      <c r="Q170" s="233">
        <v>0.00021</v>
      </c>
      <c r="R170" s="233">
        <f>Q170*H170</f>
        <v>0.00042</v>
      </c>
      <c r="S170" s="233">
        <v>0</v>
      </c>
      <c r="T170" s="234">
        <f>S170*H170</f>
        <v>0</v>
      </c>
      <c r="AR170" s="24" t="s">
        <v>369</v>
      </c>
      <c r="AT170" s="24" t="s">
        <v>275</v>
      </c>
      <c r="AU170" s="24" t="s">
        <v>86</v>
      </c>
      <c r="AY170" s="24" t="s">
        <v>273</v>
      </c>
      <c r="BE170" s="235">
        <f>IF(N170="základní",J170,0)</f>
        <v>0</v>
      </c>
      <c r="BF170" s="235">
        <f>IF(N170="snížená",J170,0)</f>
        <v>0</v>
      </c>
      <c r="BG170" s="235">
        <f>IF(N170="zákl. přenesená",J170,0)</f>
        <v>0</v>
      </c>
      <c r="BH170" s="235">
        <f>IF(N170="sníž. přenesená",J170,0)</f>
        <v>0</v>
      </c>
      <c r="BI170" s="235">
        <f>IF(N170="nulová",J170,0)</f>
        <v>0</v>
      </c>
      <c r="BJ170" s="24" t="s">
        <v>84</v>
      </c>
      <c r="BK170" s="235">
        <f>ROUND(I170*H170,2)</f>
        <v>0</v>
      </c>
      <c r="BL170" s="24" t="s">
        <v>369</v>
      </c>
      <c r="BM170" s="24" t="s">
        <v>3514</v>
      </c>
    </row>
    <row r="171" spans="2:47" s="1" customFormat="1" ht="13.5">
      <c r="B171" s="47"/>
      <c r="C171" s="75"/>
      <c r="D171" s="236" t="s">
        <v>282</v>
      </c>
      <c r="E171" s="75"/>
      <c r="F171" s="237" t="s">
        <v>3510</v>
      </c>
      <c r="G171" s="75"/>
      <c r="H171" s="75"/>
      <c r="I171" s="194"/>
      <c r="J171" s="75"/>
      <c r="K171" s="75"/>
      <c r="L171" s="73"/>
      <c r="M171" s="238"/>
      <c r="N171" s="48"/>
      <c r="O171" s="48"/>
      <c r="P171" s="48"/>
      <c r="Q171" s="48"/>
      <c r="R171" s="48"/>
      <c r="S171" s="48"/>
      <c r="T171" s="96"/>
      <c r="AT171" s="24" t="s">
        <v>282</v>
      </c>
      <c r="AU171" s="24" t="s">
        <v>86</v>
      </c>
    </row>
    <row r="172" spans="2:65" s="1" customFormat="1" ht="25.5" customHeight="1">
      <c r="B172" s="47"/>
      <c r="C172" s="224" t="s">
        <v>491</v>
      </c>
      <c r="D172" s="224" t="s">
        <v>275</v>
      </c>
      <c r="E172" s="225" t="s">
        <v>3515</v>
      </c>
      <c r="F172" s="226" t="s">
        <v>3516</v>
      </c>
      <c r="G172" s="227" t="s">
        <v>278</v>
      </c>
      <c r="H172" s="228">
        <v>1</v>
      </c>
      <c r="I172" s="229"/>
      <c r="J172" s="230">
        <f>ROUND(I172*H172,2)</f>
        <v>0</v>
      </c>
      <c r="K172" s="226" t="s">
        <v>279</v>
      </c>
      <c r="L172" s="73"/>
      <c r="M172" s="231" t="s">
        <v>21</v>
      </c>
      <c r="N172" s="232" t="s">
        <v>47</v>
      </c>
      <c r="O172" s="48"/>
      <c r="P172" s="233">
        <f>O172*H172</f>
        <v>0</v>
      </c>
      <c r="Q172" s="233">
        <v>0.0005</v>
      </c>
      <c r="R172" s="233">
        <f>Q172*H172</f>
        <v>0.0005</v>
      </c>
      <c r="S172" s="233">
        <v>0</v>
      </c>
      <c r="T172" s="234">
        <f>S172*H172</f>
        <v>0</v>
      </c>
      <c r="AR172" s="24" t="s">
        <v>369</v>
      </c>
      <c r="AT172" s="24" t="s">
        <v>275</v>
      </c>
      <c r="AU172" s="24" t="s">
        <v>86</v>
      </c>
      <c r="AY172" s="24" t="s">
        <v>273</v>
      </c>
      <c r="BE172" s="235">
        <f>IF(N172="základní",J172,0)</f>
        <v>0</v>
      </c>
      <c r="BF172" s="235">
        <f>IF(N172="snížená",J172,0)</f>
        <v>0</v>
      </c>
      <c r="BG172" s="235">
        <f>IF(N172="zákl. přenesená",J172,0)</f>
        <v>0</v>
      </c>
      <c r="BH172" s="235">
        <f>IF(N172="sníž. přenesená",J172,0)</f>
        <v>0</v>
      </c>
      <c r="BI172" s="235">
        <f>IF(N172="nulová",J172,0)</f>
        <v>0</v>
      </c>
      <c r="BJ172" s="24" t="s">
        <v>84</v>
      </c>
      <c r="BK172" s="235">
        <f>ROUND(I172*H172,2)</f>
        <v>0</v>
      </c>
      <c r="BL172" s="24" t="s">
        <v>369</v>
      </c>
      <c r="BM172" s="24" t="s">
        <v>3517</v>
      </c>
    </row>
    <row r="173" spans="2:65" s="1" customFormat="1" ht="25.5" customHeight="1">
      <c r="B173" s="47"/>
      <c r="C173" s="224" t="s">
        <v>498</v>
      </c>
      <c r="D173" s="224" t="s">
        <v>275</v>
      </c>
      <c r="E173" s="225" t="s">
        <v>3518</v>
      </c>
      <c r="F173" s="226" t="s">
        <v>3519</v>
      </c>
      <c r="G173" s="227" t="s">
        <v>278</v>
      </c>
      <c r="H173" s="228">
        <v>1</v>
      </c>
      <c r="I173" s="229"/>
      <c r="J173" s="230">
        <f>ROUND(I173*H173,2)</f>
        <v>0</v>
      </c>
      <c r="K173" s="226" t="s">
        <v>279</v>
      </c>
      <c r="L173" s="73"/>
      <c r="M173" s="231" t="s">
        <v>21</v>
      </c>
      <c r="N173" s="232" t="s">
        <v>47</v>
      </c>
      <c r="O173" s="48"/>
      <c r="P173" s="233">
        <f>O173*H173</f>
        <v>0</v>
      </c>
      <c r="Q173" s="233">
        <v>0.00057</v>
      </c>
      <c r="R173" s="233">
        <f>Q173*H173</f>
        <v>0.00057</v>
      </c>
      <c r="S173" s="233">
        <v>0</v>
      </c>
      <c r="T173" s="234">
        <f>S173*H173</f>
        <v>0</v>
      </c>
      <c r="AR173" s="24" t="s">
        <v>369</v>
      </c>
      <c r="AT173" s="24" t="s">
        <v>275</v>
      </c>
      <c r="AU173" s="24" t="s">
        <v>86</v>
      </c>
      <c r="AY173" s="24" t="s">
        <v>273</v>
      </c>
      <c r="BE173" s="235">
        <f>IF(N173="základní",J173,0)</f>
        <v>0</v>
      </c>
      <c r="BF173" s="235">
        <f>IF(N173="snížená",J173,0)</f>
        <v>0</v>
      </c>
      <c r="BG173" s="235">
        <f>IF(N173="zákl. přenesená",J173,0)</f>
        <v>0</v>
      </c>
      <c r="BH173" s="235">
        <f>IF(N173="sníž. přenesená",J173,0)</f>
        <v>0</v>
      </c>
      <c r="BI173" s="235">
        <f>IF(N173="nulová",J173,0)</f>
        <v>0</v>
      </c>
      <c r="BJ173" s="24" t="s">
        <v>84</v>
      </c>
      <c r="BK173" s="235">
        <f>ROUND(I173*H173,2)</f>
        <v>0</v>
      </c>
      <c r="BL173" s="24" t="s">
        <v>369</v>
      </c>
      <c r="BM173" s="24" t="s">
        <v>3520</v>
      </c>
    </row>
    <row r="174" spans="2:65" s="1" customFormat="1" ht="25.5" customHeight="1">
      <c r="B174" s="47"/>
      <c r="C174" s="224" t="s">
        <v>505</v>
      </c>
      <c r="D174" s="224" t="s">
        <v>275</v>
      </c>
      <c r="E174" s="225" t="s">
        <v>3521</v>
      </c>
      <c r="F174" s="226" t="s">
        <v>3522</v>
      </c>
      <c r="G174" s="227" t="s">
        <v>278</v>
      </c>
      <c r="H174" s="228">
        <v>1</v>
      </c>
      <c r="I174" s="229"/>
      <c r="J174" s="230">
        <f>ROUND(I174*H174,2)</f>
        <v>0</v>
      </c>
      <c r="K174" s="226" t="s">
        <v>279</v>
      </c>
      <c r="L174" s="73"/>
      <c r="M174" s="231" t="s">
        <v>21</v>
      </c>
      <c r="N174" s="232" t="s">
        <v>47</v>
      </c>
      <c r="O174" s="48"/>
      <c r="P174" s="233">
        <f>O174*H174</f>
        <v>0</v>
      </c>
      <c r="Q174" s="233">
        <v>0.00144</v>
      </c>
      <c r="R174" s="233">
        <f>Q174*H174</f>
        <v>0.00144</v>
      </c>
      <c r="S174" s="233">
        <v>0</v>
      </c>
      <c r="T174" s="234">
        <f>S174*H174</f>
        <v>0</v>
      </c>
      <c r="AR174" s="24" t="s">
        <v>369</v>
      </c>
      <c r="AT174" s="24" t="s">
        <v>275</v>
      </c>
      <c r="AU174" s="24" t="s">
        <v>86</v>
      </c>
      <c r="AY174" s="24" t="s">
        <v>273</v>
      </c>
      <c r="BE174" s="235">
        <f>IF(N174="základní",J174,0)</f>
        <v>0</v>
      </c>
      <c r="BF174" s="235">
        <f>IF(N174="snížená",J174,0)</f>
        <v>0</v>
      </c>
      <c r="BG174" s="235">
        <f>IF(N174="zákl. přenesená",J174,0)</f>
        <v>0</v>
      </c>
      <c r="BH174" s="235">
        <f>IF(N174="sníž. přenesená",J174,0)</f>
        <v>0</v>
      </c>
      <c r="BI174" s="235">
        <f>IF(N174="nulová",J174,0)</f>
        <v>0</v>
      </c>
      <c r="BJ174" s="24" t="s">
        <v>84</v>
      </c>
      <c r="BK174" s="235">
        <f>ROUND(I174*H174,2)</f>
        <v>0</v>
      </c>
      <c r="BL174" s="24" t="s">
        <v>369</v>
      </c>
      <c r="BM174" s="24" t="s">
        <v>3523</v>
      </c>
    </row>
    <row r="175" spans="2:47" s="1" customFormat="1" ht="13.5">
      <c r="B175" s="47"/>
      <c r="C175" s="75"/>
      <c r="D175" s="236" t="s">
        <v>282</v>
      </c>
      <c r="E175" s="75"/>
      <c r="F175" s="237" t="s">
        <v>3524</v>
      </c>
      <c r="G175" s="75"/>
      <c r="H175" s="75"/>
      <c r="I175" s="194"/>
      <c r="J175" s="75"/>
      <c r="K175" s="75"/>
      <c r="L175" s="73"/>
      <c r="M175" s="238"/>
      <c r="N175" s="48"/>
      <c r="O175" s="48"/>
      <c r="P175" s="48"/>
      <c r="Q175" s="48"/>
      <c r="R175" s="48"/>
      <c r="S175" s="48"/>
      <c r="T175" s="96"/>
      <c r="AT175" s="24" t="s">
        <v>282</v>
      </c>
      <c r="AU175" s="24" t="s">
        <v>86</v>
      </c>
    </row>
    <row r="176" spans="2:65" s="1" customFormat="1" ht="25.5" customHeight="1">
      <c r="B176" s="47"/>
      <c r="C176" s="224" t="s">
        <v>511</v>
      </c>
      <c r="D176" s="224" t="s">
        <v>275</v>
      </c>
      <c r="E176" s="225" t="s">
        <v>3525</v>
      </c>
      <c r="F176" s="226" t="s">
        <v>3526</v>
      </c>
      <c r="G176" s="227" t="s">
        <v>342</v>
      </c>
      <c r="H176" s="228">
        <v>24</v>
      </c>
      <c r="I176" s="229"/>
      <c r="J176" s="230">
        <f>ROUND(I176*H176,2)</f>
        <v>0</v>
      </c>
      <c r="K176" s="226" t="s">
        <v>279</v>
      </c>
      <c r="L176" s="73"/>
      <c r="M176" s="231" t="s">
        <v>21</v>
      </c>
      <c r="N176" s="232" t="s">
        <v>47</v>
      </c>
      <c r="O176" s="48"/>
      <c r="P176" s="233">
        <f>O176*H176</f>
        <v>0</v>
      </c>
      <c r="Q176" s="233">
        <v>0.00019</v>
      </c>
      <c r="R176" s="233">
        <f>Q176*H176</f>
        <v>0.00456</v>
      </c>
      <c r="S176" s="233">
        <v>0</v>
      </c>
      <c r="T176" s="234">
        <f>S176*H176</f>
        <v>0</v>
      </c>
      <c r="AR176" s="24" t="s">
        <v>369</v>
      </c>
      <c r="AT176" s="24" t="s">
        <v>275</v>
      </c>
      <c r="AU176" s="24" t="s">
        <v>86</v>
      </c>
      <c r="AY176" s="24" t="s">
        <v>273</v>
      </c>
      <c r="BE176" s="235">
        <f>IF(N176="základní",J176,0)</f>
        <v>0</v>
      </c>
      <c r="BF176" s="235">
        <f>IF(N176="snížená",J176,0)</f>
        <v>0</v>
      </c>
      <c r="BG176" s="235">
        <f>IF(N176="zákl. přenesená",J176,0)</f>
        <v>0</v>
      </c>
      <c r="BH176" s="235">
        <f>IF(N176="sníž. přenesená",J176,0)</f>
        <v>0</v>
      </c>
      <c r="BI176" s="235">
        <f>IF(N176="nulová",J176,0)</f>
        <v>0</v>
      </c>
      <c r="BJ176" s="24" t="s">
        <v>84</v>
      </c>
      <c r="BK176" s="235">
        <f>ROUND(I176*H176,2)</f>
        <v>0</v>
      </c>
      <c r="BL176" s="24" t="s">
        <v>369</v>
      </c>
      <c r="BM176" s="24" t="s">
        <v>3527</v>
      </c>
    </row>
    <row r="177" spans="2:47" s="1" customFormat="1" ht="13.5">
      <c r="B177" s="47"/>
      <c r="C177" s="75"/>
      <c r="D177" s="236" t="s">
        <v>282</v>
      </c>
      <c r="E177" s="75"/>
      <c r="F177" s="237" t="s">
        <v>3528</v>
      </c>
      <c r="G177" s="75"/>
      <c r="H177" s="75"/>
      <c r="I177" s="194"/>
      <c r="J177" s="75"/>
      <c r="K177" s="75"/>
      <c r="L177" s="73"/>
      <c r="M177" s="238"/>
      <c r="N177" s="48"/>
      <c r="O177" s="48"/>
      <c r="P177" s="48"/>
      <c r="Q177" s="48"/>
      <c r="R177" s="48"/>
      <c r="S177" s="48"/>
      <c r="T177" s="96"/>
      <c r="AT177" s="24" t="s">
        <v>282</v>
      </c>
      <c r="AU177" s="24" t="s">
        <v>86</v>
      </c>
    </row>
    <row r="178" spans="2:51" s="11" customFormat="1" ht="13.5">
      <c r="B178" s="239"/>
      <c r="C178" s="240"/>
      <c r="D178" s="236" t="s">
        <v>304</v>
      </c>
      <c r="E178" s="241" t="s">
        <v>21</v>
      </c>
      <c r="F178" s="242" t="s">
        <v>3529</v>
      </c>
      <c r="G178" s="240"/>
      <c r="H178" s="243">
        <v>24</v>
      </c>
      <c r="I178" s="244"/>
      <c r="J178" s="240"/>
      <c r="K178" s="240"/>
      <c r="L178" s="245"/>
      <c r="M178" s="246"/>
      <c r="N178" s="247"/>
      <c r="O178" s="247"/>
      <c r="P178" s="247"/>
      <c r="Q178" s="247"/>
      <c r="R178" s="247"/>
      <c r="S178" s="247"/>
      <c r="T178" s="248"/>
      <c r="AT178" s="249" t="s">
        <v>304</v>
      </c>
      <c r="AU178" s="249" t="s">
        <v>86</v>
      </c>
      <c r="AV178" s="11" t="s">
        <v>86</v>
      </c>
      <c r="AW178" s="11" t="s">
        <v>40</v>
      </c>
      <c r="AX178" s="11" t="s">
        <v>84</v>
      </c>
      <c r="AY178" s="249" t="s">
        <v>273</v>
      </c>
    </row>
    <row r="179" spans="2:65" s="1" customFormat="1" ht="38.25" customHeight="1">
      <c r="B179" s="47"/>
      <c r="C179" s="224" t="s">
        <v>516</v>
      </c>
      <c r="D179" s="224" t="s">
        <v>275</v>
      </c>
      <c r="E179" s="225" t="s">
        <v>3530</v>
      </c>
      <c r="F179" s="226" t="s">
        <v>3531</v>
      </c>
      <c r="G179" s="227" t="s">
        <v>350</v>
      </c>
      <c r="H179" s="228">
        <v>0.031</v>
      </c>
      <c r="I179" s="229"/>
      <c r="J179" s="230">
        <f>ROUND(I179*H179,2)</f>
        <v>0</v>
      </c>
      <c r="K179" s="226" t="s">
        <v>279</v>
      </c>
      <c r="L179" s="73"/>
      <c r="M179" s="231" t="s">
        <v>21</v>
      </c>
      <c r="N179" s="232" t="s">
        <v>47</v>
      </c>
      <c r="O179" s="48"/>
      <c r="P179" s="233">
        <f>O179*H179</f>
        <v>0</v>
      </c>
      <c r="Q179" s="233">
        <v>0</v>
      </c>
      <c r="R179" s="233">
        <f>Q179*H179</f>
        <v>0</v>
      </c>
      <c r="S179" s="233">
        <v>0</v>
      </c>
      <c r="T179" s="234">
        <f>S179*H179</f>
        <v>0</v>
      </c>
      <c r="AR179" s="24" t="s">
        <v>369</v>
      </c>
      <c r="AT179" s="24" t="s">
        <v>275</v>
      </c>
      <c r="AU179" s="24" t="s">
        <v>86</v>
      </c>
      <c r="AY179" s="24" t="s">
        <v>273</v>
      </c>
      <c r="BE179" s="235">
        <f>IF(N179="základní",J179,0)</f>
        <v>0</v>
      </c>
      <c r="BF179" s="235">
        <f>IF(N179="snížená",J179,0)</f>
        <v>0</v>
      </c>
      <c r="BG179" s="235">
        <f>IF(N179="zákl. přenesená",J179,0)</f>
        <v>0</v>
      </c>
      <c r="BH179" s="235">
        <f>IF(N179="sníž. přenesená",J179,0)</f>
        <v>0</v>
      </c>
      <c r="BI179" s="235">
        <f>IF(N179="nulová",J179,0)</f>
        <v>0</v>
      </c>
      <c r="BJ179" s="24" t="s">
        <v>84</v>
      </c>
      <c r="BK179" s="235">
        <f>ROUND(I179*H179,2)</f>
        <v>0</v>
      </c>
      <c r="BL179" s="24" t="s">
        <v>369</v>
      </c>
      <c r="BM179" s="24" t="s">
        <v>3532</v>
      </c>
    </row>
    <row r="180" spans="2:47" s="1" customFormat="1" ht="13.5">
      <c r="B180" s="47"/>
      <c r="C180" s="75"/>
      <c r="D180" s="236" t="s">
        <v>282</v>
      </c>
      <c r="E180" s="75"/>
      <c r="F180" s="237" t="s">
        <v>1527</v>
      </c>
      <c r="G180" s="75"/>
      <c r="H180" s="75"/>
      <c r="I180" s="194"/>
      <c r="J180" s="75"/>
      <c r="K180" s="75"/>
      <c r="L180" s="73"/>
      <c r="M180" s="238"/>
      <c r="N180" s="48"/>
      <c r="O180" s="48"/>
      <c r="P180" s="48"/>
      <c r="Q180" s="48"/>
      <c r="R180" s="48"/>
      <c r="S180" s="48"/>
      <c r="T180" s="96"/>
      <c r="AT180" s="24" t="s">
        <v>282</v>
      </c>
      <c r="AU180" s="24" t="s">
        <v>86</v>
      </c>
    </row>
    <row r="181" spans="2:63" s="10" customFormat="1" ht="29.85" customHeight="1">
      <c r="B181" s="208"/>
      <c r="C181" s="209"/>
      <c r="D181" s="210" t="s">
        <v>75</v>
      </c>
      <c r="E181" s="222" t="s">
        <v>3533</v>
      </c>
      <c r="F181" s="222" t="s">
        <v>3534</v>
      </c>
      <c r="G181" s="209"/>
      <c r="H181" s="209"/>
      <c r="I181" s="212"/>
      <c r="J181" s="223">
        <f>BK181</f>
        <v>0</v>
      </c>
      <c r="K181" s="209"/>
      <c r="L181" s="214"/>
      <c r="M181" s="215"/>
      <c r="N181" s="216"/>
      <c r="O181" s="216"/>
      <c r="P181" s="217">
        <f>SUM(P182:P207)</f>
        <v>0</v>
      </c>
      <c r="Q181" s="216"/>
      <c r="R181" s="217">
        <f>SUM(R182:R207)</f>
        <v>0.07841</v>
      </c>
      <c r="S181" s="216"/>
      <c r="T181" s="218">
        <f>SUM(T182:T207)</f>
        <v>0</v>
      </c>
      <c r="AR181" s="219" t="s">
        <v>86</v>
      </c>
      <c r="AT181" s="220" t="s">
        <v>75</v>
      </c>
      <c r="AU181" s="220" t="s">
        <v>84</v>
      </c>
      <c r="AY181" s="219" t="s">
        <v>273</v>
      </c>
      <c r="BK181" s="221">
        <f>SUM(BK182:BK207)</f>
        <v>0</v>
      </c>
    </row>
    <row r="182" spans="2:65" s="1" customFormat="1" ht="16.5" customHeight="1">
      <c r="B182" s="47"/>
      <c r="C182" s="224" t="s">
        <v>520</v>
      </c>
      <c r="D182" s="224" t="s">
        <v>275</v>
      </c>
      <c r="E182" s="225" t="s">
        <v>3535</v>
      </c>
      <c r="F182" s="226" t="s">
        <v>3536</v>
      </c>
      <c r="G182" s="227" t="s">
        <v>3513</v>
      </c>
      <c r="H182" s="228">
        <v>1</v>
      </c>
      <c r="I182" s="229"/>
      <c r="J182" s="230">
        <f>ROUND(I182*H182,2)</f>
        <v>0</v>
      </c>
      <c r="K182" s="226" t="s">
        <v>279</v>
      </c>
      <c r="L182" s="73"/>
      <c r="M182" s="231" t="s">
        <v>21</v>
      </c>
      <c r="N182" s="232" t="s">
        <v>47</v>
      </c>
      <c r="O182" s="48"/>
      <c r="P182" s="233">
        <f>O182*H182</f>
        <v>0</v>
      </c>
      <c r="Q182" s="233">
        <v>0.0232</v>
      </c>
      <c r="R182" s="233">
        <f>Q182*H182</f>
        <v>0.0232</v>
      </c>
      <c r="S182" s="233">
        <v>0</v>
      </c>
      <c r="T182" s="234">
        <f>S182*H182</f>
        <v>0</v>
      </c>
      <c r="AR182" s="24" t="s">
        <v>369</v>
      </c>
      <c r="AT182" s="24" t="s">
        <v>275</v>
      </c>
      <c r="AU182" s="24" t="s">
        <v>86</v>
      </c>
      <c r="AY182" s="24" t="s">
        <v>273</v>
      </c>
      <c r="BE182" s="235">
        <f>IF(N182="základní",J182,0)</f>
        <v>0</v>
      </c>
      <c r="BF182" s="235">
        <f>IF(N182="snížená",J182,0)</f>
        <v>0</v>
      </c>
      <c r="BG182" s="235">
        <f>IF(N182="zákl. přenesená",J182,0)</f>
        <v>0</v>
      </c>
      <c r="BH182" s="235">
        <f>IF(N182="sníž. přenesená",J182,0)</f>
        <v>0</v>
      </c>
      <c r="BI182" s="235">
        <f>IF(N182="nulová",J182,0)</f>
        <v>0</v>
      </c>
      <c r="BJ182" s="24" t="s">
        <v>84</v>
      </c>
      <c r="BK182" s="235">
        <f>ROUND(I182*H182,2)</f>
        <v>0</v>
      </c>
      <c r="BL182" s="24" t="s">
        <v>369</v>
      </c>
      <c r="BM182" s="24" t="s">
        <v>3537</v>
      </c>
    </row>
    <row r="183" spans="2:47" s="1" customFormat="1" ht="13.5">
      <c r="B183" s="47"/>
      <c r="C183" s="75"/>
      <c r="D183" s="236" t="s">
        <v>282</v>
      </c>
      <c r="E183" s="75"/>
      <c r="F183" s="237" t="s">
        <v>3538</v>
      </c>
      <c r="G183" s="75"/>
      <c r="H183" s="75"/>
      <c r="I183" s="194"/>
      <c r="J183" s="75"/>
      <c r="K183" s="75"/>
      <c r="L183" s="73"/>
      <c r="M183" s="238"/>
      <c r="N183" s="48"/>
      <c r="O183" s="48"/>
      <c r="P183" s="48"/>
      <c r="Q183" s="48"/>
      <c r="R183" s="48"/>
      <c r="S183" s="48"/>
      <c r="T183" s="96"/>
      <c r="AT183" s="24" t="s">
        <v>282</v>
      </c>
      <c r="AU183" s="24" t="s">
        <v>86</v>
      </c>
    </row>
    <row r="184" spans="2:65" s="1" customFormat="1" ht="16.5" customHeight="1">
      <c r="B184" s="47"/>
      <c r="C184" s="261" t="s">
        <v>524</v>
      </c>
      <c r="D184" s="261" t="s">
        <v>347</v>
      </c>
      <c r="E184" s="262" t="s">
        <v>3539</v>
      </c>
      <c r="F184" s="263" t="s">
        <v>3540</v>
      </c>
      <c r="G184" s="264" t="s">
        <v>278</v>
      </c>
      <c r="H184" s="265">
        <v>1</v>
      </c>
      <c r="I184" s="266"/>
      <c r="J184" s="267">
        <f>ROUND(I184*H184,2)</f>
        <v>0</v>
      </c>
      <c r="K184" s="263" t="s">
        <v>21</v>
      </c>
      <c r="L184" s="268"/>
      <c r="M184" s="269" t="s">
        <v>21</v>
      </c>
      <c r="N184" s="270" t="s">
        <v>47</v>
      </c>
      <c r="O184" s="48"/>
      <c r="P184" s="233">
        <f>O184*H184</f>
        <v>0</v>
      </c>
      <c r="Q184" s="233">
        <v>0</v>
      </c>
      <c r="R184" s="233">
        <f>Q184*H184</f>
        <v>0</v>
      </c>
      <c r="S184" s="233">
        <v>0</v>
      </c>
      <c r="T184" s="234">
        <f>S184*H184</f>
        <v>0</v>
      </c>
      <c r="AR184" s="24" t="s">
        <v>453</v>
      </c>
      <c r="AT184" s="24" t="s">
        <v>347</v>
      </c>
      <c r="AU184" s="24" t="s">
        <v>86</v>
      </c>
      <c r="AY184" s="24" t="s">
        <v>273</v>
      </c>
      <c r="BE184" s="235">
        <f>IF(N184="základní",J184,0)</f>
        <v>0</v>
      </c>
      <c r="BF184" s="235">
        <f>IF(N184="snížená",J184,0)</f>
        <v>0</v>
      </c>
      <c r="BG184" s="235">
        <f>IF(N184="zákl. přenesená",J184,0)</f>
        <v>0</v>
      </c>
      <c r="BH184" s="235">
        <f>IF(N184="sníž. přenesená",J184,0)</f>
        <v>0</v>
      </c>
      <c r="BI184" s="235">
        <f>IF(N184="nulová",J184,0)</f>
        <v>0</v>
      </c>
      <c r="BJ184" s="24" t="s">
        <v>84</v>
      </c>
      <c r="BK184" s="235">
        <f>ROUND(I184*H184,2)</f>
        <v>0</v>
      </c>
      <c r="BL184" s="24" t="s">
        <v>369</v>
      </c>
      <c r="BM184" s="24" t="s">
        <v>3541</v>
      </c>
    </row>
    <row r="185" spans="2:65" s="1" customFormat="1" ht="25.5" customHeight="1">
      <c r="B185" s="47"/>
      <c r="C185" s="224" t="s">
        <v>528</v>
      </c>
      <c r="D185" s="224" t="s">
        <v>275</v>
      </c>
      <c r="E185" s="225" t="s">
        <v>3542</v>
      </c>
      <c r="F185" s="226" t="s">
        <v>3543</v>
      </c>
      <c r="G185" s="227" t="s">
        <v>3513</v>
      </c>
      <c r="H185" s="228">
        <v>1</v>
      </c>
      <c r="I185" s="229"/>
      <c r="J185" s="230">
        <f>ROUND(I185*H185,2)</f>
        <v>0</v>
      </c>
      <c r="K185" s="226" t="s">
        <v>279</v>
      </c>
      <c r="L185" s="73"/>
      <c r="M185" s="231" t="s">
        <v>21</v>
      </c>
      <c r="N185" s="232" t="s">
        <v>47</v>
      </c>
      <c r="O185" s="48"/>
      <c r="P185" s="233">
        <f>O185*H185</f>
        <v>0</v>
      </c>
      <c r="Q185" s="233">
        <v>0.02619</v>
      </c>
      <c r="R185" s="233">
        <f>Q185*H185</f>
        <v>0.02619</v>
      </c>
      <c r="S185" s="233">
        <v>0</v>
      </c>
      <c r="T185" s="234">
        <f>S185*H185</f>
        <v>0</v>
      </c>
      <c r="AR185" s="24" t="s">
        <v>369</v>
      </c>
      <c r="AT185" s="24" t="s">
        <v>275</v>
      </c>
      <c r="AU185" s="24" t="s">
        <v>86</v>
      </c>
      <c r="AY185" s="24" t="s">
        <v>273</v>
      </c>
      <c r="BE185" s="235">
        <f>IF(N185="základní",J185,0)</f>
        <v>0</v>
      </c>
      <c r="BF185" s="235">
        <f>IF(N185="snížená",J185,0)</f>
        <v>0</v>
      </c>
      <c r="BG185" s="235">
        <f>IF(N185="zákl. přenesená",J185,0)</f>
        <v>0</v>
      </c>
      <c r="BH185" s="235">
        <f>IF(N185="sníž. přenesená",J185,0)</f>
        <v>0</v>
      </c>
      <c r="BI185" s="235">
        <f>IF(N185="nulová",J185,0)</f>
        <v>0</v>
      </c>
      <c r="BJ185" s="24" t="s">
        <v>84</v>
      </c>
      <c r="BK185" s="235">
        <f>ROUND(I185*H185,2)</f>
        <v>0</v>
      </c>
      <c r="BL185" s="24" t="s">
        <v>369</v>
      </c>
      <c r="BM185" s="24" t="s">
        <v>3544</v>
      </c>
    </row>
    <row r="186" spans="2:47" s="1" customFormat="1" ht="13.5">
      <c r="B186" s="47"/>
      <c r="C186" s="75"/>
      <c r="D186" s="236" t="s">
        <v>282</v>
      </c>
      <c r="E186" s="75"/>
      <c r="F186" s="237" t="s">
        <v>3545</v>
      </c>
      <c r="G186" s="75"/>
      <c r="H186" s="75"/>
      <c r="I186" s="194"/>
      <c r="J186" s="75"/>
      <c r="K186" s="75"/>
      <c r="L186" s="73"/>
      <c r="M186" s="238"/>
      <c r="N186" s="48"/>
      <c r="O186" s="48"/>
      <c r="P186" s="48"/>
      <c r="Q186" s="48"/>
      <c r="R186" s="48"/>
      <c r="S186" s="48"/>
      <c r="T186" s="96"/>
      <c r="AT186" s="24" t="s">
        <v>282</v>
      </c>
      <c r="AU186" s="24" t="s">
        <v>86</v>
      </c>
    </row>
    <row r="187" spans="2:65" s="1" customFormat="1" ht="16.5" customHeight="1">
      <c r="B187" s="47"/>
      <c r="C187" s="224" t="s">
        <v>532</v>
      </c>
      <c r="D187" s="224" t="s">
        <v>275</v>
      </c>
      <c r="E187" s="225" t="s">
        <v>3546</v>
      </c>
      <c r="F187" s="226" t="s">
        <v>3547</v>
      </c>
      <c r="G187" s="227" t="s">
        <v>3513</v>
      </c>
      <c r="H187" s="228">
        <v>1</v>
      </c>
      <c r="I187" s="229"/>
      <c r="J187" s="230">
        <f>ROUND(I187*H187,2)</f>
        <v>0</v>
      </c>
      <c r="K187" s="226" t="s">
        <v>279</v>
      </c>
      <c r="L187" s="73"/>
      <c r="M187" s="231" t="s">
        <v>21</v>
      </c>
      <c r="N187" s="232" t="s">
        <v>47</v>
      </c>
      <c r="O187" s="48"/>
      <c r="P187" s="233">
        <f>O187*H187</f>
        <v>0</v>
      </c>
      <c r="Q187" s="233">
        <v>0.01076</v>
      </c>
      <c r="R187" s="233">
        <f>Q187*H187</f>
        <v>0.01076</v>
      </c>
      <c r="S187" s="233">
        <v>0</v>
      </c>
      <c r="T187" s="234">
        <f>S187*H187</f>
        <v>0</v>
      </c>
      <c r="AR187" s="24" t="s">
        <v>369</v>
      </c>
      <c r="AT187" s="24" t="s">
        <v>275</v>
      </c>
      <c r="AU187" s="24" t="s">
        <v>86</v>
      </c>
      <c r="AY187" s="24" t="s">
        <v>273</v>
      </c>
      <c r="BE187" s="235">
        <f>IF(N187="základní",J187,0)</f>
        <v>0</v>
      </c>
      <c r="BF187" s="235">
        <f>IF(N187="snížená",J187,0)</f>
        <v>0</v>
      </c>
      <c r="BG187" s="235">
        <f>IF(N187="zákl. přenesená",J187,0)</f>
        <v>0</v>
      </c>
      <c r="BH187" s="235">
        <f>IF(N187="sníž. přenesená",J187,0)</f>
        <v>0</v>
      </c>
      <c r="BI187" s="235">
        <f>IF(N187="nulová",J187,0)</f>
        <v>0</v>
      </c>
      <c r="BJ187" s="24" t="s">
        <v>84</v>
      </c>
      <c r="BK187" s="235">
        <f>ROUND(I187*H187,2)</f>
        <v>0</v>
      </c>
      <c r="BL187" s="24" t="s">
        <v>369</v>
      </c>
      <c r="BM187" s="24" t="s">
        <v>3548</v>
      </c>
    </row>
    <row r="188" spans="2:47" s="1" customFormat="1" ht="13.5">
      <c r="B188" s="47"/>
      <c r="C188" s="75"/>
      <c r="D188" s="236" t="s">
        <v>282</v>
      </c>
      <c r="E188" s="75"/>
      <c r="F188" s="237" t="s">
        <v>3545</v>
      </c>
      <c r="G188" s="75"/>
      <c r="H188" s="75"/>
      <c r="I188" s="194"/>
      <c r="J188" s="75"/>
      <c r="K188" s="75"/>
      <c r="L188" s="73"/>
      <c r="M188" s="238"/>
      <c r="N188" s="48"/>
      <c r="O188" s="48"/>
      <c r="P188" s="48"/>
      <c r="Q188" s="48"/>
      <c r="R188" s="48"/>
      <c r="S188" s="48"/>
      <c r="T188" s="96"/>
      <c r="AT188" s="24" t="s">
        <v>282</v>
      </c>
      <c r="AU188" s="24" t="s">
        <v>86</v>
      </c>
    </row>
    <row r="189" spans="2:65" s="1" customFormat="1" ht="25.5" customHeight="1">
      <c r="B189" s="47"/>
      <c r="C189" s="224" t="s">
        <v>536</v>
      </c>
      <c r="D189" s="224" t="s">
        <v>275</v>
      </c>
      <c r="E189" s="225" t="s">
        <v>3549</v>
      </c>
      <c r="F189" s="226" t="s">
        <v>3550</v>
      </c>
      <c r="G189" s="227" t="s">
        <v>3513</v>
      </c>
      <c r="H189" s="228">
        <v>1</v>
      </c>
      <c r="I189" s="229"/>
      <c r="J189" s="230">
        <f>ROUND(I189*H189,2)</f>
        <v>0</v>
      </c>
      <c r="K189" s="226" t="s">
        <v>279</v>
      </c>
      <c r="L189" s="73"/>
      <c r="M189" s="231" t="s">
        <v>21</v>
      </c>
      <c r="N189" s="232" t="s">
        <v>47</v>
      </c>
      <c r="O189" s="48"/>
      <c r="P189" s="233">
        <f>O189*H189</f>
        <v>0</v>
      </c>
      <c r="Q189" s="233">
        <v>0.00066</v>
      </c>
      <c r="R189" s="233">
        <f>Q189*H189</f>
        <v>0.00066</v>
      </c>
      <c r="S189" s="233">
        <v>0</v>
      </c>
      <c r="T189" s="234">
        <f>S189*H189</f>
        <v>0</v>
      </c>
      <c r="AR189" s="24" t="s">
        <v>369</v>
      </c>
      <c r="AT189" s="24" t="s">
        <v>275</v>
      </c>
      <c r="AU189" s="24" t="s">
        <v>86</v>
      </c>
      <c r="AY189" s="24" t="s">
        <v>273</v>
      </c>
      <c r="BE189" s="235">
        <f>IF(N189="základní",J189,0)</f>
        <v>0</v>
      </c>
      <c r="BF189" s="235">
        <f>IF(N189="snížená",J189,0)</f>
        <v>0</v>
      </c>
      <c r="BG189" s="235">
        <f>IF(N189="zákl. přenesená",J189,0)</f>
        <v>0</v>
      </c>
      <c r="BH189" s="235">
        <f>IF(N189="sníž. přenesená",J189,0)</f>
        <v>0</v>
      </c>
      <c r="BI189" s="235">
        <f>IF(N189="nulová",J189,0)</f>
        <v>0</v>
      </c>
      <c r="BJ189" s="24" t="s">
        <v>84</v>
      </c>
      <c r="BK189" s="235">
        <f>ROUND(I189*H189,2)</f>
        <v>0</v>
      </c>
      <c r="BL189" s="24" t="s">
        <v>369</v>
      </c>
      <c r="BM189" s="24" t="s">
        <v>3551</v>
      </c>
    </row>
    <row r="190" spans="2:47" s="1" customFormat="1" ht="13.5">
      <c r="B190" s="47"/>
      <c r="C190" s="75"/>
      <c r="D190" s="236" t="s">
        <v>282</v>
      </c>
      <c r="E190" s="75"/>
      <c r="F190" s="237" t="s">
        <v>3552</v>
      </c>
      <c r="G190" s="75"/>
      <c r="H190" s="75"/>
      <c r="I190" s="194"/>
      <c r="J190" s="75"/>
      <c r="K190" s="75"/>
      <c r="L190" s="73"/>
      <c r="M190" s="238"/>
      <c r="N190" s="48"/>
      <c r="O190" s="48"/>
      <c r="P190" s="48"/>
      <c r="Q190" s="48"/>
      <c r="R190" s="48"/>
      <c r="S190" s="48"/>
      <c r="T190" s="96"/>
      <c r="AT190" s="24" t="s">
        <v>282</v>
      </c>
      <c r="AU190" s="24" t="s">
        <v>86</v>
      </c>
    </row>
    <row r="191" spans="2:65" s="1" customFormat="1" ht="16.5" customHeight="1">
      <c r="B191" s="47"/>
      <c r="C191" s="261" t="s">
        <v>542</v>
      </c>
      <c r="D191" s="261" t="s">
        <v>347</v>
      </c>
      <c r="E191" s="262" t="s">
        <v>3553</v>
      </c>
      <c r="F191" s="263" t="s">
        <v>3554</v>
      </c>
      <c r="G191" s="264" t="s">
        <v>278</v>
      </c>
      <c r="H191" s="265">
        <v>1</v>
      </c>
      <c r="I191" s="266"/>
      <c r="J191" s="267">
        <f>ROUND(I191*H191,2)</f>
        <v>0</v>
      </c>
      <c r="K191" s="263" t="s">
        <v>279</v>
      </c>
      <c r="L191" s="268"/>
      <c r="M191" s="269" t="s">
        <v>21</v>
      </c>
      <c r="N191" s="270" t="s">
        <v>47</v>
      </c>
      <c r="O191" s="48"/>
      <c r="P191" s="233">
        <f>O191*H191</f>
        <v>0</v>
      </c>
      <c r="Q191" s="233">
        <v>0.01</v>
      </c>
      <c r="R191" s="233">
        <f>Q191*H191</f>
        <v>0.01</v>
      </c>
      <c r="S191" s="233">
        <v>0</v>
      </c>
      <c r="T191" s="234">
        <f>S191*H191</f>
        <v>0</v>
      </c>
      <c r="AR191" s="24" t="s">
        <v>453</v>
      </c>
      <c r="AT191" s="24" t="s">
        <v>347</v>
      </c>
      <c r="AU191" s="24" t="s">
        <v>86</v>
      </c>
      <c r="AY191" s="24" t="s">
        <v>273</v>
      </c>
      <c r="BE191" s="235">
        <f>IF(N191="základní",J191,0)</f>
        <v>0</v>
      </c>
      <c r="BF191" s="235">
        <f>IF(N191="snížená",J191,0)</f>
        <v>0</v>
      </c>
      <c r="BG191" s="235">
        <f>IF(N191="zákl. přenesená",J191,0)</f>
        <v>0</v>
      </c>
      <c r="BH191" s="235">
        <f>IF(N191="sníž. přenesená",J191,0)</f>
        <v>0</v>
      </c>
      <c r="BI191" s="235">
        <f>IF(N191="nulová",J191,0)</f>
        <v>0</v>
      </c>
      <c r="BJ191" s="24" t="s">
        <v>84</v>
      </c>
      <c r="BK191" s="235">
        <f>ROUND(I191*H191,2)</f>
        <v>0</v>
      </c>
      <c r="BL191" s="24" t="s">
        <v>369</v>
      </c>
      <c r="BM191" s="24" t="s">
        <v>3555</v>
      </c>
    </row>
    <row r="192" spans="2:65" s="1" customFormat="1" ht="16.5" customHeight="1">
      <c r="B192" s="47"/>
      <c r="C192" s="261" t="s">
        <v>548</v>
      </c>
      <c r="D192" s="261" t="s">
        <v>347</v>
      </c>
      <c r="E192" s="262" t="s">
        <v>3556</v>
      </c>
      <c r="F192" s="263" t="s">
        <v>3557</v>
      </c>
      <c r="G192" s="264" t="s">
        <v>278</v>
      </c>
      <c r="H192" s="265">
        <v>1</v>
      </c>
      <c r="I192" s="266"/>
      <c r="J192" s="267">
        <f>ROUND(I192*H192,2)</f>
        <v>0</v>
      </c>
      <c r="K192" s="263" t="s">
        <v>279</v>
      </c>
      <c r="L192" s="268"/>
      <c r="M192" s="269" t="s">
        <v>21</v>
      </c>
      <c r="N192" s="270" t="s">
        <v>47</v>
      </c>
      <c r="O192" s="48"/>
      <c r="P192" s="233">
        <f>O192*H192</f>
        <v>0</v>
      </c>
      <c r="Q192" s="233">
        <v>0.00075</v>
      </c>
      <c r="R192" s="233">
        <f>Q192*H192</f>
        <v>0.00075</v>
      </c>
      <c r="S192" s="233">
        <v>0</v>
      </c>
      <c r="T192" s="234">
        <f>S192*H192</f>
        <v>0</v>
      </c>
      <c r="AR192" s="24" t="s">
        <v>453</v>
      </c>
      <c r="AT192" s="24" t="s">
        <v>347</v>
      </c>
      <c r="AU192" s="24" t="s">
        <v>86</v>
      </c>
      <c r="AY192" s="24" t="s">
        <v>273</v>
      </c>
      <c r="BE192" s="235">
        <f>IF(N192="základní",J192,0)</f>
        <v>0</v>
      </c>
      <c r="BF192" s="235">
        <f>IF(N192="snížená",J192,0)</f>
        <v>0</v>
      </c>
      <c r="BG192" s="235">
        <f>IF(N192="zákl. přenesená",J192,0)</f>
        <v>0</v>
      </c>
      <c r="BH192" s="235">
        <f>IF(N192="sníž. přenesená",J192,0)</f>
        <v>0</v>
      </c>
      <c r="BI192" s="235">
        <f>IF(N192="nulová",J192,0)</f>
        <v>0</v>
      </c>
      <c r="BJ192" s="24" t="s">
        <v>84</v>
      </c>
      <c r="BK192" s="235">
        <f>ROUND(I192*H192,2)</f>
        <v>0</v>
      </c>
      <c r="BL192" s="24" t="s">
        <v>369</v>
      </c>
      <c r="BM192" s="24" t="s">
        <v>3558</v>
      </c>
    </row>
    <row r="193" spans="2:47" s="1" customFormat="1" ht="13.5">
      <c r="B193" s="47"/>
      <c r="C193" s="75"/>
      <c r="D193" s="236" t="s">
        <v>352</v>
      </c>
      <c r="E193" s="75"/>
      <c r="F193" s="237" t="s">
        <v>3559</v>
      </c>
      <c r="G193" s="75"/>
      <c r="H193" s="75"/>
      <c r="I193" s="194"/>
      <c r="J193" s="75"/>
      <c r="K193" s="75"/>
      <c r="L193" s="73"/>
      <c r="M193" s="238"/>
      <c r="N193" s="48"/>
      <c r="O193" s="48"/>
      <c r="P193" s="48"/>
      <c r="Q193" s="48"/>
      <c r="R193" s="48"/>
      <c r="S193" s="48"/>
      <c r="T193" s="96"/>
      <c r="AT193" s="24" t="s">
        <v>352</v>
      </c>
      <c r="AU193" s="24" t="s">
        <v>86</v>
      </c>
    </row>
    <row r="194" spans="2:65" s="1" customFormat="1" ht="25.5" customHeight="1">
      <c r="B194" s="47"/>
      <c r="C194" s="224" t="s">
        <v>553</v>
      </c>
      <c r="D194" s="224" t="s">
        <v>275</v>
      </c>
      <c r="E194" s="225" t="s">
        <v>3560</v>
      </c>
      <c r="F194" s="226" t="s">
        <v>3561</v>
      </c>
      <c r="G194" s="227" t="s">
        <v>3513</v>
      </c>
      <c r="H194" s="228">
        <v>4</v>
      </c>
      <c r="I194" s="229"/>
      <c r="J194" s="230">
        <f>ROUND(I194*H194,2)</f>
        <v>0</v>
      </c>
      <c r="K194" s="226" t="s">
        <v>279</v>
      </c>
      <c r="L194" s="73"/>
      <c r="M194" s="231" t="s">
        <v>21</v>
      </c>
      <c r="N194" s="232" t="s">
        <v>47</v>
      </c>
      <c r="O194" s="48"/>
      <c r="P194" s="233">
        <f>O194*H194</f>
        <v>0</v>
      </c>
      <c r="Q194" s="233">
        <v>9E-05</v>
      </c>
      <c r="R194" s="233">
        <f>Q194*H194</f>
        <v>0.00036</v>
      </c>
      <c r="S194" s="233">
        <v>0</v>
      </c>
      <c r="T194" s="234">
        <f>S194*H194</f>
        <v>0</v>
      </c>
      <c r="AR194" s="24" t="s">
        <v>369</v>
      </c>
      <c r="AT194" s="24" t="s">
        <v>275</v>
      </c>
      <c r="AU194" s="24" t="s">
        <v>86</v>
      </c>
      <c r="AY194" s="24" t="s">
        <v>273</v>
      </c>
      <c r="BE194" s="235">
        <f>IF(N194="základní",J194,0)</f>
        <v>0</v>
      </c>
      <c r="BF194" s="235">
        <f>IF(N194="snížená",J194,0)</f>
        <v>0</v>
      </c>
      <c r="BG194" s="235">
        <f>IF(N194="zákl. přenesená",J194,0)</f>
        <v>0</v>
      </c>
      <c r="BH194" s="235">
        <f>IF(N194="sníž. přenesená",J194,0)</f>
        <v>0</v>
      </c>
      <c r="BI194" s="235">
        <f>IF(N194="nulová",J194,0)</f>
        <v>0</v>
      </c>
      <c r="BJ194" s="24" t="s">
        <v>84</v>
      </c>
      <c r="BK194" s="235">
        <f>ROUND(I194*H194,2)</f>
        <v>0</v>
      </c>
      <c r="BL194" s="24" t="s">
        <v>369</v>
      </c>
      <c r="BM194" s="24" t="s">
        <v>3562</v>
      </c>
    </row>
    <row r="195" spans="2:65" s="1" customFormat="1" ht="16.5" customHeight="1">
      <c r="B195" s="47"/>
      <c r="C195" s="261" t="s">
        <v>557</v>
      </c>
      <c r="D195" s="261" t="s">
        <v>347</v>
      </c>
      <c r="E195" s="262" t="s">
        <v>3563</v>
      </c>
      <c r="F195" s="263" t="s">
        <v>3564</v>
      </c>
      <c r="G195" s="264" t="s">
        <v>278</v>
      </c>
      <c r="H195" s="265">
        <v>4</v>
      </c>
      <c r="I195" s="266"/>
      <c r="J195" s="267">
        <f>ROUND(I195*H195,2)</f>
        <v>0</v>
      </c>
      <c r="K195" s="263" t="s">
        <v>3565</v>
      </c>
      <c r="L195" s="268"/>
      <c r="M195" s="269" t="s">
        <v>21</v>
      </c>
      <c r="N195" s="270" t="s">
        <v>47</v>
      </c>
      <c r="O195" s="48"/>
      <c r="P195" s="233">
        <f>O195*H195</f>
        <v>0</v>
      </c>
      <c r="Q195" s="233">
        <v>0</v>
      </c>
      <c r="R195" s="233">
        <f>Q195*H195</f>
        <v>0</v>
      </c>
      <c r="S195" s="233">
        <v>0</v>
      </c>
      <c r="T195" s="234">
        <f>S195*H195</f>
        <v>0</v>
      </c>
      <c r="AR195" s="24" t="s">
        <v>453</v>
      </c>
      <c r="AT195" s="24" t="s">
        <v>347</v>
      </c>
      <c r="AU195" s="24" t="s">
        <v>86</v>
      </c>
      <c r="AY195" s="24" t="s">
        <v>273</v>
      </c>
      <c r="BE195" s="235">
        <f>IF(N195="základní",J195,0)</f>
        <v>0</v>
      </c>
      <c r="BF195" s="235">
        <f>IF(N195="snížená",J195,0)</f>
        <v>0</v>
      </c>
      <c r="BG195" s="235">
        <f>IF(N195="zákl. přenesená",J195,0)</f>
        <v>0</v>
      </c>
      <c r="BH195" s="235">
        <f>IF(N195="sníž. přenesená",J195,0)</f>
        <v>0</v>
      </c>
      <c r="BI195" s="235">
        <f>IF(N195="nulová",J195,0)</f>
        <v>0</v>
      </c>
      <c r="BJ195" s="24" t="s">
        <v>84</v>
      </c>
      <c r="BK195" s="235">
        <f>ROUND(I195*H195,2)</f>
        <v>0</v>
      </c>
      <c r="BL195" s="24" t="s">
        <v>369</v>
      </c>
      <c r="BM195" s="24" t="s">
        <v>3566</v>
      </c>
    </row>
    <row r="196" spans="2:65" s="1" customFormat="1" ht="16.5" customHeight="1">
      <c r="B196" s="47"/>
      <c r="C196" s="224" t="s">
        <v>190</v>
      </c>
      <c r="D196" s="224" t="s">
        <v>275</v>
      </c>
      <c r="E196" s="225" t="s">
        <v>3567</v>
      </c>
      <c r="F196" s="226" t="s">
        <v>3568</v>
      </c>
      <c r="G196" s="227" t="s">
        <v>3513</v>
      </c>
      <c r="H196" s="228">
        <v>1</v>
      </c>
      <c r="I196" s="229"/>
      <c r="J196" s="230">
        <f>ROUND(I196*H196,2)</f>
        <v>0</v>
      </c>
      <c r="K196" s="226" t="s">
        <v>279</v>
      </c>
      <c r="L196" s="73"/>
      <c r="M196" s="231" t="s">
        <v>21</v>
      </c>
      <c r="N196" s="232" t="s">
        <v>47</v>
      </c>
      <c r="O196" s="48"/>
      <c r="P196" s="233">
        <f>O196*H196</f>
        <v>0</v>
      </c>
      <c r="Q196" s="233">
        <v>0.0018</v>
      </c>
      <c r="R196" s="233">
        <f>Q196*H196</f>
        <v>0.0018</v>
      </c>
      <c r="S196" s="233">
        <v>0</v>
      </c>
      <c r="T196" s="234">
        <f>S196*H196</f>
        <v>0</v>
      </c>
      <c r="AR196" s="24" t="s">
        <v>369</v>
      </c>
      <c r="AT196" s="24" t="s">
        <v>275</v>
      </c>
      <c r="AU196" s="24" t="s">
        <v>86</v>
      </c>
      <c r="AY196" s="24" t="s">
        <v>273</v>
      </c>
      <c r="BE196" s="235">
        <f>IF(N196="základní",J196,0)</f>
        <v>0</v>
      </c>
      <c r="BF196" s="235">
        <f>IF(N196="snížená",J196,0)</f>
        <v>0</v>
      </c>
      <c r="BG196" s="235">
        <f>IF(N196="zákl. přenesená",J196,0)</f>
        <v>0</v>
      </c>
      <c r="BH196" s="235">
        <f>IF(N196="sníž. přenesená",J196,0)</f>
        <v>0</v>
      </c>
      <c r="BI196" s="235">
        <f>IF(N196="nulová",J196,0)</f>
        <v>0</v>
      </c>
      <c r="BJ196" s="24" t="s">
        <v>84</v>
      </c>
      <c r="BK196" s="235">
        <f>ROUND(I196*H196,2)</f>
        <v>0</v>
      </c>
      <c r="BL196" s="24" t="s">
        <v>369</v>
      </c>
      <c r="BM196" s="24" t="s">
        <v>3569</v>
      </c>
    </row>
    <row r="197" spans="2:47" s="1" customFormat="1" ht="13.5">
      <c r="B197" s="47"/>
      <c r="C197" s="75"/>
      <c r="D197" s="236" t="s">
        <v>282</v>
      </c>
      <c r="E197" s="75"/>
      <c r="F197" s="237" t="s">
        <v>3570</v>
      </c>
      <c r="G197" s="75"/>
      <c r="H197" s="75"/>
      <c r="I197" s="194"/>
      <c r="J197" s="75"/>
      <c r="K197" s="75"/>
      <c r="L197" s="73"/>
      <c r="M197" s="238"/>
      <c r="N197" s="48"/>
      <c r="O197" s="48"/>
      <c r="P197" s="48"/>
      <c r="Q197" s="48"/>
      <c r="R197" s="48"/>
      <c r="S197" s="48"/>
      <c r="T197" s="96"/>
      <c r="AT197" s="24" t="s">
        <v>282</v>
      </c>
      <c r="AU197" s="24" t="s">
        <v>86</v>
      </c>
    </row>
    <row r="198" spans="2:65" s="1" customFormat="1" ht="16.5" customHeight="1">
      <c r="B198" s="47"/>
      <c r="C198" s="224" t="s">
        <v>566</v>
      </c>
      <c r="D198" s="224" t="s">
        <v>275</v>
      </c>
      <c r="E198" s="225" t="s">
        <v>3571</v>
      </c>
      <c r="F198" s="226" t="s">
        <v>3572</v>
      </c>
      <c r="G198" s="227" t="s">
        <v>3513</v>
      </c>
      <c r="H198" s="228">
        <v>1</v>
      </c>
      <c r="I198" s="229"/>
      <c r="J198" s="230">
        <f>ROUND(I198*H198,2)</f>
        <v>0</v>
      </c>
      <c r="K198" s="226" t="s">
        <v>21</v>
      </c>
      <c r="L198" s="73"/>
      <c r="M198" s="231" t="s">
        <v>21</v>
      </c>
      <c r="N198" s="232" t="s">
        <v>47</v>
      </c>
      <c r="O198" s="48"/>
      <c r="P198" s="233">
        <f>O198*H198</f>
        <v>0</v>
      </c>
      <c r="Q198" s="233">
        <v>0.0018</v>
      </c>
      <c r="R198" s="233">
        <f>Q198*H198</f>
        <v>0.0018</v>
      </c>
      <c r="S198" s="233">
        <v>0</v>
      </c>
      <c r="T198" s="234">
        <f>S198*H198</f>
        <v>0</v>
      </c>
      <c r="AR198" s="24" t="s">
        <v>369</v>
      </c>
      <c r="AT198" s="24" t="s">
        <v>275</v>
      </c>
      <c r="AU198" s="24" t="s">
        <v>86</v>
      </c>
      <c r="AY198" s="24" t="s">
        <v>273</v>
      </c>
      <c r="BE198" s="235">
        <f>IF(N198="základní",J198,0)</f>
        <v>0</v>
      </c>
      <c r="BF198" s="235">
        <f>IF(N198="snížená",J198,0)</f>
        <v>0</v>
      </c>
      <c r="BG198" s="235">
        <f>IF(N198="zákl. přenesená",J198,0)</f>
        <v>0</v>
      </c>
      <c r="BH198" s="235">
        <f>IF(N198="sníž. přenesená",J198,0)</f>
        <v>0</v>
      </c>
      <c r="BI198" s="235">
        <f>IF(N198="nulová",J198,0)</f>
        <v>0</v>
      </c>
      <c r="BJ198" s="24" t="s">
        <v>84</v>
      </c>
      <c r="BK198" s="235">
        <f>ROUND(I198*H198,2)</f>
        <v>0</v>
      </c>
      <c r="BL198" s="24" t="s">
        <v>369</v>
      </c>
      <c r="BM198" s="24" t="s">
        <v>3573</v>
      </c>
    </row>
    <row r="199" spans="2:65" s="1" customFormat="1" ht="16.5" customHeight="1">
      <c r="B199" s="47"/>
      <c r="C199" s="224" t="s">
        <v>570</v>
      </c>
      <c r="D199" s="224" t="s">
        <v>275</v>
      </c>
      <c r="E199" s="225" t="s">
        <v>3574</v>
      </c>
      <c r="F199" s="226" t="s">
        <v>3575</v>
      </c>
      <c r="G199" s="227" t="s">
        <v>3513</v>
      </c>
      <c r="H199" s="228">
        <v>1</v>
      </c>
      <c r="I199" s="229"/>
      <c r="J199" s="230">
        <f>ROUND(I199*H199,2)</f>
        <v>0</v>
      </c>
      <c r="K199" s="226" t="s">
        <v>21</v>
      </c>
      <c r="L199" s="73"/>
      <c r="M199" s="231" t="s">
        <v>21</v>
      </c>
      <c r="N199" s="232" t="s">
        <v>47</v>
      </c>
      <c r="O199" s="48"/>
      <c r="P199" s="233">
        <f>O199*H199</f>
        <v>0</v>
      </c>
      <c r="Q199" s="233">
        <v>0.00185</v>
      </c>
      <c r="R199" s="233">
        <f>Q199*H199</f>
        <v>0.00185</v>
      </c>
      <c r="S199" s="233">
        <v>0</v>
      </c>
      <c r="T199" s="234">
        <f>S199*H199</f>
        <v>0</v>
      </c>
      <c r="AR199" s="24" t="s">
        <v>369</v>
      </c>
      <c r="AT199" s="24" t="s">
        <v>275</v>
      </c>
      <c r="AU199" s="24" t="s">
        <v>86</v>
      </c>
      <c r="AY199" s="24" t="s">
        <v>273</v>
      </c>
      <c r="BE199" s="235">
        <f>IF(N199="základní",J199,0)</f>
        <v>0</v>
      </c>
      <c r="BF199" s="235">
        <f>IF(N199="snížená",J199,0)</f>
        <v>0</v>
      </c>
      <c r="BG199" s="235">
        <f>IF(N199="zákl. přenesená",J199,0)</f>
        <v>0</v>
      </c>
      <c r="BH199" s="235">
        <f>IF(N199="sníž. přenesená",J199,0)</f>
        <v>0</v>
      </c>
      <c r="BI199" s="235">
        <f>IF(N199="nulová",J199,0)</f>
        <v>0</v>
      </c>
      <c r="BJ199" s="24" t="s">
        <v>84</v>
      </c>
      <c r="BK199" s="235">
        <f>ROUND(I199*H199,2)</f>
        <v>0</v>
      </c>
      <c r="BL199" s="24" t="s">
        <v>369</v>
      </c>
      <c r="BM199" s="24" t="s">
        <v>3576</v>
      </c>
    </row>
    <row r="200" spans="2:65" s="1" customFormat="1" ht="25.5" customHeight="1">
      <c r="B200" s="47"/>
      <c r="C200" s="224" t="s">
        <v>576</v>
      </c>
      <c r="D200" s="224" t="s">
        <v>275</v>
      </c>
      <c r="E200" s="225" t="s">
        <v>3577</v>
      </c>
      <c r="F200" s="226" t="s">
        <v>3578</v>
      </c>
      <c r="G200" s="227" t="s">
        <v>278</v>
      </c>
      <c r="H200" s="228">
        <v>2</v>
      </c>
      <c r="I200" s="229"/>
      <c r="J200" s="230">
        <f>ROUND(I200*H200,2)</f>
        <v>0</v>
      </c>
      <c r="K200" s="226" t="s">
        <v>279</v>
      </c>
      <c r="L200" s="73"/>
      <c r="M200" s="231" t="s">
        <v>21</v>
      </c>
      <c r="N200" s="232" t="s">
        <v>47</v>
      </c>
      <c r="O200" s="48"/>
      <c r="P200" s="233">
        <f>O200*H200</f>
        <v>0</v>
      </c>
      <c r="Q200" s="233">
        <v>0.00014</v>
      </c>
      <c r="R200" s="233">
        <f>Q200*H200</f>
        <v>0.00028</v>
      </c>
      <c r="S200" s="233">
        <v>0</v>
      </c>
      <c r="T200" s="234">
        <f>S200*H200</f>
        <v>0</v>
      </c>
      <c r="AR200" s="24" t="s">
        <v>369</v>
      </c>
      <c r="AT200" s="24" t="s">
        <v>275</v>
      </c>
      <c r="AU200" s="24" t="s">
        <v>86</v>
      </c>
      <c r="AY200" s="24" t="s">
        <v>273</v>
      </c>
      <c r="BE200" s="235">
        <f>IF(N200="základní",J200,0)</f>
        <v>0</v>
      </c>
      <c r="BF200" s="235">
        <f>IF(N200="snížená",J200,0)</f>
        <v>0</v>
      </c>
      <c r="BG200" s="235">
        <f>IF(N200="zákl. přenesená",J200,0)</f>
        <v>0</v>
      </c>
      <c r="BH200" s="235">
        <f>IF(N200="sníž. přenesená",J200,0)</f>
        <v>0</v>
      </c>
      <c r="BI200" s="235">
        <f>IF(N200="nulová",J200,0)</f>
        <v>0</v>
      </c>
      <c r="BJ200" s="24" t="s">
        <v>84</v>
      </c>
      <c r="BK200" s="235">
        <f>ROUND(I200*H200,2)</f>
        <v>0</v>
      </c>
      <c r="BL200" s="24" t="s">
        <v>369</v>
      </c>
      <c r="BM200" s="24" t="s">
        <v>3579</v>
      </c>
    </row>
    <row r="201" spans="2:65" s="1" customFormat="1" ht="25.5" customHeight="1">
      <c r="B201" s="47"/>
      <c r="C201" s="224" t="s">
        <v>580</v>
      </c>
      <c r="D201" s="224" t="s">
        <v>275</v>
      </c>
      <c r="E201" s="225" t="s">
        <v>3580</v>
      </c>
      <c r="F201" s="226" t="s">
        <v>3581</v>
      </c>
      <c r="G201" s="227" t="s">
        <v>278</v>
      </c>
      <c r="H201" s="228">
        <v>2</v>
      </c>
      <c r="I201" s="229"/>
      <c r="J201" s="230">
        <f>ROUND(I201*H201,2)</f>
        <v>0</v>
      </c>
      <c r="K201" s="226" t="s">
        <v>279</v>
      </c>
      <c r="L201" s="73"/>
      <c r="M201" s="231" t="s">
        <v>21</v>
      </c>
      <c r="N201" s="232" t="s">
        <v>47</v>
      </c>
      <c r="O201" s="48"/>
      <c r="P201" s="233">
        <f>O201*H201</f>
        <v>0</v>
      </c>
      <c r="Q201" s="233">
        <v>0.00016</v>
      </c>
      <c r="R201" s="233">
        <f>Q201*H201</f>
        <v>0.00032</v>
      </c>
      <c r="S201" s="233">
        <v>0</v>
      </c>
      <c r="T201" s="234">
        <f>S201*H201</f>
        <v>0</v>
      </c>
      <c r="AR201" s="24" t="s">
        <v>369</v>
      </c>
      <c r="AT201" s="24" t="s">
        <v>275</v>
      </c>
      <c r="AU201" s="24" t="s">
        <v>86</v>
      </c>
      <c r="AY201" s="24" t="s">
        <v>273</v>
      </c>
      <c r="BE201" s="235">
        <f>IF(N201="základní",J201,0)</f>
        <v>0</v>
      </c>
      <c r="BF201" s="235">
        <f>IF(N201="snížená",J201,0)</f>
        <v>0</v>
      </c>
      <c r="BG201" s="235">
        <f>IF(N201="zákl. přenesená",J201,0)</f>
        <v>0</v>
      </c>
      <c r="BH201" s="235">
        <f>IF(N201="sníž. přenesená",J201,0)</f>
        <v>0</v>
      </c>
      <c r="BI201" s="235">
        <f>IF(N201="nulová",J201,0)</f>
        <v>0</v>
      </c>
      <c r="BJ201" s="24" t="s">
        <v>84</v>
      </c>
      <c r="BK201" s="235">
        <f>ROUND(I201*H201,2)</f>
        <v>0</v>
      </c>
      <c r="BL201" s="24" t="s">
        <v>369</v>
      </c>
      <c r="BM201" s="24" t="s">
        <v>3582</v>
      </c>
    </row>
    <row r="202" spans="2:47" s="1" customFormat="1" ht="13.5">
      <c r="B202" s="47"/>
      <c r="C202" s="75"/>
      <c r="D202" s="236" t="s">
        <v>282</v>
      </c>
      <c r="E202" s="75"/>
      <c r="F202" s="237" t="s">
        <v>3583</v>
      </c>
      <c r="G202" s="75"/>
      <c r="H202" s="75"/>
      <c r="I202" s="194"/>
      <c r="J202" s="75"/>
      <c r="K202" s="75"/>
      <c r="L202" s="73"/>
      <c r="M202" s="238"/>
      <c r="N202" s="48"/>
      <c r="O202" s="48"/>
      <c r="P202" s="48"/>
      <c r="Q202" s="48"/>
      <c r="R202" s="48"/>
      <c r="S202" s="48"/>
      <c r="T202" s="96"/>
      <c r="AT202" s="24" t="s">
        <v>282</v>
      </c>
      <c r="AU202" s="24" t="s">
        <v>86</v>
      </c>
    </row>
    <row r="203" spans="2:65" s="1" customFormat="1" ht="16.5" customHeight="1">
      <c r="B203" s="47"/>
      <c r="C203" s="261" t="s">
        <v>585</v>
      </c>
      <c r="D203" s="261" t="s">
        <v>347</v>
      </c>
      <c r="E203" s="262" t="s">
        <v>3584</v>
      </c>
      <c r="F203" s="263" t="s">
        <v>3585</v>
      </c>
      <c r="G203" s="264" t="s">
        <v>278</v>
      </c>
      <c r="H203" s="265">
        <v>2</v>
      </c>
      <c r="I203" s="266"/>
      <c r="J203" s="267">
        <f>ROUND(I203*H203,2)</f>
        <v>0</v>
      </c>
      <c r="K203" s="263" t="s">
        <v>279</v>
      </c>
      <c r="L203" s="268"/>
      <c r="M203" s="269" t="s">
        <v>21</v>
      </c>
      <c r="N203" s="270" t="s">
        <v>47</v>
      </c>
      <c r="O203" s="48"/>
      <c r="P203" s="233">
        <f>O203*H203</f>
        <v>0</v>
      </c>
      <c r="Q203" s="233">
        <v>0.00022</v>
      </c>
      <c r="R203" s="233">
        <f>Q203*H203</f>
        <v>0.00044</v>
      </c>
      <c r="S203" s="233">
        <v>0</v>
      </c>
      <c r="T203" s="234">
        <f>S203*H203</f>
        <v>0</v>
      </c>
      <c r="AR203" s="24" t="s">
        <v>453</v>
      </c>
      <c r="AT203" s="24" t="s">
        <v>347</v>
      </c>
      <c r="AU203" s="24" t="s">
        <v>86</v>
      </c>
      <c r="AY203" s="24" t="s">
        <v>273</v>
      </c>
      <c r="BE203" s="235">
        <f>IF(N203="základní",J203,0)</f>
        <v>0</v>
      </c>
      <c r="BF203" s="235">
        <f>IF(N203="snížená",J203,0)</f>
        <v>0</v>
      </c>
      <c r="BG203" s="235">
        <f>IF(N203="zákl. přenesená",J203,0)</f>
        <v>0</v>
      </c>
      <c r="BH203" s="235">
        <f>IF(N203="sníž. přenesená",J203,0)</f>
        <v>0</v>
      </c>
      <c r="BI203" s="235">
        <f>IF(N203="nulová",J203,0)</f>
        <v>0</v>
      </c>
      <c r="BJ203" s="24" t="s">
        <v>84</v>
      </c>
      <c r="BK203" s="235">
        <f>ROUND(I203*H203,2)</f>
        <v>0</v>
      </c>
      <c r="BL203" s="24" t="s">
        <v>369</v>
      </c>
      <c r="BM203" s="24" t="s">
        <v>3586</v>
      </c>
    </row>
    <row r="204" spans="2:65" s="1" customFormat="1" ht="38.25" customHeight="1">
      <c r="B204" s="47"/>
      <c r="C204" s="224" t="s">
        <v>589</v>
      </c>
      <c r="D204" s="224" t="s">
        <v>275</v>
      </c>
      <c r="E204" s="225" t="s">
        <v>3587</v>
      </c>
      <c r="F204" s="226" t="s">
        <v>3588</v>
      </c>
      <c r="G204" s="227" t="s">
        <v>350</v>
      </c>
      <c r="H204" s="228">
        <v>0.078</v>
      </c>
      <c r="I204" s="229"/>
      <c r="J204" s="230">
        <f>ROUND(I204*H204,2)</f>
        <v>0</v>
      </c>
      <c r="K204" s="226" t="s">
        <v>279</v>
      </c>
      <c r="L204" s="73"/>
      <c r="M204" s="231" t="s">
        <v>21</v>
      </c>
      <c r="N204" s="232" t="s">
        <v>47</v>
      </c>
      <c r="O204" s="48"/>
      <c r="P204" s="233">
        <f>O204*H204</f>
        <v>0</v>
      </c>
      <c r="Q204" s="233">
        <v>0</v>
      </c>
      <c r="R204" s="233">
        <f>Q204*H204</f>
        <v>0</v>
      </c>
      <c r="S204" s="233">
        <v>0</v>
      </c>
      <c r="T204" s="234">
        <f>S204*H204</f>
        <v>0</v>
      </c>
      <c r="AR204" s="24" t="s">
        <v>369</v>
      </c>
      <c r="AT204" s="24" t="s">
        <v>275</v>
      </c>
      <c r="AU204" s="24" t="s">
        <v>86</v>
      </c>
      <c r="AY204" s="24" t="s">
        <v>273</v>
      </c>
      <c r="BE204" s="235">
        <f>IF(N204="základní",J204,0)</f>
        <v>0</v>
      </c>
      <c r="BF204" s="235">
        <f>IF(N204="snížená",J204,0)</f>
        <v>0</v>
      </c>
      <c r="BG204" s="235">
        <f>IF(N204="zákl. přenesená",J204,0)</f>
        <v>0</v>
      </c>
      <c r="BH204" s="235">
        <f>IF(N204="sníž. přenesená",J204,0)</f>
        <v>0</v>
      </c>
      <c r="BI204" s="235">
        <f>IF(N204="nulová",J204,0)</f>
        <v>0</v>
      </c>
      <c r="BJ204" s="24" t="s">
        <v>84</v>
      </c>
      <c r="BK204" s="235">
        <f>ROUND(I204*H204,2)</f>
        <v>0</v>
      </c>
      <c r="BL204" s="24" t="s">
        <v>369</v>
      </c>
      <c r="BM204" s="24" t="s">
        <v>3589</v>
      </c>
    </row>
    <row r="205" spans="2:47" s="1" customFormat="1" ht="13.5">
      <c r="B205" s="47"/>
      <c r="C205" s="75"/>
      <c r="D205" s="236" t="s">
        <v>282</v>
      </c>
      <c r="E205" s="75"/>
      <c r="F205" s="237" t="s">
        <v>3590</v>
      </c>
      <c r="G205" s="75"/>
      <c r="H205" s="75"/>
      <c r="I205" s="194"/>
      <c r="J205" s="75"/>
      <c r="K205" s="75"/>
      <c r="L205" s="73"/>
      <c r="M205" s="238"/>
      <c r="N205" s="48"/>
      <c r="O205" s="48"/>
      <c r="P205" s="48"/>
      <c r="Q205" s="48"/>
      <c r="R205" s="48"/>
      <c r="S205" s="48"/>
      <c r="T205" s="96"/>
      <c r="AT205" s="24" t="s">
        <v>282</v>
      </c>
      <c r="AU205" s="24" t="s">
        <v>86</v>
      </c>
    </row>
    <row r="206" spans="2:65" s="1" customFormat="1" ht="16.5" customHeight="1">
      <c r="B206" s="47"/>
      <c r="C206" s="224" t="s">
        <v>593</v>
      </c>
      <c r="D206" s="224" t="s">
        <v>275</v>
      </c>
      <c r="E206" s="225" t="s">
        <v>3591</v>
      </c>
      <c r="F206" s="226" t="s">
        <v>3592</v>
      </c>
      <c r="G206" s="227" t="s">
        <v>278</v>
      </c>
      <c r="H206" s="228">
        <v>3</v>
      </c>
      <c r="I206" s="229"/>
      <c r="J206" s="230">
        <f>ROUND(I206*H206,2)</f>
        <v>0</v>
      </c>
      <c r="K206" s="226" t="s">
        <v>21</v>
      </c>
      <c r="L206" s="73"/>
      <c r="M206" s="231" t="s">
        <v>21</v>
      </c>
      <c r="N206" s="232" t="s">
        <v>47</v>
      </c>
      <c r="O206" s="48"/>
      <c r="P206" s="233">
        <f>O206*H206</f>
        <v>0</v>
      </c>
      <c r="Q206" s="233">
        <v>0</v>
      </c>
      <c r="R206" s="233">
        <f>Q206*H206</f>
        <v>0</v>
      </c>
      <c r="S206" s="233">
        <v>0</v>
      </c>
      <c r="T206" s="234">
        <f>S206*H206</f>
        <v>0</v>
      </c>
      <c r="AR206" s="24" t="s">
        <v>369</v>
      </c>
      <c r="AT206" s="24" t="s">
        <v>275</v>
      </c>
      <c r="AU206" s="24" t="s">
        <v>86</v>
      </c>
      <c r="AY206" s="24" t="s">
        <v>273</v>
      </c>
      <c r="BE206" s="235">
        <f>IF(N206="základní",J206,0)</f>
        <v>0</v>
      </c>
      <c r="BF206" s="235">
        <f>IF(N206="snížená",J206,0)</f>
        <v>0</v>
      </c>
      <c r="BG206" s="235">
        <f>IF(N206="zákl. přenesená",J206,0)</f>
        <v>0</v>
      </c>
      <c r="BH206" s="235">
        <f>IF(N206="sníž. přenesená",J206,0)</f>
        <v>0</v>
      </c>
      <c r="BI206" s="235">
        <f>IF(N206="nulová",J206,0)</f>
        <v>0</v>
      </c>
      <c r="BJ206" s="24" t="s">
        <v>84</v>
      </c>
      <c r="BK206" s="235">
        <f>ROUND(I206*H206,2)</f>
        <v>0</v>
      </c>
      <c r="BL206" s="24" t="s">
        <v>369</v>
      </c>
      <c r="BM206" s="24" t="s">
        <v>3593</v>
      </c>
    </row>
    <row r="207" spans="2:65" s="1" customFormat="1" ht="25.5" customHeight="1">
      <c r="B207" s="47"/>
      <c r="C207" s="224" t="s">
        <v>598</v>
      </c>
      <c r="D207" s="224" t="s">
        <v>275</v>
      </c>
      <c r="E207" s="225" t="s">
        <v>3594</v>
      </c>
      <c r="F207" s="226" t="s">
        <v>3595</v>
      </c>
      <c r="G207" s="227" t="s">
        <v>278</v>
      </c>
      <c r="H207" s="228">
        <v>1</v>
      </c>
      <c r="I207" s="229"/>
      <c r="J207" s="230">
        <f>ROUND(I207*H207,2)</f>
        <v>0</v>
      </c>
      <c r="K207" s="226" t="s">
        <v>21</v>
      </c>
      <c r="L207" s="73"/>
      <c r="M207" s="231" t="s">
        <v>21</v>
      </c>
      <c r="N207" s="299" t="s">
        <v>47</v>
      </c>
      <c r="O207" s="296"/>
      <c r="P207" s="300">
        <f>O207*H207</f>
        <v>0</v>
      </c>
      <c r="Q207" s="300">
        <v>0</v>
      </c>
      <c r="R207" s="300">
        <f>Q207*H207</f>
        <v>0</v>
      </c>
      <c r="S207" s="300">
        <v>0</v>
      </c>
      <c r="T207" s="301">
        <f>S207*H207</f>
        <v>0</v>
      </c>
      <c r="AR207" s="24" t="s">
        <v>280</v>
      </c>
      <c r="AT207" s="24" t="s">
        <v>275</v>
      </c>
      <c r="AU207" s="24" t="s">
        <v>86</v>
      </c>
      <c r="AY207" s="24" t="s">
        <v>273</v>
      </c>
      <c r="BE207" s="235">
        <f>IF(N207="základní",J207,0)</f>
        <v>0</v>
      </c>
      <c r="BF207" s="235">
        <f>IF(N207="snížená",J207,0)</f>
        <v>0</v>
      </c>
      <c r="BG207" s="235">
        <f>IF(N207="zákl. přenesená",J207,0)</f>
        <v>0</v>
      </c>
      <c r="BH207" s="235">
        <f>IF(N207="sníž. přenesená",J207,0)</f>
        <v>0</v>
      </c>
      <c r="BI207" s="235">
        <f>IF(N207="nulová",J207,0)</f>
        <v>0</v>
      </c>
      <c r="BJ207" s="24" t="s">
        <v>84</v>
      </c>
      <c r="BK207" s="235">
        <f>ROUND(I207*H207,2)</f>
        <v>0</v>
      </c>
      <c r="BL207" s="24" t="s">
        <v>280</v>
      </c>
      <c r="BM207" s="24" t="s">
        <v>3596</v>
      </c>
    </row>
    <row r="208" spans="2:12" s="1" customFormat="1" ht="6.95" customHeight="1">
      <c r="B208" s="68"/>
      <c r="C208" s="69"/>
      <c r="D208" s="69"/>
      <c r="E208" s="69"/>
      <c r="F208" s="69"/>
      <c r="G208" s="69"/>
      <c r="H208" s="69"/>
      <c r="I208" s="169"/>
      <c r="J208" s="69"/>
      <c r="K208" s="69"/>
      <c r="L208" s="73"/>
    </row>
  </sheetData>
  <sheetProtection password="CC35" sheet="1" objects="1" scenarios="1" formatColumns="0" formatRows="0" autoFilter="0"/>
  <autoFilter ref="C85:K207"/>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Hlavackova</dc:creator>
  <cp:keywords/>
  <dc:description/>
  <cp:lastModifiedBy>Hlavackova</cp:lastModifiedBy>
  <dcterms:created xsi:type="dcterms:W3CDTF">2018-02-13T09:51:03Z</dcterms:created>
  <dcterms:modified xsi:type="dcterms:W3CDTF">2018-02-13T09:51:26Z</dcterms:modified>
  <cp:category/>
  <cp:version/>
  <cp:contentType/>
  <cp:contentStatus/>
</cp:coreProperties>
</file>