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 SO 01 - Terénní úpravy" sheetId="2" r:id="rId2"/>
    <sheet name="Pokyny pro vyplnění" sheetId="3" r:id="rId3"/>
  </sheets>
  <definedNames>
    <definedName name="_xlnm.Print_Area" localSheetId="0">'Rekapitulace stavby'!$D$4:$AO$33,'Rekapitulace stavby'!$C$39:$AQ$54</definedName>
    <definedName name="_xlnm.Print_Titles" localSheetId="0">'Rekapitulace stavby'!$49:$49</definedName>
    <definedName name="_xlnm._FilterDatabase" localSheetId="1" hidden="1">' SO 01 - Terénní úpravy'!$C$91:$K$310</definedName>
    <definedName name="_xlnm.Print_Area" localSheetId="1">' SO 01 - Terénní úpravy'!$C$4:$J$38,' SO 01 - Terénní úpravy'!$C$44:$J$71,' SO 01 - Terénní úpravy'!$C$77:$K$310</definedName>
    <definedName name="_xlnm.Print_Titles" localSheetId="1">' SO 01 - Terénní úpravy'!$91:$91</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2" r="BI309"/>
  <c r="BH309"/>
  <c r="BG309"/>
  <c r="BF309"/>
  <c r="T309"/>
  <c r="R309"/>
  <c r="P309"/>
  <c r="BK309"/>
  <c r="J309"/>
  <c r="BE309"/>
  <c r="BI307"/>
  <c r="BH307"/>
  <c r="BG307"/>
  <c r="BF307"/>
  <c r="T307"/>
  <c r="T306"/>
  <c r="T305"/>
  <c r="R307"/>
  <c r="R306"/>
  <c r="R305"/>
  <c r="P307"/>
  <c r="P306"/>
  <c r="P305"/>
  <c r="BK307"/>
  <c r="BK306"/>
  <c r="J306"/>
  <c r="BK305"/>
  <c r="J305"/>
  <c r="J307"/>
  <c r="BE307"/>
  <c r="J70"/>
  <c r="J69"/>
  <c r="BI302"/>
  <c r="BH302"/>
  <c r="BG302"/>
  <c r="BF302"/>
  <c r="T302"/>
  <c r="T301"/>
  <c r="R302"/>
  <c r="R301"/>
  <c r="P302"/>
  <c r="P301"/>
  <c r="BK302"/>
  <c r="BK301"/>
  <c r="J301"/>
  <c r="J302"/>
  <c r="BE302"/>
  <c r="J68"/>
  <c r="BI297"/>
  <c r="BH297"/>
  <c r="BG297"/>
  <c r="BF297"/>
  <c r="T297"/>
  <c r="R297"/>
  <c r="P297"/>
  <c r="BK297"/>
  <c r="J297"/>
  <c r="BE297"/>
  <c r="BI293"/>
  <c r="BH293"/>
  <c r="BG293"/>
  <c r="BF293"/>
  <c r="T293"/>
  <c r="R293"/>
  <c r="P293"/>
  <c r="BK293"/>
  <c r="J293"/>
  <c r="BE293"/>
  <c r="BI289"/>
  <c r="BH289"/>
  <c r="BG289"/>
  <c r="BF289"/>
  <c r="T289"/>
  <c r="R289"/>
  <c r="P289"/>
  <c r="BK289"/>
  <c r="J289"/>
  <c r="BE289"/>
  <c r="BI285"/>
  <c r="BH285"/>
  <c r="BG285"/>
  <c r="BF285"/>
  <c r="T285"/>
  <c r="T284"/>
  <c r="R285"/>
  <c r="R284"/>
  <c r="P285"/>
  <c r="P284"/>
  <c r="BK285"/>
  <c r="BK284"/>
  <c r="J284"/>
  <c r="J285"/>
  <c r="BE285"/>
  <c r="J67"/>
  <c r="BI280"/>
  <c r="BH280"/>
  <c r="BG280"/>
  <c r="BF280"/>
  <c r="T280"/>
  <c r="R280"/>
  <c r="P280"/>
  <c r="BK280"/>
  <c r="J280"/>
  <c r="BE280"/>
  <c r="BI275"/>
  <c r="BH275"/>
  <c r="BG275"/>
  <c r="BF275"/>
  <c r="T275"/>
  <c r="R275"/>
  <c r="P275"/>
  <c r="BK275"/>
  <c r="J275"/>
  <c r="BE275"/>
  <c r="BI271"/>
  <c r="BH271"/>
  <c r="BG271"/>
  <c r="BF271"/>
  <c r="T271"/>
  <c r="R271"/>
  <c r="P271"/>
  <c r="BK271"/>
  <c r="J271"/>
  <c r="BE271"/>
  <c r="BI265"/>
  <c r="BH265"/>
  <c r="BG265"/>
  <c r="BF265"/>
  <c r="T265"/>
  <c r="R265"/>
  <c r="P265"/>
  <c r="BK265"/>
  <c r="J265"/>
  <c r="BE265"/>
  <c r="BI262"/>
  <c r="BH262"/>
  <c r="BG262"/>
  <c r="BF262"/>
  <c r="T262"/>
  <c r="R262"/>
  <c r="P262"/>
  <c r="BK262"/>
  <c r="J262"/>
  <c r="BE262"/>
  <c r="BI258"/>
  <c r="BH258"/>
  <c r="BG258"/>
  <c r="BF258"/>
  <c r="T258"/>
  <c r="R258"/>
  <c r="P258"/>
  <c r="BK258"/>
  <c r="J258"/>
  <c r="BE258"/>
  <c r="BI255"/>
  <c r="BH255"/>
  <c r="BG255"/>
  <c r="BF255"/>
  <c r="T255"/>
  <c r="T254"/>
  <c r="R255"/>
  <c r="R254"/>
  <c r="P255"/>
  <c r="P254"/>
  <c r="BK255"/>
  <c r="BK254"/>
  <c r="J254"/>
  <c r="J255"/>
  <c r="BE255"/>
  <c r="J66"/>
  <c r="BI250"/>
  <c r="BH250"/>
  <c r="BG250"/>
  <c r="BF250"/>
  <c r="T250"/>
  <c r="R250"/>
  <c r="P250"/>
  <c r="BK250"/>
  <c r="J250"/>
  <c r="BE250"/>
  <c r="BI246"/>
  <c r="BH246"/>
  <c r="BG246"/>
  <c r="BF246"/>
  <c r="T246"/>
  <c r="R246"/>
  <c r="P246"/>
  <c r="BK246"/>
  <c r="J246"/>
  <c r="BE246"/>
  <c r="BI242"/>
  <c r="BH242"/>
  <c r="BG242"/>
  <c r="BF242"/>
  <c r="T242"/>
  <c r="R242"/>
  <c r="P242"/>
  <c r="BK242"/>
  <c r="J242"/>
  <c r="BE242"/>
  <c r="BI239"/>
  <c r="BH239"/>
  <c r="BG239"/>
  <c r="BF239"/>
  <c r="T239"/>
  <c r="R239"/>
  <c r="P239"/>
  <c r="BK239"/>
  <c r="J239"/>
  <c r="BE239"/>
  <c r="BI235"/>
  <c r="BH235"/>
  <c r="BG235"/>
  <c r="BF235"/>
  <c r="T235"/>
  <c r="R235"/>
  <c r="P235"/>
  <c r="BK235"/>
  <c r="J235"/>
  <c r="BE235"/>
  <c r="BI231"/>
  <c r="BH231"/>
  <c r="BG231"/>
  <c r="BF231"/>
  <c r="T231"/>
  <c r="R231"/>
  <c r="P231"/>
  <c r="BK231"/>
  <c r="J231"/>
  <c r="BE231"/>
  <c r="BI227"/>
  <c r="BH227"/>
  <c r="BG227"/>
  <c r="BF227"/>
  <c r="T227"/>
  <c r="R227"/>
  <c r="P227"/>
  <c r="BK227"/>
  <c r="J227"/>
  <c r="BE227"/>
  <c r="BI223"/>
  <c r="BH223"/>
  <c r="BG223"/>
  <c r="BF223"/>
  <c r="T223"/>
  <c r="R223"/>
  <c r="P223"/>
  <c r="BK223"/>
  <c r="J223"/>
  <c r="BE223"/>
  <c r="BI219"/>
  <c r="BH219"/>
  <c r="BG219"/>
  <c r="BF219"/>
  <c r="T219"/>
  <c r="R219"/>
  <c r="P219"/>
  <c r="BK219"/>
  <c r="J219"/>
  <c r="BE219"/>
  <c r="BI215"/>
  <c r="BH215"/>
  <c r="BG215"/>
  <c r="BF215"/>
  <c r="T215"/>
  <c r="T214"/>
  <c r="R215"/>
  <c r="R214"/>
  <c r="P215"/>
  <c r="P214"/>
  <c r="BK215"/>
  <c r="BK214"/>
  <c r="J214"/>
  <c r="J215"/>
  <c r="BE215"/>
  <c r="J65"/>
  <c r="BI210"/>
  <c r="BH210"/>
  <c r="BG210"/>
  <c r="BF210"/>
  <c r="T210"/>
  <c r="R210"/>
  <c r="P210"/>
  <c r="BK210"/>
  <c r="J210"/>
  <c r="BE210"/>
  <c r="BI205"/>
  <c r="BH205"/>
  <c r="BG205"/>
  <c r="BF205"/>
  <c r="T205"/>
  <c r="R205"/>
  <c r="P205"/>
  <c r="BK205"/>
  <c r="J205"/>
  <c r="BE205"/>
  <c r="BI200"/>
  <c r="BH200"/>
  <c r="BG200"/>
  <c r="BF200"/>
  <c r="T200"/>
  <c r="R200"/>
  <c r="P200"/>
  <c r="BK200"/>
  <c r="J200"/>
  <c r="BE200"/>
  <c r="BI197"/>
  <c r="BH197"/>
  <c r="BG197"/>
  <c r="BF197"/>
  <c r="T197"/>
  <c r="R197"/>
  <c r="P197"/>
  <c r="BK197"/>
  <c r="J197"/>
  <c r="BE197"/>
  <c r="BI194"/>
  <c r="BH194"/>
  <c r="BG194"/>
  <c r="BF194"/>
  <c r="T194"/>
  <c r="R194"/>
  <c r="P194"/>
  <c r="BK194"/>
  <c r="J194"/>
  <c r="BE194"/>
  <c r="BI191"/>
  <c r="BH191"/>
  <c r="BG191"/>
  <c r="BF191"/>
  <c r="T191"/>
  <c r="T190"/>
  <c r="R191"/>
  <c r="R190"/>
  <c r="P191"/>
  <c r="P190"/>
  <c r="BK191"/>
  <c r="BK190"/>
  <c r="J190"/>
  <c r="J191"/>
  <c r="BE191"/>
  <c r="J64"/>
  <c r="BI186"/>
  <c r="BH186"/>
  <c r="BG186"/>
  <c r="BF186"/>
  <c r="T186"/>
  <c r="R186"/>
  <c r="P186"/>
  <c r="BK186"/>
  <c r="J186"/>
  <c r="BE186"/>
  <c r="BI182"/>
  <c r="BH182"/>
  <c r="BG182"/>
  <c r="BF182"/>
  <c r="T182"/>
  <c r="R182"/>
  <c r="P182"/>
  <c r="BK182"/>
  <c r="J182"/>
  <c r="BE182"/>
  <c r="BI178"/>
  <c r="BH178"/>
  <c r="BG178"/>
  <c r="BF178"/>
  <c r="T178"/>
  <c r="T177"/>
  <c r="R178"/>
  <c r="R177"/>
  <c r="P178"/>
  <c r="P177"/>
  <c r="BK178"/>
  <c r="BK177"/>
  <c r="J177"/>
  <c r="J178"/>
  <c r="BE178"/>
  <c r="J63"/>
  <c r="BI173"/>
  <c r="BH173"/>
  <c r="BG173"/>
  <c r="BF173"/>
  <c r="T173"/>
  <c r="R173"/>
  <c r="P173"/>
  <c r="BK173"/>
  <c r="J173"/>
  <c r="BE173"/>
  <c r="BI169"/>
  <c r="BH169"/>
  <c r="BG169"/>
  <c r="BF169"/>
  <c r="T169"/>
  <c r="R169"/>
  <c r="P169"/>
  <c r="BK169"/>
  <c r="J169"/>
  <c r="BE169"/>
  <c r="BI165"/>
  <c r="BH165"/>
  <c r="BG165"/>
  <c r="BF165"/>
  <c r="T165"/>
  <c r="R165"/>
  <c r="P165"/>
  <c r="BK165"/>
  <c r="J165"/>
  <c r="BE165"/>
  <c r="BI161"/>
  <c r="BH161"/>
  <c r="BG161"/>
  <c r="BF161"/>
  <c r="T161"/>
  <c r="R161"/>
  <c r="P161"/>
  <c r="BK161"/>
  <c r="J161"/>
  <c r="BE161"/>
  <c r="BI158"/>
  <c r="BH158"/>
  <c r="BG158"/>
  <c r="BF158"/>
  <c r="T158"/>
  <c r="R158"/>
  <c r="P158"/>
  <c r="BK158"/>
  <c r="J158"/>
  <c r="BE158"/>
  <c r="BI154"/>
  <c r="BH154"/>
  <c r="BG154"/>
  <c r="BF154"/>
  <c r="T154"/>
  <c r="R154"/>
  <c r="P154"/>
  <c r="BK154"/>
  <c r="J154"/>
  <c r="BE154"/>
  <c r="BI148"/>
  <c r="BH148"/>
  <c r="BG148"/>
  <c r="BF148"/>
  <c r="T148"/>
  <c r="R148"/>
  <c r="P148"/>
  <c r="BK148"/>
  <c r="J148"/>
  <c r="BE148"/>
  <c r="BI144"/>
  <c r="BH144"/>
  <c r="BG144"/>
  <c r="BF144"/>
  <c r="T144"/>
  <c r="R144"/>
  <c r="P144"/>
  <c r="BK144"/>
  <c r="J144"/>
  <c r="BE144"/>
  <c r="BI140"/>
  <c r="BH140"/>
  <c r="BG140"/>
  <c r="BF140"/>
  <c r="T140"/>
  <c r="R140"/>
  <c r="P140"/>
  <c r="BK140"/>
  <c r="J140"/>
  <c r="BE140"/>
  <c r="BI135"/>
  <c r="BH135"/>
  <c r="BG135"/>
  <c r="BF135"/>
  <c r="T135"/>
  <c r="R135"/>
  <c r="P135"/>
  <c r="BK135"/>
  <c r="J135"/>
  <c r="BE135"/>
  <c r="BI131"/>
  <c r="BH131"/>
  <c r="BG131"/>
  <c r="BF131"/>
  <c r="T131"/>
  <c r="R131"/>
  <c r="P131"/>
  <c r="BK131"/>
  <c r="J131"/>
  <c r="BE131"/>
  <c r="BI125"/>
  <c r="BH125"/>
  <c r="BG125"/>
  <c r="BF125"/>
  <c r="T125"/>
  <c r="R125"/>
  <c r="P125"/>
  <c r="BK125"/>
  <c r="J125"/>
  <c r="BE125"/>
  <c r="BI121"/>
  <c r="BH121"/>
  <c r="BG121"/>
  <c r="BF121"/>
  <c r="T121"/>
  <c r="R121"/>
  <c r="P121"/>
  <c r="BK121"/>
  <c r="J121"/>
  <c r="BE121"/>
  <c r="BI117"/>
  <c r="BH117"/>
  <c r="BG117"/>
  <c r="BF117"/>
  <c r="T117"/>
  <c r="R117"/>
  <c r="P117"/>
  <c r="BK117"/>
  <c r="J117"/>
  <c r="BE117"/>
  <c r="BI113"/>
  <c r="BH113"/>
  <c r="BG113"/>
  <c r="BF113"/>
  <c r="T113"/>
  <c r="R113"/>
  <c r="P113"/>
  <c r="BK113"/>
  <c r="J113"/>
  <c r="BE113"/>
  <c r="BI109"/>
  <c r="BH109"/>
  <c r="BG109"/>
  <c r="BF109"/>
  <c r="T109"/>
  <c r="R109"/>
  <c r="P109"/>
  <c r="BK109"/>
  <c r="J109"/>
  <c r="BE109"/>
  <c r="BI105"/>
  <c r="BH105"/>
  <c r="BG105"/>
  <c r="BF105"/>
  <c r="T105"/>
  <c r="R105"/>
  <c r="P105"/>
  <c r="BK105"/>
  <c r="J105"/>
  <c r="BE105"/>
  <c r="BI99"/>
  <c r="BH99"/>
  <c r="BG99"/>
  <c r="BF99"/>
  <c r="T99"/>
  <c r="R99"/>
  <c r="P99"/>
  <c r="BK99"/>
  <c r="J99"/>
  <c r="BE99"/>
  <c r="BI95"/>
  <c r="F36"/>
  <c i="1" r="BD53"/>
  <c i="2" r="BH95"/>
  <c r="F35"/>
  <c i="1" r="BC53"/>
  <c i="2" r="BG95"/>
  <c r="F34"/>
  <c i="1" r="BB53"/>
  <c i="2" r="BF95"/>
  <c r="J33"/>
  <c i="1" r="AW53"/>
  <c i="2" r="F33"/>
  <c i="1" r="BA53"/>
  <c i="2" r="T95"/>
  <c r="T94"/>
  <c r="T93"/>
  <c r="T92"/>
  <c r="R95"/>
  <c r="R94"/>
  <c r="R93"/>
  <c r="R92"/>
  <c r="P95"/>
  <c r="P94"/>
  <c r="P93"/>
  <c r="P92"/>
  <c i="1" r="AU53"/>
  <c i="2" r="BK95"/>
  <c r="BK94"/>
  <c r="J94"/>
  <c r="BK93"/>
  <c r="J93"/>
  <c r="BK92"/>
  <c r="J92"/>
  <c r="J60"/>
  <c r="J29"/>
  <c i="1" r="AG53"/>
  <c i="2" r="J95"/>
  <c r="BE95"/>
  <c r="J32"/>
  <c i="1" r="AV53"/>
  <c i="2" r="F32"/>
  <c i="1" r="AZ53"/>
  <c i="2" r="J62"/>
  <c r="J61"/>
  <c r="F86"/>
  <c r="E84"/>
  <c r="F53"/>
  <c r="E51"/>
  <c r="J38"/>
  <c r="J23"/>
  <c r="E23"/>
  <c r="J88"/>
  <c r="J55"/>
  <c r="J22"/>
  <c r="J20"/>
  <c r="E20"/>
  <c r="F89"/>
  <c r="F56"/>
  <c r="J19"/>
  <c r="J17"/>
  <c r="E17"/>
  <c r="F88"/>
  <c r="F55"/>
  <c r="J16"/>
  <c r="J14"/>
  <c r="J86"/>
  <c r="J53"/>
  <c r="E7"/>
  <c r="E80"/>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<sst xmlns="http://schemas.openxmlformats.org/spreadsheetml/2006/main">
  <si>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</si>
  <si>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</si>
  <si>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</si>
  <si>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</si>
  <si>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</si>
  <si>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</si>
  <si>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</si>
  <si>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{6889a13c-c320-4b96-8ea2-9b7fb76f5704}</t>
  </si>
  <si>
    <t>0,01</t>
  </si>
  <si>
    <t>21</t>
  </si>
  <si>
    <t>15</t>
  </si>
  <si>
    <t>REKAPITULACE STAVBY</t>
  </si>
  <si>
    <t xml:space="preserve">v ---  níže se nacházejí doplnkové a pomocné údaje k sestavám  --- v</t>
  </si>
  <si>
    <t>Návod na vyplnění</t>
  </si>
  <si>
    <t>0,001</t>
  </si>
  <si>
    <t>Kód:</t>
  </si>
  <si>
    <t>054-0-17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</si>
  <si>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</si>
  <si>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</si>
  <si>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Pardubická nemocnice - Rekonstrukce budovy č. 10</t>
  </si>
  <si>
    <t>KSO:</t>
  </si>
  <si>
    <t>822 2</t>
  </si>
  <si>
    <t>CC-CZ:</t>
  </si>
  <si>
    <t>2112</t>
  </si>
  <si>
    <t>Místo:</t>
  </si>
  <si>
    <t>Pardubice</t>
  </si>
  <si>
    <t>Datum:</t>
  </si>
  <si>
    <t>9.10.2017</t>
  </si>
  <si>
    <t>Zadavatel:</t>
  </si>
  <si>
    <t>IČ:</t>
  </si>
  <si>
    <t/>
  </si>
  <si>
    <t xml:space="preserve"> </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</si>
  <si>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</si>
  <si>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</si>
  <si>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</si>
  <si>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</si>
  <si>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</si>
  <si>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</si>
  <si>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</si>
  <si>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</si>
  <si>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</si>
  <si>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</si>
  <si>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</si>
  <si>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</si>
  <si>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</si>
  <si>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</si>
  <si>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</si>
  <si>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</si>
  <si>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</si>
  <si>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</si>
  <si>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</si>
  <si>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</si>
  <si>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</si>
  <si>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</si>
  <si>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</si>
  <si>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</si>
  <si>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</si>
  <si>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</si>
  <si>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</si>
  <si>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</si>
  <si>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</si>
  <si>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</si>
  <si>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</si>
  <si>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</si>
  <si>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</si>
  <si>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</si>
  <si>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</si>
  <si>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</si>
  <si>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</si>
  <si>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</si>
  <si>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</si>
  <si>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</si>
  <si>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</si>
  <si>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</si>
  <si>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</si>
  <si>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</si>
  <si>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</si>
  <si>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</si>
  <si>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Rekonstrukce budovy</t>
  </si>
  <si>
    <t>STA</t>
  </si>
  <si>
    <t>1</t>
  </si>
  <si>
    <t>{c677033b-b2ee-4583-8dad-e5c432afeda6}</t>
  </si>
  <si>
    <t>2</t>
  </si>
  <si>
    <t>/</t>
  </si>
  <si>
    <t xml:space="preserve"> SO 01</t>
  </si>
  <si>
    <t>Terénní úpravy</t>
  </si>
  <si>
    <t>Soupis</t>
  </si>
  <si>
    <t>{0c0f9b95-1269-4f20-8e05-cf2d16b8f21d}</t>
  </si>
  <si>
    <t>1) Krycí list soupisu</t>
  </si>
  <si>
    <t>2) Rekapitulace</t>
  </si>
  <si>
    <t>3) Soupis prací</t>
  </si>
  <si>
    <t>Zpět na list:</t>
  </si>
  <si>
    <t>Rekapitulace stavby</t>
  </si>
  <si>
    <t>KRYCÍ LIST SOUPISU</t>
  </si>
  <si>
    <t>Objekt:</t>
  </si>
  <si>
    <t>SO 01 - Rekonstrukce budovy</t>
  </si>
  <si>
    <t>Soupis:</t>
  </si>
  <si>
    <t xml:space="preserve"> SO 01 - Terénní úpravy</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</si>
  <si>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</si>
  <si>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</si>
  <si>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</si>
  <si>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</si>
  <si>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</si>
  <si>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</si>
  <si>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</si>
  <si>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</si>
  <si>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</si>
  <si>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</si>
  <si>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96 - Bourání konstrukcí</t>
  </si>
  <si>
    <t xml:space="preserve">    997 - Přesun sutě</t>
  </si>
  <si>
    <t xml:space="preserve">    998 - Přesun hmot</t>
  </si>
  <si>
    <t>VRN - Vedlejší rozpočtové náklady</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</si>
  <si>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</si>
  <si>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</si>
  <si>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</si>
  <si>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</si>
  <si>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</si>
  <si>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</si>
  <si>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</si>
  <si>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</si>
  <si>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</si>
  <si>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</si>
  <si>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</si>
  <si>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</si>
  <si>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</si>
  <si>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</si>
  <si>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</si>
  <si>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</si>
  <si>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</si>
  <si>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</si>
  <si>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</si>
  <si>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</si>
  <si>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</si>
  <si>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s přemístěním na vzdálenost do 50 m</t>
  </si>
  <si>
    <t>m3</t>
  </si>
  <si>
    <t>CS ÚRS 2017 02</t>
  </si>
  <si>
    <t>4</t>
  </si>
  <si>
    <t>-829817794</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</si>
  <si>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</si>
  <si>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</si>
  <si>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</si>
  <si>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</si>
  <si>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</si>
  <si>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(8,9+8,1)*0,1</t>
  </si>
  <si>
    <t>122201101</t>
  </si>
  <si>
    <t>Odkopávky a prokopávky nezapažené v hornině tř. 3 objem do 100 m3</t>
  </si>
  <si>
    <t>-1876215189</t>
  </si>
  <si>
    <t>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</si>
  <si>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</si>
  <si>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3,4*0,12</t>
  </si>
  <si>
    <t>45,03*0,11</t>
  </si>
  <si>
    <t>Součet</t>
  </si>
  <si>
    <t>3</t>
  </si>
  <si>
    <t>122201109</t>
  </si>
  <si>
    <t>Příplatek za lepivost u odkopávek v hornině tř. 1 až 3</t>
  </si>
  <si>
    <t>350911648</t>
  </si>
  <si>
    <t>Odkopávky a prokopávky nezapažené s přehozením výkopku na vzdálenost do 3 m nebo s naložením na dopravní prostředek v hornině tř. 3 Příplatek k cenám za lepivost horniny tř. 3</t>
  </si>
  <si>
    <t>5,361</t>
  </si>
  <si>
    <t>132212101</t>
  </si>
  <si>
    <t>Hloubení rýh š do 600 mm ručním nebo pneum nářadím v soudržných horninách tř. 3</t>
  </si>
  <si>
    <t>383393796</t>
  </si>
  <si>
    <t>Hloubení zapažených i nezapažených rýh šířky do 600 mm ručním nebo pneumatickým nářadím s urovnáním dna do předepsaného profilu a spádu v horninách tř. 3 soudržných</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</si>
  <si>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</si>
  <si>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"pro obruby" (33,5+5,5+2+2)*0,2*0,2</t>
  </si>
  <si>
    <t>5</t>
  </si>
  <si>
    <t>132212109</t>
  </si>
  <si>
    <t>Příplatek za lepivost u hloubení rýh š do 600 mm ručním nebo pneum nářadím v hornině tř. 3</t>
  </si>
  <si>
    <t>120758775</t>
  </si>
  <si>
    <t>Hloubení zapažených i nezapažených rýh šířky do 600 mm ručním nebo pneumatickým nářadím s urovnáním dna do předepsaného profilu a spádu v horninách tř. 3 Příplatek k cenám za lepivost horniny tř. 3</t>
  </si>
  <si>
    <t>1,72</t>
  </si>
  <si>
    <t>6</t>
  </si>
  <si>
    <t>162201102</t>
  </si>
  <si>
    <t>Vodorovné přemístění do 50 m výkopku/sypaniny z horniny tř. 1 až 4</t>
  </si>
  <si>
    <t>1872377189</t>
  </si>
  <si>
    <t>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</si>
  <si>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</si>
  <si>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"zemina v rámci stavby" 2,73+(17*0,1)</t>
  </si>
  <si>
    <t>7</t>
  </si>
  <si>
    <t>162701101</t>
  </si>
  <si>
    <t>Vodorovné přemístění do 6000 m výkopku/sypaniny z horniny tř. 1 až 4</t>
  </si>
  <si>
    <t>-1425912343</t>
  </si>
  <si>
    <t>Vodorovné přemístění výkopku nebo sypaniny po suchu na obvyklém dopravním prostředku, bez naložení výkopku, avšak se složením bez rozhrnutí z horniny tř. 1 až 4 na vzdálenost přes 5 000 do 6 000 m</t>
  </si>
  <si>
    <t>5,361+1,72-2,73</t>
  </si>
  <si>
    <t>8</t>
  </si>
  <si>
    <t>167101101</t>
  </si>
  <si>
    <t>Nakládání výkopku z hornin tř. 1 až 4 do 100 m3</t>
  </si>
  <si>
    <t>-424544461</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</si>
  <si>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</si>
  <si>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</si>
  <si>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17*0,1</t>
  </si>
  <si>
    <t>2,73</t>
  </si>
  <si>
    <t>9</t>
  </si>
  <si>
    <t>171201211</t>
  </si>
  <si>
    <t>Poplatek za uložení odpadu ze sypaniny na skládce (skládkovné)</t>
  </si>
  <si>
    <t>t</t>
  </si>
  <si>
    <t>-1380908306</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</si>
  <si>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</si>
  <si>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</si>
  <si>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4,351*1,8</t>
  </si>
  <si>
    <t>10</t>
  </si>
  <si>
    <t>174201101</t>
  </si>
  <si>
    <t>Zásyp jam, šachet rýh nebo kolem objektů sypaninou bez zhutnění</t>
  </si>
  <si>
    <t>556535709</t>
  </si>
  <si>
    <t>Zásyp sypaninou z jakékoliv horniny s uložením výkopku ve vrstvách bez zhutnění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</si>
  <si>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</si>
  <si>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t>
  </si>
  <si>
    <t>Poznámka k položce:
stávající zemina</t>
  </si>
  <si>
    <t>"posyp za obrubou pro ochranu bet. patky" 0,07*(33,5+5,5)</t>
  </si>
  <si>
    <t>11</t>
  </si>
  <si>
    <t>181111111</t>
  </si>
  <si>
    <t>Plošná úprava terénu do 500 m2 zemina tř 1 až 4 nerovnosti do 100 mm v rovinně a svahu do 1:5</t>
  </si>
  <si>
    <t>m2</t>
  </si>
  <si>
    <t>1672892911</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</si>
  <si>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</si>
  <si>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</si>
  <si>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2,5+15,1+8,9+8,1</t>
  </si>
  <si>
    <t>12</t>
  </si>
  <si>
    <t>181301101</t>
  </si>
  <si>
    <t>Rozprostření ornice tl vrstvy do 100 mm pl do 500 m2 v rovině nebo ve svahu do 1:5</t>
  </si>
  <si>
    <t>775971059</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</si>
  <si>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</si>
  <si>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</si>
  <si>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13</t>
  </si>
  <si>
    <t>M</t>
  </si>
  <si>
    <t>103641010</t>
  </si>
  <si>
    <t xml:space="preserve">zemina pro terénní úpravy -  ornice</t>
  </si>
  <si>
    <t>2109244949</t>
  </si>
  <si>
    <t>"potřeba" 34,6*0,1</t>
  </si>
  <si>
    <t>"stávající" -17*0,1</t>
  </si>
  <si>
    <t>1,76*1,8 'Přepočtené koeficientem množství</t>
  </si>
  <si>
    <t>14</t>
  </si>
  <si>
    <t>181411131</t>
  </si>
  <si>
    <t>Založení parkového trávníku výsevem plochy do 1000 m2 v rovině a ve svahu do 1:5</t>
  </si>
  <si>
    <t>1611435541</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</si>
  <si>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</si>
  <si>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</si>
  <si>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005724150</t>
  </si>
  <si>
    <t>osivo směs travní parková směs exclusive</t>
  </si>
  <si>
    <t>kg</t>
  </si>
  <si>
    <t>-1110640281</t>
  </si>
  <si>
    <t>(34,6)*0,03</t>
  </si>
  <si>
    <t>16</t>
  </si>
  <si>
    <t>181951102</t>
  </si>
  <si>
    <t>Úprava pláně v hornině tř. 1 až 4 se zhutněním</t>
  </si>
  <si>
    <t>1835783389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</si>
  <si>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</si>
  <si>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</si>
  <si>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7,8+47,03+3,25</t>
  </si>
  <si>
    <t>17</t>
  </si>
  <si>
    <t>183402121</t>
  </si>
  <si>
    <t>Rozrušení půdy souvislé plochy do 500 m2 hloubky do 150 mm v rovině a svahu do 1:5</t>
  </si>
  <si>
    <t>2062993952</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</si>
  <si>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</si>
  <si>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</si>
  <si>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18</t>
  </si>
  <si>
    <t>184802111</t>
  </si>
  <si>
    <t>Chemické odplevelení před založením kultury nad 20 m2 postřikem na široko v rovině a svahu do 1:5</t>
  </si>
  <si>
    <t>1639272329</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</si>
  <si>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</si>
  <si>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</si>
  <si>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34,6</t>
  </si>
  <si>
    <t>19</t>
  </si>
  <si>
    <t>185804311</t>
  </si>
  <si>
    <t>Zalití rostlin vodou plocha do 20 m2</t>
  </si>
  <si>
    <t>-2043685783</t>
  </si>
  <si>
    <t>Zalití rostlin vodou plochy záhonů jednotlivě do 20 m2</t>
  </si>
  <si>
    <t>Poznámka k položce:
3x zalití</t>
  </si>
  <si>
    <t>(34,6)*0,025*3</t>
  </si>
  <si>
    <t>Vodorovné konstrukce</t>
  </si>
  <si>
    <t>20</t>
  </si>
  <si>
    <t>451317777</t>
  </si>
  <si>
    <t>Podklad nebo lože pod dlažbu vodorovný nebo do sklonu 1:5 z betonu prostého tl do 100 mm</t>
  </si>
  <si>
    <t>366112815</t>
  </si>
  <si>
    <t>Podklad nebo lože pod dlažbu (přídlažbu) v ploše vodorovné nebo ve sklonu do 1:5, tloušťky od 50 do 100 mm z betonu prostého</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</si>
  <si>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</si>
  <si>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"doplnění bet. podkladu pod asfalt po bet. patek sloupků" 0,3*0,1*18</t>
  </si>
  <si>
    <t>451319777</t>
  </si>
  <si>
    <t>Příplatek ZKD 10 mm tl přes 100 mm u podkladu nebo lože pod dlažbu z betonu</t>
  </si>
  <si>
    <t>449547378</t>
  </si>
  <si>
    <t>Podklad nebo lože pod dlažbu (přídlažbu) Příplatek k cenám za každých dalších i započatých 10 mm tloušťky podkladu nebo lože přes 100 mm z betonu prostého</t>
  </si>
  <si>
    <t>"doplnění asfaltu po bet. patek sloupků" (0,3*0,1*18)*10</t>
  </si>
  <si>
    <t>22</t>
  </si>
  <si>
    <t>451577877.0</t>
  </si>
  <si>
    <t>Podklad nebo lože pod obruby vodorovný nebo do sklonu 1:5 ze štěrkopísku tl do 100 mm</t>
  </si>
  <si>
    <t>-1225308672</t>
  </si>
  <si>
    <t>Podklad nebo lože pod obruby v ploše vodorovné nebo ve sklonu do 1:5, tloušťky od 30 do 100 mm ze štěrkopísku</t>
  </si>
  <si>
    <t>"lože pod obrubu v místě původního oplocení" (33,5+5,5)*0,2</t>
  </si>
  <si>
    <t>Komunikace pozemní</t>
  </si>
  <si>
    <t>23</t>
  </si>
  <si>
    <t>564851111</t>
  </si>
  <si>
    <t>Podklad ze štěrkodrtě ŠD tl 150 mm</t>
  </si>
  <si>
    <t>1472885850</t>
  </si>
  <si>
    <t>Podklad ze štěrkodrti ŠD s rozprostřením a zhutněním, po zhutnění tl. 150 mm</t>
  </si>
  <si>
    <t>"bet. chodník" 3,25</t>
  </si>
  <si>
    <t>24</t>
  </si>
  <si>
    <t>564861112</t>
  </si>
  <si>
    <t>Podklad ze štěrkodrtě ŠD tl 210 mm</t>
  </si>
  <si>
    <t>-569748178</t>
  </si>
  <si>
    <t>Podklad ze štěrkodrti ŠD s rozprostřením a zhutněním, po zhutnění tl. 210 mm</t>
  </si>
  <si>
    <t>"asf. chodník" 47,03</t>
  </si>
  <si>
    <t>25</t>
  </si>
  <si>
    <t>564911511</t>
  </si>
  <si>
    <t>Podklad z R-materiálu tl 50 mm</t>
  </si>
  <si>
    <t>1450287174</t>
  </si>
  <si>
    <t>Podklad nebo podsyp z R-materiálu s rozprostřením a zhutněním, po zhutnění tl. 50 mm</t>
  </si>
  <si>
    <t>"asf. chodnik" 44,1</t>
  </si>
  <si>
    <t>26</t>
  </si>
  <si>
    <t>573211108</t>
  </si>
  <si>
    <t>Postřik živičný spojovací z asfaltu v množství 0,40 kg/m2</t>
  </si>
  <si>
    <t>30501543</t>
  </si>
  <si>
    <t>Postřik spojovací PS bez posypu kamenivem z asfaltu silničního, v množství 0,40 kg/m2</t>
  </si>
  <si>
    <t>44,1</t>
  </si>
  <si>
    <t>"doplnění asfaltu po bet. patek sloupků" 0,3*0,1*18</t>
  </si>
  <si>
    <t>27</t>
  </si>
  <si>
    <t>577143111</t>
  </si>
  <si>
    <t>Asfaltový beton vrstva obrusná ACO 8 (ABJ) tl 50 mm š do 3 m z nemodifikovaného asfaltu</t>
  </si>
  <si>
    <t>2119455199</t>
  </si>
  <si>
    <t>Asfaltový beton vrstva obrusná ACO 8 (ABJ) s rozprostřením a se zhutněním z nemodifikovaného asfaltu v pruhu šířky do 3 m, po zhutnění tl. 50 mm</t>
  </si>
  <si>
    <t>"asf. chodník" 44,1</t>
  </si>
  <si>
    <t>28</t>
  </si>
  <si>
    <t>581124112</t>
  </si>
  <si>
    <t>Kryt z betonu komunikace pro pěší tl. 120 mm</t>
  </si>
  <si>
    <t>-1153309775</t>
  </si>
  <si>
    <t>Kryt z prostého betonu komunikací pro pěší tl. 120 mm</t>
  </si>
  <si>
    <t xml:space="preserve">Poznámka k souboru cen:_x000d_
1. V cenách nejsou započteny náklady na popř. projektem předepsané: a) živičné postřiky, nátěry nebo mezivrstvy, které se oceňují cenami souborů cen stavebního dílu 57 Kryty pozemních komunikací, b) vložky z lepenky, které se oceňují cenami souboru cen 919 7. -51 Vložka pod litý asfalt, c) dilatační spáry řezané a vkládané, které se oceňují cenami souborů cen 911 11-1 Řezání dilatačních spár a 911 12-. Těsnění dilatačních spár, d) postřiky povrchu ochrannou emulzí, které se oceňují cenou 919 74-8111 Postřik cementobetonového povrchu krytu nebo podkladu ochrannou emulzí, e) ošetření povrchu betonového krytu vodou, které se oceňují cenou 919 74-1111 Ošetření cementobetonové plochy vodou. </t>
  </si>
  <si>
    <t>Ostatní konstrukce a práce, bourání</t>
  </si>
  <si>
    <t>29</t>
  </si>
  <si>
    <t>916111122</t>
  </si>
  <si>
    <t>Osazení obruby z drobných kostek bez boční opěry do lože z betonu prostého</t>
  </si>
  <si>
    <t>m</t>
  </si>
  <si>
    <t>1136197242</t>
  </si>
  <si>
    <t>Osazení silniční obruby z dlažebních kostek v jedné řadě s ložem tl. přes 50 do 100 mm, s vyplněním a zatřením spár cementovou maltou z drobných kostek bez boční opěry, do lože z betonu prostého tř. C 12/15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</si>
  <si>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</si>
  <si>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"varovný pás do betonu" 4*2,35</t>
  </si>
  <si>
    <t>30</t>
  </si>
  <si>
    <t>592452670</t>
  </si>
  <si>
    <t>dlažba betonová zámková pro nevidomé 20 x 10 x 6 cm červená</t>
  </si>
  <si>
    <t>-737564459</t>
  </si>
  <si>
    <t>dlažba skladebná betonová základní pro nevidomé 20 x 10 x 6 cm barevná</t>
  </si>
  <si>
    <t>(4*2,35)*0,1</t>
  </si>
  <si>
    <t>0,94*1,03 'Přepočtené koeficientem množství</t>
  </si>
  <si>
    <t>31</t>
  </si>
  <si>
    <t>916241213</t>
  </si>
  <si>
    <t>Osazení obrubníku kamenného stojatého s boční opěrou do lože z betonu prostého</t>
  </si>
  <si>
    <t>-776048988</t>
  </si>
  <si>
    <t>Osazení obrubníku kamenného se zřízením lože, s vyplněním a zatřením spár cementovou maltou stojatého s boční opěrou z betonu prostého tř. C 12/15, do lože z betonu prostého téže značky</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</si>
  <si>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</si>
  <si>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"stávající" 2,5</t>
  </si>
  <si>
    <t>32</t>
  </si>
  <si>
    <t>916331112</t>
  </si>
  <si>
    <t>Osazení zahradního obrubníku betonového do lože z betonu s boční opěrou</t>
  </si>
  <si>
    <t>-746828048</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</si>
  <si>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</si>
  <si>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</si>
  <si>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5,5+33,5+2+2+20+20</t>
  </si>
  <si>
    <t>33</t>
  </si>
  <si>
    <t>592172120</t>
  </si>
  <si>
    <t>obrubník betonový zahradní šedý 100 x 5 x 20 cm</t>
  </si>
  <si>
    <t>kus</t>
  </si>
  <si>
    <t>-1749127109</t>
  </si>
  <si>
    <t xml:space="preserve">obrubník betonový zahradní  šedý 100 x 5 x 20 cm</t>
  </si>
  <si>
    <t>83</t>
  </si>
  <si>
    <t>83*1,01 'Přepočtené koeficientem množství</t>
  </si>
  <si>
    <t>34</t>
  </si>
  <si>
    <t>916991121</t>
  </si>
  <si>
    <t>Lože pod obrubníky, krajníky nebo obruby z dlažebních kostek z betonu prostého</t>
  </si>
  <si>
    <t>-1735459328</t>
  </si>
  <si>
    <t>Lože pod obrubníky, krajníky nebo obruby z dlažebních kostek z betonu prostého tř. C 16/20</t>
  </si>
  <si>
    <t>Poznámka k položce:
beton navíc pro dostatečnou opěru v místě obrub po odstranění oplocení</t>
  </si>
  <si>
    <t>(5,5+35,5)*0,1*0,1</t>
  </si>
  <si>
    <t>35</t>
  </si>
  <si>
    <t>9191212RP</t>
  </si>
  <si>
    <t>Těsnění spár pružnou zálivkou + zasypání křemičitým pískem</t>
  </si>
  <si>
    <t>-1398216328</t>
  </si>
  <si>
    <t>2,2+33,5+5,5</t>
  </si>
  <si>
    <t>36</t>
  </si>
  <si>
    <t>919735111</t>
  </si>
  <si>
    <t>Řezání stávajícího živičného krytu hl do 50 mm</t>
  </si>
  <si>
    <t>1714025995</t>
  </si>
  <si>
    <t>Řezání stávajícího živičného krytu nebo podkladu hloubky do 50 mm</t>
  </si>
  <si>
    <t xml:space="preserve">Poznámka k souboru cen:_x000d_
1. V cenách jsou započteny i náklady na spotřebu vody. </t>
  </si>
  <si>
    <t>2,2</t>
  </si>
  <si>
    <t>37</t>
  </si>
  <si>
    <t>919735123</t>
  </si>
  <si>
    <t>Řezání stávajícího betonového krytu hl do 150 mm</t>
  </si>
  <si>
    <t>-1855120182</t>
  </si>
  <si>
    <t>Řezání stávajícího betonového krytu nebo podkladu hloubky přes 100 do 150 mm</t>
  </si>
  <si>
    <t>38</t>
  </si>
  <si>
    <t>979024443</t>
  </si>
  <si>
    <t>Očištění vybouraných obrubníků a krajníků silničních</t>
  </si>
  <si>
    <t>-1993940184</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</si>
  <si>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</si>
  <si>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</si>
  <si>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2,5</t>
  </si>
  <si>
    <t>96</t>
  </si>
  <si>
    <t>Bourání konstrukcí</t>
  </si>
  <si>
    <t>39</t>
  </si>
  <si>
    <t>966071711</t>
  </si>
  <si>
    <t>Bourání sloupků a vzpěr plotových ocelových do 2,5 m zabetonovaných</t>
  </si>
  <si>
    <t>786403424</t>
  </si>
  <si>
    <t>Bourání plotových sloupků a vzpěr ocelových trubkových nebo profilovaných výšky do 2,50 m zabetonovaných</t>
  </si>
  <si>
    <t>40</t>
  </si>
  <si>
    <t>966072811</t>
  </si>
  <si>
    <t>Rozebrání rámového oplocení na ocelové sloupky výšky do 2m</t>
  </si>
  <si>
    <t>-231544717</t>
  </si>
  <si>
    <t>Rozebrání oplocení z dílců rámových na ocelové sloupky, výšky přes 1 do 2 m</t>
  </si>
  <si>
    <t xml:space="preserve">Poznámka k souboru cen:_x000d_
1. V cenách nejsou započteny náklady na demontáž sloupků. </t>
  </si>
  <si>
    <t>42</t>
  </si>
  <si>
    <t>41</t>
  </si>
  <si>
    <t>966073810</t>
  </si>
  <si>
    <t>Rozebrání vrat a vrátek k oplocení plochy do 2 m2</t>
  </si>
  <si>
    <t>-47511500</t>
  </si>
  <si>
    <t>Rozebrání vrat a vrátek k oplocení plochy jednotlivě do 2 m2</t>
  </si>
  <si>
    <t>113107131</t>
  </si>
  <si>
    <t>Odstranění podkladu pl do 50 m2 z betonu prostého tl 150 mm</t>
  </si>
  <si>
    <t>2089737996</t>
  </si>
  <si>
    <t>Odstranění podkladů nebo krytů s přemístěním hmot na skládku na vzdálenost do 3 m nebo s naložením na dopravní prostředek v ploše jednotlivě do 50 m2 z betonu prostého, o tl. vrstvy přes 100 do 150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</si>
  <si>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</si>
  <si>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"podklad pod asfaltem" 45,03</t>
  </si>
  <si>
    <t>"kryt u schodiště" 5,27+(2*0,5*0,5)</t>
  </si>
  <si>
    <t>43</t>
  </si>
  <si>
    <t>113107141</t>
  </si>
  <si>
    <t>Odstranění krytu pl do 50 m2 živičných tl 50 mm</t>
  </si>
  <si>
    <t>-1468242096</t>
  </si>
  <si>
    <t>Odstranění podkladů nebo krytů s přemístěním hmot na skládku na vzdálenost do 3 m nebo s naložením na dopravní prostředek v ploše jednotlivě do 50 m2 živičných, o tl. vrstvy do 50 mm</t>
  </si>
  <si>
    <t>45,03</t>
  </si>
  <si>
    <t>44</t>
  </si>
  <si>
    <t>113202111</t>
  </si>
  <si>
    <t>Vytrhání obrub krajníků obrubníků stojatých</t>
  </si>
  <si>
    <t>1047148432</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</si>
  <si>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</si>
  <si>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</si>
  <si>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
budou znovu použity</t>
  </si>
  <si>
    <t>45</t>
  </si>
  <si>
    <t>113204111</t>
  </si>
  <si>
    <t>Vytrhání obrub záhonových</t>
  </si>
  <si>
    <t>-2059237955</t>
  </si>
  <si>
    <t>Vytrhání obrub s vybouráním lože, s přemístěním hmot na skládku na vzdálenost do 3 m nebo s naložením na dopravní prostředek záhonových</t>
  </si>
  <si>
    <t>"podhrabové desky" 38</t>
  </si>
  <si>
    <t>997</t>
  </si>
  <si>
    <t>Přesun sutě</t>
  </si>
  <si>
    <t>46</t>
  </si>
  <si>
    <t>997221561</t>
  </si>
  <si>
    <t>Vodorovná doprava suti z kusových materiálů do 1 km</t>
  </si>
  <si>
    <t>513126381</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</si>
  <si>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</si>
  <si>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</si>
  <si>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1,183+0,389+0,192+16,51+4,413+1,52</t>
  </si>
  <si>
    <t>47</t>
  </si>
  <si>
    <t>997221569</t>
  </si>
  <si>
    <t>Příplatek ZKD 1 km u vodorovné dopravy suti z kusových materiálů</t>
  </si>
  <si>
    <t>-1028433102</t>
  </si>
  <si>
    <t>Vodorovná doprava suti bez naložení, ale se složením a s hrubým urovnáním Příplatek k ceně za každý další i započatý 1 km přes 1 km</t>
  </si>
  <si>
    <t>24,207*5</t>
  </si>
  <si>
    <t>48</t>
  </si>
  <si>
    <t>997221815</t>
  </si>
  <si>
    <t>Poplatek za uložení betonového odpadu na skládce (skládkovné)</t>
  </si>
  <si>
    <t>1606189331</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</si>
  <si>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</si>
  <si>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</si>
  <si>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1,183+16,51+1,52</t>
  </si>
  <si>
    <t>49</t>
  </si>
  <si>
    <t>997221845</t>
  </si>
  <si>
    <t>Poplatek za uložení asfaltového odpadu bez obsahu dehtu na skládce (skládkovné)</t>
  </si>
  <si>
    <t>-2118733482</t>
  </si>
  <si>
    <t>Poplatek za uložení stavebního odpadu na skládce (skládkovné) asfaltového bez obsahu dehtu</t>
  </si>
  <si>
    <t>4,413</t>
  </si>
  <si>
    <t>998</t>
  </si>
  <si>
    <t>Přesun hmot</t>
  </si>
  <si>
    <t>50</t>
  </si>
  <si>
    <t>998225111</t>
  </si>
  <si>
    <t>Přesun hmot pro pozemní komunikace s krytem z kamene, monolitickým betonovým nebo živičným</t>
  </si>
  <si>
    <t>-1875752366</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</si>
  <si>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</si>
  <si>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</si>
  <si>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VRN</t>
  </si>
  <si>
    <t>Vedlejší rozpočtové náklady</t>
  </si>
  <si>
    <t>VRN3</t>
  </si>
  <si>
    <t>Zařízení staveniště</t>
  </si>
  <si>
    <t>51</t>
  </si>
  <si>
    <t>030001000</t>
  </si>
  <si>
    <t xml:space="preserve">Náklady spojené  s vybudováním, provozem a likvidací zařízení staveniště</t>
  </si>
  <si>
    <t>1024</t>
  </si>
  <si>
    <t>1446825928</t>
  </si>
  <si>
    <t>52</t>
  </si>
  <si>
    <t>034303000</t>
  </si>
  <si>
    <t>Dopravní značení na staveništi (DIO)</t>
  </si>
  <si>
    <t>431141901</t>
  </si>
  <si>
    <t>Zařízení staveniště zabezpečení staveniště dopravní značení na staveništi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</si>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</sst>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5"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7"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5" fillId="3" borderId="0" xfId="0" applyFont="1" applyFill="1" applyAlignment="1">
      <alignment vertical="center"/>
    </xf>
    <xf numFmtId="0" fontId="13" fillId="3" borderId="0" xfId="0" applyFont="1" applyFill="1" applyAlignment="1">
      <alignment horizontal="left" vertical="center"/>
    </xf>
    <xf numFmtId="0" fontId="32"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3"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8" xfId="0" applyFont="1" applyBorder="1" applyAlignment="1" applyProtection="1">
      <alignment vertical="center"/>
    </xf>
    <xf numFmtId="0" fontId="38"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4"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4"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2" borderId="1" xfId="0" applyFont="1" applyFill="1" applyBorder="1" applyAlignment="1">
      <alignment horizontal="left" vertical="center"/>
      <protection locked="0"/>
    </xf>
    <xf numFmtId="0" fontId="43" fillId="2"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30</v>
      </c>
      <c r="AO10" s="28"/>
      <c r="AP10" s="28"/>
      <c r="AQ10" s="30"/>
      <c r="BE10" s="38"/>
      <c r="BS10" s="23" t="s">
        <v>8</v>
      </c>
    </row>
    <row r="11" ht="18.48" customHeight="1">
      <c r="B11" s="27"/>
      <c r="C11" s="28"/>
      <c r="D11" s="28"/>
      <c r="E11" s="34" t="s">
        <v>31</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32</v>
      </c>
      <c r="AL11" s="28"/>
      <c r="AM11" s="28"/>
      <c r="AN11" s="34" t="s">
        <v>30</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34</v>
      </c>
      <c r="AO13" s="28"/>
      <c r="AP13" s="28"/>
      <c r="AQ13" s="30"/>
      <c r="BE13" s="38"/>
      <c r="BS13" s="23" t="s">
        <v>8</v>
      </c>
    </row>
    <row r="14">
      <c r="B14" s="27"/>
      <c r="C14" s="28"/>
      <c r="D14" s="28"/>
      <c r="E14" s="41" t="s">
        <v>34</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32</v>
      </c>
      <c r="AL14" s="28"/>
      <c r="AM14" s="28"/>
      <c r="AN14" s="41" t="s">
        <v>34</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30</v>
      </c>
      <c r="AO16" s="28"/>
      <c r="AP16" s="28"/>
      <c r="AQ16" s="30"/>
      <c r="BE16" s="38"/>
      <c r="BS16" s="23" t="s">
        <v>6</v>
      </c>
    </row>
    <row r="17" ht="18.48" customHeight="1">
      <c r="B17" s="27"/>
      <c r="C17" s="28"/>
      <c r="D17" s="28"/>
      <c r="E17" s="34" t="s">
        <v>31</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32</v>
      </c>
      <c r="AL17" s="28"/>
      <c r="AM17" s="28"/>
      <c r="AN17" s="34" t="s">
        <v>30</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99.75"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054-0-17</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Pardubická nemocnice - Rekonstrukce budovy č. 10</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Pardubice</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9.10.2017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 xml:space="preserve"> </v>
      </c>
      <c r="M46" s="73"/>
      <c r="N46" s="73"/>
      <c r="O46" s="73"/>
      <c r="P46" s="73"/>
      <c r="Q46" s="73"/>
      <c r="R46" s="73"/>
      <c r="S46" s="73"/>
      <c r="T46" s="73"/>
      <c r="U46" s="73"/>
      <c r="V46" s="73"/>
      <c r="W46" s="73"/>
      <c r="X46" s="73"/>
      <c r="Y46" s="73"/>
      <c r="Z46" s="73"/>
      <c r="AA46" s="73"/>
      <c r="AB46" s="73"/>
      <c r="AC46" s="73"/>
      <c r="AD46" s="73"/>
      <c r="AE46" s="73"/>
      <c r="AF46" s="73"/>
      <c r="AG46" s="73"/>
      <c r="AH46" s="73"/>
      <c r="AI46" s="75" t="s">
        <v>35</v>
      </c>
      <c r="AJ46" s="73"/>
      <c r="AK46" s="73"/>
      <c r="AL46" s="73"/>
      <c r="AM46" s="76" t="str">
        <f>IF(E17="","",E17)</f>
        <v xml:space="preserve"> </v>
      </c>
      <c r="AN46" s="76"/>
      <c r="AO46" s="76"/>
      <c r="AP46" s="76"/>
      <c r="AQ46" s="73"/>
      <c r="AR46" s="71"/>
      <c r="AS46" s="85" t="s">
        <v>53</v>
      </c>
      <c r="AT46" s="86"/>
      <c r="AU46" s="87"/>
      <c r="AV46" s="87"/>
      <c r="AW46" s="87"/>
      <c r="AX46" s="87"/>
      <c r="AY46" s="87"/>
      <c r="AZ46" s="87"/>
      <c r="BA46" s="87"/>
      <c r="BB46" s="87"/>
      <c r="BC46" s="87"/>
      <c r="BD46" s="88"/>
    </row>
    <row r="47" s="1" customFormat="1">
      <c r="B47" s="45"/>
      <c r="C47" s="75" t="s">
        <v>33</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30</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72</v>
      </c>
      <c r="BT51" s="116" t="s">
        <v>73</v>
      </c>
      <c r="BU51" s="117" t="s">
        <v>74</v>
      </c>
      <c r="BV51" s="116" t="s">
        <v>75</v>
      </c>
      <c r="BW51" s="116" t="s">
        <v>7</v>
      </c>
      <c r="BX51" s="116" t="s">
        <v>76</v>
      </c>
      <c r="CL51" s="116" t="s">
        <v>21</v>
      </c>
    </row>
    <row r="52" s="5" customFormat="1" ht="16.5" customHeight="1">
      <c r="B52" s="118"/>
      <c r="C52" s="119"/>
      <c r="D52" s="120" t="s">
        <v>77</v>
      </c>
      <c r="E52" s="120"/>
      <c r="F52" s="120"/>
      <c r="G52" s="120"/>
      <c r="H52" s="120"/>
      <c r="I52" s="121"/>
      <c r="J52" s="120" t="s">
        <v>78</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ROUND(AG53,2)</f>
        <v>0</v>
      </c>
      <c r="AH52" s="121"/>
      <c r="AI52" s="121"/>
      <c r="AJ52" s="121"/>
      <c r="AK52" s="121"/>
      <c r="AL52" s="121"/>
      <c r="AM52" s="121"/>
      <c r="AN52" s="123">
        <f>SUM(AG52,AT52)</f>
        <v>0</v>
      </c>
      <c r="AO52" s="121"/>
      <c r="AP52" s="121"/>
      <c r="AQ52" s="124" t="s">
        <v>79</v>
      </c>
      <c r="AR52" s="125"/>
      <c r="AS52" s="126">
        <f>ROUND(AS53,2)</f>
        <v>0</v>
      </c>
      <c r="AT52" s="127">
        <f>ROUND(SUM(AV52:AW52),2)</f>
        <v>0</v>
      </c>
      <c r="AU52" s="128">
        <f>ROUND(AU53,5)</f>
        <v>0</v>
      </c>
      <c r="AV52" s="127">
        <f>ROUND(AZ52*L26,2)</f>
        <v>0</v>
      </c>
      <c r="AW52" s="127">
        <f>ROUND(BA52*L27,2)</f>
        <v>0</v>
      </c>
      <c r="AX52" s="127">
        <f>ROUND(BB52*L26,2)</f>
        <v>0</v>
      </c>
      <c r="AY52" s="127">
        <f>ROUND(BC52*L27,2)</f>
        <v>0</v>
      </c>
      <c r="AZ52" s="127">
        <f>ROUND(AZ53,2)</f>
        <v>0</v>
      </c>
      <c r="BA52" s="127">
        <f>ROUND(BA53,2)</f>
        <v>0</v>
      </c>
      <c r="BB52" s="127">
        <f>ROUND(BB53,2)</f>
        <v>0</v>
      </c>
      <c r="BC52" s="127">
        <f>ROUND(BC53,2)</f>
        <v>0</v>
      </c>
      <c r="BD52" s="129">
        <f>ROUND(BD53,2)</f>
        <v>0</v>
      </c>
      <c r="BS52" s="130" t="s">
        <v>72</v>
      </c>
      <c r="BT52" s="130" t="s">
        <v>80</v>
      </c>
      <c r="BU52" s="130" t="s">
        <v>74</v>
      </c>
      <c r="BV52" s="130" t="s">
        <v>75</v>
      </c>
      <c r="BW52" s="130" t="s">
        <v>81</v>
      </c>
      <c r="BX52" s="130" t="s">
        <v>7</v>
      </c>
      <c r="CL52" s="130" t="s">
        <v>21</v>
      </c>
      <c r="CM52" s="130" t="s">
        <v>82</v>
      </c>
    </row>
    <row r="53" s="6" customFormat="1" ht="16.5" customHeight="1">
      <c r="A53" s="131" t="s">
        <v>83</v>
      </c>
      <c r="B53" s="132"/>
      <c r="C53" s="133"/>
      <c r="D53" s="133"/>
      <c r="E53" s="134" t="s">
        <v>84</v>
      </c>
      <c r="F53" s="134"/>
      <c r="G53" s="134"/>
      <c r="H53" s="134"/>
      <c r="I53" s="134"/>
      <c r="J53" s="133"/>
      <c r="K53" s="134" t="s">
        <v>85</v>
      </c>
      <c r="L53" s="134"/>
      <c r="M53" s="134"/>
      <c r="N53" s="134"/>
      <c r="O53" s="134"/>
      <c r="P53" s="134"/>
      <c r="Q53" s="134"/>
      <c r="R53" s="134"/>
      <c r="S53" s="134"/>
      <c r="T53" s="134"/>
      <c r="U53" s="134"/>
      <c r="V53" s="134"/>
      <c r="W53" s="134"/>
      <c r="X53" s="134"/>
      <c r="Y53" s="134"/>
      <c r="Z53" s="134"/>
      <c r="AA53" s="134"/>
      <c r="AB53" s="134"/>
      <c r="AC53" s="134"/>
      <c r="AD53" s="134"/>
      <c r="AE53" s="134"/>
      <c r="AF53" s="134"/>
      <c r="AG53" s="135">
        <f>' SO 01 - Terénní úpravy'!J29</f>
        <v>0</v>
      </c>
      <c r="AH53" s="133"/>
      <c r="AI53" s="133"/>
      <c r="AJ53" s="133"/>
      <c r="AK53" s="133"/>
      <c r="AL53" s="133"/>
      <c r="AM53" s="133"/>
      <c r="AN53" s="135">
        <f>SUM(AG53,AT53)</f>
        <v>0</v>
      </c>
      <c r="AO53" s="133"/>
      <c r="AP53" s="133"/>
      <c r="AQ53" s="136" t="s">
        <v>86</v>
      </c>
      <c r="AR53" s="137"/>
      <c r="AS53" s="138">
        <v>0</v>
      </c>
      <c r="AT53" s="139">
        <f>ROUND(SUM(AV53:AW53),2)</f>
        <v>0</v>
      </c>
      <c r="AU53" s="140">
        <f>' SO 01 - Terénní úpravy'!P92</f>
        <v>0</v>
      </c>
      <c r="AV53" s="139">
        <f>' SO 01 - Terénní úpravy'!J32</f>
        <v>0</v>
      </c>
      <c r="AW53" s="139">
        <f>' SO 01 - Terénní úpravy'!J33</f>
        <v>0</v>
      </c>
      <c r="AX53" s="139">
        <f>' SO 01 - Terénní úpravy'!J34</f>
        <v>0</v>
      </c>
      <c r="AY53" s="139">
        <f>' SO 01 - Terénní úpravy'!J35</f>
        <v>0</v>
      </c>
      <c r="AZ53" s="139">
        <f>' SO 01 - Terénní úpravy'!F32</f>
        <v>0</v>
      </c>
      <c r="BA53" s="139">
        <f>' SO 01 - Terénní úpravy'!F33</f>
        <v>0</v>
      </c>
      <c r="BB53" s="139">
        <f>' SO 01 - Terénní úpravy'!F34</f>
        <v>0</v>
      </c>
      <c r="BC53" s="139">
        <f>' SO 01 - Terénní úpravy'!F35</f>
        <v>0</v>
      </c>
      <c r="BD53" s="141">
        <f>' SO 01 - Terénní úpravy'!F36</f>
        <v>0</v>
      </c>
      <c r="BT53" s="142" t="s">
        <v>82</v>
      </c>
      <c r="BV53" s="142" t="s">
        <v>75</v>
      </c>
      <c r="BW53" s="142" t="s">
        <v>87</v>
      </c>
      <c r="BX53" s="142" t="s">
        <v>81</v>
      </c>
      <c r="CL53" s="142" t="s">
        <v>21</v>
      </c>
    </row>
    <row r="54" s="1" customFormat="1" ht="30" customHeight="1">
      <c r="B54" s="45"/>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1"/>
    </row>
    <row r="55" s="1" customFormat="1" ht="6.96" customHeight="1">
      <c r="B55" s="66"/>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71"/>
    </row>
  </sheetData>
  <sheetProtection sheet="1" formatColumns="0" formatRows="0" objects="1" scenarios="1" spinCount="100000" saltValue="L9gK3Ue6MuCDvaMBrcRjyOaUVD3TzT3pkmJTc33KMWZxqJn80na0q3mntzaNnRPwe27Rcf0PFyZ/92T9ZgoTgg==" hashValue="O4vxgMO/I7c/00SkQgwVfr5GYJ91WHuvCIFREJwRx2XatXumlaiCg5B0dwppRzw9y6Uh256/G8hqEG+9IkJ8Og=="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G51:AM51"/>
    <mergeCell ref="AN51:AP51"/>
    <mergeCell ref="AR2:BE2"/>
  </mergeCells>
  <hyperlinks>
    <hyperlink ref="K1:S1" location="C2" display="1) Rekapitulace stavby"/>
    <hyperlink ref="W1:AI1" location="C51" display="2) Rekapitulace objektů stavby a soupisů prací"/>
    <hyperlink ref="A53" location="' SO 01 - Terénní úprav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3"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44"/>
      <c r="C1" s="144"/>
      <c r="D1" s="145" t="s">
        <v>1</v>
      </c>
      <c r="E1" s="144"/>
      <c r="F1" s="146" t="s">
        <v>88</v>
      </c>
      <c r="G1" s="146" t="s">
        <v>89</v>
      </c>
      <c r="H1" s="146"/>
      <c r="I1" s="147"/>
      <c r="J1" s="146" t="s">
        <v>90</v>
      </c>
      <c r="K1" s="145" t="s">
        <v>91</v>
      </c>
      <c r="L1" s="146" t="s">
        <v>92</v>
      </c>
      <c r="M1" s="146"/>
      <c r="N1" s="146"/>
      <c r="O1" s="146"/>
      <c r="P1" s="146"/>
      <c r="Q1" s="146"/>
      <c r="R1" s="146"/>
      <c r="S1" s="146"/>
      <c r="T1" s="146"/>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87</v>
      </c>
    </row>
    <row r="3" ht="6.96" customHeight="1">
      <c r="B3" s="24"/>
      <c r="C3" s="25"/>
      <c r="D3" s="25"/>
      <c r="E3" s="25"/>
      <c r="F3" s="25"/>
      <c r="G3" s="25"/>
      <c r="H3" s="25"/>
      <c r="I3" s="148"/>
      <c r="J3" s="25"/>
      <c r="K3" s="26"/>
      <c r="AT3" s="23" t="s">
        <v>82</v>
      </c>
    </row>
    <row r="4" ht="36.96" customHeight="1">
      <c r="B4" s="27"/>
      <c r="C4" s="28"/>
      <c r="D4" s="29" t="s">
        <v>93</v>
      </c>
      <c r="E4" s="28"/>
      <c r="F4" s="28"/>
      <c r="G4" s="28"/>
      <c r="H4" s="28"/>
      <c r="I4" s="149"/>
      <c r="J4" s="28"/>
      <c r="K4" s="30"/>
      <c r="M4" s="31" t="s">
        <v>12</v>
      </c>
      <c r="AT4" s="23" t="s">
        <v>6</v>
      </c>
    </row>
    <row r="5" ht="6.96" customHeight="1">
      <c r="B5" s="27"/>
      <c r="C5" s="28"/>
      <c r="D5" s="28"/>
      <c r="E5" s="28"/>
      <c r="F5" s="28"/>
      <c r="G5" s="28"/>
      <c r="H5" s="28"/>
      <c r="I5" s="149"/>
      <c r="J5" s="28"/>
      <c r="K5" s="30"/>
    </row>
    <row r="6">
      <c r="B6" s="27"/>
      <c r="C6" s="28"/>
      <c r="D6" s="39" t="s">
        <v>18</v>
      </c>
      <c r="E6" s="28"/>
      <c r="F6" s="28"/>
      <c r="G6" s="28"/>
      <c r="H6" s="28"/>
      <c r="I6" s="149"/>
      <c r="J6" s="28"/>
      <c r="K6" s="30"/>
    </row>
    <row r="7" ht="16.5" customHeight="1">
      <c r="B7" s="27"/>
      <c r="C7" s="28"/>
      <c r="D7" s="28"/>
      <c r="E7" s="150" t="str">
        <f>'Rekapitulace stavby'!K6</f>
        <v>Pardubická nemocnice - Rekonstrukce budovy č. 10</v>
      </c>
      <c r="F7" s="39"/>
      <c r="G7" s="39"/>
      <c r="H7" s="39"/>
      <c r="I7" s="149"/>
      <c r="J7" s="28"/>
      <c r="K7" s="30"/>
    </row>
    <row r="8">
      <c r="B8" s="27"/>
      <c r="C8" s="28"/>
      <c r="D8" s="39" t="s">
        <v>94</v>
      </c>
      <c r="E8" s="28"/>
      <c r="F8" s="28"/>
      <c r="G8" s="28"/>
      <c r="H8" s="28"/>
      <c r="I8" s="149"/>
      <c r="J8" s="28"/>
      <c r="K8" s="30"/>
    </row>
    <row r="9" s="1" customFormat="1" ht="16.5" customHeight="1">
      <c r="B9" s="45"/>
      <c r="C9" s="46"/>
      <c r="D9" s="46"/>
      <c r="E9" s="150" t="s">
        <v>95</v>
      </c>
      <c r="F9" s="46"/>
      <c r="G9" s="46"/>
      <c r="H9" s="46"/>
      <c r="I9" s="151"/>
      <c r="J9" s="46"/>
      <c r="K9" s="50"/>
    </row>
    <row r="10" s="1" customFormat="1">
      <c r="B10" s="45"/>
      <c r="C10" s="46"/>
      <c r="D10" s="39" t="s">
        <v>96</v>
      </c>
      <c r="E10" s="46"/>
      <c r="F10" s="46"/>
      <c r="G10" s="46"/>
      <c r="H10" s="46"/>
      <c r="I10" s="151"/>
      <c r="J10" s="46"/>
      <c r="K10" s="50"/>
    </row>
    <row r="11" s="1" customFormat="1" ht="36.96" customHeight="1">
      <c r="B11" s="45"/>
      <c r="C11" s="46"/>
      <c r="D11" s="46"/>
      <c r="E11" s="152" t="s">
        <v>97</v>
      </c>
      <c r="F11" s="46"/>
      <c r="G11" s="46"/>
      <c r="H11" s="46"/>
      <c r="I11" s="151"/>
      <c r="J11" s="46"/>
      <c r="K11" s="50"/>
    </row>
    <row r="12" s="1" customFormat="1">
      <c r="B12" s="45"/>
      <c r="C12" s="46"/>
      <c r="D12" s="46"/>
      <c r="E12" s="46"/>
      <c r="F12" s="46"/>
      <c r="G12" s="46"/>
      <c r="H12" s="46"/>
      <c r="I12" s="151"/>
      <c r="J12" s="46"/>
      <c r="K12" s="50"/>
    </row>
    <row r="13" s="1" customFormat="1" ht="14.4" customHeight="1">
      <c r="B13" s="45"/>
      <c r="C13" s="46"/>
      <c r="D13" s="39" t="s">
        <v>20</v>
      </c>
      <c r="E13" s="46"/>
      <c r="F13" s="34" t="s">
        <v>21</v>
      </c>
      <c r="G13" s="46"/>
      <c r="H13" s="46"/>
      <c r="I13" s="153" t="s">
        <v>22</v>
      </c>
      <c r="J13" s="34" t="s">
        <v>23</v>
      </c>
      <c r="K13" s="50"/>
    </row>
    <row r="14" s="1" customFormat="1" ht="14.4" customHeight="1">
      <c r="B14" s="45"/>
      <c r="C14" s="46"/>
      <c r="D14" s="39" t="s">
        <v>24</v>
      </c>
      <c r="E14" s="46"/>
      <c r="F14" s="34" t="s">
        <v>25</v>
      </c>
      <c r="G14" s="46"/>
      <c r="H14" s="46"/>
      <c r="I14" s="153" t="s">
        <v>26</v>
      </c>
      <c r="J14" s="154" t="str">
        <f>'Rekapitulace stavby'!AN8</f>
        <v>9.10.2017</v>
      </c>
      <c r="K14" s="50"/>
    </row>
    <row r="15" s="1" customFormat="1" ht="10.8" customHeight="1">
      <c r="B15" s="45"/>
      <c r="C15" s="46"/>
      <c r="D15" s="46"/>
      <c r="E15" s="46"/>
      <c r="F15" s="46"/>
      <c r="G15" s="46"/>
      <c r="H15" s="46"/>
      <c r="I15" s="151"/>
      <c r="J15" s="46"/>
      <c r="K15" s="50"/>
    </row>
    <row r="16" s="1" customFormat="1" ht="14.4" customHeight="1">
      <c r="B16" s="45"/>
      <c r="C16" s="46"/>
      <c r="D16" s="39" t="s">
        <v>28</v>
      </c>
      <c r="E16" s="46"/>
      <c r="F16" s="46"/>
      <c r="G16" s="46"/>
      <c r="H16" s="46"/>
      <c r="I16" s="153" t="s">
        <v>29</v>
      </c>
      <c r="J16" s="34" t="str">
        <f>IF('Rekapitulace stavby'!AN10="","",'Rekapitulace stavby'!AN10)</f>
        <v/>
      </c>
      <c r="K16" s="50"/>
    </row>
    <row r="17" s="1" customFormat="1" ht="18" customHeight="1">
      <c r="B17" s="45"/>
      <c r="C17" s="46"/>
      <c r="D17" s="46"/>
      <c r="E17" s="34" t="str">
        <f>IF('Rekapitulace stavby'!E11="","",'Rekapitulace stavby'!E11)</f>
        <v xml:space="preserve"> </v>
      </c>
      <c r="F17" s="46"/>
      <c r="G17" s="46"/>
      <c r="H17" s="46"/>
      <c r="I17" s="153" t="s">
        <v>32</v>
      </c>
      <c r="J17" s="34" t="str">
        <f>IF('Rekapitulace stavby'!AN11="","",'Rekapitulace stavby'!AN11)</f>
        <v/>
      </c>
      <c r="K17" s="50"/>
    </row>
    <row r="18" s="1" customFormat="1" ht="6.96" customHeight="1">
      <c r="B18" s="45"/>
      <c r="C18" s="46"/>
      <c r="D18" s="46"/>
      <c r="E18" s="46"/>
      <c r="F18" s="46"/>
      <c r="G18" s="46"/>
      <c r="H18" s="46"/>
      <c r="I18" s="151"/>
      <c r="J18" s="46"/>
      <c r="K18" s="50"/>
    </row>
    <row r="19" s="1" customFormat="1" ht="14.4" customHeight="1">
      <c r="B19" s="45"/>
      <c r="C19" s="46"/>
      <c r="D19" s="39" t="s">
        <v>33</v>
      </c>
      <c r="E19" s="46"/>
      <c r="F19" s="46"/>
      <c r="G19" s="46"/>
      <c r="H19" s="46"/>
      <c r="I19" s="153" t="s">
        <v>29</v>
      </c>
      <c r="J19" s="34" t="str">
        <f>IF('Rekapitulace stavby'!AN13="Vyplň údaj","",IF('Rekapitulace stavby'!AN13="","",'Rekapitulace stavby'!AN13))</f>
        <v/>
      </c>
      <c r="K19" s="50"/>
    </row>
    <row r="20" s="1" customFormat="1" ht="18" customHeight="1">
      <c r="B20" s="45"/>
      <c r="C20" s="46"/>
      <c r="D20" s="46"/>
      <c r="E20" s="34" t="str">
        <f>IF('Rekapitulace stavby'!E14="Vyplň údaj","",IF('Rekapitulace stavby'!E14="","",'Rekapitulace stavby'!E14))</f>
        <v/>
      </c>
      <c r="F20" s="46"/>
      <c r="G20" s="46"/>
      <c r="H20" s="46"/>
      <c r="I20" s="153" t="s">
        <v>32</v>
      </c>
      <c r="J20" s="34" t="str">
        <f>IF('Rekapitulace stavby'!AN14="Vyplň údaj","",IF('Rekapitulace stavby'!AN14="","",'Rekapitulace stavby'!AN14))</f>
        <v/>
      </c>
      <c r="K20" s="50"/>
    </row>
    <row r="21" s="1" customFormat="1" ht="6.96" customHeight="1">
      <c r="B21" s="45"/>
      <c r="C21" s="46"/>
      <c r="D21" s="46"/>
      <c r="E21" s="46"/>
      <c r="F21" s="46"/>
      <c r="G21" s="46"/>
      <c r="H21" s="46"/>
      <c r="I21" s="151"/>
      <c r="J21" s="46"/>
      <c r="K21" s="50"/>
    </row>
    <row r="22" s="1" customFormat="1" ht="14.4" customHeight="1">
      <c r="B22" s="45"/>
      <c r="C22" s="46"/>
      <c r="D22" s="39" t="s">
        <v>35</v>
      </c>
      <c r="E22" s="46"/>
      <c r="F22" s="46"/>
      <c r="G22" s="46"/>
      <c r="H22" s="46"/>
      <c r="I22" s="153" t="s">
        <v>29</v>
      </c>
      <c r="J22" s="34" t="str">
        <f>IF('Rekapitulace stavby'!AN16="","",'Rekapitulace stavby'!AN16)</f>
        <v/>
      </c>
      <c r="K22" s="50"/>
    </row>
    <row r="23" s="1" customFormat="1" ht="18" customHeight="1">
      <c r="B23" s="45"/>
      <c r="C23" s="46"/>
      <c r="D23" s="46"/>
      <c r="E23" s="34" t="str">
        <f>IF('Rekapitulace stavby'!E17="","",'Rekapitulace stavby'!E17)</f>
        <v xml:space="preserve"> </v>
      </c>
      <c r="F23" s="46"/>
      <c r="G23" s="46"/>
      <c r="H23" s="46"/>
      <c r="I23" s="153" t="s">
        <v>32</v>
      </c>
      <c r="J23" s="34" t="str">
        <f>IF('Rekapitulace stavby'!AN17="","",'Rekapitulace stavby'!AN17)</f>
        <v/>
      </c>
      <c r="K23" s="50"/>
    </row>
    <row r="24" s="1" customFormat="1" ht="6.96" customHeight="1">
      <c r="B24" s="45"/>
      <c r="C24" s="46"/>
      <c r="D24" s="46"/>
      <c r="E24" s="46"/>
      <c r="F24" s="46"/>
      <c r="G24" s="46"/>
      <c r="H24" s="46"/>
      <c r="I24" s="151"/>
      <c r="J24" s="46"/>
      <c r="K24" s="50"/>
    </row>
    <row r="25" s="1" customFormat="1" ht="14.4" customHeight="1">
      <c r="B25" s="45"/>
      <c r="C25" s="46"/>
      <c r="D25" s="39" t="s">
        <v>37</v>
      </c>
      <c r="E25" s="46"/>
      <c r="F25" s="46"/>
      <c r="G25" s="46"/>
      <c r="H25" s="46"/>
      <c r="I25" s="151"/>
      <c r="J25" s="46"/>
      <c r="K25" s="50"/>
    </row>
    <row r="26" s="7" customFormat="1" ht="16.5" customHeight="1">
      <c r="B26" s="155"/>
      <c r="C26" s="156"/>
      <c r="D26" s="156"/>
      <c r="E26" s="43" t="s">
        <v>30</v>
      </c>
      <c r="F26" s="43"/>
      <c r="G26" s="43"/>
      <c r="H26" s="43"/>
      <c r="I26" s="157"/>
      <c r="J26" s="156"/>
      <c r="K26" s="158"/>
    </row>
    <row r="27" s="1" customFormat="1" ht="6.96" customHeight="1">
      <c r="B27" s="45"/>
      <c r="C27" s="46"/>
      <c r="D27" s="46"/>
      <c r="E27" s="46"/>
      <c r="F27" s="46"/>
      <c r="G27" s="46"/>
      <c r="H27" s="46"/>
      <c r="I27" s="151"/>
      <c r="J27" s="46"/>
      <c r="K27" s="50"/>
    </row>
    <row r="28" s="1" customFormat="1" ht="6.96" customHeight="1">
      <c r="B28" s="45"/>
      <c r="C28" s="46"/>
      <c r="D28" s="105"/>
      <c r="E28" s="105"/>
      <c r="F28" s="105"/>
      <c r="G28" s="105"/>
      <c r="H28" s="105"/>
      <c r="I28" s="159"/>
      <c r="J28" s="105"/>
      <c r="K28" s="160"/>
    </row>
    <row r="29" s="1" customFormat="1" ht="25.44" customHeight="1">
      <c r="B29" s="45"/>
      <c r="C29" s="46"/>
      <c r="D29" s="161" t="s">
        <v>39</v>
      </c>
      <c r="E29" s="46"/>
      <c r="F29" s="46"/>
      <c r="G29" s="46"/>
      <c r="H29" s="46"/>
      <c r="I29" s="151"/>
      <c r="J29" s="162">
        <f>ROUND(J92,2)</f>
        <v>0</v>
      </c>
      <c r="K29" s="50"/>
    </row>
    <row r="30" s="1" customFormat="1" ht="6.96" customHeight="1">
      <c r="B30" s="45"/>
      <c r="C30" s="46"/>
      <c r="D30" s="105"/>
      <c r="E30" s="105"/>
      <c r="F30" s="105"/>
      <c r="G30" s="105"/>
      <c r="H30" s="105"/>
      <c r="I30" s="159"/>
      <c r="J30" s="105"/>
      <c r="K30" s="160"/>
    </row>
    <row r="31" s="1" customFormat="1" ht="14.4" customHeight="1">
      <c r="B31" s="45"/>
      <c r="C31" s="46"/>
      <c r="D31" s="46"/>
      <c r="E31" s="46"/>
      <c r="F31" s="51" t="s">
        <v>41</v>
      </c>
      <c r="G31" s="46"/>
      <c r="H31" s="46"/>
      <c r="I31" s="163" t="s">
        <v>40</v>
      </c>
      <c r="J31" s="51" t="s">
        <v>42</v>
      </c>
      <c r="K31" s="50"/>
    </row>
    <row r="32" s="1" customFormat="1" ht="14.4" customHeight="1">
      <c r="B32" s="45"/>
      <c r="C32" s="46"/>
      <c r="D32" s="54" t="s">
        <v>43</v>
      </c>
      <c r="E32" s="54" t="s">
        <v>44</v>
      </c>
      <c r="F32" s="164">
        <f>ROUND(SUM(BE92:BE310), 2)</f>
        <v>0</v>
      </c>
      <c r="G32" s="46"/>
      <c r="H32" s="46"/>
      <c r="I32" s="165">
        <v>0.20999999999999999</v>
      </c>
      <c r="J32" s="164">
        <f>ROUND(ROUND((SUM(BE92:BE310)), 2)*I32, 2)</f>
        <v>0</v>
      </c>
      <c r="K32" s="50"/>
    </row>
    <row r="33" s="1" customFormat="1" ht="14.4" customHeight="1">
      <c r="B33" s="45"/>
      <c r="C33" s="46"/>
      <c r="D33" s="46"/>
      <c r="E33" s="54" t="s">
        <v>45</v>
      </c>
      <c r="F33" s="164">
        <f>ROUND(SUM(BF92:BF310), 2)</f>
        <v>0</v>
      </c>
      <c r="G33" s="46"/>
      <c r="H33" s="46"/>
      <c r="I33" s="165">
        <v>0.14999999999999999</v>
      </c>
      <c r="J33" s="164">
        <f>ROUND(ROUND((SUM(BF92:BF310)), 2)*I33, 2)</f>
        <v>0</v>
      </c>
      <c r="K33" s="50"/>
    </row>
    <row r="34" hidden="1" s="1" customFormat="1" ht="14.4" customHeight="1">
      <c r="B34" s="45"/>
      <c r="C34" s="46"/>
      <c r="D34" s="46"/>
      <c r="E34" s="54" t="s">
        <v>46</v>
      </c>
      <c r="F34" s="164">
        <f>ROUND(SUM(BG92:BG310), 2)</f>
        <v>0</v>
      </c>
      <c r="G34" s="46"/>
      <c r="H34" s="46"/>
      <c r="I34" s="165">
        <v>0.20999999999999999</v>
      </c>
      <c r="J34" s="164">
        <v>0</v>
      </c>
      <c r="K34" s="50"/>
    </row>
    <row r="35" hidden="1" s="1" customFormat="1" ht="14.4" customHeight="1">
      <c r="B35" s="45"/>
      <c r="C35" s="46"/>
      <c r="D35" s="46"/>
      <c r="E35" s="54" t="s">
        <v>47</v>
      </c>
      <c r="F35" s="164">
        <f>ROUND(SUM(BH92:BH310), 2)</f>
        <v>0</v>
      </c>
      <c r="G35" s="46"/>
      <c r="H35" s="46"/>
      <c r="I35" s="165">
        <v>0.14999999999999999</v>
      </c>
      <c r="J35" s="164">
        <v>0</v>
      </c>
      <c r="K35" s="50"/>
    </row>
    <row r="36" hidden="1" s="1" customFormat="1" ht="14.4" customHeight="1">
      <c r="B36" s="45"/>
      <c r="C36" s="46"/>
      <c r="D36" s="46"/>
      <c r="E36" s="54" t="s">
        <v>48</v>
      </c>
      <c r="F36" s="164">
        <f>ROUND(SUM(BI92:BI310), 2)</f>
        <v>0</v>
      </c>
      <c r="G36" s="46"/>
      <c r="H36" s="46"/>
      <c r="I36" s="165">
        <v>0</v>
      </c>
      <c r="J36" s="164">
        <v>0</v>
      </c>
      <c r="K36" s="50"/>
    </row>
    <row r="37" s="1" customFormat="1" ht="6.96" customHeight="1">
      <c r="B37" s="45"/>
      <c r="C37" s="46"/>
      <c r="D37" s="46"/>
      <c r="E37" s="46"/>
      <c r="F37" s="46"/>
      <c r="G37" s="46"/>
      <c r="H37" s="46"/>
      <c r="I37" s="151"/>
      <c r="J37" s="46"/>
      <c r="K37" s="50"/>
    </row>
    <row r="38" s="1" customFormat="1" ht="25.44" customHeight="1">
      <c r="B38" s="45"/>
      <c r="C38" s="166"/>
      <c r="D38" s="167" t="s">
        <v>49</v>
      </c>
      <c r="E38" s="97"/>
      <c r="F38" s="97"/>
      <c r="G38" s="168" t="s">
        <v>50</v>
      </c>
      <c r="H38" s="169" t="s">
        <v>51</v>
      </c>
      <c r="I38" s="170"/>
      <c r="J38" s="171">
        <f>SUM(J29:J36)</f>
        <v>0</v>
      </c>
      <c r="K38" s="172"/>
    </row>
    <row r="39" s="1" customFormat="1" ht="14.4" customHeight="1">
      <c r="B39" s="66"/>
      <c r="C39" s="67"/>
      <c r="D39" s="67"/>
      <c r="E39" s="67"/>
      <c r="F39" s="67"/>
      <c r="G39" s="67"/>
      <c r="H39" s="67"/>
      <c r="I39" s="173"/>
      <c r="J39" s="67"/>
      <c r="K39" s="68"/>
    </row>
    <row r="43" s="1" customFormat="1" ht="6.96" customHeight="1">
      <c r="B43" s="174"/>
      <c r="C43" s="175"/>
      <c r="D43" s="175"/>
      <c r="E43" s="175"/>
      <c r="F43" s="175"/>
      <c r="G43" s="175"/>
      <c r="H43" s="175"/>
      <c r="I43" s="176"/>
      <c r="J43" s="175"/>
      <c r="K43" s="177"/>
    </row>
    <row r="44" s="1" customFormat="1" ht="36.96" customHeight="1">
      <c r="B44" s="45"/>
      <c r="C44" s="29" t="s">
        <v>98</v>
      </c>
      <c r="D44" s="46"/>
      <c r="E44" s="46"/>
      <c r="F44" s="46"/>
      <c r="G44" s="46"/>
      <c r="H44" s="46"/>
      <c r="I44" s="151"/>
      <c r="J44" s="46"/>
      <c r="K44" s="50"/>
    </row>
    <row r="45" s="1" customFormat="1" ht="6.96" customHeight="1">
      <c r="B45" s="45"/>
      <c r="C45" s="46"/>
      <c r="D45" s="46"/>
      <c r="E45" s="46"/>
      <c r="F45" s="46"/>
      <c r="G45" s="46"/>
      <c r="H45" s="46"/>
      <c r="I45" s="151"/>
      <c r="J45" s="46"/>
      <c r="K45" s="50"/>
    </row>
    <row r="46" s="1" customFormat="1" ht="14.4" customHeight="1">
      <c r="B46" s="45"/>
      <c r="C46" s="39" t="s">
        <v>18</v>
      </c>
      <c r="D46" s="46"/>
      <c r="E46" s="46"/>
      <c r="F46" s="46"/>
      <c r="G46" s="46"/>
      <c r="H46" s="46"/>
      <c r="I46" s="151"/>
      <c r="J46" s="46"/>
      <c r="K46" s="50"/>
    </row>
    <row r="47" s="1" customFormat="1" ht="16.5" customHeight="1">
      <c r="B47" s="45"/>
      <c r="C47" s="46"/>
      <c r="D47" s="46"/>
      <c r="E47" s="150" t="str">
        <f>E7</f>
        <v>Pardubická nemocnice - Rekonstrukce budovy č. 10</v>
      </c>
      <c r="F47" s="39"/>
      <c r="G47" s="39"/>
      <c r="H47" s="39"/>
      <c r="I47" s="151"/>
      <c r="J47" s="46"/>
      <c r="K47" s="50"/>
    </row>
    <row r="48">
      <c r="B48" s="27"/>
      <c r="C48" s="39" t="s">
        <v>94</v>
      </c>
      <c r="D48" s="28"/>
      <c r="E48" s="28"/>
      <c r="F48" s="28"/>
      <c r="G48" s="28"/>
      <c r="H48" s="28"/>
      <c r="I48" s="149"/>
      <c r="J48" s="28"/>
      <c r="K48" s="30"/>
    </row>
    <row r="49" s="1" customFormat="1" ht="16.5" customHeight="1">
      <c r="B49" s="45"/>
      <c r="C49" s="46"/>
      <c r="D49" s="46"/>
      <c r="E49" s="150" t="s">
        <v>95</v>
      </c>
      <c r="F49" s="46"/>
      <c r="G49" s="46"/>
      <c r="H49" s="46"/>
      <c r="I49" s="151"/>
      <c r="J49" s="46"/>
      <c r="K49" s="50"/>
    </row>
    <row r="50" s="1" customFormat="1" ht="14.4" customHeight="1">
      <c r="B50" s="45"/>
      <c r="C50" s="39" t="s">
        <v>96</v>
      </c>
      <c r="D50" s="46"/>
      <c r="E50" s="46"/>
      <c r="F50" s="46"/>
      <c r="G50" s="46"/>
      <c r="H50" s="46"/>
      <c r="I50" s="151"/>
      <c r="J50" s="46"/>
      <c r="K50" s="50"/>
    </row>
    <row r="51" s="1" customFormat="1" ht="17.25" customHeight="1">
      <c r="B51" s="45"/>
      <c r="C51" s="46"/>
      <c r="D51" s="46"/>
      <c r="E51" s="152" t="str">
        <f>E11</f>
        <v xml:space="preserve"> SO 01 - Terénní úpravy</v>
      </c>
      <c r="F51" s="46"/>
      <c r="G51" s="46"/>
      <c r="H51" s="46"/>
      <c r="I51" s="151"/>
      <c r="J51" s="46"/>
      <c r="K51" s="50"/>
    </row>
    <row r="52" s="1" customFormat="1" ht="6.96" customHeight="1">
      <c r="B52" s="45"/>
      <c r="C52" s="46"/>
      <c r="D52" s="46"/>
      <c r="E52" s="46"/>
      <c r="F52" s="46"/>
      <c r="G52" s="46"/>
      <c r="H52" s="46"/>
      <c r="I52" s="151"/>
      <c r="J52" s="46"/>
      <c r="K52" s="50"/>
    </row>
    <row r="53" s="1" customFormat="1" ht="18" customHeight="1">
      <c r="B53" s="45"/>
      <c r="C53" s="39" t="s">
        <v>24</v>
      </c>
      <c r="D53" s="46"/>
      <c r="E53" s="46"/>
      <c r="F53" s="34" t="str">
        <f>F14</f>
        <v>Pardubice</v>
      </c>
      <c r="G53" s="46"/>
      <c r="H53" s="46"/>
      <c r="I53" s="153" t="s">
        <v>26</v>
      </c>
      <c r="J53" s="154" t="str">
        <f>IF(J14="","",J14)</f>
        <v>9.10.2017</v>
      </c>
      <c r="K53" s="50"/>
    </row>
    <row r="54" s="1" customFormat="1" ht="6.96" customHeight="1">
      <c r="B54" s="45"/>
      <c r="C54" s="46"/>
      <c r="D54" s="46"/>
      <c r="E54" s="46"/>
      <c r="F54" s="46"/>
      <c r="G54" s="46"/>
      <c r="H54" s="46"/>
      <c r="I54" s="151"/>
      <c r="J54" s="46"/>
      <c r="K54" s="50"/>
    </row>
    <row r="55" s="1" customFormat="1">
      <c r="B55" s="45"/>
      <c r="C55" s="39" t="s">
        <v>28</v>
      </c>
      <c r="D55" s="46"/>
      <c r="E55" s="46"/>
      <c r="F55" s="34" t="str">
        <f>E17</f>
        <v xml:space="preserve"> </v>
      </c>
      <c r="G55" s="46"/>
      <c r="H55" s="46"/>
      <c r="I55" s="153" t="s">
        <v>35</v>
      </c>
      <c r="J55" s="43" t="str">
        <f>E23</f>
        <v xml:space="preserve"> </v>
      </c>
      <c r="K55" s="50"/>
    </row>
    <row r="56" s="1" customFormat="1" ht="14.4" customHeight="1">
      <c r="B56" s="45"/>
      <c r="C56" s="39" t="s">
        <v>33</v>
      </c>
      <c r="D56" s="46"/>
      <c r="E56" s="46"/>
      <c r="F56" s="34" t="str">
        <f>IF(E20="","",E20)</f>
        <v/>
      </c>
      <c r="G56" s="46"/>
      <c r="H56" s="46"/>
      <c r="I56" s="151"/>
      <c r="J56" s="178"/>
      <c r="K56" s="50"/>
    </row>
    <row r="57" s="1" customFormat="1" ht="10.32" customHeight="1">
      <c r="B57" s="45"/>
      <c r="C57" s="46"/>
      <c r="D57" s="46"/>
      <c r="E57" s="46"/>
      <c r="F57" s="46"/>
      <c r="G57" s="46"/>
      <c r="H57" s="46"/>
      <c r="I57" s="151"/>
      <c r="J57" s="46"/>
      <c r="K57" s="50"/>
    </row>
    <row r="58" s="1" customFormat="1" ht="29.28" customHeight="1">
      <c r="B58" s="45"/>
      <c r="C58" s="179" t="s">
        <v>99</v>
      </c>
      <c r="D58" s="166"/>
      <c r="E58" s="166"/>
      <c r="F58" s="166"/>
      <c r="G58" s="166"/>
      <c r="H58" s="166"/>
      <c r="I58" s="180"/>
      <c r="J58" s="181" t="s">
        <v>100</v>
      </c>
      <c r="K58" s="182"/>
    </row>
    <row r="59" s="1" customFormat="1" ht="10.32" customHeight="1">
      <c r="B59" s="45"/>
      <c r="C59" s="46"/>
      <c r="D59" s="46"/>
      <c r="E59" s="46"/>
      <c r="F59" s="46"/>
      <c r="G59" s="46"/>
      <c r="H59" s="46"/>
      <c r="I59" s="151"/>
      <c r="J59" s="46"/>
      <c r="K59" s="50"/>
    </row>
    <row r="60" s="1" customFormat="1" ht="29.28" customHeight="1">
      <c r="B60" s="45"/>
      <c r="C60" s="183" t="s">
        <v>101</v>
      </c>
      <c r="D60" s="46"/>
      <c r="E60" s="46"/>
      <c r="F60" s="46"/>
      <c r="G60" s="46"/>
      <c r="H60" s="46"/>
      <c r="I60" s="151"/>
      <c r="J60" s="162">
        <f>J92</f>
        <v>0</v>
      </c>
      <c r="K60" s="50"/>
      <c r="AU60" s="23" t="s">
        <v>102</v>
      </c>
    </row>
    <row r="61" s="8" customFormat="1" ht="24.96" customHeight="1">
      <c r="B61" s="184"/>
      <c r="C61" s="185"/>
      <c r="D61" s="186" t="s">
        <v>103</v>
      </c>
      <c r="E61" s="187"/>
      <c r="F61" s="187"/>
      <c r="G61" s="187"/>
      <c r="H61" s="187"/>
      <c r="I61" s="188"/>
      <c r="J61" s="189">
        <f>J93</f>
        <v>0</v>
      </c>
      <c r="K61" s="190"/>
    </row>
    <row r="62" s="9" customFormat="1" ht="19.92" customHeight="1">
      <c r="B62" s="191"/>
      <c r="C62" s="192"/>
      <c r="D62" s="193" t="s">
        <v>104</v>
      </c>
      <c r="E62" s="194"/>
      <c r="F62" s="194"/>
      <c r="G62" s="194"/>
      <c r="H62" s="194"/>
      <c r="I62" s="195"/>
      <c r="J62" s="196">
        <f>J94</f>
        <v>0</v>
      </c>
      <c r="K62" s="197"/>
    </row>
    <row r="63" s="9" customFormat="1" ht="19.92" customHeight="1">
      <c r="B63" s="191"/>
      <c r="C63" s="192"/>
      <c r="D63" s="193" t="s">
        <v>105</v>
      </c>
      <c r="E63" s="194"/>
      <c r="F63" s="194"/>
      <c r="G63" s="194"/>
      <c r="H63" s="194"/>
      <c r="I63" s="195"/>
      <c r="J63" s="196">
        <f>J177</f>
        <v>0</v>
      </c>
      <c r="K63" s="197"/>
    </row>
    <row r="64" s="9" customFormat="1" ht="19.92" customHeight="1">
      <c r="B64" s="191"/>
      <c r="C64" s="192"/>
      <c r="D64" s="193" t="s">
        <v>106</v>
      </c>
      <c r="E64" s="194"/>
      <c r="F64" s="194"/>
      <c r="G64" s="194"/>
      <c r="H64" s="194"/>
      <c r="I64" s="195"/>
      <c r="J64" s="196">
        <f>J190</f>
        <v>0</v>
      </c>
      <c r="K64" s="197"/>
    </row>
    <row r="65" s="9" customFormat="1" ht="19.92" customHeight="1">
      <c r="B65" s="191"/>
      <c r="C65" s="192"/>
      <c r="D65" s="193" t="s">
        <v>107</v>
      </c>
      <c r="E65" s="194"/>
      <c r="F65" s="194"/>
      <c r="G65" s="194"/>
      <c r="H65" s="194"/>
      <c r="I65" s="195"/>
      <c r="J65" s="196">
        <f>J214</f>
        <v>0</v>
      </c>
      <c r="K65" s="197"/>
    </row>
    <row r="66" s="9" customFormat="1" ht="14.88" customHeight="1">
      <c r="B66" s="191"/>
      <c r="C66" s="192"/>
      <c r="D66" s="193" t="s">
        <v>108</v>
      </c>
      <c r="E66" s="194"/>
      <c r="F66" s="194"/>
      <c r="G66" s="194"/>
      <c r="H66" s="194"/>
      <c r="I66" s="195"/>
      <c r="J66" s="196">
        <f>J254</f>
        <v>0</v>
      </c>
      <c r="K66" s="197"/>
    </row>
    <row r="67" s="9" customFormat="1" ht="19.92" customHeight="1">
      <c r="B67" s="191"/>
      <c r="C67" s="192"/>
      <c r="D67" s="193" t="s">
        <v>109</v>
      </c>
      <c r="E67" s="194"/>
      <c r="F67" s="194"/>
      <c r="G67" s="194"/>
      <c r="H67" s="194"/>
      <c r="I67" s="195"/>
      <c r="J67" s="196">
        <f>J284</f>
        <v>0</v>
      </c>
      <c r="K67" s="197"/>
    </row>
    <row r="68" s="9" customFormat="1" ht="19.92" customHeight="1">
      <c r="B68" s="191"/>
      <c r="C68" s="192"/>
      <c r="D68" s="193" t="s">
        <v>110</v>
      </c>
      <c r="E68" s="194"/>
      <c r="F68" s="194"/>
      <c r="G68" s="194"/>
      <c r="H68" s="194"/>
      <c r="I68" s="195"/>
      <c r="J68" s="196">
        <f>J301</f>
        <v>0</v>
      </c>
      <c r="K68" s="197"/>
    </row>
    <row r="69" s="8" customFormat="1" ht="24.96" customHeight="1">
      <c r="B69" s="184"/>
      <c r="C69" s="185"/>
      <c r="D69" s="186" t="s">
        <v>111</v>
      </c>
      <c r="E69" s="187"/>
      <c r="F69" s="187"/>
      <c r="G69" s="187"/>
      <c r="H69" s="187"/>
      <c r="I69" s="188"/>
      <c r="J69" s="189">
        <f>J305</f>
        <v>0</v>
      </c>
      <c r="K69" s="190"/>
    </row>
    <row r="70" s="9" customFormat="1" ht="19.92" customHeight="1">
      <c r="B70" s="191"/>
      <c r="C70" s="192"/>
      <c r="D70" s="193" t="s">
        <v>112</v>
      </c>
      <c r="E70" s="194"/>
      <c r="F70" s="194"/>
      <c r="G70" s="194"/>
      <c r="H70" s="194"/>
      <c r="I70" s="195"/>
      <c r="J70" s="196">
        <f>J306</f>
        <v>0</v>
      </c>
      <c r="K70" s="197"/>
    </row>
    <row r="71" s="1" customFormat="1" ht="21.84" customHeight="1">
      <c r="B71" s="45"/>
      <c r="C71" s="46"/>
      <c r="D71" s="46"/>
      <c r="E71" s="46"/>
      <c r="F71" s="46"/>
      <c r="G71" s="46"/>
      <c r="H71" s="46"/>
      <c r="I71" s="151"/>
      <c r="J71" s="46"/>
      <c r="K71" s="50"/>
    </row>
    <row r="72" s="1" customFormat="1" ht="6.96" customHeight="1">
      <c r="B72" s="66"/>
      <c r="C72" s="67"/>
      <c r="D72" s="67"/>
      <c r="E72" s="67"/>
      <c r="F72" s="67"/>
      <c r="G72" s="67"/>
      <c r="H72" s="67"/>
      <c r="I72" s="173"/>
      <c r="J72" s="67"/>
      <c r="K72" s="68"/>
    </row>
    <row r="76" s="1" customFormat="1" ht="6.96" customHeight="1">
      <c r="B76" s="69"/>
      <c r="C76" s="70"/>
      <c r="D76" s="70"/>
      <c r="E76" s="70"/>
      <c r="F76" s="70"/>
      <c r="G76" s="70"/>
      <c r="H76" s="70"/>
      <c r="I76" s="176"/>
      <c r="J76" s="70"/>
      <c r="K76" s="70"/>
      <c r="L76" s="71"/>
    </row>
    <row r="77" s="1" customFormat="1" ht="36.96" customHeight="1">
      <c r="B77" s="45"/>
      <c r="C77" s="72" t="s">
        <v>113</v>
      </c>
      <c r="D77" s="73"/>
      <c r="E77" s="73"/>
      <c r="F77" s="73"/>
      <c r="G77" s="73"/>
      <c r="H77" s="73"/>
      <c r="I77" s="198"/>
      <c r="J77" s="73"/>
      <c r="K77" s="73"/>
      <c r="L77" s="71"/>
    </row>
    <row r="78" s="1" customFormat="1" ht="6.96" customHeight="1">
      <c r="B78" s="45"/>
      <c r="C78" s="73"/>
      <c r="D78" s="73"/>
      <c r="E78" s="73"/>
      <c r="F78" s="73"/>
      <c r="G78" s="73"/>
      <c r="H78" s="73"/>
      <c r="I78" s="198"/>
      <c r="J78" s="73"/>
      <c r="K78" s="73"/>
      <c r="L78" s="71"/>
    </row>
    <row r="79" s="1" customFormat="1" ht="14.4" customHeight="1">
      <c r="B79" s="45"/>
      <c r="C79" s="75" t="s">
        <v>18</v>
      </c>
      <c r="D79" s="73"/>
      <c r="E79" s="73"/>
      <c r="F79" s="73"/>
      <c r="G79" s="73"/>
      <c r="H79" s="73"/>
      <c r="I79" s="198"/>
      <c r="J79" s="73"/>
      <c r="K79" s="73"/>
      <c r="L79" s="71"/>
    </row>
    <row r="80" s="1" customFormat="1" ht="16.5" customHeight="1">
      <c r="B80" s="45"/>
      <c r="C80" s="73"/>
      <c r="D80" s="73"/>
      <c r="E80" s="199" t="str">
        <f>E7</f>
        <v>Pardubická nemocnice - Rekonstrukce budovy č. 10</v>
      </c>
      <c r="F80" s="75"/>
      <c r="G80" s="75"/>
      <c r="H80" s="75"/>
      <c r="I80" s="198"/>
      <c r="J80" s="73"/>
      <c r="K80" s="73"/>
      <c r="L80" s="71"/>
    </row>
    <row r="81">
      <c r="B81" s="27"/>
      <c r="C81" s="75" t="s">
        <v>94</v>
      </c>
      <c r="D81" s="200"/>
      <c r="E81" s="200"/>
      <c r="F81" s="200"/>
      <c r="G81" s="200"/>
      <c r="H81" s="200"/>
      <c r="I81" s="143"/>
      <c r="J81" s="200"/>
      <c r="K81" s="200"/>
      <c r="L81" s="201"/>
    </row>
    <row r="82" s="1" customFormat="1" ht="16.5" customHeight="1">
      <c r="B82" s="45"/>
      <c r="C82" s="73"/>
      <c r="D82" s="73"/>
      <c r="E82" s="199" t="s">
        <v>95</v>
      </c>
      <c r="F82" s="73"/>
      <c r="G82" s="73"/>
      <c r="H82" s="73"/>
      <c r="I82" s="198"/>
      <c r="J82" s="73"/>
      <c r="K82" s="73"/>
      <c r="L82" s="71"/>
    </row>
    <row r="83" s="1" customFormat="1" ht="14.4" customHeight="1">
      <c r="B83" s="45"/>
      <c r="C83" s="75" t="s">
        <v>96</v>
      </c>
      <c r="D83" s="73"/>
      <c r="E83" s="73"/>
      <c r="F83" s="73"/>
      <c r="G83" s="73"/>
      <c r="H83" s="73"/>
      <c r="I83" s="198"/>
      <c r="J83" s="73"/>
      <c r="K83" s="73"/>
      <c r="L83" s="71"/>
    </row>
    <row r="84" s="1" customFormat="1" ht="17.25" customHeight="1">
      <c r="B84" s="45"/>
      <c r="C84" s="73"/>
      <c r="D84" s="73"/>
      <c r="E84" s="81" t="str">
        <f>E11</f>
        <v xml:space="preserve"> SO 01 - Terénní úpravy</v>
      </c>
      <c r="F84" s="73"/>
      <c r="G84" s="73"/>
      <c r="H84" s="73"/>
      <c r="I84" s="198"/>
      <c r="J84" s="73"/>
      <c r="K84" s="73"/>
      <c r="L84" s="71"/>
    </row>
    <row r="85" s="1" customFormat="1" ht="6.96" customHeight="1">
      <c r="B85" s="45"/>
      <c r="C85" s="73"/>
      <c r="D85" s="73"/>
      <c r="E85" s="73"/>
      <c r="F85" s="73"/>
      <c r="G85" s="73"/>
      <c r="H85" s="73"/>
      <c r="I85" s="198"/>
      <c r="J85" s="73"/>
      <c r="K85" s="73"/>
      <c r="L85" s="71"/>
    </row>
    <row r="86" s="1" customFormat="1" ht="18" customHeight="1">
      <c r="B86" s="45"/>
      <c r="C86" s="75" t="s">
        <v>24</v>
      </c>
      <c r="D86" s="73"/>
      <c r="E86" s="73"/>
      <c r="F86" s="202" t="str">
        <f>F14</f>
        <v>Pardubice</v>
      </c>
      <c r="G86" s="73"/>
      <c r="H86" s="73"/>
      <c r="I86" s="203" t="s">
        <v>26</v>
      </c>
      <c r="J86" s="84" t="str">
        <f>IF(J14="","",J14)</f>
        <v>9.10.2017</v>
      </c>
      <c r="K86" s="73"/>
      <c r="L86" s="71"/>
    </row>
    <row r="87" s="1" customFormat="1" ht="6.96" customHeight="1">
      <c r="B87" s="45"/>
      <c r="C87" s="73"/>
      <c r="D87" s="73"/>
      <c r="E87" s="73"/>
      <c r="F87" s="73"/>
      <c r="G87" s="73"/>
      <c r="H87" s="73"/>
      <c r="I87" s="198"/>
      <c r="J87" s="73"/>
      <c r="K87" s="73"/>
      <c r="L87" s="71"/>
    </row>
    <row r="88" s="1" customFormat="1">
      <c r="B88" s="45"/>
      <c r="C88" s="75" t="s">
        <v>28</v>
      </c>
      <c r="D88" s="73"/>
      <c r="E88" s="73"/>
      <c r="F88" s="202" t="str">
        <f>E17</f>
        <v xml:space="preserve"> </v>
      </c>
      <c r="G88" s="73"/>
      <c r="H88" s="73"/>
      <c r="I88" s="203" t="s">
        <v>35</v>
      </c>
      <c r="J88" s="202" t="str">
        <f>E23</f>
        <v xml:space="preserve"> </v>
      </c>
      <c r="K88" s="73"/>
      <c r="L88" s="71"/>
    </row>
    <row r="89" s="1" customFormat="1" ht="14.4" customHeight="1">
      <c r="B89" s="45"/>
      <c r="C89" s="75" t="s">
        <v>33</v>
      </c>
      <c r="D89" s="73"/>
      <c r="E89" s="73"/>
      <c r="F89" s="202" t="str">
        <f>IF(E20="","",E20)</f>
        <v/>
      </c>
      <c r="G89" s="73"/>
      <c r="H89" s="73"/>
      <c r="I89" s="198"/>
      <c r="J89" s="73"/>
      <c r="K89" s="73"/>
      <c r="L89" s="71"/>
    </row>
    <row r="90" s="1" customFormat="1" ht="10.32" customHeight="1">
      <c r="B90" s="45"/>
      <c r="C90" s="73"/>
      <c r="D90" s="73"/>
      <c r="E90" s="73"/>
      <c r="F90" s="73"/>
      <c r="G90" s="73"/>
      <c r="H90" s="73"/>
      <c r="I90" s="198"/>
      <c r="J90" s="73"/>
      <c r="K90" s="73"/>
      <c r="L90" s="71"/>
    </row>
    <row r="91" s="10" customFormat="1" ht="29.28" customHeight="1">
      <c r="B91" s="204"/>
      <c r="C91" s="205" t="s">
        <v>114</v>
      </c>
      <c r="D91" s="206" t="s">
        <v>58</v>
      </c>
      <c r="E91" s="206" t="s">
        <v>54</v>
      </c>
      <c r="F91" s="206" t="s">
        <v>115</v>
      </c>
      <c r="G91" s="206" t="s">
        <v>116</v>
      </c>
      <c r="H91" s="206" t="s">
        <v>117</v>
      </c>
      <c r="I91" s="207" t="s">
        <v>118</v>
      </c>
      <c r="J91" s="206" t="s">
        <v>100</v>
      </c>
      <c r="K91" s="208" t="s">
        <v>119</v>
      </c>
      <c r="L91" s="209"/>
      <c r="M91" s="101" t="s">
        <v>120</v>
      </c>
      <c r="N91" s="102" t="s">
        <v>43</v>
      </c>
      <c r="O91" s="102" t="s">
        <v>121</v>
      </c>
      <c r="P91" s="102" t="s">
        <v>122</v>
      </c>
      <c r="Q91" s="102" t="s">
        <v>123</v>
      </c>
      <c r="R91" s="102" t="s">
        <v>124</v>
      </c>
      <c r="S91" s="102" t="s">
        <v>125</v>
      </c>
      <c r="T91" s="103" t="s">
        <v>126</v>
      </c>
    </row>
    <row r="92" s="1" customFormat="1" ht="29.28" customHeight="1">
      <c r="B92" s="45"/>
      <c r="C92" s="107" t="s">
        <v>101</v>
      </c>
      <c r="D92" s="73"/>
      <c r="E92" s="73"/>
      <c r="F92" s="73"/>
      <c r="G92" s="73"/>
      <c r="H92" s="73"/>
      <c r="I92" s="198"/>
      <c r="J92" s="210">
        <f>BK92</f>
        <v>0</v>
      </c>
      <c r="K92" s="73"/>
      <c r="L92" s="71"/>
      <c r="M92" s="104"/>
      <c r="N92" s="105"/>
      <c r="O92" s="105"/>
      <c r="P92" s="211">
        <f>P93+P305</f>
        <v>0</v>
      </c>
      <c r="Q92" s="105"/>
      <c r="R92" s="211">
        <f>R93+R305</f>
        <v>15.650852400000002</v>
      </c>
      <c r="S92" s="105"/>
      <c r="T92" s="212">
        <f>T93+T305</f>
        <v>24.718539999999997</v>
      </c>
      <c r="AT92" s="23" t="s">
        <v>72</v>
      </c>
      <c r="AU92" s="23" t="s">
        <v>102</v>
      </c>
      <c r="BK92" s="213">
        <f>BK93+BK305</f>
        <v>0</v>
      </c>
    </row>
    <row r="93" s="11" customFormat="1" ht="37.44" customHeight="1">
      <c r="B93" s="214"/>
      <c r="C93" s="215"/>
      <c r="D93" s="216" t="s">
        <v>72</v>
      </c>
      <c r="E93" s="217" t="s">
        <v>127</v>
      </c>
      <c r="F93" s="217" t="s">
        <v>128</v>
      </c>
      <c r="G93" s="215"/>
      <c r="H93" s="215"/>
      <c r="I93" s="218"/>
      <c r="J93" s="219">
        <f>BK93</f>
        <v>0</v>
      </c>
      <c r="K93" s="215"/>
      <c r="L93" s="220"/>
      <c r="M93" s="221"/>
      <c r="N93" s="222"/>
      <c r="O93" s="222"/>
      <c r="P93" s="223">
        <f>P94+P177+P190+P214+P284+P301</f>
        <v>0</v>
      </c>
      <c r="Q93" s="222"/>
      <c r="R93" s="223">
        <f>R94+R177+R190+R214+R284+R301</f>
        <v>15.650852400000002</v>
      </c>
      <c r="S93" s="222"/>
      <c r="T93" s="224">
        <f>T94+T177+T190+T214+T284+T301</f>
        <v>24.718539999999997</v>
      </c>
      <c r="AR93" s="225" t="s">
        <v>80</v>
      </c>
      <c r="AT93" s="226" t="s">
        <v>72</v>
      </c>
      <c r="AU93" s="226" t="s">
        <v>73</v>
      </c>
      <c r="AY93" s="225" t="s">
        <v>129</v>
      </c>
      <c r="BK93" s="227">
        <f>BK94+BK177+BK190+BK214+BK284+BK301</f>
        <v>0</v>
      </c>
    </row>
    <row r="94" s="11" customFormat="1" ht="19.92" customHeight="1">
      <c r="B94" s="214"/>
      <c r="C94" s="215"/>
      <c r="D94" s="216" t="s">
        <v>72</v>
      </c>
      <c r="E94" s="228" t="s">
        <v>80</v>
      </c>
      <c r="F94" s="228" t="s">
        <v>130</v>
      </c>
      <c r="G94" s="215"/>
      <c r="H94" s="215"/>
      <c r="I94" s="218"/>
      <c r="J94" s="229">
        <f>BK94</f>
        <v>0</v>
      </c>
      <c r="K94" s="215"/>
      <c r="L94" s="220"/>
      <c r="M94" s="221"/>
      <c r="N94" s="222"/>
      <c r="O94" s="222"/>
      <c r="P94" s="223">
        <f>SUM(P95:P176)</f>
        <v>0</v>
      </c>
      <c r="Q94" s="222"/>
      <c r="R94" s="223">
        <f>SUM(R95:R176)</f>
        <v>3.169038</v>
      </c>
      <c r="S94" s="222"/>
      <c r="T94" s="224">
        <f>SUM(T95:T176)</f>
        <v>0</v>
      </c>
      <c r="AR94" s="225" t="s">
        <v>80</v>
      </c>
      <c r="AT94" s="226" t="s">
        <v>72</v>
      </c>
      <c r="AU94" s="226" t="s">
        <v>80</v>
      </c>
      <c r="AY94" s="225" t="s">
        <v>129</v>
      </c>
      <c r="BK94" s="227">
        <f>SUM(BK95:BK176)</f>
        <v>0</v>
      </c>
    </row>
    <row r="95" s="1" customFormat="1" ht="16.5" customHeight="1">
      <c r="B95" s="45"/>
      <c r="C95" s="230" t="s">
        <v>80</v>
      </c>
      <c r="D95" s="230" t="s">
        <v>131</v>
      </c>
      <c r="E95" s="231" t="s">
        <v>132</v>
      </c>
      <c r="F95" s="232" t="s">
        <v>133</v>
      </c>
      <c r="G95" s="233" t="s">
        <v>134</v>
      </c>
      <c r="H95" s="234">
        <v>1.7</v>
      </c>
      <c r="I95" s="235"/>
      <c r="J95" s="236">
        <f>ROUND(I95*H95,2)</f>
        <v>0</v>
      </c>
      <c r="K95" s="232" t="s">
        <v>135</v>
      </c>
      <c r="L95" s="71"/>
      <c r="M95" s="237" t="s">
        <v>30</v>
      </c>
      <c r="N95" s="238" t="s">
        <v>44</v>
      </c>
      <c r="O95" s="46"/>
      <c r="P95" s="239">
        <f>O95*H95</f>
        <v>0</v>
      </c>
      <c r="Q95" s="239">
        <v>0</v>
      </c>
      <c r="R95" s="239">
        <f>Q95*H95</f>
        <v>0</v>
      </c>
      <c r="S95" s="239">
        <v>0</v>
      </c>
      <c r="T95" s="240">
        <f>S95*H95</f>
        <v>0</v>
      </c>
      <c r="AR95" s="23" t="s">
        <v>136</v>
      </c>
      <c r="AT95" s="23" t="s">
        <v>131</v>
      </c>
      <c r="AU95" s="23" t="s">
        <v>82</v>
      </c>
      <c r="AY95" s="23" t="s">
        <v>129</v>
      </c>
      <c r="BE95" s="241">
        <f>IF(N95="základní",J95,0)</f>
        <v>0</v>
      </c>
      <c r="BF95" s="241">
        <f>IF(N95="snížená",J95,0)</f>
        <v>0</v>
      </c>
      <c r="BG95" s="241">
        <f>IF(N95="zákl. přenesená",J95,0)</f>
        <v>0</v>
      </c>
      <c r="BH95" s="241">
        <f>IF(N95="sníž. přenesená",J95,0)</f>
        <v>0</v>
      </c>
      <c r="BI95" s="241">
        <f>IF(N95="nulová",J95,0)</f>
        <v>0</v>
      </c>
      <c r="BJ95" s="23" t="s">
        <v>80</v>
      </c>
      <c r="BK95" s="241">
        <f>ROUND(I95*H95,2)</f>
        <v>0</v>
      </c>
      <c r="BL95" s="23" t="s">
        <v>136</v>
      </c>
      <c r="BM95" s="23" t="s">
        <v>137</v>
      </c>
    </row>
    <row r="96" s="1" customFormat="1">
      <c r="B96" s="45"/>
      <c r="C96" s="73"/>
      <c r="D96" s="242" t="s">
        <v>138</v>
      </c>
      <c r="E96" s="73"/>
      <c r="F96" s="243" t="s">
        <v>139</v>
      </c>
      <c r="G96" s="73"/>
      <c r="H96" s="73"/>
      <c r="I96" s="198"/>
      <c r="J96" s="73"/>
      <c r="K96" s="73"/>
      <c r="L96" s="71"/>
      <c r="M96" s="244"/>
      <c r="N96" s="46"/>
      <c r="O96" s="46"/>
      <c r="P96" s="46"/>
      <c r="Q96" s="46"/>
      <c r="R96" s="46"/>
      <c r="S96" s="46"/>
      <c r="T96" s="94"/>
      <c r="AT96" s="23" t="s">
        <v>138</v>
      </c>
      <c r="AU96" s="23" t="s">
        <v>82</v>
      </c>
    </row>
    <row r="97" s="1" customFormat="1">
      <c r="B97" s="45"/>
      <c r="C97" s="73"/>
      <c r="D97" s="242" t="s">
        <v>140</v>
      </c>
      <c r="E97" s="73"/>
      <c r="F97" s="245" t="s">
        <v>141</v>
      </c>
      <c r="G97" s="73"/>
      <c r="H97" s="73"/>
      <c r="I97" s="198"/>
      <c r="J97" s="73"/>
      <c r="K97" s="73"/>
      <c r="L97" s="71"/>
      <c r="M97" s="244"/>
      <c r="N97" s="46"/>
      <c r="O97" s="46"/>
      <c r="P97" s="46"/>
      <c r="Q97" s="46"/>
      <c r="R97" s="46"/>
      <c r="S97" s="46"/>
      <c r="T97" s="94"/>
      <c r="AT97" s="23" t="s">
        <v>140</v>
      </c>
      <c r="AU97" s="23" t="s">
        <v>82</v>
      </c>
    </row>
    <row r="98" s="12" customFormat="1">
      <c r="B98" s="246"/>
      <c r="C98" s="247"/>
      <c r="D98" s="242" t="s">
        <v>142</v>
      </c>
      <c r="E98" s="248" t="s">
        <v>30</v>
      </c>
      <c r="F98" s="249" t="s">
        <v>143</v>
      </c>
      <c r="G98" s="247"/>
      <c r="H98" s="250">
        <v>1.7</v>
      </c>
      <c r="I98" s="251"/>
      <c r="J98" s="247"/>
      <c r="K98" s="247"/>
      <c r="L98" s="252"/>
      <c r="M98" s="253"/>
      <c r="N98" s="254"/>
      <c r="O98" s="254"/>
      <c r="P98" s="254"/>
      <c r="Q98" s="254"/>
      <c r="R98" s="254"/>
      <c r="S98" s="254"/>
      <c r="T98" s="255"/>
      <c r="AT98" s="256" t="s">
        <v>142</v>
      </c>
      <c r="AU98" s="256" t="s">
        <v>82</v>
      </c>
      <c r="AV98" s="12" t="s">
        <v>82</v>
      </c>
      <c r="AW98" s="12" t="s">
        <v>36</v>
      </c>
      <c r="AX98" s="12" t="s">
        <v>80</v>
      </c>
      <c r="AY98" s="256" t="s">
        <v>129</v>
      </c>
    </row>
    <row r="99" s="1" customFormat="1" ht="16.5" customHeight="1">
      <c r="B99" s="45"/>
      <c r="C99" s="230" t="s">
        <v>82</v>
      </c>
      <c r="D99" s="230" t="s">
        <v>131</v>
      </c>
      <c r="E99" s="231" t="s">
        <v>144</v>
      </c>
      <c r="F99" s="232" t="s">
        <v>145</v>
      </c>
      <c r="G99" s="233" t="s">
        <v>134</v>
      </c>
      <c r="H99" s="234">
        <v>5.3609999999999998</v>
      </c>
      <c r="I99" s="235"/>
      <c r="J99" s="236">
        <f>ROUND(I99*H99,2)</f>
        <v>0</v>
      </c>
      <c r="K99" s="232" t="s">
        <v>135</v>
      </c>
      <c r="L99" s="71"/>
      <c r="M99" s="237" t="s">
        <v>30</v>
      </c>
      <c r="N99" s="238" t="s">
        <v>44</v>
      </c>
      <c r="O99" s="46"/>
      <c r="P99" s="239">
        <f>O99*H99</f>
        <v>0</v>
      </c>
      <c r="Q99" s="239">
        <v>0</v>
      </c>
      <c r="R99" s="239">
        <f>Q99*H99</f>
        <v>0</v>
      </c>
      <c r="S99" s="239">
        <v>0</v>
      </c>
      <c r="T99" s="240">
        <f>S99*H99</f>
        <v>0</v>
      </c>
      <c r="AR99" s="23" t="s">
        <v>136</v>
      </c>
      <c r="AT99" s="23" t="s">
        <v>131</v>
      </c>
      <c r="AU99" s="23" t="s">
        <v>82</v>
      </c>
      <c r="AY99" s="23" t="s">
        <v>129</v>
      </c>
      <c r="BE99" s="241">
        <f>IF(N99="základní",J99,0)</f>
        <v>0</v>
      </c>
      <c r="BF99" s="241">
        <f>IF(N99="snížená",J99,0)</f>
        <v>0</v>
      </c>
      <c r="BG99" s="241">
        <f>IF(N99="zákl. přenesená",J99,0)</f>
        <v>0</v>
      </c>
      <c r="BH99" s="241">
        <f>IF(N99="sníž. přenesená",J99,0)</f>
        <v>0</v>
      </c>
      <c r="BI99" s="241">
        <f>IF(N99="nulová",J99,0)</f>
        <v>0</v>
      </c>
      <c r="BJ99" s="23" t="s">
        <v>80</v>
      </c>
      <c r="BK99" s="241">
        <f>ROUND(I99*H99,2)</f>
        <v>0</v>
      </c>
      <c r="BL99" s="23" t="s">
        <v>136</v>
      </c>
      <c r="BM99" s="23" t="s">
        <v>146</v>
      </c>
    </row>
    <row r="100" s="1" customFormat="1">
      <c r="B100" s="45"/>
      <c r="C100" s="73"/>
      <c r="D100" s="242" t="s">
        <v>138</v>
      </c>
      <c r="E100" s="73"/>
      <c r="F100" s="243" t="s">
        <v>147</v>
      </c>
      <c r="G100" s="73"/>
      <c r="H100" s="73"/>
      <c r="I100" s="198"/>
      <c r="J100" s="73"/>
      <c r="K100" s="73"/>
      <c r="L100" s="71"/>
      <c r="M100" s="244"/>
      <c r="N100" s="46"/>
      <c r="O100" s="46"/>
      <c r="P100" s="46"/>
      <c r="Q100" s="46"/>
      <c r="R100" s="46"/>
      <c r="S100" s="46"/>
      <c r="T100" s="94"/>
      <c r="AT100" s="23" t="s">
        <v>138</v>
      </c>
      <c r="AU100" s="23" t="s">
        <v>82</v>
      </c>
    </row>
    <row r="101" s="1" customFormat="1">
      <c r="B101" s="45"/>
      <c r="C101" s="73"/>
      <c r="D101" s="242" t="s">
        <v>140</v>
      </c>
      <c r="E101" s="73"/>
      <c r="F101" s="245" t="s">
        <v>148</v>
      </c>
      <c r="G101" s="73"/>
      <c r="H101" s="73"/>
      <c r="I101" s="198"/>
      <c r="J101" s="73"/>
      <c r="K101" s="73"/>
      <c r="L101" s="71"/>
      <c r="M101" s="244"/>
      <c r="N101" s="46"/>
      <c r="O101" s="46"/>
      <c r="P101" s="46"/>
      <c r="Q101" s="46"/>
      <c r="R101" s="46"/>
      <c r="S101" s="46"/>
      <c r="T101" s="94"/>
      <c r="AT101" s="23" t="s">
        <v>140</v>
      </c>
      <c r="AU101" s="23" t="s">
        <v>82</v>
      </c>
    </row>
    <row r="102" s="12" customFormat="1">
      <c r="B102" s="246"/>
      <c r="C102" s="247"/>
      <c r="D102" s="242" t="s">
        <v>142</v>
      </c>
      <c r="E102" s="248" t="s">
        <v>30</v>
      </c>
      <c r="F102" s="249" t="s">
        <v>149</v>
      </c>
      <c r="G102" s="247"/>
      <c r="H102" s="250">
        <v>0.40799999999999997</v>
      </c>
      <c r="I102" s="251"/>
      <c r="J102" s="247"/>
      <c r="K102" s="247"/>
      <c r="L102" s="252"/>
      <c r="M102" s="253"/>
      <c r="N102" s="254"/>
      <c r="O102" s="254"/>
      <c r="P102" s="254"/>
      <c r="Q102" s="254"/>
      <c r="R102" s="254"/>
      <c r="S102" s="254"/>
      <c r="T102" s="255"/>
      <c r="AT102" s="256" t="s">
        <v>142</v>
      </c>
      <c r="AU102" s="256" t="s">
        <v>82</v>
      </c>
      <c r="AV102" s="12" t="s">
        <v>82</v>
      </c>
      <c r="AW102" s="12" t="s">
        <v>36</v>
      </c>
      <c r="AX102" s="12" t="s">
        <v>73</v>
      </c>
      <c r="AY102" s="256" t="s">
        <v>129</v>
      </c>
    </row>
    <row r="103" s="12" customFormat="1">
      <c r="B103" s="246"/>
      <c r="C103" s="247"/>
      <c r="D103" s="242" t="s">
        <v>142</v>
      </c>
      <c r="E103" s="248" t="s">
        <v>30</v>
      </c>
      <c r="F103" s="249" t="s">
        <v>150</v>
      </c>
      <c r="G103" s="247"/>
      <c r="H103" s="250">
        <v>4.9530000000000003</v>
      </c>
      <c r="I103" s="251"/>
      <c r="J103" s="247"/>
      <c r="K103" s="247"/>
      <c r="L103" s="252"/>
      <c r="M103" s="253"/>
      <c r="N103" s="254"/>
      <c r="O103" s="254"/>
      <c r="P103" s="254"/>
      <c r="Q103" s="254"/>
      <c r="R103" s="254"/>
      <c r="S103" s="254"/>
      <c r="T103" s="255"/>
      <c r="AT103" s="256" t="s">
        <v>142</v>
      </c>
      <c r="AU103" s="256" t="s">
        <v>82</v>
      </c>
      <c r="AV103" s="12" t="s">
        <v>82</v>
      </c>
      <c r="AW103" s="12" t="s">
        <v>36</v>
      </c>
      <c r="AX103" s="12" t="s">
        <v>73</v>
      </c>
      <c r="AY103" s="256" t="s">
        <v>129</v>
      </c>
    </row>
    <row r="104" s="13" customFormat="1">
      <c r="B104" s="257"/>
      <c r="C104" s="258"/>
      <c r="D104" s="242" t="s">
        <v>142</v>
      </c>
      <c r="E104" s="259" t="s">
        <v>30</v>
      </c>
      <c r="F104" s="260" t="s">
        <v>151</v>
      </c>
      <c r="G104" s="258"/>
      <c r="H104" s="261">
        <v>5.3609999999999998</v>
      </c>
      <c r="I104" s="262"/>
      <c r="J104" s="258"/>
      <c r="K104" s="258"/>
      <c r="L104" s="263"/>
      <c r="M104" s="264"/>
      <c r="N104" s="265"/>
      <c r="O104" s="265"/>
      <c r="P104" s="265"/>
      <c r="Q104" s="265"/>
      <c r="R104" s="265"/>
      <c r="S104" s="265"/>
      <c r="T104" s="266"/>
      <c r="AT104" s="267" t="s">
        <v>142</v>
      </c>
      <c r="AU104" s="267" t="s">
        <v>82</v>
      </c>
      <c r="AV104" s="13" t="s">
        <v>136</v>
      </c>
      <c r="AW104" s="13" t="s">
        <v>36</v>
      </c>
      <c r="AX104" s="13" t="s">
        <v>80</v>
      </c>
      <c r="AY104" s="267" t="s">
        <v>129</v>
      </c>
    </row>
    <row r="105" s="1" customFormat="1" ht="16.5" customHeight="1">
      <c r="B105" s="45"/>
      <c r="C105" s="230" t="s">
        <v>152</v>
      </c>
      <c r="D105" s="230" t="s">
        <v>131</v>
      </c>
      <c r="E105" s="231" t="s">
        <v>153</v>
      </c>
      <c r="F105" s="232" t="s">
        <v>154</v>
      </c>
      <c r="G105" s="233" t="s">
        <v>134</v>
      </c>
      <c r="H105" s="234">
        <v>5.3609999999999998</v>
      </c>
      <c r="I105" s="235"/>
      <c r="J105" s="236">
        <f>ROUND(I105*H105,2)</f>
        <v>0</v>
      </c>
      <c r="K105" s="232" t="s">
        <v>135</v>
      </c>
      <c r="L105" s="71"/>
      <c r="M105" s="237" t="s">
        <v>30</v>
      </c>
      <c r="N105" s="238" t="s">
        <v>44</v>
      </c>
      <c r="O105" s="46"/>
      <c r="P105" s="239">
        <f>O105*H105</f>
        <v>0</v>
      </c>
      <c r="Q105" s="239">
        <v>0</v>
      </c>
      <c r="R105" s="239">
        <f>Q105*H105</f>
        <v>0</v>
      </c>
      <c r="S105" s="239">
        <v>0</v>
      </c>
      <c r="T105" s="240">
        <f>S105*H105</f>
        <v>0</v>
      </c>
      <c r="AR105" s="23" t="s">
        <v>136</v>
      </c>
      <c r="AT105" s="23" t="s">
        <v>131</v>
      </c>
      <c r="AU105" s="23" t="s">
        <v>82</v>
      </c>
      <c r="AY105" s="23" t="s">
        <v>129</v>
      </c>
      <c r="BE105" s="241">
        <f>IF(N105="základní",J105,0)</f>
        <v>0</v>
      </c>
      <c r="BF105" s="241">
        <f>IF(N105="snížená",J105,0)</f>
        <v>0</v>
      </c>
      <c r="BG105" s="241">
        <f>IF(N105="zákl. přenesená",J105,0)</f>
        <v>0</v>
      </c>
      <c r="BH105" s="241">
        <f>IF(N105="sníž. přenesená",J105,0)</f>
        <v>0</v>
      </c>
      <c r="BI105" s="241">
        <f>IF(N105="nulová",J105,0)</f>
        <v>0</v>
      </c>
      <c r="BJ105" s="23" t="s">
        <v>80</v>
      </c>
      <c r="BK105" s="241">
        <f>ROUND(I105*H105,2)</f>
        <v>0</v>
      </c>
      <c r="BL105" s="23" t="s">
        <v>136</v>
      </c>
      <c r="BM105" s="23" t="s">
        <v>155</v>
      </c>
    </row>
    <row r="106" s="1" customFormat="1">
      <c r="B106" s="45"/>
      <c r="C106" s="73"/>
      <c r="D106" s="242" t="s">
        <v>138</v>
      </c>
      <c r="E106" s="73"/>
      <c r="F106" s="243" t="s">
        <v>156</v>
      </c>
      <c r="G106" s="73"/>
      <c r="H106" s="73"/>
      <c r="I106" s="198"/>
      <c r="J106" s="73"/>
      <c r="K106" s="73"/>
      <c r="L106" s="71"/>
      <c r="M106" s="244"/>
      <c r="N106" s="46"/>
      <c r="O106" s="46"/>
      <c r="P106" s="46"/>
      <c r="Q106" s="46"/>
      <c r="R106" s="46"/>
      <c r="S106" s="46"/>
      <c r="T106" s="94"/>
      <c r="AT106" s="23" t="s">
        <v>138</v>
      </c>
      <c r="AU106" s="23" t="s">
        <v>82</v>
      </c>
    </row>
    <row r="107" s="1" customFormat="1">
      <c r="B107" s="45"/>
      <c r="C107" s="73"/>
      <c r="D107" s="242" t="s">
        <v>140</v>
      </c>
      <c r="E107" s="73"/>
      <c r="F107" s="245" t="s">
        <v>148</v>
      </c>
      <c r="G107" s="73"/>
      <c r="H107" s="73"/>
      <c r="I107" s="198"/>
      <c r="J107" s="73"/>
      <c r="K107" s="73"/>
      <c r="L107" s="71"/>
      <c r="M107" s="244"/>
      <c r="N107" s="46"/>
      <c r="O107" s="46"/>
      <c r="P107" s="46"/>
      <c r="Q107" s="46"/>
      <c r="R107" s="46"/>
      <c r="S107" s="46"/>
      <c r="T107" s="94"/>
      <c r="AT107" s="23" t="s">
        <v>140</v>
      </c>
      <c r="AU107" s="23" t="s">
        <v>82</v>
      </c>
    </row>
    <row r="108" s="12" customFormat="1">
      <c r="B108" s="246"/>
      <c r="C108" s="247"/>
      <c r="D108" s="242" t="s">
        <v>142</v>
      </c>
      <c r="E108" s="248" t="s">
        <v>30</v>
      </c>
      <c r="F108" s="249" t="s">
        <v>157</v>
      </c>
      <c r="G108" s="247"/>
      <c r="H108" s="250">
        <v>5.3609999999999998</v>
      </c>
      <c r="I108" s="251"/>
      <c r="J108" s="247"/>
      <c r="K108" s="247"/>
      <c r="L108" s="252"/>
      <c r="M108" s="253"/>
      <c r="N108" s="254"/>
      <c r="O108" s="254"/>
      <c r="P108" s="254"/>
      <c r="Q108" s="254"/>
      <c r="R108" s="254"/>
      <c r="S108" s="254"/>
      <c r="T108" s="255"/>
      <c r="AT108" s="256" t="s">
        <v>142</v>
      </c>
      <c r="AU108" s="256" t="s">
        <v>82</v>
      </c>
      <c r="AV108" s="12" t="s">
        <v>82</v>
      </c>
      <c r="AW108" s="12" t="s">
        <v>36</v>
      </c>
      <c r="AX108" s="12" t="s">
        <v>80</v>
      </c>
      <c r="AY108" s="256" t="s">
        <v>129</v>
      </c>
    </row>
    <row r="109" s="1" customFormat="1" ht="25.5" customHeight="1">
      <c r="B109" s="45"/>
      <c r="C109" s="230" t="s">
        <v>136</v>
      </c>
      <c r="D109" s="230" t="s">
        <v>131</v>
      </c>
      <c r="E109" s="231" t="s">
        <v>158</v>
      </c>
      <c r="F109" s="232" t="s">
        <v>159</v>
      </c>
      <c r="G109" s="233" t="s">
        <v>134</v>
      </c>
      <c r="H109" s="234">
        <v>1.72</v>
      </c>
      <c r="I109" s="235"/>
      <c r="J109" s="236">
        <f>ROUND(I109*H109,2)</f>
        <v>0</v>
      </c>
      <c r="K109" s="232" t="s">
        <v>135</v>
      </c>
      <c r="L109" s="71"/>
      <c r="M109" s="237" t="s">
        <v>30</v>
      </c>
      <c r="N109" s="238" t="s">
        <v>44</v>
      </c>
      <c r="O109" s="46"/>
      <c r="P109" s="239">
        <f>O109*H109</f>
        <v>0</v>
      </c>
      <c r="Q109" s="239">
        <v>0</v>
      </c>
      <c r="R109" s="239">
        <f>Q109*H109</f>
        <v>0</v>
      </c>
      <c r="S109" s="239">
        <v>0</v>
      </c>
      <c r="T109" s="240">
        <f>S109*H109</f>
        <v>0</v>
      </c>
      <c r="AR109" s="23" t="s">
        <v>136</v>
      </c>
      <c r="AT109" s="23" t="s">
        <v>131</v>
      </c>
      <c r="AU109" s="23" t="s">
        <v>82</v>
      </c>
      <c r="AY109" s="23" t="s">
        <v>129</v>
      </c>
      <c r="BE109" s="241">
        <f>IF(N109="základní",J109,0)</f>
        <v>0</v>
      </c>
      <c r="BF109" s="241">
        <f>IF(N109="snížená",J109,0)</f>
        <v>0</v>
      </c>
      <c r="BG109" s="241">
        <f>IF(N109="zákl. přenesená",J109,0)</f>
        <v>0</v>
      </c>
      <c r="BH109" s="241">
        <f>IF(N109="sníž. přenesená",J109,0)</f>
        <v>0</v>
      </c>
      <c r="BI109" s="241">
        <f>IF(N109="nulová",J109,0)</f>
        <v>0</v>
      </c>
      <c r="BJ109" s="23" t="s">
        <v>80</v>
      </c>
      <c r="BK109" s="241">
        <f>ROUND(I109*H109,2)</f>
        <v>0</v>
      </c>
      <c r="BL109" s="23" t="s">
        <v>136</v>
      </c>
      <c r="BM109" s="23" t="s">
        <v>160</v>
      </c>
    </row>
    <row r="110" s="1" customFormat="1">
      <c r="B110" s="45"/>
      <c r="C110" s="73"/>
      <c r="D110" s="242" t="s">
        <v>138</v>
      </c>
      <c r="E110" s="73"/>
      <c r="F110" s="243" t="s">
        <v>161</v>
      </c>
      <c r="G110" s="73"/>
      <c r="H110" s="73"/>
      <c r="I110" s="198"/>
      <c r="J110" s="73"/>
      <c r="K110" s="73"/>
      <c r="L110" s="71"/>
      <c r="M110" s="244"/>
      <c r="N110" s="46"/>
      <c r="O110" s="46"/>
      <c r="P110" s="46"/>
      <c r="Q110" s="46"/>
      <c r="R110" s="46"/>
      <c r="S110" s="46"/>
      <c r="T110" s="94"/>
      <c r="AT110" s="23" t="s">
        <v>138</v>
      </c>
      <c r="AU110" s="23" t="s">
        <v>82</v>
      </c>
    </row>
    <row r="111" s="1" customFormat="1">
      <c r="B111" s="45"/>
      <c r="C111" s="73"/>
      <c r="D111" s="242" t="s">
        <v>140</v>
      </c>
      <c r="E111" s="73"/>
      <c r="F111" s="245" t="s">
        <v>162</v>
      </c>
      <c r="G111" s="73"/>
      <c r="H111" s="73"/>
      <c r="I111" s="198"/>
      <c r="J111" s="73"/>
      <c r="K111" s="73"/>
      <c r="L111" s="71"/>
      <c r="M111" s="244"/>
      <c r="N111" s="46"/>
      <c r="O111" s="46"/>
      <c r="P111" s="46"/>
      <c r="Q111" s="46"/>
      <c r="R111" s="46"/>
      <c r="S111" s="46"/>
      <c r="T111" s="94"/>
      <c r="AT111" s="23" t="s">
        <v>140</v>
      </c>
      <c r="AU111" s="23" t="s">
        <v>82</v>
      </c>
    </row>
    <row r="112" s="12" customFormat="1">
      <c r="B112" s="246"/>
      <c r="C112" s="247"/>
      <c r="D112" s="242" t="s">
        <v>142</v>
      </c>
      <c r="E112" s="248" t="s">
        <v>30</v>
      </c>
      <c r="F112" s="249" t="s">
        <v>163</v>
      </c>
      <c r="G112" s="247"/>
      <c r="H112" s="250">
        <v>1.72</v>
      </c>
      <c r="I112" s="251"/>
      <c r="J112" s="247"/>
      <c r="K112" s="247"/>
      <c r="L112" s="252"/>
      <c r="M112" s="253"/>
      <c r="N112" s="254"/>
      <c r="O112" s="254"/>
      <c r="P112" s="254"/>
      <c r="Q112" s="254"/>
      <c r="R112" s="254"/>
      <c r="S112" s="254"/>
      <c r="T112" s="255"/>
      <c r="AT112" s="256" t="s">
        <v>142</v>
      </c>
      <c r="AU112" s="256" t="s">
        <v>82</v>
      </c>
      <c r="AV112" s="12" t="s">
        <v>82</v>
      </c>
      <c r="AW112" s="12" t="s">
        <v>36</v>
      </c>
      <c r="AX112" s="12" t="s">
        <v>80</v>
      </c>
      <c r="AY112" s="256" t="s">
        <v>129</v>
      </c>
    </row>
    <row r="113" s="1" customFormat="1" ht="25.5" customHeight="1">
      <c r="B113" s="45"/>
      <c r="C113" s="230" t="s">
        <v>164</v>
      </c>
      <c r="D113" s="230" t="s">
        <v>131</v>
      </c>
      <c r="E113" s="231" t="s">
        <v>165</v>
      </c>
      <c r="F113" s="232" t="s">
        <v>166</v>
      </c>
      <c r="G113" s="233" t="s">
        <v>134</v>
      </c>
      <c r="H113" s="234">
        <v>1.72</v>
      </c>
      <c r="I113" s="235"/>
      <c r="J113" s="236">
        <f>ROUND(I113*H113,2)</f>
        <v>0</v>
      </c>
      <c r="K113" s="232" t="s">
        <v>135</v>
      </c>
      <c r="L113" s="71"/>
      <c r="M113" s="237" t="s">
        <v>30</v>
      </c>
      <c r="N113" s="238" t="s">
        <v>44</v>
      </c>
      <c r="O113" s="46"/>
      <c r="P113" s="239">
        <f>O113*H113</f>
        <v>0</v>
      </c>
      <c r="Q113" s="239">
        <v>0</v>
      </c>
      <c r="R113" s="239">
        <f>Q113*H113</f>
        <v>0</v>
      </c>
      <c r="S113" s="239">
        <v>0</v>
      </c>
      <c r="T113" s="240">
        <f>S113*H113</f>
        <v>0</v>
      </c>
      <c r="AR113" s="23" t="s">
        <v>136</v>
      </c>
      <c r="AT113" s="23" t="s">
        <v>131</v>
      </c>
      <c r="AU113" s="23" t="s">
        <v>82</v>
      </c>
      <c r="AY113" s="23" t="s">
        <v>129</v>
      </c>
      <c r="BE113" s="241">
        <f>IF(N113="základní",J113,0)</f>
        <v>0</v>
      </c>
      <c r="BF113" s="241">
        <f>IF(N113="snížená",J113,0)</f>
        <v>0</v>
      </c>
      <c r="BG113" s="241">
        <f>IF(N113="zákl. přenesená",J113,0)</f>
        <v>0</v>
      </c>
      <c r="BH113" s="241">
        <f>IF(N113="sníž. přenesená",J113,0)</f>
        <v>0</v>
      </c>
      <c r="BI113" s="241">
        <f>IF(N113="nulová",J113,0)</f>
        <v>0</v>
      </c>
      <c r="BJ113" s="23" t="s">
        <v>80</v>
      </c>
      <c r="BK113" s="241">
        <f>ROUND(I113*H113,2)</f>
        <v>0</v>
      </c>
      <c r="BL113" s="23" t="s">
        <v>136</v>
      </c>
      <c r="BM113" s="23" t="s">
        <v>167</v>
      </c>
    </row>
    <row r="114" s="1" customFormat="1">
      <c r="B114" s="45"/>
      <c r="C114" s="73"/>
      <c r="D114" s="242" t="s">
        <v>138</v>
      </c>
      <c r="E114" s="73"/>
      <c r="F114" s="243" t="s">
        <v>168</v>
      </c>
      <c r="G114" s="73"/>
      <c r="H114" s="73"/>
      <c r="I114" s="198"/>
      <c r="J114" s="73"/>
      <c r="K114" s="73"/>
      <c r="L114" s="71"/>
      <c r="M114" s="244"/>
      <c r="N114" s="46"/>
      <c r="O114" s="46"/>
      <c r="P114" s="46"/>
      <c r="Q114" s="46"/>
      <c r="R114" s="46"/>
      <c r="S114" s="46"/>
      <c r="T114" s="94"/>
      <c r="AT114" s="23" t="s">
        <v>138</v>
      </c>
      <c r="AU114" s="23" t="s">
        <v>82</v>
      </c>
    </row>
    <row r="115" s="1" customFormat="1">
      <c r="B115" s="45"/>
      <c r="C115" s="73"/>
      <c r="D115" s="242" t="s">
        <v>140</v>
      </c>
      <c r="E115" s="73"/>
      <c r="F115" s="245" t="s">
        <v>162</v>
      </c>
      <c r="G115" s="73"/>
      <c r="H115" s="73"/>
      <c r="I115" s="198"/>
      <c r="J115" s="73"/>
      <c r="K115" s="73"/>
      <c r="L115" s="71"/>
      <c r="M115" s="244"/>
      <c r="N115" s="46"/>
      <c r="O115" s="46"/>
      <c r="P115" s="46"/>
      <c r="Q115" s="46"/>
      <c r="R115" s="46"/>
      <c r="S115" s="46"/>
      <c r="T115" s="94"/>
      <c r="AT115" s="23" t="s">
        <v>140</v>
      </c>
      <c r="AU115" s="23" t="s">
        <v>82</v>
      </c>
    </row>
    <row r="116" s="12" customFormat="1">
      <c r="B116" s="246"/>
      <c r="C116" s="247"/>
      <c r="D116" s="242" t="s">
        <v>142</v>
      </c>
      <c r="E116" s="248" t="s">
        <v>30</v>
      </c>
      <c r="F116" s="249" t="s">
        <v>169</v>
      </c>
      <c r="G116" s="247"/>
      <c r="H116" s="250">
        <v>1.72</v>
      </c>
      <c r="I116" s="251"/>
      <c r="J116" s="247"/>
      <c r="K116" s="247"/>
      <c r="L116" s="252"/>
      <c r="M116" s="253"/>
      <c r="N116" s="254"/>
      <c r="O116" s="254"/>
      <c r="P116" s="254"/>
      <c r="Q116" s="254"/>
      <c r="R116" s="254"/>
      <c r="S116" s="254"/>
      <c r="T116" s="255"/>
      <c r="AT116" s="256" t="s">
        <v>142</v>
      </c>
      <c r="AU116" s="256" t="s">
        <v>82</v>
      </c>
      <c r="AV116" s="12" t="s">
        <v>82</v>
      </c>
      <c r="AW116" s="12" t="s">
        <v>36</v>
      </c>
      <c r="AX116" s="12" t="s">
        <v>80</v>
      </c>
      <c r="AY116" s="256" t="s">
        <v>129</v>
      </c>
    </row>
    <row r="117" s="1" customFormat="1" ht="16.5" customHeight="1">
      <c r="B117" s="45"/>
      <c r="C117" s="230" t="s">
        <v>170</v>
      </c>
      <c r="D117" s="230" t="s">
        <v>131</v>
      </c>
      <c r="E117" s="231" t="s">
        <v>171</v>
      </c>
      <c r="F117" s="232" t="s">
        <v>172</v>
      </c>
      <c r="G117" s="233" t="s">
        <v>134</v>
      </c>
      <c r="H117" s="234">
        <v>4.4299999999999997</v>
      </c>
      <c r="I117" s="235"/>
      <c r="J117" s="236">
        <f>ROUND(I117*H117,2)</f>
        <v>0</v>
      </c>
      <c r="K117" s="232" t="s">
        <v>135</v>
      </c>
      <c r="L117" s="71"/>
      <c r="M117" s="237" t="s">
        <v>30</v>
      </c>
      <c r="N117" s="238" t="s">
        <v>44</v>
      </c>
      <c r="O117" s="46"/>
      <c r="P117" s="239">
        <f>O117*H117</f>
        <v>0</v>
      </c>
      <c r="Q117" s="239">
        <v>0</v>
      </c>
      <c r="R117" s="239">
        <f>Q117*H117</f>
        <v>0</v>
      </c>
      <c r="S117" s="239">
        <v>0</v>
      </c>
      <c r="T117" s="240">
        <f>S117*H117</f>
        <v>0</v>
      </c>
      <c r="AR117" s="23" t="s">
        <v>136</v>
      </c>
      <c r="AT117" s="23" t="s">
        <v>131</v>
      </c>
      <c r="AU117" s="23" t="s">
        <v>82</v>
      </c>
      <c r="AY117" s="23" t="s">
        <v>129</v>
      </c>
      <c r="BE117" s="241">
        <f>IF(N117="základní",J117,0)</f>
        <v>0</v>
      </c>
      <c r="BF117" s="241">
        <f>IF(N117="snížená",J117,0)</f>
        <v>0</v>
      </c>
      <c r="BG117" s="241">
        <f>IF(N117="zákl. přenesená",J117,0)</f>
        <v>0</v>
      </c>
      <c r="BH117" s="241">
        <f>IF(N117="sníž. přenesená",J117,0)</f>
        <v>0</v>
      </c>
      <c r="BI117" s="241">
        <f>IF(N117="nulová",J117,0)</f>
        <v>0</v>
      </c>
      <c r="BJ117" s="23" t="s">
        <v>80</v>
      </c>
      <c r="BK117" s="241">
        <f>ROUND(I117*H117,2)</f>
        <v>0</v>
      </c>
      <c r="BL117" s="23" t="s">
        <v>136</v>
      </c>
      <c r="BM117" s="23" t="s">
        <v>173</v>
      </c>
    </row>
    <row r="118" s="1" customFormat="1">
      <c r="B118" s="45"/>
      <c r="C118" s="73"/>
      <c r="D118" s="242" t="s">
        <v>138</v>
      </c>
      <c r="E118" s="73"/>
      <c r="F118" s="243" t="s">
        <v>174</v>
      </c>
      <c r="G118" s="73"/>
      <c r="H118" s="73"/>
      <c r="I118" s="198"/>
      <c r="J118" s="73"/>
      <c r="K118" s="73"/>
      <c r="L118" s="71"/>
      <c r="M118" s="244"/>
      <c r="N118" s="46"/>
      <c r="O118" s="46"/>
      <c r="P118" s="46"/>
      <c r="Q118" s="46"/>
      <c r="R118" s="46"/>
      <c r="S118" s="46"/>
      <c r="T118" s="94"/>
      <c r="AT118" s="23" t="s">
        <v>138</v>
      </c>
      <c r="AU118" s="23" t="s">
        <v>82</v>
      </c>
    </row>
    <row r="119" s="1" customFormat="1">
      <c r="B119" s="45"/>
      <c r="C119" s="73"/>
      <c r="D119" s="242" t="s">
        <v>140</v>
      </c>
      <c r="E119" s="73"/>
      <c r="F119" s="245" t="s">
        <v>175</v>
      </c>
      <c r="G119" s="73"/>
      <c r="H119" s="73"/>
      <c r="I119" s="198"/>
      <c r="J119" s="73"/>
      <c r="K119" s="73"/>
      <c r="L119" s="71"/>
      <c r="M119" s="244"/>
      <c r="N119" s="46"/>
      <c r="O119" s="46"/>
      <c r="P119" s="46"/>
      <c r="Q119" s="46"/>
      <c r="R119" s="46"/>
      <c r="S119" s="46"/>
      <c r="T119" s="94"/>
      <c r="AT119" s="23" t="s">
        <v>140</v>
      </c>
      <c r="AU119" s="23" t="s">
        <v>82</v>
      </c>
    </row>
    <row r="120" s="12" customFormat="1">
      <c r="B120" s="246"/>
      <c r="C120" s="247"/>
      <c r="D120" s="242" t="s">
        <v>142</v>
      </c>
      <c r="E120" s="248" t="s">
        <v>30</v>
      </c>
      <c r="F120" s="249" t="s">
        <v>176</v>
      </c>
      <c r="G120" s="247"/>
      <c r="H120" s="250">
        <v>4.4299999999999997</v>
      </c>
      <c r="I120" s="251"/>
      <c r="J120" s="247"/>
      <c r="K120" s="247"/>
      <c r="L120" s="252"/>
      <c r="M120" s="253"/>
      <c r="N120" s="254"/>
      <c r="O120" s="254"/>
      <c r="P120" s="254"/>
      <c r="Q120" s="254"/>
      <c r="R120" s="254"/>
      <c r="S120" s="254"/>
      <c r="T120" s="255"/>
      <c r="AT120" s="256" t="s">
        <v>142</v>
      </c>
      <c r="AU120" s="256" t="s">
        <v>82</v>
      </c>
      <c r="AV120" s="12" t="s">
        <v>82</v>
      </c>
      <c r="AW120" s="12" t="s">
        <v>36</v>
      </c>
      <c r="AX120" s="12" t="s">
        <v>80</v>
      </c>
      <c r="AY120" s="256" t="s">
        <v>129</v>
      </c>
    </row>
    <row r="121" s="1" customFormat="1" ht="16.5" customHeight="1">
      <c r="B121" s="45"/>
      <c r="C121" s="230" t="s">
        <v>177</v>
      </c>
      <c r="D121" s="230" t="s">
        <v>131</v>
      </c>
      <c r="E121" s="231" t="s">
        <v>178</v>
      </c>
      <c r="F121" s="232" t="s">
        <v>179</v>
      </c>
      <c r="G121" s="233" t="s">
        <v>134</v>
      </c>
      <c r="H121" s="234">
        <v>4.351</v>
      </c>
      <c r="I121" s="235"/>
      <c r="J121" s="236">
        <f>ROUND(I121*H121,2)</f>
        <v>0</v>
      </c>
      <c r="K121" s="232" t="s">
        <v>135</v>
      </c>
      <c r="L121" s="71"/>
      <c r="M121" s="237" t="s">
        <v>30</v>
      </c>
      <c r="N121" s="238" t="s">
        <v>44</v>
      </c>
      <c r="O121" s="46"/>
      <c r="P121" s="239">
        <f>O121*H121</f>
        <v>0</v>
      </c>
      <c r="Q121" s="239">
        <v>0</v>
      </c>
      <c r="R121" s="239">
        <f>Q121*H121</f>
        <v>0</v>
      </c>
      <c r="S121" s="239">
        <v>0</v>
      </c>
      <c r="T121" s="240">
        <f>S121*H121</f>
        <v>0</v>
      </c>
      <c r="AR121" s="23" t="s">
        <v>136</v>
      </c>
      <c r="AT121" s="23" t="s">
        <v>131</v>
      </c>
      <c r="AU121" s="23" t="s">
        <v>82</v>
      </c>
      <c r="AY121" s="23" t="s">
        <v>129</v>
      </c>
      <c r="BE121" s="241">
        <f>IF(N121="základní",J121,0)</f>
        <v>0</v>
      </c>
      <c r="BF121" s="241">
        <f>IF(N121="snížená",J121,0)</f>
        <v>0</v>
      </c>
      <c r="BG121" s="241">
        <f>IF(N121="zákl. přenesená",J121,0)</f>
        <v>0</v>
      </c>
      <c r="BH121" s="241">
        <f>IF(N121="sníž. přenesená",J121,0)</f>
        <v>0</v>
      </c>
      <c r="BI121" s="241">
        <f>IF(N121="nulová",J121,0)</f>
        <v>0</v>
      </c>
      <c r="BJ121" s="23" t="s">
        <v>80</v>
      </c>
      <c r="BK121" s="241">
        <f>ROUND(I121*H121,2)</f>
        <v>0</v>
      </c>
      <c r="BL121" s="23" t="s">
        <v>136</v>
      </c>
      <c r="BM121" s="23" t="s">
        <v>180</v>
      </c>
    </row>
    <row r="122" s="1" customFormat="1">
      <c r="B122" s="45"/>
      <c r="C122" s="73"/>
      <c r="D122" s="242" t="s">
        <v>138</v>
      </c>
      <c r="E122" s="73"/>
      <c r="F122" s="243" t="s">
        <v>181</v>
      </c>
      <c r="G122" s="73"/>
      <c r="H122" s="73"/>
      <c r="I122" s="198"/>
      <c r="J122" s="73"/>
      <c r="K122" s="73"/>
      <c r="L122" s="71"/>
      <c r="M122" s="244"/>
      <c r="N122" s="46"/>
      <c r="O122" s="46"/>
      <c r="P122" s="46"/>
      <c r="Q122" s="46"/>
      <c r="R122" s="46"/>
      <c r="S122" s="46"/>
      <c r="T122" s="94"/>
      <c r="AT122" s="23" t="s">
        <v>138</v>
      </c>
      <c r="AU122" s="23" t="s">
        <v>82</v>
      </c>
    </row>
    <row r="123" s="1" customFormat="1">
      <c r="B123" s="45"/>
      <c r="C123" s="73"/>
      <c r="D123" s="242" t="s">
        <v>140</v>
      </c>
      <c r="E123" s="73"/>
      <c r="F123" s="245" t="s">
        <v>175</v>
      </c>
      <c r="G123" s="73"/>
      <c r="H123" s="73"/>
      <c r="I123" s="198"/>
      <c r="J123" s="73"/>
      <c r="K123" s="73"/>
      <c r="L123" s="71"/>
      <c r="M123" s="244"/>
      <c r="N123" s="46"/>
      <c r="O123" s="46"/>
      <c r="P123" s="46"/>
      <c r="Q123" s="46"/>
      <c r="R123" s="46"/>
      <c r="S123" s="46"/>
      <c r="T123" s="94"/>
      <c r="AT123" s="23" t="s">
        <v>140</v>
      </c>
      <c r="AU123" s="23" t="s">
        <v>82</v>
      </c>
    </row>
    <row r="124" s="12" customFormat="1">
      <c r="B124" s="246"/>
      <c r="C124" s="247"/>
      <c r="D124" s="242" t="s">
        <v>142</v>
      </c>
      <c r="E124" s="248" t="s">
        <v>30</v>
      </c>
      <c r="F124" s="249" t="s">
        <v>182</v>
      </c>
      <c r="G124" s="247"/>
      <c r="H124" s="250">
        <v>4.351</v>
      </c>
      <c r="I124" s="251"/>
      <c r="J124" s="247"/>
      <c r="K124" s="247"/>
      <c r="L124" s="252"/>
      <c r="M124" s="253"/>
      <c r="N124" s="254"/>
      <c r="O124" s="254"/>
      <c r="P124" s="254"/>
      <c r="Q124" s="254"/>
      <c r="R124" s="254"/>
      <c r="S124" s="254"/>
      <c r="T124" s="255"/>
      <c r="AT124" s="256" t="s">
        <v>142</v>
      </c>
      <c r="AU124" s="256" t="s">
        <v>82</v>
      </c>
      <c r="AV124" s="12" t="s">
        <v>82</v>
      </c>
      <c r="AW124" s="12" t="s">
        <v>36</v>
      </c>
      <c r="AX124" s="12" t="s">
        <v>80</v>
      </c>
      <c r="AY124" s="256" t="s">
        <v>129</v>
      </c>
    </row>
    <row r="125" s="1" customFormat="1" ht="16.5" customHeight="1">
      <c r="B125" s="45"/>
      <c r="C125" s="230" t="s">
        <v>183</v>
      </c>
      <c r="D125" s="230" t="s">
        <v>131</v>
      </c>
      <c r="E125" s="231" t="s">
        <v>184</v>
      </c>
      <c r="F125" s="232" t="s">
        <v>185</v>
      </c>
      <c r="G125" s="233" t="s">
        <v>134</v>
      </c>
      <c r="H125" s="234">
        <v>4.4299999999999997</v>
      </c>
      <c r="I125" s="235"/>
      <c r="J125" s="236">
        <f>ROUND(I125*H125,2)</f>
        <v>0</v>
      </c>
      <c r="K125" s="232" t="s">
        <v>135</v>
      </c>
      <c r="L125" s="71"/>
      <c r="M125" s="237" t="s">
        <v>30</v>
      </c>
      <c r="N125" s="238" t="s">
        <v>44</v>
      </c>
      <c r="O125" s="46"/>
      <c r="P125" s="239">
        <f>O125*H125</f>
        <v>0</v>
      </c>
      <c r="Q125" s="239">
        <v>0</v>
      </c>
      <c r="R125" s="239">
        <f>Q125*H125</f>
        <v>0</v>
      </c>
      <c r="S125" s="239">
        <v>0</v>
      </c>
      <c r="T125" s="240">
        <f>S125*H125</f>
        <v>0</v>
      </c>
      <c r="AR125" s="23" t="s">
        <v>136</v>
      </c>
      <c r="AT125" s="23" t="s">
        <v>131</v>
      </c>
      <c r="AU125" s="23" t="s">
        <v>82</v>
      </c>
      <c r="AY125" s="23" t="s">
        <v>129</v>
      </c>
      <c r="BE125" s="241">
        <f>IF(N125="základní",J125,0)</f>
        <v>0</v>
      </c>
      <c r="BF125" s="241">
        <f>IF(N125="snížená",J125,0)</f>
        <v>0</v>
      </c>
      <c r="BG125" s="241">
        <f>IF(N125="zákl. přenesená",J125,0)</f>
        <v>0</v>
      </c>
      <c r="BH125" s="241">
        <f>IF(N125="sníž. přenesená",J125,0)</f>
        <v>0</v>
      </c>
      <c r="BI125" s="241">
        <f>IF(N125="nulová",J125,0)</f>
        <v>0</v>
      </c>
      <c r="BJ125" s="23" t="s">
        <v>80</v>
      </c>
      <c r="BK125" s="241">
        <f>ROUND(I125*H125,2)</f>
        <v>0</v>
      </c>
      <c r="BL125" s="23" t="s">
        <v>136</v>
      </c>
      <c r="BM125" s="23" t="s">
        <v>186</v>
      </c>
    </row>
    <row r="126" s="1" customFormat="1">
      <c r="B126" s="45"/>
      <c r="C126" s="73"/>
      <c r="D126" s="242" t="s">
        <v>138</v>
      </c>
      <c r="E126" s="73"/>
      <c r="F126" s="243" t="s">
        <v>187</v>
      </c>
      <c r="G126" s="73"/>
      <c r="H126" s="73"/>
      <c r="I126" s="198"/>
      <c r="J126" s="73"/>
      <c r="K126" s="73"/>
      <c r="L126" s="71"/>
      <c r="M126" s="244"/>
      <c r="N126" s="46"/>
      <c r="O126" s="46"/>
      <c r="P126" s="46"/>
      <c r="Q126" s="46"/>
      <c r="R126" s="46"/>
      <c r="S126" s="46"/>
      <c r="T126" s="94"/>
      <c r="AT126" s="23" t="s">
        <v>138</v>
      </c>
      <c r="AU126" s="23" t="s">
        <v>82</v>
      </c>
    </row>
    <row r="127" s="1" customFormat="1">
      <c r="B127" s="45"/>
      <c r="C127" s="73"/>
      <c r="D127" s="242" t="s">
        <v>140</v>
      </c>
      <c r="E127" s="73"/>
      <c r="F127" s="245" t="s">
        <v>188</v>
      </c>
      <c r="G127" s="73"/>
      <c r="H127" s="73"/>
      <c r="I127" s="198"/>
      <c r="J127" s="73"/>
      <c r="K127" s="73"/>
      <c r="L127" s="71"/>
      <c r="M127" s="244"/>
      <c r="N127" s="46"/>
      <c r="O127" s="46"/>
      <c r="P127" s="46"/>
      <c r="Q127" s="46"/>
      <c r="R127" s="46"/>
      <c r="S127" s="46"/>
      <c r="T127" s="94"/>
      <c r="AT127" s="23" t="s">
        <v>140</v>
      </c>
      <c r="AU127" s="23" t="s">
        <v>82</v>
      </c>
    </row>
    <row r="128" s="12" customFormat="1">
      <c r="B128" s="246"/>
      <c r="C128" s="247"/>
      <c r="D128" s="242" t="s">
        <v>142</v>
      </c>
      <c r="E128" s="248" t="s">
        <v>30</v>
      </c>
      <c r="F128" s="249" t="s">
        <v>189</v>
      </c>
      <c r="G128" s="247"/>
      <c r="H128" s="250">
        <v>1.7</v>
      </c>
      <c r="I128" s="251"/>
      <c r="J128" s="247"/>
      <c r="K128" s="247"/>
      <c r="L128" s="252"/>
      <c r="M128" s="253"/>
      <c r="N128" s="254"/>
      <c r="O128" s="254"/>
      <c r="P128" s="254"/>
      <c r="Q128" s="254"/>
      <c r="R128" s="254"/>
      <c r="S128" s="254"/>
      <c r="T128" s="255"/>
      <c r="AT128" s="256" t="s">
        <v>142</v>
      </c>
      <c r="AU128" s="256" t="s">
        <v>82</v>
      </c>
      <c r="AV128" s="12" t="s">
        <v>82</v>
      </c>
      <c r="AW128" s="12" t="s">
        <v>36</v>
      </c>
      <c r="AX128" s="12" t="s">
        <v>73</v>
      </c>
      <c r="AY128" s="256" t="s">
        <v>129</v>
      </c>
    </row>
    <row r="129" s="12" customFormat="1">
      <c r="B129" s="246"/>
      <c r="C129" s="247"/>
      <c r="D129" s="242" t="s">
        <v>142</v>
      </c>
      <c r="E129" s="248" t="s">
        <v>30</v>
      </c>
      <c r="F129" s="249" t="s">
        <v>190</v>
      </c>
      <c r="G129" s="247"/>
      <c r="H129" s="250">
        <v>2.73</v>
      </c>
      <c r="I129" s="251"/>
      <c r="J129" s="247"/>
      <c r="K129" s="247"/>
      <c r="L129" s="252"/>
      <c r="M129" s="253"/>
      <c r="N129" s="254"/>
      <c r="O129" s="254"/>
      <c r="P129" s="254"/>
      <c r="Q129" s="254"/>
      <c r="R129" s="254"/>
      <c r="S129" s="254"/>
      <c r="T129" s="255"/>
      <c r="AT129" s="256" t="s">
        <v>142</v>
      </c>
      <c r="AU129" s="256" t="s">
        <v>82</v>
      </c>
      <c r="AV129" s="12" t="s">
        <v>82</v>
      </c>
      <c r="AW129" s="12" t="s">
        <v>36</v>
      </c>
      <c r="AX129" s="12" t="s">
        <v>73</v>
      </c>
      <c r="AY129" s="256" t="s">
        <v>129</v>
      </c>
    </row>
    <row r="130" s="13" customFormat="1">
      <c r="B130" s="257"/>
      <c r="C130" s="258"/>
      <c r="D130" s="242" t="s">
        <v>142</v>
      </c>
      <c r="E130" s="259" t="s">
        <v>30</v>
      </c>
      <c r="F130" s="260" t="s">
        <v>151</v>
      </c>
      <c r="G130" s="258"/>
      <c r="H130" s="261">
        <v>4.4299999999999997</v>
      </c>
      <c r="I130" s="262"/>
      <c r="J130" s="258"/>
      <c r="K130" s="258"/>
      <c r="L130" s="263"/>
      <c r="M130" s="264"/>
      <c r="N130" s="265"/>
      <c r="O130" s="265"/>
      <c r="P130" s="265"/>
      <c r="Q130" s="265"/>
      <c r="R130" s="265"/>
      <c r="S130" s="265"/>
      <c r="T130" s="266"/>
      <c r="AT130" s="267" t="s">
        <v>142</v>
      </c>
      <c r="AU130" s="267" t="s">
        <v>82</v>
      </c>
      <c r="AV130" s="13" t="s">
        <v>136</v>
      </c>
      <c r="AW130" s="13" t="s">
        <v>36</v>
      </c>
      <c r="AX130" s="13" t="s">
        <v>80</v>
      </c>
      <c r="AY130" s="267" t="s">
        <v>129</v>
      </c>
    </row>
    <row r="131" s="1" customFormat="1" ht="16.5" customHeight="1">
      <c r="B131" s="45"/>
      <c r="C131" s="230" t="s">
        <v>191</v>
      </c>
      <c r="D131" s="230" t="s">
        <v>131</v>
      </c>
      <c r="E131" s="231" t="s">
        <v>192</v>
      </c>
      <c r="F131" s="232" t="s">
        <v>193</v>
      </c>
      <c r="G131" s="233" t="s">
        <v>194</v>
      </c>
      <c r="H131" s="234">
        <v>7.8319999999999999</v>
      </c>
      <c r="I131" s="235"/>
      <c r="J131" s="236">
        <f>ROUND(I131*H131,2)</f>
        <v>0</v>
      </c>
      <c r="K131" s="232" t="s">
        <v>135</v>
      </c>
      <c r="L131" s="71"/>
      <c r="M131" s="237" t="s">
        <v>30</v>
      </c>
      <c r="N131" s="238" t="s">
        <v>44</v>
      </c>
      <c r="O131" s="46"/>
      <c r="P131" s="239">
        <f>O131*H131</f>
        <v>0</v>
      </c>
      <c r="Q131" s="239">
        <v>0</v>
      </c>
      <c r="R131" s="239">
        <f>Q131*H131</f>
        <v>0</v>
      </c>
      <c r="S131" s="239">
        <v>0</v>
      </c>
      <c r="T131" s="240">
        <f>S131*H131</f>
        <v>0</v>
      </c>
      <c r="AR131" s="23" t="s">
        <v>136</v>
      </c>
      <c r="AT131" s="23" t="s">
        <v>131</v>
      </c>
      <c r="AU131" s="23" t="s">
        <v>82</v>
      </c>
      <c r="AY131" s="23" t="s">
        <v>129</v>
      </c>
      <c r="BE131" s="241">
        <f>IF(N131="základní",J131,0)</f>
        <v>0</v>
      </c>
      <c r="BF131" s="241">
        <f>IF(N131="snížená",J131,0)</f>
        <v>0</v>
      </c>
      <c r="BG131" s="241">
        <f>IF(N131="zákl. přenesená",J131,0)</f>
        <v>0</v>
      </c>
      <c r="BH131" s="241">
        <f>IF(N131="sníž. přenesená",J131,0)</f>
        <v>0</v>
      </c>
      <c r="BI131" s="241">
        <f>IF(N131="nulová",J131,0)</f>
        <v>0</v>
      </c>
      <c r="BJ131" s="23" t="s">
        <v>80</v>
      </c>
      <c r="BK131" s="241">
        <f>ROUND(I131*H131,2)</f>
        <v>0</v>
      </c>
      <c r="BL131" s="23" t="s">
        <v>136</v>
      </c>
      <c r="BM131" s="23" t="s">
        <v>195</v>
      </c>
    </row>
    <row r="132" s="1" customFormat="1">
      <c r="B132" s="45"/>
      <c r="C132" s="73"/>
      <c r="D132" s="242" t="s">
        <v>138</v>
      </c>
      <c r="E132" s="73"/>
      <c r="F132" s="243" t="s">
        <v>196</v>
      </c>
      <c r="G132" s="73"/>
      <c r="H132" s="73"/>
      <c r="I132" s="198"/>
      <c r="J132" s="73"/>
      <c r="K132" s="73"/>
      <c r="L132" s="71"/>
      <c r="M132" s="244"/>
      <c r="N132" s="46"/>
      <c r="O132" s="46"/>
      <c r="P132" s="46"/>
      <c r="Q132" s="46"/>
      <c r="R132" s="46"/>
      <c r="S132" s="46"/>
      <c r="T132" s="94"/>
      <c r="AT132" s="23" t="s">
        <v>138</v>
      </c>
      <c r="AU132" s="23" t="s">
        <v>82</v>
      </c>
    </row>
    <row r="133" s="1" customFormat="1">
      <c r="B133" s="45"/>
      <c r="C133" s="73"/>
      <c r="D133" s="242" t="s">
        <v>140</v>
      </c>
      <c r="E133" s="73"/>
      <c r="F133" s="245" t="s">
        <v>197</v>
      </c>
      <c r="G133" s="73"/>
      <c r="H133" s="73"/>
      <c r="I133" s="198"/>
      <c r="J133" s="73"/>
      <c r="K133" s="73"/>
      <c r="L133" s="71"/>
      <c r="M133" s="244"/>
      <c r="N133" s="46"/>
      <c r="O133" s="46"/>
      <c r="P133" s="46"/>
      <c r="Q133" s="46"/>
      <c r="R133" s="46"/>
      <c r="S133" s="46"/>
      <c r="T133" s="94"/>
      <c r="AT133" s="23" t="s">
        <v>140</v>
      </c>
      <c r="AU133" s="23" t="s">
        <v>82</v>
      </c>
    </row>
    <row r="134" s="12" customFormat="1">
      <c r="B134" s="246"/>
      <c r="C134" s="247"/>
      <c r="D134" s="242" t="s">
        <v>142</v>
      </c>
      <c r="E134" s="248" t="s">
        <v>30</v>
      </c>
      <c r="F134" s="249" t="s">
        <v>198</v>
      </c>
      <c r="G134" s="247"/>
      <c r="H134" s="250">
        <v>7.8319999999999999</v>
      </c>
      <c r="I134" s="251"/>
      <c r="J134" s="247"/>
      <c r="K134" s="247"/>
      <c r="L134" s="252"/>
      <c r="M134" s="253"/>
      <c r="N134" s="254"/>
      <c r="O134" s="254"/>
      <c r="P134" s="254"/>
      <c r="Q134" s="254"/>
      <c r="R134" s="254"/>
      <c r="S134" s="254"/>
      <c r="T134" s="255"/>
      <c r="AT134" s="256" t="s">
        <v>142</v>
      </c>
      <c r="AU134" s="256" t="s">
        <v>82</v>
      </c>
      <c r="AV134" s="12" t="s">
        <v>82</v>
      </c>
      <c r="AW134" s="12" t="s">
        <v>36</v>
      </c>
      <c r="AX134" s="12" t="s">
        <v>80</v>
      </c>
      <c r="AY134" s="256" t="s">
        <v>129</v>
      </c>
    </row>
    <row r="135" s="1" customFormat="1" ht="16.5" customHeight="1">
      <c r="B135" s="45"/>
      <c r="C135" s="230" t="s">
        <v>199</v>
      </c>
      <c r="D135" s="230" t="s">
        <v>131</v>
      </c>
      <c r="E135" s="231" t="s">
        <v>200</v>
      </c>
      <c r="F135" s="232" t="s">
        <v>201</v>
      </c>
      <c r="G135" s="233" t="s">
        <v>134</v>
      </c>
      <c r="H135" s="234">
        <v>2.73</v>
      </c>
      <c r="I135" s="235"/>
      <c r="J135" s="236">
        <f>ROUND(I135*H135,2)</f>
        <v>0</v>
      </c>
      <c r="K135" s="232" t="s">
        <v>135</v>
      </c>
      <c r="L135" s="71"/>
      <c r="M135" s="237" t="s">
        <v>30</v>
      </c>
      <c r="N135" s="238" t="s">
        <v>44</v>
      </c>
      <c r="O135" s="46"/>
      <c r="P135" s="239">
        <f>O135*H135</f>
        <v>0</v>
      </c>
      <c r="Q135" s="239">
        <v>0</v>
      </c>
      <c r="R135" s="239">
        <f>Q135*H135</f>
        <v>0</v>
      </c>
      <c r="S135" s="239">
        <v>0</v>
      </c>
      <c r="T135" s="240">
        <f>S135*H135</f>
        <v>0</v>
      </c>
      <c r="AR135" s="23" t="s">
        <v>136</v>
      </c>
      <c r="AT135" s="23" t="s">
        <v>131</v>
      </c>
      <c r="AU135" s="23" t="s">
        <v>82</v>
      </c>
      <c r="AY135" s="23" t="s">
        <v>129</v>
      </c>
      <c r="BE135" s="241">
        <f>IF(N135="základní",J135,0)</f>
        <v>0</v>
      </c>
      <c r="BF135" s="241">
        <f>IF(N135="snížená",J135,0)</f>
        <v>0</v>
      </c>
      <c r="BG135" s="241">
        <f>IF(N135="zákl. přenesená",J135,0)</f>
        <v>0</v>
      </c>
      <c r="BH135" s="241">
        <f>IF(N135="sníž. přenesená",J135,0)</f>
        <v>0</v>
      </c>
      <c r="BI135" s="241">
        <f>IF(N135="nulová",J135,0)</f>
        <v>0</v>
      </c>
      <c r="BJ135" s="23" t="s">
        <v>80</v>
      </c>
      <c r="BK135" s="241">
        <f>ROUND(I135*H135,2)</f>
        <v>0</v>
      </c>
      <c r="BL135" s="23" t="s">
        <v>136</v>
      </c>
      <c r="BM135" s="23" t="s">
        <v>202</v>
      </c>
    </row>
    <row r="136" s="1" customFormat="1">
      <c r="B136" s="45"/>
      <c r="C136" s="73"/>
      <c r="D136" s="242" t="s">
        <v>138</v>
      </c>
      <c r="E136" s="73"/>
      <c r="F136" s="243" t="s">
        <v>203</v>
      </c>
      <c r="G136" s="73"/>
      <c r="H136" s="73"/>
      <c r="I136" s="198"/>
      <c r="J136" s="73"/>
      <c r="K136" s="73"/>
      <c r="L136" s="71"/>
      <c r="M136" s="244"/>
      <c r="N136" s="46"/>
      <c r="O136" s="46"/>
      <c r="P136" s="46"/>
      <c r="Q136" s="46"/>
      <c r="R136" s="46"/>
      <c r="S136" s="46"/>
      <c r="T136" s="94"/>
      <c r="AT136" s="23" t="s">
        <v>138</v>
      </c>
      <c r="AU136" s="23" t="s">
        <v>82</v>
      </c>
    </row>
    <row r="137" s="1" customFormat="1">
      <c r="B137" s="45"/>
      <c r="C137" s="73"/>
      <c r="D137" s="242" t="s">
        <v>140</v>
      </c>
      <c r="E137" s="73"/>
      <c r="F137" s="245" t="s">
        <v>204</v>
      </c>
      <c r="G137" s="73"/>
      <c r="H137" s="73"/>
      <c r="I137" s="198"/>
      <c r="J137" s="73"/>
      <c r="K137" s="73"/>
      <c r="L137" s="71"/>
      <c r="M137" s="244"/>
      <c r="N137" s="46"/>
      <c r="O137" s="46"/>
      <c r="P137" s="46"/>
      <c r="Q137" s="46"/>
      <c r="R137" s="46"/>
      <c r="S137" s="46"/>
      <c r="T137" s="94"/>
      <c r="AT137" s="23" t="s">
        <v>140</v>
      </c>
      <c r="AU137" s="23" t="s">
        <v>82</v>
      </c>
    </row>
    <row r="138" s="1" customFormat="1">
      <c r="B138" s="45"/>
      <c r="C138" s="73"/>
      <c r="D138" s="242" t="s">
        <v>205</v>
      </c>
      <c r="E138" s="73"/>
      <c r="F138" s="245" t="s">
        <v>206</v>
      </c>
      <c r="G138" s="73"/>
      <c r="H138" s="73"/>
      <c r="I138" s="198"/>
      <c r="J138" s="73"/>
      <c r="K138" s="73"/>
      <c r="L138" s="71"/>
      <c r="M138" s="244"/>
      <c r="N138" s="46"/>
      <c r="O138" s="46"/>
      <c r="P138" s="46"/>
      <c r="Q138" s="46"/>
      <c r="R138" s="46"/>
      <c r="S138" s="46"/>
      <c r="T138" s="94"/>
      <c r="AT138" s="23" t="s">
        <v>205</v>
      </c>
      <c r="AU138" s="23" t="s">
        <v>82</v>
      </c>
    </row>
    <row r="139" s="12" customFormat="1">
      <c r="B139" s="246"/>
      <c r="C139" s="247"/>
      <c r="D139" s="242" t="s">
        <v>142</v>
      </c>
      <c r="E139" s="248" t="s">
        <v>30</v>
      </c>
      <c r="F139" s="249" t="s">
        <v>207</v>
      </c>
      <c r="G139" s="247"/>
      <c r="H139" s="250">
        <v>2.73</v>
      </c>
      <c r="I139" s="251"/>
      <c r="J139" s="247"/>
      <c r="K139" s="247"/>
      <c r="L139" s="252"/>
      <c r="M139" s="253"/>
      <c r="N139" s="254"/>
      <c r="O139" s="254"/>
      <c r="P139" s="254"/>
      <c r="Q139" s="254"/>
      <c r="R139" s="254"/>
      <c r="S139" s="254"/>
      <c r="T139" s="255"/>
      <c r="AT139" s="256" t="s">
        <v>142</v>
      </c>
      <c r="AU139" s="256" t="s">
        <v>82</v>
      </c>
      <c r="AV139" s="12" t="s">
        <v>82</v>
      </c>
      <c r="AW139" s="12" t="s">
        <v>36</v>
      </c>
      <c r="AX139" s="12" t="s">
        <v>80</v>
      </c>
      <c r="AY139" s="256" t="s">
        <v>129</v>
      </c>
    </row>
    <row r="140" s="1" customFormat="1" ht="25.5" customHeight="1">
      <c r="B140" s="45"/>
      <c r="C140" s="230" t="s">
        <v>208</v>
      </c>
      <c r="D140" s="230" t="s">
        <v>131</v>
      </c>
      <c r="E140" s="231" t="s">
        <v>209</v>
      </c>
      <c r="F140" s="232" t="s">
        <v>210</v>
      </c>
      <c r="G140" s="233" t="s">
        <v>211</v>
      </c>
      <c r="H140" s="234">
        <v>34.600000000000001</v>
      </c>
      <c r="I140" s="235"/>
      <c r="J140" s="236">
        <f>ROUND(I140*H140,2)</f>
        <v>0</v>
      </c>
      <c r="K140" s="232" t="s">
        <v>135</v>
      </c>
      <c r="L140" s="71"/>
      <c r="M140" s="237" t="s">
        <v>30</v>
      </c>
      <c r="N140" s="238" t="s">
        <v>44</v>
      </c>
      <c r="O140" s="46"/>
      <c r="P140" s="239">
        <f>O140*H140</f>
        <v>0</v>
      </c>
      <c r="Q140" s="239">
        <v>0</v>
      </c>
      <c r="R140" s="239">
        <f>Q140*H140</f>
        <v>0</v>
      </c>
      <c r="S140" s="239">
        <v>0</v>
      </c>
      <c r="T140" s="240">
        <f>S140*H140</f>
        <v>0</v>
      </c>
      <c r="AR140" s="23" t="s">
        <v>136</v>
      </c>
      <c r="AT140" s="23" t="s">
        <v>131</v>
      </c>
      <c r="AU140" s="23" t="s">
        <v>82</v>
      </c>
      <c r="AY140" s="23" t="s">
        <v>129</v>
      </c>
      <c r="BE140" s="241">
        <f>IF(N140="základní",J140,0)</f>
        <v>0</v>
      </c>
      <c r="BF140" s="241">
        <f>IF(N140="snížená",J140,0)</f>
        <v>0</v>
      </c>
      <c r="BG140" s="241">
        <f>IF(N140="zákl. přenesená",J140,0)</f>
        <v>0</v>
      </c>
      <c r="BH140" s="241">
        <f>IF(N140="sníž. přenesená",J140,0)</f>
        <v>0</v>
      </c>
      <c r="BI140" s="241">
        <f>IF(N140="nulová",J140,0)</f>
        <v>0</v>
      </c>
      <c r="BJ140" s="23" t="s">
        <v>80</v>
      </c>
      <c r="BK140" s="241">
        <f>ROUND(I140*H140,2)</f>
        <v>0</v>
      </c>
      <c r="BL140" s="23" t="s">
        <v>136</v>
      </c>
      <c r="BM140" s="23" t="s">
        <v>212</v>
      </c>
    </row>
    <row r="141" s="1" customFormat="1">
      <c r="B141" s="45"/>
      <c r="C141" s="73"/>
      <c r="D141" s="242" t="s">
        <v>138</v>
      </c>
      <c r="E141" s="73"/>
      <c r="F141" s="243" t="s">
        <v>213</v>
      </c>
      <c r="G141" s="73"/>
      <c r="H141" s="73"/>
      <c r="I141" s="198"/>
      <c r="J141" s="73"/>
      <c r="K141" s="73"/>
      <c r="L141" s="71"/>
      <c r="M141" s="244"/>
      <c r="N141" s="46"/>
      <c r="O141" s="46"/>
      <c r="P141" s="46"/>
      <c r="Q141" s="46"/>
      <c r="R141" s="46"/>
      <c r="S141" s="46"/>
      <c r="T141" s="94"/>
      <c r="AT141" s="23" t="s">
        <v>138</v>
      </c>
      <c r="AU141" s="23" t="s">
        <v>82</v>
      </c>
    </row>
    <row r="142" s="1" customFormat="1">
      <c r="B142" s="45"/>
      <c r="C142" s="73"/>
      <c r="D142" s="242" t="s">
        <v>140</v>
      </c>
      <c r="E142" s="73"/>
      <c r="F142" s="245" t="s">
        <v>214</v>
      </c>
      <c r="G142" s="73"/>
      <c r="H142" s="73"/>
      <c r="I142" s="198"/>
      <c r="J142" s="73"/>
      <c r="K142" s="73"/>
      <c r="L142" s="71"/>
      <c r="M142" s="244"/>
      <c r="N142" s="46"/>
      <c r="O142" s="46"/>
      <c r="P142" s="46"/>
      <c r="Q142" s="46"/>
      <c r="R142" s="46"/>
      <c r="S142" s="46"/>
      <c r="T142" s="94"/>
      <c r="AT142" s="23" t="s">
        <v>140</v>
      </c>
      <c r="AU142" s="23" t="s">
        <v>82</v>
      </c>
    </row>
    <row r="143" s="12" customFormat="1">
      <c r="B143" s="246"/>
      <c r="C143" s="247"/>
      <c r="D143" s="242" t="s">
        <v>142</v>
      </c>
      <c r="E143" s="248" t="s">
        <v>30</v>
      </c>
      <c r="F143" s="249" t="s">
        <v>215</v>
      </c>
      <c r="G143" s="247"/>
      <c r="H143" s="250">
        <v>34.600000000000001</v>
      </c>
      <c r="I143" s="251"/>
      <c r="J143" s="247"/>
      <c r="K143" s="247"/>
      <c r="L143" s="252"/>
      <c r="M143" s="253"/>
      <c r="N143" s="254"/>
      <c r="O143" s="254"/>
      <c r="P143" s="254"/>
      <c r="Q143" s="254"/>
      <c r="R143" s="254"/>
      <c r="S143" s="254"/>
      <c r="T143" s="255"/>
      <c r="AT143" s="256" t="s">
        <v>142</v>
      </c>
      <c r="AU143" s="256" t="s">
        <v>82</v>
      </c>
      <c r="AV143" s="12" t="s">
        <v>82</v>
      </c>
      <c r="AW143" s="12" t="s">
        <v>36</v>
      </c>
      <c r="AX143" s="12" t="s">
        <v>80</v>
      </c>
      <c r="AY143" s="256" t="s">
        <v>129</v>
      </c>
    </row>
    <row r="144" s="1" customFormat="1" ht="25.5" customHeight="1">
      <c r="B144" s="45"/>
      <c r="C144" s="230" t="s">
        <v>216</v>
      </c>
      <c r="D144" s="230" t="s">
        <v>131</v>
      </c>
      <c r="E144" s="231" t="s">
        <v>217</v>
      </c>
      <c r="F144" s="232" t="s">
        <v>218</v>
      </c>
      <c r="G144" s="233" t="s">
        <v>211</v>
      </c>
      <c r="H144" s="234">
        <v>34.600000000000001</v>
      </c>
      <c r="I144" s="235"/>
      <c r="J144" s="236">
        <f>ROUND(I144*H144,2)</f>
        <v>0</v>
      </c>
      <c r="K144" s="232" t="s">
        <v>135</v>
      </c>
      <c r="L144" s="71"/>
      <c r="M144" s="237" t="s">
        <v>30</v>
      </c>
      <c r="N144" s="238" t="s">
        <v>44</v>
      </c>
      <c r="O144" s="46"/>
      <c r="P144" s="239">
        <f>O144*H144</f>
        <v>0</v>
      </c>
      <c r="Q144" s="239">
        <v>0</v>
      </c>
      <c r="R144" s="239">
        <f>Q144*H144</f>
        <v>0</v>
      </c>
      <c r="S144" s="239">
        <v>0</v>
      </c>
      <c r="T144" s="240">
        <f>S144*H144</f>
        <v>0</v>
      </c>
      <c r="AR144" s="23" t="s">
        <v>136</v>
      </c>
      <c r="AT144" s="23" t="s">
        <v>131</v>
      </c>
      <c r="AU144" s="23" t="s">
        <v>82</v>
      </c>
      <c r="AY144" s="23" t="s">
        <v>129</v>
      </c>
      <c r="BE144" s="241">
        <f>IF(N144="základní",J144,0)</f>
        <v>0</v>
      </c>
      <c r="BF144" s="241">
        <f>IF(N144="snížená",J144,0)</f>
        <v>0</v>
      </c>
      <c r="BG144" s="241">
        <f>IF(N144="zákl. přenesená",J144,0)</f>
        <v>0</v>
      </c>
      <c r="BH144" s="241">
        <f>IF(N144="sníž. přenesená",J144,0)</f>
        <v>0</v>
      </c>
      <c r="BI144" s="241">
        <f>IF(N144="nulová",J144,0)</f>
        <v>0</v>
      </c>
      <c r="BJ144" s="23" t="s">
        <v>80</v>
      </c>
      <c r="BK144" s="241">
        <f>ROUND(I144*H144,2)</f>
        <v>0</v>
      </c>
      <c r="BL144" s="23" t="s">
        <v>136</v>
      </c>
      <c r="BM144" s="23" t="s">
        <v>219</v>
      </c>
    </row>
    <row r="145" s="1" customFormat="1">
      <c r="B145" s="45"/>
      <c r="C145" s="73"/>
      <c r="D145" s="242" t="s">
        <v>138</v>
      </c>
      <c r="E145" s="73"/>
      <c r="F145" s="243" t="s">
        <v>220</v>
      </c>
      <c r="G145" s="73"/>
      <c r="H145" s="73"/>
      <c r="I145" s="198"/>
      <c r="J145" s="73"/>
      <c r="K145" s="73"/>
      <c r="L145" s="71"/>
      <c r="M145" s="244"/>
      <c r="N145" s="46"/>
      <c r="O145" s="46"/>
      <c r="P145" s="46"/>
      <c r="Q145" s="46"/>
      <c r="R145" s="46"/>
      <c r="S145" s="46"/>
      <c r="T145" s="94"/>
      <c r="AT145" s="23" t="s">
        <v>138</v>
      </c>
      <c r="AU145" s="23" t="s">
        <v>82</v>
      </c>
    </row>
    <row r="146" s="1" customFormat="1">
      <c r="B146" s="45"/>
      <c r="C146" s="73"/>
      <c r="D146" s="242" t="s">
        <v>140</v>
      </c>
      <c r="E146" s="73"/>
      <c r="F146" s="245" t="s">
        <v>221</v>
      </c>
      <c r="G146" s="73"/>
      <c r="H146" s="73"/>
      <c r="I146" s="198"/>
      <c r="J146" s="73"/>
      <c r="K146" s="73"/>
      <c r="L146" s="71"/>
      <c r="M146" s="244"/>
      <c r="N146" s="46"/>
      <c r="O146" s="46"/>
      <c r="P146" s="46"/>
      <c r="Q146" s="46"/>
      <c r="R146" s="46"/>
      <c r="S146" s="46"/>
      <c r="T146" s="94"/>
      <c r="AT146" s="23" t="s">
        <v>140</v>
      </c>
      <c r="AU146" s="23" t="s">
        <v>82</v>
      </c>
    </row>
    <row r="147" s="12" customFormat="1">
      <c r="B147" s="246"/>
      <c r="C147" s="247"/>
      <c r="D147" s="242" t="s">
        <v>142</v>
      </c>
      <c r="E147" s="248" t="s">
        <v>30</v>
      </c>
      <c r="F147" s="249" t="s">
        <v>215</v>
      </c>
      <c r="G147" s="247"/>
      <c r="H147" s="250">
        <v>34.600000000000001</v>
      </c>
      <c r="I147" s="251"/>
      <c r="J147" s="247"/>
      <c r="K147" s="247"/>
      <c r="L147" s="252"/>
      <c r="M147" s="253"/>
      <c r="N147" s="254"/>
      <c r="O147" s="254"/>
      <c r="P147" s="254"/>
      <c r="Q147" s="254"/>
      <c r="R147" s="254"/>
      <c r="S147" s="254"/>
      <c r="T147" s="255"/>
      <c r="AT147" s="256" t="s">
        <v>142</v>
      </c>
      <c r="AU147" s="256" t="s">
        <v>82</v>
      </c>
      <c r="AV147" s="12" t="s">
        <v>82</v>
      </c>
      <c r="AW147" s="12" t="s">
        <v>36</v>
      </c>
      <c r="AX147" s="12" t="s">
        <v>80</v>
      </c>
      <c r="AY147" s="256" t="s">
        <v>129</v>
      </c>
    </row>
    <row r="148" s="1" customFormat="1" ht="16.5" customHeight="1">
      <c r="B148" s="45"/>
      <c r="C148" s="268" t="s">
        <v>222</v>
      </c>
      <c r="D148" s="268" t="s">
        <v>223</v>
      </c>
      <c r="E148" s="269" t="s">
        <v>224</v>
      </c>
      <c r="F148" s="270" t="s">
        <v>225</v>
      </c>
      <c r="G148" s="271" t="s">
        <v>194</v>
      </c>
      <c r="H148" s="272">
        <v>3.1680000000000001</v>
      </c>
      <c r="I148" s="273"/>
      <c r="J148" s="274">
        <f>ROUND(I148*H148,2)</f>
        <v>0</v>
      </c>
      <c r="K148" s="270" t="s">
        <v>135</v>
      </c>
      <c r="L148" s="275"/>
      <c r="M148" s="276" t="s">
        <v>30</v>
      </c>
      <c r="N148" s="277" t="s">
        <v>44</v>
      </c>
      <c r="O148" s="46"/>
      <c r="P148" s="239">
        <f>O148*H148</f>
        <v>0</v>
      </c>
      <c r="Q148" s="239">
        <v>1</v>
      </c>
      <c r="R148" s="239">
        <f>Q148*H148</f>
        <v>3.1680000000000001</v>
      </c>
      <c r="S148" s="239">
        <v>0</v>
      </c>
      <c r="T148" s="240">
        <f>S148*H148</f>
        <v>0</v>
      </c>
      <c r="AR148" s="23" t="s">
        <v>183</v>
      </c>
      <c r="AT148" s="23" t="s">
        <v>223</v>
      </c>
      <c r="AU148" s="23" t="s">
        <v>82</v>
      </c>
      <c r="AY148" s="23" t="s">
        <v>129</v>
      </c>
      <c r="BE148" s="241">
        <f>IF(N148="základní",J148,0)</f>
        <v>0</v>
      </c>
      <c r="BF148" s="241">
        <f>IF(N148="snížená",J148,0)</f>
        <v>0</v>
      </c>
      <c r="BG148" s="241">
        <f>IF(N148="zákl. přenesená",J148,0)</f>
        <v>0</v>
      </c>
      <c r="BH148" s="241">
        <f>IF(N148="sníž. přenesená",J148,0)</f>
        <v>0</v>
      </c>
      <c r="BI148" s="241">
        <f>IF(N148="nulová",J148,0)</f>
        <v>0</v>
      </c>
      <c r="BJ148" s="23" t="s">
        <v>80</v>
      </c>
      <c r="BK148" s="241">
        <f>ROUND(I148*H148,2)</f>
        <v>0</v>
      </c>
      <c r="BL148" s="23" t="s">
        <v>136</v>
      </c>
      <c r="BM148" s="23" t="s">
        <v>226</v>
      </c>
    </row>
    <row r="149" s="1" customFormat="1">
      <c r="B149" s="45"/>
      <c r="C149" s="73"/>
      <c r="D149" s="242" t="s">
        <v>138</v>
      </c>
      <c r="E149" s="73"/>
      <c r="F149" s="243" t="s">
        <v>225</v>
      </c>
      <c r="G149" s="73"/>
      <c r="H149" s="73"/>
      <c r="I149" s="198"/>
      <c r="J149" s="73"/>
      <c r="K149" s="73"/>
      <c r="L149" s="71"/>
      <c r="M149" s="244"/>
      <c r="N149" s="46"/>
      <c r="O149" s="46"/>
      <c r="P149" s="46"/>
      <c r="Q149" s="46"/>
      <c r="R149" s="46"/>
      <c r="S149" s="46"/>
      <c r="T149" s="94"/>
      <c r="AT149" s="23" t="s">
        <v>138</v>
      </c>
      <c r="AU149" s="23" t="s">
        <v>82</v>
      </c>
    </row>
    <row r="150" s="12" customFormat="1">
      <c r="B150" s="246"/>
      <c r="C150" s="247"/>
      <c r="D150" s="242" t="s">
        <v>142</v>
      </c>
      <c r="E150" s="248" t="s">
        <v>30</v>
      </c>
      <c r="F150" s="249" t="s">
        <v>227</v>
      </c>
      <c r="G150" s="247"/>
      <c r="H150" s="250">
        <v>3.46</v>
      </c>
      <c r="I150" s="251"/>
      <c r="J150" s="247"/>
      <c r="K150" s="247"/>
      <c r="L150" s="252"/>
      <c r="M150" s="253"/>
      <c r="N150" s="254"/>
      <c r="O150" s="254"/>
      <c r="P150" s="254"/>
      <c r="Q150" s="254"/>
      <c r="R150" s="254"/>
      <c r="S150" s="254"/>
      <c r="T150" s="255"/>
      <c r="AT150" s="256" t="s">
        <v>142</v>
      </c>
      <c r="AU150" s="256" t="s">
        <v>82</v>
      </c>
      <c r="AV150" s="12" t="s">
        <v>82</v>
      </c>
      <c r="AW150" s="12" t="s">
        <v>36</v>
      </c>
      <c r="AX150" s="12" t="s">
        <v>73</v>
      </c>
      <c r="AY150" s="256" t="s">
        <v>129</v>
      </c>
    </row>
    <row r="151" s="12" customFormat="1">
      <c r="B151" s="246"/>
      <c r="C151" s="247"/>
      <c r="D151" s="242" t="s">
        <v>142</v>
      </c>
      <c r="E151" s="248" t="s">
        <v>30</v>
      </c>
      <c r="F151" s="249" t="s">
        <v>228</v>
      </c>
      <c r="G151" s="247"/>
      <c r="H151" s="250">
        <v>-1.7</v>
      </c>
      <c r="I151" s="251"/>
      <c r="J151" s="247"/>
      <c r="K151" s="247"/>
      <c r="L151" s="252"/>
      <c r="M151" s="253"/>
      <c r="N151" s="254"/>
      <c r="O151" s="254"/>
      <c r="P151" s="254"/>
      <c r="Q151" s="254"/>
      <c r="R151" s="254"/>
      <c r="S151" s="254"/>
      <c r="T151" s="255"/>
      <c r="AT151" s="256" t="s">
        <v>142</v>
      </c>
      <c r="AU151" s="256" t="s">
        <v>82</v>
      </c>
      <c r="AV151" s="12" t="s">
        <v>82</v>
      </c>
      <c r="AW151" s="12" t="s">
        <v>36</v>
      </c>
      <c r="AX151" s="12" t="s">
        <v>73</v>
      </c>
      <c r="AY151" s="256" t="s">
        <v>129</v>
      </c>
    </row>
    <row r="152" s="13" customFormat="1">
      <c r="B152" s="257"/>
      <c r="C152" s="258"/>
      <c r="D152" s="242" t="s">
        <v>142</v>
      </c>
      <c r="E152" s="259" t="s">
        <v>30</v>
      </c>
      <c r="F152" s="260" t="s">
        <v>151</v>
      </c>
      <c r="G152" s="258"/>
      <c r="H152" s="261">
        <v>1.76</v>
      </c>
      <c r="I152" s="262"/>
      <c r="J152" s="258"/>
      <c r="K152" s="258"/>
      <c r="L152" s="263"/>
      <c r="M152" s="264"/>
      <c r="N152" s="265"/>
      <c r="O152" s="265"/>
      <c r="P152" s="265"/>
      <c r="Q152" s="265"/>
      <c r="R152" s="265"/>
      <c r="S152" s="265"/>
      <c r="T152" s="266"/>
      <c r="AT152" s="267" t="s">
        <v>142</v>
      </c>
      <c r="AU152" s="267" t="s">
        <v>82</v>
      </c>
      <c r="AV152" s="13" t="s">
        <v>136</v>
      </c>
      <c r="AW152" s="13" t="s">
        <v>36</v>
      </c>
      <c r="AX152" s="13" t="s">
        <v>80</v>
      </c>
      <c r="AY152" s="267" t="s">
        <v>129</v>
      </c>
    </row>
    <row r="153" s="12" customFormat="1">
      <c r="B153" s="246"/>
      <c r="C153" s="247"/>
      <c r="D153" s="242" t="s">
        <v>142</v>
      </c>
      <c r="E153" s="247"/>
      <c r="F153" s="249" t="s">
        <v>229</v>
      </c>
      <c r="G153" s="247"/>
      <c r="H153" s="250">
        <v>3.1680000000000001</v>
      </c>
      <c r="I153" s="251"/>
      <c r="J153" s="247"/>
      <c r="K153" s="247"/>
      <c r="L153" s="252"/>
      <c r="M153" s="253"/>
      <c r="N153" s="254"/>
      <c r="O153" s="254"/>
      <c r="P153" s="254"/>
      <c r="Q153" s="254"/>
      <c r="R153" s="254"/>
      <c r="S153" s="254"/>
      <c r="T153" s="255"/>
      <c r="AT153" s="256" t="s">
        <v>142</v>
      </c>
      <c r="AU153" s="256" t="s">
        <v>82</v>
      </c>
      <c r="AV153" s="12" t="s">
        <v>82</v>
      </c>
      <c r="AW153" s="12" t="s">
        <v>6</v>
      </c>
      <c r="AX153" s="12" t="s">
        <v>80</v>
      </c>
      <c r="AY153" s="256" t="s">
        <v>129</v>
      </c>
    </row>
    <row r="154" s="1" customFormat="1" ht="25.5" customHeight="1">
      <c r="B154" s="45"/>
      <c r="C154" s="230" t="s">
        <v>230</v>
      </c>
      <c r="D154" s="230" t="s">
        <v>131</v>
      </c>
      <c r="E154" s="231" t="s">
        <v>231</v>
      </c>
      <c r="F154" s="232" t="s">
        <v>232</v>
      </c>
      <c r="G154" s="233" t="s">
        <v>211</v>
      </c>
      <c r="H154" s="234">
        <v>34.600000000000001</v>
      </c>
      <c r="I154" s="235"/>
      <c r="J154" s="236">
        <f>ROUND(I154*H154,2)</f>
        <v>0</v>
      </c>
      <c r="K154" s="232" t="s">
        <v>135</v>
      </c>
      <c r="L154" s="71"/>
      <c r="M154" s="237" t="s">
        <v>30</v>
      </c>
      <c r="N154" s="238" t="s">
        <v>44</v>
      </c>
      <c r="O154" s="46"/>
      <c r="P154" s="239">
        <f>O154*H154</f>
        <v>0</v>
      </c>
      <c r="Q154" s="239">
        <v>0</v>
      </c>
      <c r="R154" s="239">
        <f>Q154*H154</f>
        <v>0</v>
      </c>
      <c r="S154" s="239">
        <v>0</v>
      </c>
      <c r="T154" s="240">
        <f>S154*H154</f>
        <v>0</v>
      </c>
      <c r="AR154" s="23" t="s">
        <v>136</v>
      </c>
      <c r="AT154" s="23" t="s">
        <v>131</v>
      </c>
      <c r="AU154" s="23" t="s">
        <v>82</v>
      </c>
      <c r="AY154" s="23" t="s">
        <v>129</v>
      </c>
      <c r="BE154" s="241">
        <f>IF(N154="základní",J154,0)</f>
        <v>0</v>
      </c>
      <c r="BF154" s="241">
        <f>IF(N154="snížená",J154,0)</f>
        <v>0</v>
      </c>
      <c r="BG154" s="241">
        <f>IF(N154="zákl. přenesená",J154,0)</f>
        <v>0</v>
      </c>
      <c r="BH154" s="241">
        <f>IF(N154="sníž. přenesená",J154,0)</f>
        <v>0</v>
      </c>
      <c r="BI154" s="241">
        <f>IF(N154="nulová",J154,0)</f>
        <v>0</v>
      </c>
      <c r="BJ154" s="23" t="s">
        <v>80</v>
      </c>
      <c r="BK154" s="241">
        <f>ROUND(I154*H154,2)</f>
        <v>0</v>
      </c>
      <c r="BL154" s="23" t="s">
        <v>136</v>
      </c>
      <c r="BM154" s="23" t="s">
        <v>233</v>
      </c>
    </row>
    <row r="155" s="1" customFormat="1">
      <c r="B155" s="45"/>
      <c r="C155" s="73"/>
      <c r="D155" s="242" t="s">
        <v>138</v>
      </c>
      <c r="E155" s="73"/>
      <c r="F155" s="243" t="s">
        <v>234</v>
      </c>
      <c r="G155" s="73"/>
      <c r="H155" s="73"/>
      <c r="I155" s="198"/>
      <c r="J155" s="73"/>
      <c r="K155" s="73"/>
      <c r="L155" s="71"/>
      <c r="M155" s="244"/>
      <c r="N155" s="46"/>
      <c r="O155" s="46"/>
      <c r="P155" s="46"/>
      <c r="Q155" s="46"/>
      <c r="R155" s="46"/>
      <c r="S155" s="46"/>
      <c r="T155" s="94"/>
      <c r="AT155" s="23" t="s">
        <v>138</v>
      </c>
      <c r="AU155" s="23" t="s">
        <v>82</v>
      </c>
    </row>
    <row r="156" s="1" customFormat="1">
      <c r="B156" s="45"/>
      <c r="C156" s="73"/>
      <c r="D156" s="242" t="s">
        <v>140</v>
      </c>
      <c r="E156" s="73"/>
      <c r="F156" s="245" t="s">
        <v>235</v>
      </c>
      <c r="G156" s="73"/>
      <c r="H156" s="73"/>
      <c r="I156" s="198"/>
      <c r="J156" s="73"/>
      <c r="K156" s="73"/>
      <c r="L156" s="71"/>
      <c r="M156" s="244"/>
      <c r="N156" s="46"/>
      <c r="O156" s="46"/>
      <c r="P156" s="46"/>
      <c r="Q156" s="46"/>
      <c r="R156" s="46"/>
      <c r="S156" s="46"/>
      <c r="T156" s="94"/>
      <c r="AT156" s="23" t="s">
        <v>140</v>
      </c>
      <c r="AU156" s="23" t="s">
        <v>82</v>
      </c>
    </row>
    <row r="157" s="12" customFormat="1">
      <c r="B157" s="246"/>
      <c r="C157" s="247"/>
      <c r="D157" s="242" t="s">
        <v>142</v>
      </c>
      <c r="E157" s="248" t="s">
        <v>30</v>
      </c>
      <c r="F157" s="249" t="s">
        <v>215</v>
      </c>
      <c r="G157" s="247"/>
      <c r="H157" s="250">
        <v>34.600000000000001</v>
      </c>
      <c r="I157" s="251"/>
      <c r="J157" s="247"/>
      <c r="K157" s="247"/>
      <c r="L157" s="252"/>
      <c r="M157" s="253"/>
      <c r="N157" s="254"/>
      <c r="O157" s="254"/>
      <c r="P157" s="254"/>
      <c r="Q157" s="254"/>
      <c r="R157" s="254"/>
      <c r="S157" s="254"/>
      <c r="T157" s="255"/>
      <c r="AT157" s="256" t="s">
        <v>142</v>
      </c>
      <c r="AU157" s="256" t="s">
        <v>82</v>
      </c>
      <c r="AV157" s="12" t="s">
        <v>82</v>
      </c>
      <c r="AW157" s="12" t="s">
        <v>36</v>
      </c>
      <c r="AX157" s="12" t="s">
        <v>80</v>
      </c>
      <c r="AY157" s="256" t="s">
        <v>129</v>
      </c>
    </row>
    <row r="158" s="1" customFormat="1" ht="16.5" customHeight="1">
      <c r="B158" s="45"/>
      <c r="C158" s="268" t="s">
        <v>10</v>
      </c>
      <c r="D158" s="268" t="s">
        <v>223</v>
      </c>
      <c r="E158" s="269" t="s">
        <v>236</v>
      </c>
      <c r="F158" s="270" t="s">
        <v>237</v>
      </c>
      <c r="G158" s="271" t="s">
        <v>238</v>
      </c>
      <c r="H158" s="272">
        <v>1.038</v>
      </c>
      <c r="I158" s="273"/>
      <c r="J158" s="274">
        <f>ROUND(I158*H158,2)</f>
        <v>0</v>
      </c>
      <c r="K158" s="270" t="s">
        <v>135</v>
      </c>
      <c r="L158" s="275"/>
      <c r="M158" s="276" t="s">
        <v>30</v>
      </c>
      <c r="N158" s="277" t="s">
        <v>44</v>
      </c>
      <c r="O158" s="46"/>
      <c r="P158" s="239">
        <f>O158*H158</f>
        <v>0</v>
      </c>
      <c r="Q158" s="239">
        <v>0.001</v>
      </c>
      <c r="R158" s="239">
        <f>Q158*H158</f>
        <v>0.0010380000000000001</v>
      </c>
      <c r="S158" s="239">
        <v>0</v>
      </c>
      <c r="T158" s="240">
        <f>S158*H158</f>
        <v>0</v>
      </c>
      <c r="AR158" s="23" t="s">
        <v>183</v>
      </c>
      <c r="AT158" s="23" t="s">
        <v>223</v>
      </c>
      <c r="AU158" s="23" t="s">
        <v>82</v>
      </c>
      <c r="AY158" s="23" t="s">
        <v>129</v>
      </c>
      <c r="BE158" s="241">
        <f>IF(N158="základní",J158,0)</f>
        <v>0</v>
      </c>
      <c r="BF158" s="241">
        <f>IF(N158="snížená",J158,0)</f>
        <v>0</v>
      </c>
      <c r="BG158" s="241">
        <f>IF(N158="zákl. přenesená",J158,0)</f>
        <v>0</v>
      </c>
      <c r="BH158" s="241">
        <f>IF(N158="sníž. přenesená",J158,0)</f>
        <v>0</v>
      </c>
      <c r="BI158" s="241">
        <f>IF(N158="nulová",J158,0)</f>
        <v>0</v>
      </c>
      <c r="BJ158" s="23" t="s">
        <v>80</v>
      </c>
      <c r="BK158" s="241">
        <f>ROUND(I158*H158,2)</f>
        <v>0</v>
      </c>
      <c r="BL158" s="23" t="s">
        <v>136</v>
      </c>
      <c r="BM158" s="23" t="s">
        <v>239</v>
      </c>
    </row>
    <row r="159" s="1" customFormat="1">
      <c r="B159" s="45"/>
      <c r="C159" s="73"/>
      <c r="D159" s="242" t="s">
        <v>138</v>
      </c>
      <c r="E159" s="73"/>
      <c r="F159" s="243" t="s">
        <v>237</v>
      </c>
      <c r="G159" s="73"/>
      <c r="H159" s="73"/>
      <c r="I159" s="198"/>
      <c r="J159" s="73"/>
      <c r="K159" s="73"/>
      <c r="L159" s="71"/>
      <c r="M159" s="244"/>
      <c r="N159" s="46"/>
      <c r="O159" s="46"/>
      <c r="P159" s="46"/>
      <c r="Q159" s="46"/>
      <c r="R159" s="46"/>
      <c r="S159" s="46"/>
      <c r="T159" s="94"/>
      <c r="AT159" s="23" t="s">
        <v>138</v>
      </c>
      <c r="AU159" s="23" t="s">
        <v>82</v>
      </c>
    </row>
    <row r="160" s="12" customFormat="1">
      <c r="B160" s="246"/>
      <c r="C160" s="247"/>
      <c r="D160" s="242" t="s">
        <v>142</v>
      </c>
      <c r="E160" s="248" t="s">
        <v>30</v>
      </c>
      <c r="F160" s="249" t="s">
        <v>240</v>
      </c>
      <c r="G160" s="247"/>
      <c r="H160" s="250">
        <v>1.038</v>
      </c>
      <c r="I160" s="251"/>
      <c r="J160" s="247"/>
      <c r="K160" s="247"/>
      <c r="L160" s="252"/>
      <c r="M160" s="253"/>
      <c r="N160" s="254"/>
      <c r="O160" s="254"/>
      <c r="P160" s="254"/>
      <c r="Q160" s="254"/>
      <c r="R160" s="254"/>
      <c r="S160" s="254"/>
      <c r="T160" s="255"/>
      <c r="AT160" s="256" t="s">
        <v>142</v>
      </c>
      <c r="AU160" s="256" t="s">
        <v>82</v>
      </c>
      <c r="AV160" s="12" t="s">
        <v>82</v>
      </c>
      <c r="AW160" s="12" t="s">
        <v>36</v>
      </c>
      <c r="AX160" s="12" t="s">
        <v>80</v>
      </c>
      <c r="AY160" s="256" t="s">
        <v>129</v>
      </c>
    </row>
    <row r="161" s="1" customFormat="1" ht="16.5" customHeight="1">
      <c r="B161" s="45"/>
      <c r="C161" s="230" t="s">
        <v>241</v>
      </c>
      <c r="D161" s="230" t="s">
        <v>131</v>
      </c>
      <c r="E161" s="231" t="s">
        <v>242</v>
      </c>
      <c r="F161" s="232" t="s">
        <v>243</v>
      </c>
      <c r="G161" s="233" t="s">
        <v>211</v>
      </c>
      <c r="H161" s="234">
        <v>58.079999999999998</v>
      </c>
      <c r="I161" s="235"/>
      <c r="J161" s="236">
        <f>ROUND(I161*H161,2)</f>
        <v>0</v>
      </c>
      <c r="K161" s="232" t="s">
        <v>135</v>
      </c>
      <c r="L161" s="71"/>
      <c r="M161" s="237" t="s">
        <v>30</v>
      </c>
      <c r="N161" s="238" t="s">
        <v>44</v>
      </c>
      <c r="O161" s="46"/>
      <c r="P161" s="239">
        <f>O161*H161</f>
        <v>0</v>
      </c>
      <c r="Q161" s="239">
        <v>0</v>
      </c>
      <c r="R161" s="239">
        <f>Q161*H161</f>
        <v>0</v>
      </c>
      <c r="S161" s="239">
        <v>0</v>
      </c>
      <c r="T161" s="240">
        <f>S161*H161</f>
        <v>0</v>
      </c>
      <c r="AR161" s="23" t="s">
        <v>136</v>
      </c>
      <c r="AT161" s="23" t="s">
        <v>131</v>
      </c>
      <c r="AU161" s="23" t="s">
        <v>82</v>
      </c>
      <c r="AY161" s="23" t="s">
        <v>129</v>
      </c>
      <c r="BE161" s="241">
        <f>IF(N161="základní",J161,0)</f>
        <v>0</v>
      </c>
      <c r="BF161" s="241">
        <f>IF(N161="snížená",J161,0)</f>
        <v>0</v>
      </c>
      <c r="BG161" s="241">
        <f>IF(N161="zákl. přenesená",J161,0)</f>
        <v>0</v>
      </c>
      <c r="BH161" s="241">
        <f>IF(N161="sníž. přenesená",J161,0)</f>
        <v>0</v>
      </c>
      <c r="BI161" s="241">
        <f>IF(N161="nulová",J161,0)</f>
        <v>0</v>
      </c>
      <c r="BJ161" s="23" t="s">
        <v>80</v>
      </c>
      <c r="BK161" s="241">
        <f>ROUND(I161*H161,2)</f>
        <v>0</v>
      </c>
      <c r="BL161" s="23" t="s">
        <v>136</v>
      </c>
      <c r="BM161" s="23" t="s">
        <v>244</v>
      </c>
    </row>
    <row r="162" s="1" customFormat="1">
      <c r="B162" s="45"/>
      <c r="C162" s="73"/>
      <c r="D162" s="242" t="s">
        <v>138</v>
      </c>
      <c r="E162" s="73"/>
      <c r="F162" s="243" t="s">
        <v>245</v>
      </c>
      <c r="G162" s="73"/>
      <c r="H162" s="73"/>
      <c r="I162" s="198"/>
      <c r="J162" s="73"/>
      <c r="K162" s="73"/>
      <c r="L162" s="71"/>
      <c r="M162" s="244"/>
      <c r="N162" s="46"/>
      <c r="O162" s="46"/>
      <c r="P162" s="46"/>
      <c r="Q162" s="46"/>
      <c r="R162" s="46"/>
      <c r="S162" s="46"/>
      <c r="T162" s="94"/>
      <c r="AT162" s="23" t="s">
        <v>138</v>
      </c>
      <c r="AU162" s="23" t="s">
        <v>82</v>
      </c>
    </row>
    <row r="163" s="1" customFormat="1">
      <c r="B163" s="45"/>
      <c r="C163" s="73"/>
      <c r="D163" s="242" t="s">
        <v>140</v>
      </c>
      <c r="E163" s="73"/>
      <c r="F163" s="245" t="s">
        <v>246</v>
      </c>
      <c r="G163" s="73"/>
      <c r="H163" s="73"/>
      <c r="I163" s="198"/>
      <c r="J163" s="73"/>
      <c r="K163" s="73"/>
      <c r="L163" s="71"/>
      <c r="M163" s="244"/>
      <c r="N163" s="46"/>
      <c r="O163" s="46"/>
      <c r="P163" s="46"/>
      <c r="Q163" s="46"/>
      <c r="R163" s="46"/>
      <c r="S163" s="46"/>
      <c r="T163" s="94"/>
      <c r="AT163" s="23" t="s">
        <v>140</v>
      </c>
      <c r="AU163" s="23" t="s">
        <v>82</v>
      </c>
    </row>
    <row r="164" s="12" customFormat="1">
      <c r="B164" s="246"/>
      <c r="C164" s="247"/>
      <c r="D164" s="242" t="s">
        <v>142</v>
      </c>
      <c r="E164" s="248" t="s">
        <v>30</v>
      </c>
      <c r="F164" s="249" t="s">
        <v>247</v>
      </c>
      <c r="G164" s="247"/>
      <c r="H164" s="250">
        <v>58.079999999999998</v>
      </c>
      <c r="I164" s="251"/>
      <c r="J164" s="247"/>
      <c r="K164" s="247"/>
      <c r="L164" s="252"/>
      <c r="M164" s="253"/>
      <c r="N164" s="254"/>
      <c r="O164" s="254"/>
      <c r="P164" s="254"/>
      <c r="Q164" s="254"/>
      <c r="R164" s="254"/>
      <c r="S164" s="254"/>
      <c r="T164" s="255"/>
      <c r="AT164" s="256" t="s">
        <v>142</v>
      </c>
      <c r="AU164" s="256" t="s">
        <v>82</v>
      </c>
      <c r="AV164" s="12" t="s">
        <v>82</v>
      </c>
      <c r="AW164" s="12" t="s">
        <v>36</v>
      </c>
      <c r="AX164" s="12" t="s">
        <v>80</v>
      </c>
      <c r="AY164" s="256" t="s">
        <v>129</v>
      </c>
    </row>
    <row r="165" s="1" customFormat="1" ht="25.5" customHeight="1">
      <c r="B165" s="45"/>
      <c r="C165" s="230" t="s">
        <v>248</v>
      </c>
      <c r="D165" s="230" t="s">
        <v>131</v>
      </c>
      <c r="E165" s="231" t="s">
        <v>249</v>
      </c>
      <c r="F165" s="232" t="s">
        <v>250</v>
      </c>
      <c r="G165" s="233" t="s">
        <v>211</v>
      </c>
      <c r="H165" s="234">
        <v>34.600000000000001</v>
      </c>
      <c r="I165" s="235"/>
      <c r="J165" s="236">
        <f>ROUND(I165*H165,2)</f>
        <v>0</v>
      </c>
      <c r="K165" s="232" t="s">
        <v>135</v>
      </c>
      <c r="L165" s="71"/>
      <c r="M165" s="237" t="s">
        <v>30</v>
      </c>
      <c r="N165" s="238" t="s">
        <v>44</v>
      </c>
      <c r="O165" s="46"/>
      <c r="P165" s="239">
        <f>O165*H165</f>
        <v>0</v>
      </c>
      <c r="Q165" s="239">
        <v>0</v>
      </c>
      <c r="R165" s="239">
        <f>Q165*H165</f>
        <v>0</v>
      </c>
      <c r="S165" s="239">
        <v>0</v>
      </c>
      <c r="T165" s="240">
        <f>S165*H165</f>
        <v>0</v>
      </c>
      <c r="AR165" s="23" t="s">
        <v>136</v>
      </c>
      <c r="AT165" s="23" t="s">
        <v>131</v>
      </c>
      <c r="AU165" s="23" t="s">
        <v>82</v>
      </c>
      <c r="AY165" s="23" t="s">
        <v>129</v>
      </c>
      <c r="BE165" s="241">
        <f>IF(N165="základní",J165,0)</f>
        <v>0</v>
      </c>
      <c r="BF165" s="241">
        <f>IF(N165="snížená",J165,0)</f>
        <v>0</v>
      </c>
      <c r="BG165" s="241">
        <f>IF(N165="zákl. přenesená",J165,0)</f>
        <v>0</v>
      </c>
      <c r="BH165" s="241">
        <f>IF(N165="sníž. přenesená",J165,0)</f>
        <v>0</v>
      </c>
      <c r="BI165" s="241">
        <f>IF(N165="nulová",J165,0)</f>
        <v>0</v>
      </c>
      <c r="BJ165" s="23" t="s">
        <v>80</v>
      </c>
      <c r="BK165" s="241">
        <f>ROUND(I165*H165,2)</f>
        <v>0</v>
      </c>
      <c r="BL165" s="23" t="s">
        <v>136</v>
      </c>
      <c r="BM165" s="23" t="s">
        <v>251</v>
      </c>
    </row>
    <row r="166" s="1" customFormat="1">
      <c r="B166" s="45"/>
      <c r="C166" s="73"/>
      <c r="D166" s="242" t="s">
        <v>138</v>
      </c>
      <c r="E166" s="73"/>
      <c r="F166" s="243" t="s">
        <v>252</v>
      </c>
      <c r="G166" s="73"/>
      <c r="H166" s="73"/>
      <c r="I166" s="198"/>
      <c r="J166" s="73"/>
      <c r="K166" s="73"/>
      <c r="L166" s="71"/>
      <c r="M166" s="244"/>
      <c r="N166" s="46"/>
      <c r="O166" s="46"/>
      <c r="P166" s="46"/>
      <c r="Q166" s="46"/>
      <c r="R166" s="46"/>
      <c r="S166" s="46"/>
      <c r="T166" s="94"/>
      <c r="AT166" s="23" t="s">
        <v>138</v>
      </c>
      <c r="AU166" s="23" t="s">
        <v>82</v>
      </c>
    </row>
    <row r="167" s="1" customFormat="1">
      <c r="B167" s="45"/>
      <c r="C167" s="73"/>
      <c r="D167" s="242" t="s">
        <v>140</v>
      </c>
      <c r="E167" s="73"/>
      <c r="F167" s="245" t="s">
        <v>253</v>
      </c>
      <c r="G167" s="73"/>
      <c r="H167" s="73"/>
      <c r="I167" s="198"/>
      <c r="J167" s="73"/>
      <c r="K167" s="73"/>
      <c r="L167" s="71"/>
      <c r="M167" s="244"/>
      <c r="N167" s="46"/>
      <c r="O167" s="46"/>
      <c r="P167" s="46"/>
      <c r="Q167" s="46"/>
      <c r="R167" s="46"/>
      <c r="S167" s="46"/>
      <c r="T167" s="94"/>
      <c r="AT167" s="23" t="s">
        <v>140</v>
      </c>
      <c r="AU167" s="23" t="s">
        <v>82</v>
      </c>
    </row>
    <row r="168" s="12" customFormat="1">
      <c r="B168" s="246"/>
      <c r="C168" s="247"/>
      <c r="D168" s="242" t="s">
        <v>142</v>
      </c>
      <c r="E168" s="248" t="s">
        <v>30</v>
      </c>
      <c r="F168" s="249" t="s">
        <v>215</v>
      </c>
      <c r="G168" s="247"/>
      <c r="H168" s="250">
        <v>34.600000000000001</v>
      </c>
      <c r="I168" s="251"/>
      <c r="J168" s="247"/>
      <c r="K168" s="247"/>
      <c r="L168" s="252"/>
      <c r="M168" s="253"/>
      <c r="N168" s="254"/>
      <c r="O168" s="254"/>
      <c r="P168" s="254"/>
      <c r="Q168" s="254"/>
      <c r="R168" s="254"/>
      <c r="S168" s="254"/>
      <c r="T168" s="255"/>
      <c r="AT168" s="256" t="s">
        <v>142</v>
      </c>
      <c r="AU168" s="256" t="s">
        <v>82</v>
      </c>
      <c r="AV168" s="12" t="s">
        <v>82</v>
      </c>
      <c r="AW168" s="12" t="s">
        <v>36</v>
      </c>
      <c r="AX168" s="12" t="s">
        <v>80</v>
      </c>
      <c r="AY168" s="256" t="s">
        <v>129</v>
      </c>
    </row>
    <row r="169" s="1" customFormat="1" ht="25.5" customHeight="1">
      <c r="B169" s="45"/>
      <c r="C169" s="230" t="s">
        <v>254</v>
      </c>
      <c r="D169" s="230" t="s">
        <v>131</v>
      </c>
      <c r="E169" s="231" t="s">
        <v>255</v>
      </c>
      <c r="F169" s="232" t="s">
        <v>256</v>
      </c>
      <c r="G169" s="233" t="s">
        <v>211</v>
      </c>
      <c r="H169" s="234">
        <v>34.600000000000001</v>
      </c>
      <c r="I169" s="235"/>
      <c r="J169" s="236">
        <f>ROUND(I169*H169,2)</f>
        <v>0</v>
      </c>
      <c r="K169" s="232" t="s">
        <v>135</v>
      </c>
      <c r="L169" s="71"/>
      <c r="M169" s="237" t="s">
        <v>30</v>
      </c>
      <c r="N169" s="238" t="s">
        <v>44</v>
      </c>
      <c r="O169" s="46"/>
      <c r="P169" s="239">
        <f>O169*H169</f>
        <v>0</v>
      </c>
      <c r="Q169" s="239">
        <v>0</v>
      </c>
      <c r="R169" s="239">
        <f>Q169*H169</f>
        <v>0</v>
      </c>
      <c r="S169" s="239">
        <v>0</v>
      </c>
      <c r="T169" s="240">
        <f>S169*H169</f>
        <v>0</v>
      </c>
      <c r="AR169" s="23" t="s">
        <v>136</v>
      </c>
      <c r="AT169" s="23" t="s">
        <v>131</v>
      </c>
      <c r="AU169" s="23" t="s">
        <v>82</v>
      </c>
      <c r="AY169" s="23" t="s">
        <v>129</v>
      </c>
      <c r="BE169" s="241">
        <f>IF(N169="základní",J169,0)</f>
        <v>0</v>
      </c>
      <c r="BF169" s="241">
        <f>IF(N169="snížená",J169,0)</f>
        <v>0</v>
      </c>
      <c r="BG169" s="241">
        <f>IF(N169="zákl. přenesená",J169,0)</f>
        <v>0</v>
      </c>
      <c r="BH169" s="241">
        <f>IF(N169="sníž. přenesená",J169,0)</f>
        <v>0</v>
      </c>
      <c r="BI169" s="241">
        <f>IF(N169="nulová",J169,0)</f>
        <v>0</v>
      </c>
      <c r="BJ169" s="23" t="s">
        <v>80</v>
      </c>
      <c r="BK169" s="241">
        <f>ROUND(I169*H169,2)</f>
        <v>0</v>
      </c>
      <c r="BL169" s="23" t="s">
        <v>136</v>
      </c>
      <c r="BM169" s="23" t="s">
        <v>257</v>
      </c>
    </row>
    <row r="170" s="1" customFormat="1">
      <c r="B170" s="45"/>
      <c r="C170" s="73"/>
      <c r="D170" s="242" t="s">
        <v>138</v>
      </c>
      <c r="E170" s="73"/>
      <c r="F170" s="243" t="s">
        <v>258</v>
      </c>
      <c r="G170" s="73"/>
      <c r="H170" s="73"/>
      <c r="I170" s="198"/>
      <c r="J170" s="73"/>
      <c r="K170" s="73"/>
      <c r="L170" s="71"/>
      <c r="M170" s="244"/>
      <c r="N170" s="46"/>
      <c r="O170" s="46"/>
      <c r="P170" s="46"/>
      <c r="Q170" s="46"/>
      <c r="R170" s="46"/>
      <c r="S170" s="46"/>
      <c r="T170" s="94"/>
      <c r="AT170" s="23" t="s">
        <v>138</v>
      </c>
      <c r="AU170" s="23" t="s">
        <v>82</v>
      </c>
    </row>
    <row r="171" s="1" customFormat="1">
      <c r="B171" s="45"/>
      <c r="C171" s="73"/>
      <c r="D171" s="242" t="s">
        <v>140</v>
      </c>
      <c r="E171" s="73"/>
      <c r="F171" s="245" t="s">
        <v>259</v>
      </c>
      <c r="G171" s="73"/>
      <c r="H171" s="73"/>
      <c r="I171" s="198"/>
      <c r="J171" s="73"/>
      <c r="K171" s="73"/>
      <c r="L171" s="71"/>
      <c r="M171" s="244"/>
      <c r="N171" s="46"/>
      <c r="O171" s="46"/>
      <c r="P171" s="46"/>
      <c r="Q171" s="46"/>
      <c r="R171" s="46"/>
      <c r="S171" s="46"/>
      <c r="T171" s="94"/>
      <c r="AT171" s="23" t="s">
        <v>140</v>
      </c>
      <c r="AU171" s="23" t="s">
        <v>82</v>
      </c>
    </row>
    <row r="172" s="12" customFormat="1">
      <c r="B172" s="246"/>
      <c r="C172" s="247"/>
      <c r="D172" s="242" t="s">
        <v>142</v>
      </c>
      <c r="E172" s="248" t="s">
        <v>30</v>
      </c>
      <c r="F172" s="249" t="s">
        <v>260</v>
      </c>
      <c r="G172" s="247"/>
      <c r="H172" s="250">
        <v>34.600000000000001</v>
      </c>
      <c r="I172" s="251"/>
      <c r="J172" s="247"/>
      <c r="K172" s="247"/>
      <c r="L172" s="252"/>
      <c r="M172" s="253"/>
      <c r="N172" s="254"/>
      <c r="O172" s="254"/>
      <c r="P172" s="254"/>
      <c r="Q172" s="254"/>
      <c r="R172" s="254"/>
      <c r="S172" s="254"/>
      <c r="T172" s="255"/>
      <c r="AT172" s="256" t="s">
        <v>142</v>
      </c>
      <c r="AU172" s="256" t="s">
        <v>82</v>
      </c>
      <c r="AV172" s="12" t="s">
        <v>82</v>
      </c>
      <c r="AW172" s="12" t="s">
        <v>36</v>
      </c>
      <c r="AX172" s="12" t="s">
        <v>80</v>
      </c>
      <c r="AY172" s="256" t="s">
        <v>129</v>
      </c>
    </row>
    <row r="173" s="1" customFormat="1" ht="16.5" customHeight="1">
      <c r="B173" s="45"/>
      <c r="C173" s="230" t="s">
        <v>261</v>
      </c>
      <c r="D173" s="230" t="s">
        <v>131</v>
      </c>
      <c r="E173" s="231" t="s">
        <v>262</v>
      </c>
      <c r="F173" s="232" t="s">
        <v>263</v>
      </c>
      <c r="G173" s="233" t="s">
        <v>134</v>
      </c>
      <c r="H173" s="234">
        <v>2.5950000000000002</v>
      </c>
      <c r="I173" s="235"/>
      <c r="J173" s="236">
        <f>ROUND(I173*H173,2)</f>
        <v>0</v>
      </c>
      <c r="K173" s="232" t="s">
        <v>135</v>
      </c>
      <c r="L173" s="71"/>
      <c r="M173" s="237" t="s">
        <v>30</v>
      </c>
      <c r="N173" s="238" t="s">
        <v>44</v>
      </c>
      <c r="O173" s="46"/>
      <c r="P173" s="239">
        <f>O173*H173</f>
        <v>0</v>
      </c>
      <c r="Q173" s="239">
        <v>0</v>
      </c>
      <c r="R173" s="239">
        <f>Q173*H173</f>
        <v>0</v>
      </c>
      <c r="S173" s="239">
        <v>0</v>
      </c>
      <c r="T173" s="240">
        <f>S173*H173</f>
        <v>0</v>
      </c>
      <c r="AR173" s="23" t="s">
        <v>136</v>
      </c>
      <c r="AT173" s="23" t="s">
        <v>131</v>
      </c>
      <c r="AU173" s="23" t="s">
        <v>82</v>
      </c>
      <c r="AY173" s="23" t="s">
        <v>129</v>
      </c>
      <c r="BE173" s="241">
        <f>IF(N173="základní",J173,0)</f>
        <v>0</v>
      </c>
      <c r="BF173" s="241">
        <f>IF(N173="snížená",J173,0)</f>
        <v>0</v>
      </c>
      <c r="BG173" s="241">
        <f>IF(N173="zákl. přenesená",J173,0)</f>
        <v>0</v>
      </c>
      <c r="BH173" s="241">
        <f>IF(N173="sníž. přenesená",J173,0)</f>
        <v>0</v>
      </c>
      <c r="BI173" s="241">
        <f>IF(N173="nulová",J173,0)</f>
        <v>0</v>
      </c>
      <c r="BJ173" s="23" t="s">
        <v>80</v>
      </c>
      <c r="BK173" s="241">
        <f>ROUND(I173*H173,2)</f>
        <v>0</v>
      </c>
      <c r="BL173" s="23" t="s">
        <v>136</v>
      </c>
      <c r="BM173" s="23" t="s">
        <v>264</v>
      </c>
    </row>
    <row r="174" s="1" customFormat="1">
      <c r="B174" s="45"/>
      <c r="C174" s="73"/>
      <c r="D174" s="242" t="s">
        <v>138</v>
      </c>
      <c r="E174" s="73"/>
      <c r="F174" s="243" t="s">
        <v>265</v>
      </c>
      <c r="G174" s="73"/>
      <c r="H174" s="73"/>
      <c r="I174" s="198"/>
      <c r="J174" s="73"/>
      <c r="K174" s="73"/>
      <c r="L174" s="71"/>
      <c r="M174" s="244"/>
      <c r="N174" s="46"/>
      <c r="O174" s="46"/>
      <c r="P174" s="46"/>
      <c r="Q174" s="46"/>
      <c r="R174" s="46"/>
      <c r="S174" s="46"/>
      <c r="T174" s="94"/>
      <c r="AT174" s="23" t="s">
        <v>138</v>
      </c>
      <c r="AU174" s="23" t="s">
        <v>82</v>
      </c>
    </row>
    <row r="175" s="1" customFormat="1">
      <c r="B175" s="45"/>
      <c r="C175" s="73"/>
      <c r="D175" s="242" t="s">
        <v>205</v>
      </c>
      <c r="E175" s="73"/>
      <c r="F175" s="245" t="s">
        <v>266</v>
      </c>
      <c r="G175" s="73"/>
      <c r="H175" s="73"/>
      <c r="I175" s="198"/>
      <c r="J175" s="73"/>
      <c r="K175" s="73"/>
      <c r="L175" s="71"/>
      <c r="M175" s="244"/>
      <c r="N175" s="46"/>
      <c r="O175" s="46"/>
      <c r="P175" s="46"/>
      <c r="Q175" s="46"/>
      <c r="R175" s="46"/>
      <c r="S175" s="46"/>
      <c r="T175" s="94"/>
      <c r="AT175" s="23" t="s">
        <v>205</v>
      </c>
      <c r="AU175" s="23" t="s">
        <v>82</v>
      </c>
    </row>
    <row r="176" s="12" customFormat="1">
      <c r="B176" s="246"/>
      <c r="C176" s="247"/>
      <c r="D176" s="242" t="s">
        <v>142</v>
      </c>
      <c r="E176" s="248" t="s">
        <v>30</v>
      </c>
      <c r="F176" s="249" t="s">
        <v>267</v>
      </c>
      <c r="G176" s="247"/>
      <c r="H176" s="250">
        <v>2.5950000000000002</v>
      </c>
      <c r="I176" s="251"/>
      <c r="J176" s="247"/>
      <c r="K176" s="247"/>
      <c r="L176" s="252"/>
      <c r="M176" s="253"/>
      <c r="N176" s="254"/>
      <c r="O176" s="254"/>
      <c r="P176" s="254"/>
      <c r="Q176" s="254"/>
      <c r="R176" s="254"/>
      <c r="S176" s="254"/>
      <c r="T176" s="255"/>
      <c r="AT176" s="256" t="s">
        <v>142</v>
      </c>
      <c r="AU176" s="256" t="s">
        <v>82</v>
      </c>
      <c r="AV176" s="12" t="s">
        <v>82</v>
      </c>
      <c r="AW176" s="12" t="s">
        <v>36</v>
      </c>
      <c r="AX176" s="12" t="s">
        <v>80</v>
      </c>
      <c r="AY176" s="256" t="s">
        <v>129</v>
      </c>
    </row>
    <row r="177" s="11" customFormat="1" ht="29.88" customHeight="1">
      <c r="B177" s="214"/>
      <c r="C177" s="215"/>
      <c r="D177" s="216" t="s">
        <v>72</v>
      </c>
      <c r="E177" s="228" t="s">
        <v>136</v>
      </c>
      <c r="F177" s="228" t="s">
        <v>268</v>
      </c>
      <c r="G177" s="215"/>
      <c r="H177" s="215"/>
      <c r="I177" s="218"/>
      <c r="J177" s="229">
        <f>BK177</f>
        <v>0</v>
      </c>
      <c r="K177" s="215"/>
      <c r="L177" s="220"/>
      <c r="M177" s="221"/>
      <c r="N177" s="222"/>
      <c r="O177" s="222"/>
      <c r="P177" s="223">
        <f>SUM(P178:P189)</f>
        <v>0</v>
      </c>
      <c r="Q177" s="222"/>
      <c r="R177" s="223">
        <f>SUM(R178:R189)</f>
        <v>0</v>
      </c>
      <c r="S177" s="222"/>
      <c r="T177" s="224">
        <f>SUM(T178:T189)</f>
        <v>0</v>
      </c>
      <c r="AR177" s="225" t="s">
        <v>80</v>
      </c>
      <c r="AT177" s="226" t="s">
        <v>72</v>
      </c>
      <c r="AU177" s="226" t="s">
        <v>80</v>
      </c>
      <c r="AY177" s="225" t="s">
        <v>129</v>
      </c>
      <c r="BK177" s="227">
        <f>SUM(BK178:BK189)</f>
        <v>0</v>
      </c>
    </row>
    <row r="178" s="1" customFormat="1" ht="25.5" customHeight="1">
      <c r="B178" s="45"/>
      <c r="C178" s="230" t="s">
        <v>269</v>
      </c>
      <c r="D178" s="230" t="s">
        <v>131</v>
      </c>
      <c r="E178" s="231" t="s">
        <v>270</v>
      </c>
      <c r="F178" s="232" t="s">
        <v>271</v>
      </c>
      <c r="G178" s="233" t="s">
        <v>211</v>
      </c>
      <c r="H178" s="234">
        <v>0.54000000000000004</v>
      </c>
      <c r="I178" s="235"/>
      <c r="J178" s="236">
        <f>ROUND(I178*H178,2)</f>
        <v>0</v>
      </c>
      <c r="K178" s="232" t="s">
        <v>135</v>
      </c>
      <c r="L178" s="71"/>
      <c r="M178" s="237" t="s">
        <v>30</v>
      </c>
      <c r="N178" s="238" t="s">
        <v>44</v>
      </c>
      <c r="O178" s="46"/>
      <c r="P178" s="239">
        <f>O178*H178</f>
        <v>0</v>
      </c>
      <c r="Q178" s="239">
        <v>0</v>
      </c>
      <c r="R178" s="239">
        <f>Q178*H178</f>
        <v>0</v>
      </c>
      <c r="S178" s="239">
        <v>0</v>
      </c>
      <c r="T178" s="240">
        <f>S178*H178</f>
        <v>0</v>
      </c>
      <c r="AR178" s="23" t="s">
        <v>136</v>
      </c>
      <c r="AT178" s="23" t="s">
        <v>131</v>
      </c>
      <c r="AU178" s="23" t="s">
        <v>82</v>
      </c>
      <c r="AY178" s="23" t="s">
        <v>129</v>
      </c>
      <c r="BE178" s="241">
        <f>IF(N178="základní",J178,0)</f>
        <v>0</v>
      </c>
      <c r="BF178" s="241">
        <f>IF(N178="snížená",J178,0)</f>
        <v>0</v>
      </c>
      <c r="BG178" s="241">
        <f>IF(N178="zákl. přenesená",J178,0)</f>
        <v>0</v>
      </c>
      <c r="BH178" s="241">
        <f>IF(N178="sníž. přenesená",J178,0)</f>
        <v>0</v>
      </c>
      <c r="BI178" s="241">
        <f>IF(N178="nulová",J178,0)</f>
        <v>0</v>
      </c>
      <c r="BJ178" s="23" t="s">
        <v>80</v>
      </c>
      <c r="BK178" s="241">
        <f>ROUND(I178*H178,2)</f>
        <v>0</v>
      </c>
      <c r="BL178" s="23" t="s">
        <v>136</v>
      </c>
      <c r="BM178" s="23" t="s">
        <v>272</v>
      </c>
    </row>
    <row r="179" s="1" customFormat="1">
      <c r="B179" s="45"/>
      <c r="C179" s="73"/>
      <c r="D179" s="242" t="s">
        <v>138</v>
      </c>
      <c r="E179" s="73"/>
      <c r="F179" s="243" t="s">
        <v>273</v>
      </c>
      <c r="G179" s="73"/>
      <c r="H179" s="73"/>
      <c r="I179" s="198"/>
      <c r="J179" s="73"/>
      <c r="K179" s="73"/>
      <c r="L179" s="71"/>
      <c r="M179" s="244"/>
      <c r="N179" s="46"/>
      <c r="O179" s="46"/>
      <c r="P179" s="46"/>
      <c r="Q179" s="46"/>
      <c r="R179" s="46"/>
      <c r="S179" s="46"/>
      <c r="T179" s="94"/>
      <c r="AT179" s="23" t="s">
        <v>138</v>
      </c>
      <c r="AU179" s="23" t="s">
        <v>82</v>
      </c>
    </row>
    <row r="180" s="1" customFormat="1">
      <c r="B180" s="45"/>
      <c r="C180" s="73"/>
      <c r="D180" s="242" t="s">
        <v>140</v>
      </c>
      <c r="E180" s="73"/>
      <c r="F180" s="245" t="s">
        <v>274</v>
      </c>
      <c r="G180" s="73"/>
      <c r="H180" s="73"/>
      <c r="I180" s="198"/>
      <c r="J180" s="73"/>
      <c r="K180" s="73"/>
      <c r="L180" s="71"/>
      <c r="M180" s="244"/>
      <c r="N180" s="46"/>
      <c r="O180" s="46"/>
      <c r="P180" s="46"/>
      <c r="Q180" s="46"/>
      <c r="R180" s="46"/>
      <c r="S180" s="46"/>
      <c r="T180" s="94"/>
      <c r="AT180" s="23" t="s">
        <v>140</v>
      </c>
      <c r="AU180" s="23" t="s">
        <v>82</v>
      </c>
    </row>
    <row r="181" s="12" customFormat="1">
      <c r="B181" s="246"/>
      <c r="C181" s="247"/>
      <c r="D181" s="242" t="s">
        <v>142</v>
      </c>
      <c r="E181" s="248" t="s">
        <v>30</v>
      </c>
      <c r="F181" s="249" t="s">
        <v>275</v>
      </c>
      <c r="G181" s="247"/>
      <c r="H181" s="250">
        <v>0.54000000000000004</v>
      </c>
      <c r="I181" s="251"/>
      <c r="J181" s="247"/>
      <c r="K181" s="247"/>
      <c r="L181" s="252"/>
      <c r="M181" s="253"/>
      <c r="N181" s="254"/>
      <c r="O181" s="254"/>
      <c r="P181" s="254"/>
      <c r="Q181" s="254"/>
      <c r="R181" s="254"/>
      <c r="S181" s="254"/>
      <c r="T181" s="255"/>
      <c r="AT181" s="256" t="s">
        <v>142</v>
      </c>
      <c r="AU181" s="256" t="s">
        <v>82</v>
      </c>
      <c r="AV181" s="12" t="s">
        <v>82</v>
      </c>
      <c r="AW181" s="12" t="s">
        <v>36</v>
      </c>
      <c r="AX181" s="12" t="s">
        <v>80</v>
      </c>
      <c r="AY181" s="256" t="s">
        <v>129</v>
      </c>
    </row>
    <row r="182" s="1" customFormat="1" ht="25.5" customHeight="1">
      <c r="B182" s="45"/>
      <c r="C182" s="230" t="s">
        <v>9</v>
      </c>
      <c r="D182" s="230" t="s">
        <v>131</v>
      </c>
      <c r="E182" s="231" t="s">
        <v>276</v>
      </c>
      <c r="F182" s="232" t="s">
        <v>277</v>
      </c>
      <c r="G182" s="233" t="s">
        <v>211</v>
      </c>
      <c r="H182" s="234">
        <v>5.4000000000000004</v>
      </c>
      <c r="I182" s="235"/>
      <c r="J182" s="236">
        <f>ROUND(I182*H182,2)</f>
        <v>0</v>
      </c>
      <c r="K182" s="232" t="s">
        <v>135</v>
      </c>
      <c r="L182" s="71"/>
      <c r="M182" s="237" t="s">
        <v>30</v>
      </c>
      <c r="N182" s="238" t="s">
        <v>44</v>
      </c>
      <c r="O182" s="46"/>
      <c r="P182" s="239">
        <f>O182*H182</f>
        <v>0</v>
      </c>
      <c r="Q182" s="239">
        <v>0</v>
      </c>
      <c r="R182" s="239">
        <f>Q182*H182</f>
        <v>0</v>
      </c>
      <c r="S182" s="239">
        <v>0</v>
      </c>
      <c r="T182" s="240">
        <f>S182*H182</f>
        <v>0</v>
      </c>
      <c r="AR182" s="23" t="s">
        <v>136</v>
      </c>
      <c r="AT182" s="23" t="s">
        <v>131</v>
      </c>
      <c r="AU182" s="23" t="s">
        <v>82</v>
      </c>
      <c r="AY182" s="23" t="s">
        <v>129</v>
      </c>
      <c r="BE182" s="241">
        <f>IF(N182="základní",J182,0)</f>
        <v>0</v>
      </c>
      <c r="BF182" s="241">
        <f>IF(N182="snížená",J182,0)</f>
        <v>0</v>
      </c>
      <c r="BG182" s="241">
        <f>IF(N182="zákl. přenesená",J182,0)</f>
        <v>0</v>
      </c>
      <c r="BH182" s="241">
        <f>IF(N182="sníž. přenesená",J182,0)</f>
        <v>0</v>
      </c>
      <c r="BI182" s="241">
        <f>IF(N182="nulová",J182,0)</f>
        <v>0</v>
      </c>
      <c r="BJ182" s="23" t="s">
        <v>80</v>
      </c>
      <c r="BK182" s="241">
        <f>ROUND(I182*H182,2)</f>
        <v>0</v>
      </c>
      <c r="BL182" s="23" t="s">
        <v>136</v>
      </c>
      <c r="BM182" s="23" t="s">
        <v>278</v>
      </c>
    </row>
    <row r="183" s="1" customFormat="1">
      <c r="B183" s="45"/>
      <c r="C183" s="73"/>
      <c r="D183" s="242" t="s">
        <v>138</v>
      </c>
      <c r="E183" s="73"/>
      <c r="F183" s="243" t="s">
        <v>279</v>
      </c>
      <c r="G183" s="73"/>
      <c r="H183" s="73"/>
      <c r="I183" s="198"/>
      <c r="J183" s="73"/>
      <c r="K183" s="73"/>
      <c r="L183" s="71"/>
      <c r="M183" s="244"/>
      <c r="N183" s="46"/>
      <c r="O183" s="46"/>
      <c r="P183" s="46"/>
      <c r="Q183" s="46"/>
      <c r="R183" s="46"/>
      <c r="S183" s="46"/>
      <c r="T183" s="94"/>
      <c r="AT183" s="23" t="s">
        <v>138</v>
      </c>
      <c r="AU183" s="23" t="s">
        <v>82</v>
      </c>
    </row>
    <row r="184" s="1" customFormat="1">
      <c r="B184" s="45"/>
      <c r="C184" s="73"/>
      <c r="D184" s="242" t="s">
        <v>140</v>
      </c>
      <c r="E184" s="73"/>
      <c r="F184" s="245" t="s">
        <v>274</v>
      </c>
      <c r="G184" s="73"/>
      <c r="H184" s="73"/>
      <c r="I184" s="198"/>
      <c r="J184" s="73"/>
      <c r="K184" s="73"/>
      <c r="L184" s="71"/>
      <c r="M184" s="244"/>
      <c r="N184" s="46"/>
      <c r="O184" s="46"/>
      <c r="P184" s="46"/>
      <c r="Q184" s="46"/>
      <c r="R184" s="46"/>
      <c r="S184" s="46"/>
      <c r="T184" s="94"/>
      <c r="AT184" s="23" t="s">
        <v>140</v>
      </c>
      <c r="AU184" s="23" t="s">
        <v>82</v>
      </c>
    </row>
    <row r="185" s="12" customFormat="1">
      <c r="B185" s="246"/>
      <c r="C185" s="247"/>
      <c r="D185" s="242" t="s">
        <v>142</v>
      </c>
      <c r="E185" s="248" t="s">
        <v>30</v>
      </c>
      <c r="F185" s="249" t="s">
        <v>280</v>
      </c>
      <c r="G185" s="247"/>
      <c r="H185" s="250">
        <v>5.4000000000000004</v>
      </c>
      <c r="I185" s="251"/>
      <c r="J185" s="247"/>
      <c r="K185" s="247"/>
      <c r="L185" s="252"/>
      <c r="M185" s="253"/>
      <c r="N185" s="254"/>
      <c r="O185" s="254"/>
      <c r="P185" s="254"/>
      <c r="Q185" s="254"/>
      <c r="R185" s="254"/>
      <c r="S185" s="254"/>
      <c r="T185" s="255"/>
      <c r="AT185" s="256" t="s">
        <v>142</v>
      </c>
      <c r="AU185" s="256" t="s">
        <v>82</v>
      </c>
      <c r="AV185" s="12" t="s">
        <v>82</v>
      </c>
      <c r="AW185" s="12" t="s">
        <v>36</v>
      </c>
      <c r="AX185" s="12" t="s">
        <v>80</v>
      </c>
      <c r="AY185" s="256" t="s">
        <v>129</v>
      </c>
    </row>
    <row r="186" s="1" customFormat="1" ht="25.5" customHeight="1">
      <c r="B186" s="45"/>
      <c r="C186" s="230" t="s">
        <v>281</v>
      </c>
      <c r="D186" s="230" t="s">
        <v>131</v>
      </c>
      <c r="E186" s="231" t="s">
        <v>282</v>
      </c>
      <c r="F186" s="232" t="s">
        <v>283</v>
      </c>
      <c r="G186" s="233" t="s">
        <v>211</v>
      </c>
      <c r="H186" s="234">
        <v>7.7999999999999998</v>
      </c>
      <c r="I186" s="235"/>
      <c r="J186" s="236">
        <f>ROUND(I186*H186,2)</f>
        <v>0</v>
      </c>
      <c r="K186" s="232" t="s">
        <v>30</v>
      </c>
      <c r="L186" s="71"/>
      <c r="M186" s="237" t="s">
        <v>30</v>
      </c>
      <c r="N186" s="238" t="s">
        <v>44</v>
      </c>
      <c r="O186" s="46"/>
      <c r="P186" s="239">
        <f>O186*H186</f>
        <v>0</v>
      </c>
      <c r="Q186" s="239">
        <v>0</v>
      </c>
      <c r="R186" s="239">
        <f>Q186*H186</f>
        <v>0</v>
      </c>
      <c r="S186" s="239">
        <v>0</v>
      </c>
      <c r="T186" s="240">
        <f>S186*H186</f>
        <v>0</v>
      </c>
      <c r="AR186" s="23" t="s">
        <v>136</v>
      </c>
      <c r="AT186" s="23" t="s">
        <v>131</v>
      </c>
      <c r="AU186" s="23" t="s">
        <v>82</v>
      </c>
      <c r="AY186" s="23" t="s">
        <v>129</v>
      </c>
      <c r="BE186" s="241">
        <f>IF(N186="základní",J186,0)</f>
        <v>0</v>
      </c>
      <c r="BF186" s="241">
        <f>IF(N186="snížená",J186,0)</f>
        <v>0</v>
      </c>
      <c r="BG186" s="241">
        <f>IF(N186="zákl. přenesená",J186,0)</f>
        <v>0</v>
      </c>
      <c r="BH186" s="241">
        <f>IF(N186="sníž. přenesená",J186,0)</f>
        <v>0</v>
      </c>
      <c r="BI186" s="241">
        <f>IF(N186="nulová",J186,0)</f>
        <v>0</v>
      </c>
      <c r="BJ186" s="23" t="s">
        <v>80</v>
      </c>
      <c r="BK186" s="241">
        <f>ROUND(I186*H186,2)</f>
        <v>0</v>
      </c>
      <c r="BL186" s="23" t="s">
        <v>136</v>
      </c>
      <c r="BM186" s="23" t="s">
        <v>284</v>
      </c>
    </row>
    <row r="187" s="1" customFormat="1">
      <c r="B187" s="45"/>
      <c r="C187" s="73"/>
      <c r="D187" s="242" t="s">
        <v>138</v>
      </c>
      <c r="E187" s="73"/>
      <c r="F187" s="243" t="s">
        <v>285</v>
      </c>
      <c r="G187" s="73"/>
      <c r="H187" s="73"/>
      <c r="I187" s="198"/>
      <c r="J187" s="73"/>
      <c r="K187" s="73"/>
      <c r="L187" s="71"/>
      <c r="M187" s="244"/>
      <c r="N187" s="46"/>
      <c r="O187" s="46"/>
      <c r="P187" s="46"/>
      <c r="Q187" s="46"/>
      <c r="R187" s="46"/>
      <c r="S187" s="46"/>
      <c r="T187" s="94"/>
      <c r="AT187" s="23" t="s">
        <v>138</v>
      </c>
      <c r="AU187" s="23" t="s">
        <v>82</v>
      </c>
    </row>
    <row r="188" s="1" customFormat="1">
      <c r="B188" s="45"/>
      <c r="C188" s="73"/>
      <c r="D188" s="242" t="s">
        <v>140</v>
      </c>
      <c r="E188" s="73"/>
      <c r="F188" s="245" t="s">
        <v>274</v>
      </c>
      <c r="G188" s="73"/>
      <c r="H188" s="73"/>
      <c r="I188" s="198"/>
      <c r="J188" s="73"/>
      <c r="K188" s="73"/>
      <c r="L188" s="71"/>
      <c r="M188" s="244"/>
      <c r="N188" s="46"/>
      <c r="O188" s="46"/>
      <c r="P188" s="46"/>
      <c r="Q188" s="46"/>
      <c r="R188" s="46"/>
      <c r="S188" s="46"/>
      <c r="T188" s="94"/>
      <c r="AT188" s="23" t="s">
        <v>140</v>
      </c>
      <c r="AU188" s="23" t="s">
        <v>82</v>
      </c>
    </row>
    <row r="189" s="12" customFormat="1">
      <c r="B189" s="246"/>
      <c r="C189" s="247"/>
      <c r="D189" s="242" t="s">
        <v>142</v>
      </c>
      <c r="E189" s="248" t="s">
        <v>30</v>
      </c>
      <c r="F189" s="249" t="s">
        <v>286</v>
      </c>
      <c r="G189" s="247"/>
      <c r="H189" s="250">
        <v>7.7999999999999998</v>
      </c>
      <c r="I189" s="251"/>
      <c r="J189" s="247"/>
      <c r="K189" s="247"/>
      <c r="L189" s="252"/>
      <c r="M189" s="253"/>
      <c r="N189" s="254"/>
      <c r="O189" s="254"/>
      <c r="P189" s="254"/>
      <c r="Q189" s="254"/>
      <c r="R189" s="254"/>
      <c r="S189" s="254"/>
      <c r="T189" s="255"/>
      <c r="AT189" s="256" t="s">
        <v>142</v>
      </c>
      <c r="AU189" s="256" t="s">
        <v>82</v>
      </c>
      <c r="AV189" s="12" t="s">
        <v>82</v>
      </c>
      <c r="AW189" s="12" t="s">
        <v>36</v>
      </c>
      <c r="AX189" s="12" t="s">
        <v>80</v>
      </c>
      <c r="AY189" s="256" t="s">
        <v>129</v>
      </c>
    </row>
    <row r="190" s="11" customFormat="1" ht="29.88" customHeight="1">
      <c r="B190" s="214"/>
      <c r="C190" s="215"/>
      <c r="D190" s="216" t="s">
        <v>72</v>
      </c>
      <c r="E190" s="228" t="s">
        <v>164</v>
      </c>
      <c r="F190" s="228" t="s">
        <v>287</v>
      </c>
      <c r="G190" s="215"/>
      <c r="H190" s="215"/>
      <c r="I190" s="218"/>
      <c r="J190" s="229">
        <f>BK190</f>
        <v>0</v>
      </c>
      <c r="K190" s="215"/>
      <c r="L190" s="220"/>
      <c r="M190" s="221"/>
      <c r="N190" s="222"/>
      <c r="O190" s="222"/>
      <c r="P190" s="223">
        <f>SUM(P191:P213)</f>
        <v>0</v>
      </c>
      <c r="Q190" s="222"/>
      <c r="R190" s="223">
        <f>SUM(R191:R213)</f>
        <v>0</v>
      </c>
      <c r="S190" s="222"/>
      <c r="T190" s="224">
        <f>SUM(T191:T213)</f>
        <v>0</v>
      </c>
      <c r="AR190" s="225" t="s">
        <v>80</v>
      </c>
      <c r="AT190" s="226" t="s">
        <v>72</v>
      </c>
      <c r="AU190" s="226" t="s">
        <v>80</v>
      </c>
      <c r="AY190" s="225" t="s">
        <v>129</v>
      </c>
      <c r="BK190" s="227">
        <f>SUM(BK191:BK213)</f>
        <v>0</v>
      </c>
    </row>
    <row r="191" s="1" customFormat="1" ht="16.5" customHeight="1">
      <c r="B191" s="45"/>
      <c r="C191" s="230" t="s">
        <v>288</v>
      </c>
      <c r="D191" s="230" t="s">
        <v>131</v>
      </c>
      <c r="E191" s="231" t="s">
        <v>289</v>
      </c>
      <c r="F191" s="232" t="s">
        <v>290</v>
      </c>
      <c r="G191" s="233" t="s">
        <v>211</v>
      </c>
      <c r="H191" s="234">
        <v>3.25</v>
      </c>
      <c r="I191" s="235"/>
      <c r="J191" s="236">
        <f>ROUND(I191*H191,2)</f>
        <v>0</v>
      </c>
      <c r="K191" s="232" t="s">
        <v>135</v>
      </c>
      <c r="L191" s="71"/>
      <c r="M191" s="237" t="s">
        <v>30</v>
      </c>
      <c r="N191" s="238" t="s">
        <v>44</v>
      </c>
      <c r="O191" s="46"/>
      <c r="P191" s="239">
        <f>O191*H191</f>
        <v>0</v>
      </c>
      <c r="Q191" s="239">
        <v>0</v>
      </c>
      <c r="R191" s="239">
        <f>Q191*H191</f>
        <v>0</v>
      </c>
      <c r="S191" s="239">
        <v>0</v>
      </c>
      <c r="T191" s="240">
        <f>S191*H191</f>
        <v>0</v>
      </c>
      <c r="AR191" s="23" t="s">
        <v>136</v>
      </c>
      <c r="AT191" s="23" t="s">
        <v>131</v>
      </c>
      <c r="AU191" s="23" t="s">
        <v>82</v>
      </c>
      <c r="AY191" s="23" t="s">
        <v>129</v>
      </c>
      <c r="BE191" s="241">
        <f>IF(N191="základní",J191,0)</f>
        <v>0</v>
      </c>
      <c r="BF191" s="241">
        <f>IF(N191="snížená",J191,0)</f>
        <v>0</v>
      </c>
      <c r="BG191" s="241">
        <f>IF(N191="zákl. přenesená",J191,0)</f>
        <v>0</v>
      </c>
      <c r="BH191" s="241">
        <f>IF(N191="sníž. přenesená",J191,0)</f>
        <v>0</v>
      </c>
      <c r="BI191" s="241">
        <f>IF(N191="nulová",J191,0)</f>
        <v>0</v>
      </c>
      <c r="BJ191" s="23" t="s">
        <v>80</v>
      </c>
      <c r="BK191" s="241">
        <f>ROUND(I191*H191,2)</f>
        <v>0</v>
      </c>
      <c r="BL191" s="23" t="s">
        <v>136</v>
      </c>
      <c r="BM191" s="23" t="s">
        <v>291</v>
      </c>
    </row>
    <row r="192" s="1" customFormat="1">
      <c r="B192" s="45"/>
      <c r="C192" s="73"/>
      <c r="D192" s="242" t="s">
        <v>138</v>
      </c>
      <c r="E192" s="73"/>
      <c r="F192" s="243" t="s">
        <v>292</v>
      </c>
      <c r="G192" s="73"/>
      <c r="H192" s="73"/>
      <c r="I192" s="198"/>
      <c r="J192" s="73"/>
      <c r="K192" s="73"/>
      <c r="L192" s="71"/>
      <c r="M192" s="244"/>
      <c r="N192" s="46"/>
      <c r="O192" s="46"/>
      <c r="P192" s="46"/>
      <c r="Q192" s="46"/>
      <c r="R192" s="46"/>
      <c r="S192" s="46"/>
      <c r="T192" s="94"/>
      <c r="AT192" s="23" t="s">
        <v>138</v>
      </c>
      <c r="AU192" s="23" t="s">
        <v>82</v>
      </c>
    </row>
    <row r="193" s="12" customFormat="1">
      <c r="B193" s="246"/>
      <c r="C193" s="247"/>
      <c r="D193" s="242" t="s">
        <v>142</v>
      </c>
      <c r="E193" s="248" t="s">
        <v>30</v>
      </c>
      <c r="F193" s="249" t="s">
        <v>293</v>
      </c>
      <c r="G193" s="247"/>
      <c r="H193" s="250">
        <v>3.25</v>
      </c>
      <c r="I193" s="251"/>
      <c r="J193" s="247"/>
      <c r="K193" s="247"/>
      <c r="L193" s="252"/>
      <c r="M193" s="253"/>
      <c r="N193" s="254"/>
      <c r="O193" s="254"/>
      <c r="P193" s="254"/>
      <c r="Q193" s="254"/>
      <c r="R193" s="254"/>
      <c r="S193" s="254"/>
      <c r="T193" s="255"/>
      <c r="AT193" s="256" t="s">
        <v>142</v>
      </c>
      <c r="AU193" s="256" t="s">
        <v>82</v>
      </c>
      <c r="AV193" s="12" t="s">
        <v>82</v>
      </c>
      <c r="AW193" s="12" t="s">
        <v>36</v>
      </c>
      <c r="AX193" s="12" t="s">
        <v>80</v>
      </c>
      <c r="AY193" s="256" t="s">
        <v>129</v>
      </c>
    </row>
    <row r="194" s="1" customFormat="1" ht="16.5" customHeight="1">
      <c r="B194" s="45"/>
      <c r="C194" s="230" t="s">
        <v>294</v>
      </c>
      <c r="D194" s="230" t="s">
        <v>131</v>
      </c>
      <c r="E194" s="231" t="s">
        <v>295</v>
      </c>
      <c r="F194" s="232" t="s">
        <v>296</v>
      </c>
      <c r="G194" s="233" t="s">
        <v>211</v>
      </c>
      <c r="H194" s="234">
        <v>47.030000000000001</v>
      </c>
      <c r="I194" s="235"/>
      <c r="J194" s="236">
        <f>ROUND(I194*H194,2)</f>
        <v>0</v>
      </c>
      <c r="K194" s="232" t="s">
        <v>135</v>
      </c>
      <c r="L194" s="71"/>
      <c r="M194" s="237" t="s">
        <v>30</v>
      </c>
      <c r="N194" s="238" t="s">
        <v>44</v>
      </c>
      <c r="O194" s="46"/>
      <c r="P194" s="239">
        <f>O194*H194</f>
        <v>0</v>
      </c>
      <c r="Q194" s="239">
        <v>0</v>
      </c>
      <c r="R194" s="239">
        <f>Q194*H194</f>
        <v>0</v>
      </c>
      <c r="S194" s="239">
        <v>0</v>
      </c>
      <c r="T194" s="240">
        <f>S194*H194</f>
        <v>0</v>
      </c>
      <c r="AR194" s="23" t="s">
        <v>136</v>
      </c>
      <c r="AT194" s="23" t="s">
        <v>131</v>
      </c>
      <c r="AU194" s="23" t="s">
        <v>82</v>
      </c>
      <c r="AY194" s="23" t="s">
        <v>129</v>
      </c>
      <c r="BE194" s="241">
        <f>IF(N194="základní",J194,0)</f>
        <v>0</v>
      </c>
      <c r="BF194" s="241">
        <f>IF(N194="snížená",J194,0)</f>
        <v>0</v>
      </c>
      <c r="BG194" s="241">
        <f>IF(N194="zákl. přenesená",J194,0)</f>
        <v>0</v>
      </c>
      <c r="BH194" s="241">
        <f>IF(N194="sníž. přenesená",J194,0)</f>
        <v>0</v>
      </c>
      <c r="BI194" s="241">
        <f>IF(N194="nulová",J194,0)</f>
        <v>0</v>
      </c>
      <c r="BJ194" s="23" t="s">
        <v>80</v>
      </c>
      <c r="BK194" s="241">
        <f>ROUND(I194*H194,2)</f>
        <v>0</v>
      </c>
      <c r="BL194" s="23" t="s">
        <v>136</v>
      </c>
      <c r="BM194" s="23" t="s">
        <v>297</v>
      </c>
    </row>
    <row r="195" s="1" customFormat="1">
      <c r="B195" s="45"/>
      <c r="C195" s="73"/>
      <c r="D195" s="242" t="s">
        <v>138</v>
      </c>
      <c r="E195" s="73"/>
      <c r="F195" s="243" t="s">
        <v>298</v>
      </c>
      <c r="G195" s="73"/>
      <c r="H195" s="73"/>
      <c r="I195" s="198"/>
      <c r="J195" s="73"/>
      <c r="K195" s="73"/>
      <c r="L195" s="71"/>
      <c r="M195" s="244"/>
      <c r="N195" s="46"/>
      <c r="O195" s="46"/>
      <c r="P195" s="46"/>
      <c r="Q195" s="46"/>
      <c r="R195" s="46"/>
      <c r="S195" s="46"/>
      <c r="T195" s="94"/>
      <c r="AT195" s="23" t="s">
        <v>138</v>
      </c>
      <c r="AU195" s="23" t="s">
        <v>82</v>
      </c>
    </row>
    <row r="196" s="12" customFormat="1">
      <c r="B196" s="246"/>
      <c r="C196" s="247"/>
      <c r="D196" s="242" t="s">
        <v>142</v>
      </c>
      <c r="E196" s="248" t="s">
        <v>30</v>
      </c>
      <c r="F196" s="249" t="s">
        <v>299</v>
      </c>
      <c r="G196" s="247"/>
      <c r="H196" s="250">
        <v>47.030000000000001</v>
      </c>
      <c r="I196" s="251"/>
      <c r="J196" s="247"/>
      <c r="K196" s="247"/>
      <c r="L196" s="252"/>
      <c r="M196" s="253"/>
      <c r="N196" s="254"/>
      <c r="O196" s="254"/>
      <c r="P196" s="254"/>
      <c r="Q196" s="254"/>
      <c r="R196" s="254"/>
      <c r="S196" s="254"/>
      <c r="T196" s="255"/>
      <c r="AT196" s="256" t="s">
        <v>142</v>
      </c>
      <c r="AU196" s="256" t="s">
        <v>82</v>
      </c>
      <c r="AV196" s="12" t="s">
        <v>82</v>
      </c>
      <c r="AW196" s="12" t="s">
        <v>36</v>
      </c>
      <c r="AX196" s="12" t="s">
        <v>80</v>
      </c>
      <c r="AY196" s="256" t="s">
        <v>129</v>
      </c>
    </row>
    <row r="197" s="1" customFormat="1" ht="16.5" customHeight="1">
      <c r="B197" s="45"/>
      <c r="C197" s="230" t="s">
        <v>300</v>
      </c>
      <c r="D197" s="230" t="s">
        <v>131</v>
      </c>
      <c r="E197" s="231" t="s">
        <v>301</v>
      </c>
      <c r="F197" s="232" t="s">
        <v>302</v>
      </c>
      <c r="G197" s="233" t="s">
        <v>211</v>
      </c>
      <c r="H197" s="234">
        <v>44.100000000000001</v>
      </c>
      <c r="I197" s="235"/>
      <c r="J197" s="236">
        <f>ROUND(I197*H197,2)</f>
        <v>0</v>
      </c>
      <c r="K197" s="232" t="s">
        <v>135</v>
      </c>
      <c r="L197" s="71"/>
      <c r="M197" s="237" t="s">
        <v>30</v>
      </c>
      <c r="N197" s="238" t="s">
        <v>44</v>
      </c>
      <c r="O197" s="46"/>
      <c r="P197" s="239">
        <f>O197*H197</f>
        <v>0</v>
      </c>
      <c r="Q197" s="239">
        <v>0</v>
      </c>
      <c r="R197" s="239">
        <f>Q197*H197</f>
        <v>0</v>
      </c>
      <c r="S197" s="239">
        <v>0</v>
      </c>
      <c r="T197" s="240">
        <f>S197*H197</f>
        <v>0</v>
      </c>
      <c r="AR197" s="23" t="s">
        <v>136</v>
      </c>
      <c r="AT197" s="23" t="s">
        <v>131</v>
      </c>
      <c r="AU197" s="23" t="s">
        <v>82</v>
      </c>
      <c r="AY197" s="23" t="s">
        <v>129</v>
      </c>
      <c r="BE197" s="241">
        <f>IF(N197="základní",J197,0)</f>
        <v>0</v>
      </c>
      <c r="BF197" s="241">
        <f>IF(N197="snížená",J197,0)</f>
        <v>0</v>
      </c>
      <c r="BG197" s="241">
        <f>IF(N197="zákl. přenesená",J197,0)</f>
        <v>0</v>
      </c>
      <c r="BH197" s="241">
        <f>IF(N197="sníž. přenesená",J197,0)</f>
        <v>0</v>
      </c>
      <c r="BI197" s="241">
        <f>IF(N197="nulová",J197,0)</f>
        <v>0</v>
      </c>
      <c r="BJ197" s="23" t="s">
        <v>80</v>
      </c>
      <c r="BK197" s="241">
        <f>ROUND(I197*H197,2)</f>
        <v>0</v>
      </c>
      <c r="BL197" s="23" t="s">
        <v>136</v>
      </c>
      <c r="BM197" s="23" t="s">
        <v>303</v>
      </c>
    </row>
    <row r="198" s="1" customFormat="1">
      <c r="B198" s="45"/>
      <c r="C198" s="73"/>
      <c r="D198" s="242" t="s">
        <v>138</v>
      </c>
      <c r="E198" s="73"/>
      <c r="F198" s="243" t="s">
        <v>304</v>
      </c>
      <c r="G198" s="73"/>
      <c r="H198" s="73"/>
      <c r="I198" s="198"/>
      <c r="J198" s="73"/>
      <c r="K198" s="73"/>
      <c r="L198" s="71"/>
      <c r="M198" s="244"/>
      <c r="N198" s="46"/>
      <c r="O198" s="46"/>
      <c r="P198" s="46"/>
      <c r="Q198" s="46"/>
      <c r="R198" s="46"/>
      <c r="S198" s="46"/>
      <c r="T198" s="94"/>
      <c r="AT198" s="23" t="s">
        <v>138</v>
      </c>
      <c r="AU198" s="23" t="s">
        <v>82</v>
      </c>
    </row>
    <row r="199" s="12" customFormat="1">
      <c r="B199" s="246"/>
      <c r="C199" s="247"/>
      <c r="D199" s="242" t="s">
        <v>142</v>
      </c>
      <c r="E199" s="248" t="s">
        <v>30</v>
      </c>
      <c r="F199" s="249" t="s">
        <v>305</v>
      </c>
      <c r="G199" s="247"/>
      <c r="H199" s="250">
        <v>44.100000000000001</v>
      </c>
      <c r="I199" s="251"/>
      <c r="J199" s="247"/>
      <c r="K199" s="247"/>
      <c r="L199" s="252"/>
      <c r="M199" s="253"/>
      <c r="N199" s="254"/>
      <c r="O199" s="254"/>
      <c r="P199" s="254"/>
      <c r="Q199" s="254"/>
      <c r="R199" s="254"/>
      <c r="S199" s="254"/>
      <c r="T199" s="255"/>
      <c r="AT199" s="256" t="s">
        <v>142</v>
      </c>
      <c r="AU199" s="256" t="s">
        <v>82</v>
      </c>
      <c r="AV199" s="12" t="s">
        <v>82</v>
      </c>
      <c r="AW199" s="12" t="s">
        <v>36</v>
      </c>
      <c r="AX199" s="12" t="s">
        <v>80</v>
      </c>
      <c r="AY199" s="256" t="s">
        <v>129</v>
      </c>
    </row>
    <row r="200" s="1" customFormat="1" ht="16.5" customHeight="1">
      <c r="B200" s="45"/>
      <c r="C200" s="230" t="s">
        <v>306</v>
      </c>
      <c r="D200" s="230" t="s">
        <v>131</v>
      </c>
      <c r="E200" s="231" t="s">
        <v>307</v>
      </c>
      <c r="F200" s="232" t="s">
        <v>308</v>
      </c>
      <c r="G200" s="233" t="s">
        <v>211</v>
      </c>
      <c r="H200" s="234">
        <v>44.640000000000001</v>
      </c>
      <c r="I200" s="235"/>
      <c r="J200" s="236">
        <f>ROUND(I200*H200,2)</f>
        <v>0</v>
      </c>
      <c r="K200" s="232" t="s">
        <v>135</v>
      </c>
      <c r="L200" s="71"/>
      <c r="M200" s="237" t="s">
        <v>30</v>
      </c>
      <c r="N200" s="238" t="s">
        <v>44</v>
      </c>
      <c r="O200" s="46"/>
      <c r="P200" s="239">
        <f>O200*H200</f>
        <v>0</v>
      </c>
      <c r="Q200" s="239">
        <v>0</v>
      </c>
      <c r="R200" s="239">
        <f>Q200*H200</f>
        <v>0</v>
      </c>
      <c r="S200" s="239">
        <v>0</v>
      </c>
      <c r="T200" s="240">
        <f>S200*H200</f>
        <v>0</v>
      </c>
      <c r="AR200" s="23" t="s">
        <v>136</v>
      </c>
      <c r="AT200" s="23" t="s">
        <v>131</v>
      </c>
      <c r="AU200" s="23" t="s">
        <v>82</v>
      </c>
      <c r="AY200" s="23" t="s">
        <v>129</v>
      </c>
      <c r="BE200" s="241">
        <f>IF(N200="základní",J200,0)</f>
        <v>0</v>
      </c>
      <c r="BF200" s="241">
        <f>IF(N200="snížená",J200,0)</f>
        <v>0</v>
      </c>
      <c r="BG200" s="241">
        <f>IF(N200="zákl. přenesená",J200,0)</f>
        <v>0</v>
      </c>
      <c r="BH200" s="241">
        <f>IF(N200="sníž. přenesená",J200,0)</f>
        <v>0</v>
      </c>
      <c r="BI200" s="241">
        <f>IF(N200="nulová",J200,0)</f>
        <v>0</v>
      </c>
      <c r="BJ200" s="23" t="s">
        <v>80</v>
      </c>
      <c r="BK200" s="241">
        <f>ROUND(I200*H200,2)</f>
        <v>0</v>
      </c>
      <c r="BL200" s="23" t="s">
        <v>136</v>
      </c>
      <c r="BM200" s="23" t="s">
        <v>309</v>
      </c>
    </row>
    <row r="201" s="1" customFormat="1">
      <c r="B201" s="45"/>
      <c r="C201" s="73"/>
      <c r="D201" s="242" t="s">
        <v>138</v>
      </c>
      <c r="E201" s="73"/>
      <c r="F201" s="243" t="s">
        <v>310</v>
      </c>
      <c r="G201" s="73"/>
      <c r="H201" s="73"/>
      <c r="I201" s="198"/>
      <c r="J201" s="73"/>
      <c r="K201" s="73"/>
      <c r="L201" s="71"/>
      <c r="M201" s="244"/>
      <c r="N201" s="46"/>
      <c r="O201" s="46"/>
      <c r="P201" s="46"/>
      <c r="Q201" s="46"/>
      <c r="R201" s="46"/>
      <c r="S201" s="46"/>
      <c r="T201" s="94"/>
      <c r="AT201" s="23" t="s">
        <v>138</v>
      </c>
      <c r="AU201" s="23" t="s">
        <v>82</v>
      </c>
    </row>
    <row r="202" s="12" customFormat="1">
      <c r="B202" s="246"/>
      <c r="C202" s="247"/>
      <c r="D202" s="242" t="s">
        <v>142</v>
      </c>
      <c r="E202" s="248" t="s">
        <v>30</v>
      </c>
      <c r="F202" s="249" t="s">
        <v>311</v>
      </c>
      <c r="G202" s="247"/>
      <c r="H202" s="250">
        <v>44.100000000000001</v>
      </c>
      <c r="I202" s="251"/>
      <c r="J202" s="247"/>
      <c r="K202" s="247"/>
      <c r="L202" s="252"/>
      <c r="M202" s="253"/>
      <c r="N202" s="254"/>
      <c r="O202" s="254"/>
      <c r="P202" s="254"/>
      <c r="Q202" s="254"/>
      <c r="R202" s="254"/>
      <c r="S202" s="254"/>
      <c r="T202" s="255"/>
      <c r="AT202" s="256" t="s">
        <v>142</v>
      </c>
      <c r="AU202" s="256" t="s">
        <v>82</v>
      </c>
      <c r="AV202" s="12" t="s">
        <v>82</v>
      </c>
      <c r="AW202" s="12" t="s">
        <v>36</v>
      </c>
      <c r="AX202" s="12" t="s">
        <v>73</v>
      </c>
      <c r="AY202" s="256" t="s">
        <v>129</v>
      </c>
    </row>
    <row r="203" s="12" customFormat="1">
      <c r="B203" s="246"/>
      <c r="C203" s="247"/>
      <c r="D203" s="242" t="s">
        <v>142</v>
      </c>
      <c r="E203" s="248" t="s">
        <v>30</v>
      </c>
      <c r="F203" s="249" t="s">
        <v>312</v>
      </c>
      <c r="G203" s="247"/>
      <c r="H203" s="250">
        <v>0.54000000000000004</v>
      </c>
      <c r="I203" s="251"/>
      <c r="J203" s="247"/>
      <c r="K203" s="247"/>
      <c r="L203" s="252"/>
      <c r="M203" s="253"/>
      <c r="N203" s="254"/>
      <c r="O203" s="254"/>
      <c r="P203" s="254"/>
      <c r="Q203" s="254"/>
      <c r="R203" s="254"/>
      <c r="S203" s="254"/>
      <c r="T203" s="255"/>
      <c r="AT203" s="256" t="s">
        <v>142</v>
      </c>
      <c r="AU203" s="256" t="s">
        <v>82</v>
      </c>
      <c r="AV203" s="12" t="s">
        <v>82</v>
      </c>
      <c r="AW203" s="12" t="s">
        <v>36</v>
      </c>
      <c r="AX203" s="12" t="s">
        <v>73</v>
      </c>
      <c r="AY203" s="256" t="s">
        <v>129</v>
      </c>
    </row>
    <row r="204" s="13" customFormat="1">
      <c r="B204" s="257"/>
      <c r="C204" s="258"/>
      <c r="D204" s="242" t="s">
        <v>142</v>
      </c>
      <c r="E204" s="259" t="s">
        <v>30</v>
      </c>
      <c r="F204" s="260" t="s">
        <v>151</v>
      </c>
      <c r="G204" s="258"/>
      <c r="H204" s="261">
        <v>44.640000000000001</v>
      </c>
      <c r="I204" s="262"/>
      <c r="J204" s="258"/>
      <c r="K204" s="258"/>
      <c r="L204" s="263"/>
      <c r="M204" s="264"/>
      <c r="N204" s="265"/>
      <c r="O204" s="265"/>
      <c r="P204" s="265"/>
      <c r="Q204" s="265"/>
      <c r="R204" s="265"/>
      <c r="S204" s="265"/>
      <c r="T204" s="266"/>
      <c r="AT204" s="267" t="s">
        <v>142</v>
      </c>
      <c r="AU204" s="267" t="s">
        <v>82</v>
      </c>
      <c r="AV204" s="13" t="s">
        <v>136</v>
      </c>
      <c r="AW204" s="13" t="s">
        <v>36</v>
      </c>
      <c r="AX204" s="13" t="s">
        <v>80</v>
      </c>
      <c r="AY204" s="267" t="s">
        <v>129</v>
      </c>
    </row>
    <row r="205" s="1" customFormat="1" ht="25.5" customHeight="1">
      <c r="B205" s="45"/>
      <c r="C205" s="230" t="s">
        <v>313</v>
      </c>
      <c r="D205" s="230" t="s">
        <v>131</v>
      </c>
      <c r="E205" s="231" t="s">
        <v>314</v>
      </c>
      <c r="F205" s="232" t="s">
        <v>315</v>
      </c>
      <c r="G205" s="233" t="s">
        <v>211</v>
      </c>
      <c r="H205" s="234">
        <v>44.640000000000001</v>
      </c>
      <c r="I205" s="235"/>
      <c r="J205" s="236">
        <f>ROUND(I205*H205,2)</f>
        <v>0</v>
      </c>
      <c r="K205" s="232" t="s">
        <v>135</v>
      </c>
      <c r="L205" s="71"/>
      <c r="M205" s="237" t="s">
        <v>30</v>
      </c>
      <c r="N205" s="238" t="s">
        <v>44</v>
      </c>
      <c r="O205" s="46"/>
      <c r="P205" s="239">
        <f>O205*H205</f>
        <v>0</v>
      </c>
      <c r="Q205" s="239">
        <v>0</v>
      </c>
      <c r="R205" s="239">
        <f>Q205*H205</f>
        <v>0</v>
      </c>
      <c r="S205" s="239">
        <v>0</v>
      </c>
      <c r="T205" s="240">
        <f>S205*H205</f>
        <v>0</v>
      </c>
      <c r="AR205" s="23" t="s">
        <v>136</v>
      </c>
      <c r="AT205" s="23" t="s">
        <v>131</v>
      </c>
      <c r="AU205" s="23" t="s">
        <v>82</v>
      </c>
      <c r="AY205" s="23" t="s">
        <v>129</v>
      </c>
      <c r="BE205" s="241">
        <f>IF(N205="základní",J205,0)</f>
        <v>0</v>
      </c>
      <c r="BF205" s="241">
        <f>IF(N205="snížená",J205,0)</f>
        <v>0</v>
      </c>
      <c r="BG205" s="241">
        <f>IF(N205="zákl. přenesená",J205,0)</f>
        <v>0</v>
      </c>
      <c r="BH205" s="241">
        <f>IF(N205="sníž. přenesená",J205,0)</f>
        <v>0</v>
      </c>
      <c r="BI205" s="241">
        <f>IF(N205="nulová",J205,0)</f>
        <v>0</v>
      </c>
      <c r="BJ205" s="23" t="s">
        <v>80</v>
      </c>
      <c r="BK205" s="241">
        <f>ROUND(I205*H205,2)</f>
        <v>0</v>
      </c>
      <c r="BL205" s="23" t="s">
        <v>136</v>
      </c>
      <c r="BM205" s="23" t="s">
        <v>316</v>
      </c>
    </row>
    <row r="206" s="1" customFormat="1">
      <c r="B206" s="45"/>
      <c r="C206" s="73"/>
      <c r="D206" s="242" t="s">
        <v>138</v>
      </c>
      <c r="E206" s="73"/>
      <c r="F206" s="243" t="s">
        <v>317</v>
      </c>
      <c r="G206" s="73"/>
      <c r="H206" s="73"/>
      <c r="I206" s="198"/>
      <c r="J206" s="73"/>
      <c r="K206" s="73"/>
      <c r="L206" s="71"/>
      <c r="M206" s="244"/>
      <c r="N206" s="46"/>
      <c r="O206" s="46"/>
      <c r="P206" s="46"/>
      <c r="Q206" s="46"/>
      <c r="R206" s="46"/>
      <c r="S206" s="46"/>
      <c r="T206" s="94"/>
      <c r="AT206" s="23" t="s">
        <v>138</v>
      </c>
      <c r="AU206" s="23" t="s">
        <v>82</v>
      </c>
    </row>
    <row r="207" s="12" customFormat="1">
      <c r="B207" s="246"/>
      <c r="C207" s="247"/>
      <c r="D207" s="242" t="s">
        <v>142</v>
      </c>
      <c r="E207" s="248" t="s">
        <v>30</v>
      </c>
      <c r="F207" s="249" t="s">
        <v>318</v>
      </c>
      <c r="G207" s="247"/>
      <c r="H207" s="250">
        <v>44.100000000000001</v>
      </c>
      <c r="I207" s="251"/>
      <c r="J207" s="247"/>
      <c r="K207" s="247"/>
      <c r="L207" s="252"/>
      <c r="M207" s="253"/>
      <c r="N207" s="254"/>
      <c r="O207" s="254"/>
      <c r="P207" s="254"/>
      <c r="Q207" s="254"/>
      <c r="R207" s="254"/>
      <c r="S207" s="254"/>
      <c r="T207" s="255"/>
      <c r="AT207" s="256" t="s">
        <v>142</v>
      </c>
      <c r="AU207" s="256" t="s">
        <v>82</v>
      </c>
      <c r="AV207" s="12" t="s">
        <v>82</v>
      </c>
      <c r="AW207" s="12" t="s">
        <v>36</v>
      </c>
      <c r="AX207" s="12" t="s">
        <v>73</v>
      </c>
      <c r="AY207" s="256" t="s">
        <v>129</v>
      </c>
    </row>
    <row r="208" s="12" customFormat="1">
      <c r="B208" s="246"/>
      <c r="C208" s="247"/>
      <c r="D208" s="242" t="s">
        <v>142</v>
      </c>
      <c r="E208" s="248" t="s">
        <v>30</v>
      </c>
      <c r="F208" s="249" t="s">
        <v>312</v>
      </c>
      <c r="G208" s="247"/>
      <c r="H208" s="250">
        <v>0.54000000000000004</v>
      </c>
      <c r="I208" s="251"/>
      <c r="J208" s="247"/>
      <c r="K208" s="247"/>
      <c r="L208" s="252"/>
      <c r="M208" s="253"/>
      <c r="N208" s="254"/>
      <c r="O208" s="254"/>
      <c r="P208" s="254"/>
      <c r="Q208" s="254"/>
      <c r="R208" s="254"/>
      <c r="S208" s="254"/>
      <c r="T208" s="255"/>
      <c r="AT208" s="256" t="s">
        <v>142</v>
      </c>
      <c r="AU208" s="256" t="s">
        <v>82</v>
      </c>
      <c r="AV208" s="12" t="s">
        <v>82</v>
      </c>
      <c r="AW208" s="12" t="s">
        <v>36</v>
      </c>
      <c r="AX208" s="12" t="s">
        <v>73</v>
      </c>
      <c r="AY208" s="256" t="s">
        <v>129</v>
      </c>
    </row>
    <row r="209" s="13" customFormat="1">
      <c r="B209" s="257"/>
      <c r="C209" s="258"/>
      <c r="D209" s="242" t="s">
        <v>142</v>
      </c>
      <c r="E209" s="259" t="s">
        <v>30</v>
      </c>
      <c r="F209" s="260" t="s">
        <v>151</v>
      </c>
      <c r="G209" s="258"/>
      <c r="H209" s="261">
        <v>44.640000000000001</v>
      </c>
      <c r="I209" s="262"/>
      <c r="J209" s="258"/>
      <c r="K209" s="258"/>
      <c r="L209" s="263"/>
      <c r="M209" s="264"/>
      <c r="N209" s="265"/>
      <c r="O209" s="265"/>
      <c r="P209" s="265"/>
      <c r="Q209" s="265"/>
      <c r="R209" s="265"/>
      <c r="S209" s="265"/>
      <c r="T209" s="266"/>
      <c r="AT209" s="267" t="s">
        <v>142</v>
      </c>
      <c r="AU209" s="267" t="s">
        <v>82</v>
      </c>
      <c r="AV209" s="13" t="s">
        <v>136</v>
      </c>
      <c r="AW209" s="13" t="s">
        <v>36</v>
      </c>
      <c r="AX209" s="13" t="s">
        <v>80</v>
      </c>
      <c r="AY209" s="267" t="s">
        <v>129</v>
      </c>
    </row>
    <row r="210" s="1" customFormat="1" ht="16.5" customHeight="1">
      <c r="B210" s="45"/>
      <c r="C210" s="230" t="s">
        <v>319</v>
      </c>
      <c r="D210" s="230" t="s">
        <v>131</v>
      </c>
      <c r="E210" s="231" t="s">
        <v>320</v>
      </c>
      <c r="F210" s="232" t="s">
        <v>321</v>
      </c>
      <c r="G210" s="233" t="s">
        <v>211</v>
      </c>
      <c r="H210" s="234">
        <v>3.25</v>
      </c>
      <c r="I210" s="235"/>
      <c r="J210" s="236">
        <f>ROUND(I210*H210,2)</f>
        <v>0</v>
      </c>
      <c r="K210" s="232" t="s">
        <v>135</v>
      </c>
      <c r="L210" s="71"/>
      <c r="M210" s="237" t="s">
        <v>30</v>
      </c>
      <c r="N210" s="238" t="s">
        <v>44</v>
      </c>
      <c r="O210" s="46"/>
      <c r="P210" s="239">
        <f>O210*H210</f>
        <v>0</v>
      </c>
      <c r="Q210" s="239">
        <v>0</v>
      </c>
      <c r="R210" s="239">
        <f>Q210*H210</f>
        <v>0</v>
      </c>
      <c r="S210" s="239">
        <v>0</v>
      </c>
      <c r="T210" s="240">
        <f>S210*H210</f>
        <v>0</v>
      </c>
      <c r="AR210" s="23" t="s">
        <v>136</v>
      </c>
      <c r="AT210" s="23" t="s">
        <v>131</v>
      </c>
      <c r="AU210" s="23" t="s">
        <v>82</v>
      </c>
      <c r="AY210" s="23" t="s">
        <v>129</v>
      </c>
      <c r="BE210" s="241">
        <f>IF(N210="základní",J210,0)</f>
        <v>0</v>
      </c>
      <c r="BF210" s="241">
        <f>IF(N210="snížená",J210,0)</f>
        <v>0</v>
      </c>
      <c r="BG210" s="241">
        <f>IF(N210="zákl. přenesená",J210,0)</f>
        <v>0</v>
      </c>
      <c r="BH210" s="241">
        <f>IF(N210="sníž. přenesená",J210,0)</f>
        <v>0</v>
      </c>
      <c r="BI210" s="241">
        <f>IF(N210="nulová",J210,0)</f>
        <v>0</v>
      </c>
      <c r="BJ210" s="23" t="s">
        <v>80</v>
      </c>
      <c r="BK210" s="241">
        <f>ROUND(I210*H210,2)</f>
        <v>0</v>
      </c>
      <c r="BL210" s="23" t="s">
        <v>136</v>
      </c>
      <c r="BM210" s="23" t="s">
        <v>322</v>
      </c>
    </row>
    <row r="211" s="1" customFormat="1">
      <c r="B211" s="45"/>
      <c r="C211" s="73"/>
      <c r="D211" s="242" t="s">
        <v>138</v>
      </c>
      <c r="E211" s="73"/>
      <c r="F211" s="243" t="s">
        <v>323</v>
      </c>
      <c r="G211" s="73"/>
      <c r="H211" s="73"/>
      <c r="I211" s="198"/>
      <c r="J211" s="73"/>
      <c r="K211" s="73"/>
      <c r="L211" s="71"/>
      <c r="M211" s="244"/>
      <c r="N211" s="46"/>
      <c r="O211" s="46"/>
      <c r="P211" s="46"/>
      <c r="Q211" s="46"/>
      <c r="R211" s="46"/>
      <c r="S211" s="46"/>
      <c r="T211" s="94"/>
      <c r="AT211" s="23" t="s">
        <v>138</v>
      </c>
      <c r="AU211" s="23" t="s">
        <v>82</v>
      </c>
    </row>
    <row r="212" s="1" customFormat="1">
      <c r="B212" s="45"/>
      <c r="C212" s="73"/>
      <c r="D212" s="242" t="s">
        <v>140</v>
      </c>
      <c r="E212" s="73"/>
      <c r="F212" s="245" t="s">
        <v>324</v>
      </c>
      <c r="G212" s="73"/>
      <c r="H212" s="73"/>
      <c r="I212" s="198"/>
      <c r="J212" s="73"/>
      <c r="K212" s="73"/>
      <c r="L212" s="71"/>
      <c r="M212" s="244"/>
      <c r="N212" s="46"/>
      <c r="O212" s="46"/>
      <c r="P212" s="46"/>
      <c r="Q212" s="46"/>
      <c r="R212" s="46"/>
      <c r="S212" s="46"/>
      <c r="T212" s="94"/>
      <c r="AT212" s="23" t="s">
        <v>140</v>
      </c>
      <c r="AU212" s="23" t="s">
        <v>82</v>
      </c>
    </row>
    <row r="213" s="12" customFormat="1">
      <c r="B213" s="246"/>
      <c r="C213" s="247"/>
      <c r="D213" s="242" t="s">
        <v>142</v>
      </c>
      <c r="E213" s="248" t="s">
        <v>30</v>
      </c>
      <c r="F213" s="249" t="s">
        <v>293</v>
      </c>
      <c r="G213" s="247"/>
      <c r="H213" s="250">
        <v>3.25</v>
      </c>
      <c r="I213" s="251"/>
      <c r="J213" s="247"/>
      <c r="K213" s="247"/>
      <c r="L213" s="252"/>
      <c r="M213" s="253"/>
      <c r="N213" s="254"/>
      <c r="O213" s="254"/>
      <c r="P213" s="254"/>
      <c r="Q213" s="254"/>
      <c r="R213" s="254"/>
      <c r="S213" s="254"/>
      <c r="T213" s="255"/>
      <c r="AT213" s="256" t="s">
        <v>142</v>
      </c>
      <c r="AU213" s="256" t="s">
        <v>82</v>
      </c>
      <c r="AV213" s="12" t="s">
        <v>82</v>
      </c>
      <c r="AW213" s="12" t="s">
        <v>36</v>
      </c>
      <c r="AX213" s="12" t="s">
        <v>80</v>
      </c>
      <c r="AY213" s="256" t="s">
        <v>129</v>
      </c>
    </row>
    <row r="214" s="11" customFormat="1" ht="29.88" customHeight="1">
      <c r="B214" s="214"/>
      <c r="C214" s="215"/>
      <c r="D214" s="216" t="s">
        <v>72</v>
      </c>
      <c r="E214" s="228" t="s">
        <v>191</v>
      </c>
      <c r="F214" s="228" t="s">
        <v>325</v>
      </c>
      <c r="G214" s="215"/>
      <c r="H214" s="215"/>
      <c r="I214" s="218"/>
      <c r="J214" s="229">
        <f>BK214</f>
        <v>0</v>
      </c>
      <c r="K214" s="215"/>
      <c r="L214" s="220"/>
      <c r="M214" s="221"/>
      <c r="N214" s="222"/>
      <c r="O214" s="222"/>
      <c r="P214" s="223">
        <f>P215+SUM(P216:P254)</f>
        <v>0</v>
      </c>
      <c r="Q214" s="222"/>
      <c r="R214" s="223">
        <f>R215+SUM(R216:R254)</f>
        <v>12.481814400000001</v>
      </c>
      <c r="S214" s="222"/>
      <c r="T214" s="224">
        <f>T215+SUM(T216:T254)</f>
        <v>24.718539999999997</v>
      </c>
      <c r="AR214" s="225" t="s">
        <v>80</v>
      </c>
      <c r="AT214" s="226" t="s">
        <v>72</v>
      </c>
      <c r="AU214" s="226" t="s">
        <v>80</v>
      </c>
      <c r="AY214" s="225" t="s">
        <v>129</v>
      </c>
      <c r="BK214" s="227">
        <f>BK215+SUM(BK216:BK254)</f>
        <v>0</v>
      </c>
    </row>
    <row r="215" s="1" customFormat="1" ht="25.5" customHeight="1">
      <c r="B215" s="45"/>
      <c r="C215" s="230" t="s">
        <v>326</v>
      </c>
      <c r="D215" s="230" t="s">
        <v>131</v>
      </c>
      <c r="E215" s="231" t="s">
        <v>327</v>
      </c>
      <c r="F215" s="232" t="s">
        <v>328</v>
      </c>
      <c r="G215" s="233" t="s">
        <v>329</v>
      </c>
      <c r="H215" s="234">
        <v>9.4000000000000004</v>
      </c>
      <c r="I215" s="235"/>
      <c r="J215" s="236">
        <f>ROUND(I215*H215,2)</f>
        <v>0</v>
      </c>
      <c r="K215" s="232" t="s">
        <v>135</v>
      </c>
      <c r="L215" s="71"/>
      <c r="M215" s="237" t="s">
        <v>30</v>
      </c>
      <c r="N215" s="238" t="s">
        <v>44</v>
      </c>
      <c r="O215" s="46"/>
      <c r="P215" s="239">
        <f>O215*H215</f>
        <v>0</v>
      </c>
      <c r="Q215" s="239">
        <v>0.071900000000000006</v>
      </c>
      <c r="R215" s="239">
        <f>Q215*H215</f>
        <v>0.67586000000000013</v>
      </c>
      <c r="S215" s="239">
        <v>0</v>
      </c>
      <c r="T215" s="240">
        <f>S215*H215</f>
        <v>0</v>
      </c>
      <c r="AR215" s="23" t="s">
        <v>136</v>
      </c>
      <c r="AT215" s="23" t="s">
        <v>131</v>
      </c>
      <c r="AU215" s="23" t="s">
        <v>82</v>
      </c>
      <c r="AY215" s="23" t="s">
        <v>129</v>
      </c>
      <c r="BE215" s="241">
        <f>IF(N215="základní",J215,0)</f>
        <v>0</v>
      </c>
      <c r="BF215" s="241">
        <f>IF(N215="snížená",J215,0)</f>
        <v>0</v>
      </c>
      <c r="BG215" s="241">
        <f>IF(N215="zákl. přenesená",J215,0)</f>
        <v>0</v>
      </c>
      <c r="BH215" s="241">
        <f>IF(N215="sníž. přenesená",J215,0)</f>
        <v>0</v>
      </c>
      <c r="BI215" s="241">
        <f>IF(N215="nulová",J215,0)</f>
        <v>0</v>
      </c>
      <c r="BJ215" s="23" t="s">
        <v>80</v>
      </c>
      <c r="BK215" s="241">
        <f>ROUND(I215*H215,2)</f>
        <v>0</v>
      </c>
      <c r="BL215" s="23" t="s">
        <v>136</v>
      </c>
      <c r="BM215" s="23" t="s">
        <v>330</v>
      </c>
    </row>
    <row r="216" s="1" customFormat="1">
      <c r="B216" s="45"/>
      <c r="C216" s="73"/>
      <c r="D216" s="242" t="s">
        <v>138</v>
      </c>
      <c r="E216" s="73"/>
      <c r="F216" s="243" t="s">
        <v>331</v>
      </c>
      <c r="G216" s="73"/>
      <c r="H216" s="73"/>
      <c r="I216" s="198"/>
      <c r="J216" s="73"/>
      <c r="K216" s="73"/>
      <c r="L216" s="71"/>
      <c r="M216" s="244"/>
      <c r="N216" s="46"/>
      <c r="O216" s="46"/>
      <c r="P216" s="46"/>
      <c r="Q216" s="46"/>
      <c r="R216" s="46"/>
      <c r="S216" s="46"/>
      <c r="T216" s="94"/>
      <c r="AT216" s="23" t="s">
        <v>138</v>
      </c>
      <c r="AU216" s="23" t="s">
        <v>82</v>
      </c>
    </row>
    <row r="217" s="1" customFormat="1">
      <c r="B217" s="45"/>
      <c r="C217" s="73"/>
      <c r="D217" s="242" t="s">
        <v>140</v>
      </c>
      <c r="E217" s="73"/>
      <c r="F217" s="245" t="s">
        <v>332</v>
      </c>
      <c r="G217" s="73"/>
      <c r="H217" s="73"/>
      <c r="I217" s="198"/>
      <c r="J217" s="73"/>
      <c r="K217" s="73"/>
      <c r="L217" s="71"/>
      <c r="M217" s="244"/>
      <c r="N217" s="46"/>
      <c r="O217" s="46"/>
      <c r="P217" s="46"/>
      <c r="Q217" s="46"/>
      <c r="R217" s="46"/>
      <c r="S217" s="46"/>
      <c r="T217" s="94"/>
      <c r="AT217" s="23" t="s">
        <v>140</v>
      </c>
      <c r="AU217" s="23" t="s">
        <v>82</v>
      </c>
    </row>
    <row r="218" s="12" customFormat="1">
      <c r="B218" s="246"/>
      <c r="C218" s="247"/>
      <c r="D218" s="242" t="s">
        <v>142</v>
      </c>
      <c r="E218" s="248" t="s">
        <v>30</v>
      </c>
      <c r="F218" s="249" t="s">
        <v>333</v>
      </c>
      <c r="G218" s="247"/>
      <c r="H218" s="250">
        <v>9.4000000000000004</v>
      </c>
      <c r="I218" s="251"/>
      <c r="J218" s="247"/>
      <c r="K218" s="247"/>
      <c r="L218" s="252"/>
      <c r="M218" s="253"/>
      <c r="N218" s="254"/>
      <c r="O218" s="254"/>
      <c r="P218" s="254"/>
      <c r="Q218" s="254"/>
      <c r="R218" s="254"/>
      <c r="S218" s="254"/>
      <c r="T218" s="255"/>
      <c r="AT218" s="256" t="s">
        <v>142</v>
      </c>
      <c r="AU218" s="256" t="s">
        <v>82</v>
      </c>
      <c r="AV218" s="12" t="s">
        <v>82</v>
      </c>
      <c r="AW218" s="12" t="s">
        <v>36</v>
      </c>
      <c r="AX218" s="12" t="s">
        <v>80</v>
      </c>
      <c r="AY218" s="256" t="s">
        <v>129</v>
      </c>
    </row>
    <row r="219" s="1" customFormat="1" ht="16.5" customHeight="1">
      <c r="B219" s="45"/>
      <c r="C219" s="268" t="s">
        <v>334</v>
      </c>
      <c r="D219" s="268" t="s">
        <v>223</v>
      </c>
      <c r="E219" s="269" t="s">
        <v>335</v>
      </c>
      <c r="F219" s="270" t="s">
        <v>336</v>
      </c>
      <c r="G219" s="271" t="s">
        <v>211</v>
      </c>
      <c r="H219" s="272">
        <v>0.96799999999999997</v>
      </c>
      <c r="I219" s="273"/>
      <c r="J219" s="274">
        <f>ROUND(I219*H219,2)</f>
        <v>0</v>
      </c>
      <c r="K219" s="270" t="s">
        <v>135</v>
      </c>
      <c r="L219" s="275"/>
      <c r="M219" s="276" t="s">
        <v>30</v>
      </c>
      <c r="N219" s="277" t="s">
        <v>44</v>
      </c>
      <c r="O219" s="46"/>
      <c r="P219" s="239">
        <f>O219*H219</f>
        <v>0</v>
      </c>
      <c r="Q219" s="239">
        <v>0.13100000000000001</v>
      </c>
      <c r="R219" s="239">
        <f>Q219*H219</f>
        <v>0.126808</v>
      </c>
      <c r="S219" s="239">
        <v>0</v>
      </c>
      <c r="T219" s="240">
        <f>S219*H219</f>
        <v>0</v>
      </c>
      <c r="AR219" s="23" t="s">
        <v>183</v>
      </c>
      <c r="AT219" s="23" t="s">
        <v>223</v>
      </c>
      <c r="AU219" s="23" t="s">
        <v>82</v>
      </c>
      <c r="AY219" s="23" t="s">
        <v>129</v>
      </c>
      <c r="BE219" s="241">
        <f>IF(N219="základní",J219,0)</f>
        <v>0</v>
      </c>
      <c r="BF219" s="241">
        <f>IF(N219="snížená",J219,0)</f>
        <v>0</v>
      </c>
      <c r="BG219" s="241">
        <f>IF(N219="zákl. přenesená",J219,0)</f>
        <v>0</v>
      </c>
      <c r="BH219" s="241">
        <f>IF(N219="sníž. přenesená",J219,0)</f>
        <v>0</v>
      </c>
      <c r="BI219" s="241">
        <f>IF(N219="nulová",J219,0)</f>
        <v>0</v>
      </c>
      <c r="BJ219" s="23" t="s">
        <v>80</v>
      </c>
      <c r="BK219" s="241">
        <f>ROUND(I219*H219,2)</f>
        <v>0</v>
      </c>
      <c r="BL219" s="23" t="s">
        <v>136</v>
      </c>
      <c r="BM219" s="23" t="s">
        <v>337</v>
      </c>
    </row>
    <row r="220" s="1" customFormat="1">
      <c r="B220" s="45"/>
      <c r="C220" s="73"/>
      <c r="D220" s="242" t="s">
        <v>138</v>
      </c>
      <c r="E220" s="73"/>
      <c r="F220" s="243" t="s">
        <v>338</v>
      </c>
      <c r="G220" s="73"/>
      <c r="H220" s="73"/>
      <c r="I220" s="198"/>
      <c r="J220" s="73"/>
      <c r="K220" s="73"/>
      <c r="L220" s="71"/>
      <c r="M220" s="244"/>
      <c r="N220" s="46"/>
      <c r="O220" s="46"/>
      <c r="P220" s="46"/>
      <c r="Q220" s="46"/>
      <c r="R220" s="46"/>
      <c r="S220" s="46"/>
      <c r="T220" s="94"/>
      <c r="AT220" s="23" t="s">
        <v>138</v>
      </c>
      <c r="AU220" s="23" t="s">
        <v>82</v>
      </c>
    </row>
    <row r="221" s="12" customFormat="1">
      <c r="B221" s="246"/>
      <c r="C221" s="247"/>
      <c r="D221" s="242" t="s">
        <v>142</v>
      </c>
      <c r="E221" s="248" t="s">
        <v>30</v>
      </c>
      <c r="F221" s="249" t="s">
        <v>339</v>
      </c>
      <c r="G221" s="247"/>
      <c r="H221" s="250">
        <v>0.93999999999999995</v>
      </c>
      <c r="I221" s="251"/>
      <c r="J221" s="247"/>
      <c r="K221" s="247"/>
      <c r="L221" s="252"/>
      <c r="M221" s="253"/>
      <c r="N221" s="254"/>
      <c r="O221" s="254"/>
      <c r="P221" s="254"/>
      <c r="Q221" s="254"/>
      <c r="R221" s="254"/>
      <c r="S221" s="254"/>
      <c r="T221" s="255"/>
      <c r="AT221" s="256" t="s">
        <v>142</v>
      </c>
      <c r="AU221" s="256" t="s">
        <v>82</v>
      </c>
      <c r="AV221" s="12" t="s">
        <v>82</v>
      </c>
      <c r="AW221" s="12" t="s">
        <v>36</v>
      </c>
      <c r="AX221" s="12" t="s">
        <v>80</v>
      </c>
      <c r="AY221" s="256" t="s">
        <v>129</v>
      </c>
    </row>
    <row r="222" s="12" customFormat="1">
      <c r="B222" s="246"/>
      <c r="C222" s="247"/>
      <c r="D222" s="242" t="s">
        <v>142</v>
      </c>
      <c r="E222" s="247"/>
      <c r="F222" s="249" t="s">
        <v>340</v>
      </c>
      <c r="G222" s="247"/>
      <c r="H222" s="250">
        <v>0.96799999999999997</v>
      </c>
      <c r="I222" s="251"/>
      <c r="J222" s="247"/>
      <c r="K222" s="247"/>
      <c r="L222" s="252"/>
      <c r="M222" s="253"/>
      <c r="N222" s="254"/>
      <c r="O222" s="254"/>
      <c r="P222" s="254"/>
      <c r="Q222" s="254"/>
      <c r="R222" s="254"/>
      <c r="S222" s="254"/>
      <c r="T222" s="255"/>
      <c r="AT222" s="256" t="s">
        <v>142</v>
      </c>
      <c r="AU222" s="256" t="s">
        <v>82</v>
      </c>
      <c r="AV222" s="12" t="s">
        <v>82</v>
      </c>
      <c r="AW222" s="12" t="s">
        <v>6</v>
      </c>
      <c r="AX222" s="12" t="s">
        <v>80</v>
      </c>
      <c r="AY222" s="256" t="s">
        <v>129</v>
      </c>
    </row>
    <row r="223" s="1" customFormat="1" ht="25.5" customHeight="1">
      <c r="B223" s="45"/>
      <c r="C223" s="230" t="s">
        <v>341</v>
      </c>
      <c r="D223" s="230" t="s">
        <v>131</v>
      </c>
      <c r="E223" s="231" t="s">
        <v>342</v>
      </c>
      <c r="F223" s="232" t="s">
        <v>343</v>
      </c>
      <c r="G223" s="233" t="s">
        <v>329</v>
      </c>
      <c r="H223" s="234">
        <v>2.5</v>
      </c>
      <c r="I223" s="235"/>
      <c r="J223" s="236">
        <f>ROUND(I223*H223,2)</f>
        <v>0</v>
      </c>
      <c r="K223" s="232" t="s">
        <v>135</v>
      </c>
      <c r="L223" s="71"/>
      <c r="M223" s="237" t="s">
        <v>30</v>
      </c>
      <c r="N223" s="238" t="s">
        <v>44</v>
      </c>
      <c r="O223" s="46"/>
      <c r="P223" s="239">
        <f>O223*H223</f>
        <v>0</v>
      </c>
      <c r="Q223" s="239">
        <v>0.14066999999999999</v>
      </c>
      <c r="R223" s="239">
        <f>Q223*H223</f>
        <v>0.35167499999999996</v>
      </c>
      <c r="S223" s="239">
        <v>0</v>
      </c>
      <c r="T223" s="240">
        <f>S223*H223</f>
        <v>0</v>
      </c>
      <c r="AR223" s="23" t="s">
        <v>136</v>
      </c>
      <c r="AT223" s="23" t="s">
        <v>131</v>
      </c>
      <c r="AU223" s="23" t="s">
        <v>82</v>
      </c>
      <c r="AY223" s="23" t="s">
        <v>129</v>
      </c>
      <c r="BE223" s="241">
        <f>IF(N223="základní",J223,0)</f>
        <v>0</v>
      </c>
      <c r="BF223" s="241">
        <f>IF(N223="snížená",J223,0)</f>
        <v>0</v>
      </c>
      <c r="BG223" s="241">
        <f>IF(N223="zákl. přenesená",J223,0)</f>
        <v>0</v>
      </c>
      <c r="BH223" s="241">
        <f>IF(N223="sníž. přenesená",J223,0)</f>
        <v>0</v>
      </c>
      <c r="BI223" s="241">
        <f>IF(N223="nulová",J223,0)</f>
        <v>0</v>
      </c>
      <c r="BJ223" s="23" t="s">
        <v>80</v>
      </c>
      <c r="BK223" s="241">
        <f>ROUND(I223*H223,2)</f>
        <v>0</v>
      </c>
      <c r="BL223" s="23" t="s">
        <v>136</v>
      </c>
      <c r="BM223" s="23" t="s">
        <v>344</v>
      </c>
    </row>
    <row r="224" s="1" customFormat="1">
      <c r="B224" s="45"/>
      <c r="C224" s="73"/>
      <c r="D224" s="242" t="s">
        <v>138</v>
      </c>
      <c r="E224" s="73"/>
      <c r="F224" s="243" t="s">
        <v>345</v>
      </c>
      <c r="G224" s="73"/>
      <c r="H224" s="73"/>
      <c r="I224" s="198"/>
      <c r="J224" s="73"/>
      <c r="K224" s="73"/>
      <c r="L224" s="71"/>
      <c r="M224" s="244"/>
      <c r="N224" s="46"/>
      <c r="O224" s="46"/>
      <c r="P224" s="46"/>
      <c r="Q224" s="46"/>
      <c r="R224" s="46"/>
      <c r="S224" s="46"/>
      <c r="T224" s="94"/>
      <c r="AT224" s="23" t="s">
        <v>138</v>
      </c>
      <c r="AU224" s="23" t="s">
        <v>82</v>
      </c>
    </row>
    <row r="225" s="1" customFormat="1">
      <c r="B225" s="45"/>
      <c r="C225" s="73"/>
      <c r="D225" s="242" t="s">
        <v>140</v>
      </c>
      <c r="E225" s="73"/>
      <c r="F225" s="245" t="s">
        <v>346</v>
      </c>
      <c r="G225" s="73"/>
      <c r="H225" s="73"/>
      <c r="I225" s="198"/>
      <c r="J225" s="73"/>
      <c r="K225" s="73"/>
      <c r="L225" s="71"/>
      <c r="M225" s="244"/>
      <c r="N225" s="46"/>
      <c r="O225" s="46"/>
      <c r="P225" s="46"/>
      <c r="Q225" s="46"/>
      <c r="R225" s="46"/>
      <c r="S225" s="46"/>
      <c r="T225" s="94"/>
      <c r="AT225" s="23" t="s">
        <v>140</v>
      </c>
      <c r="AU225" s="23" t="s">
        <v>82</v>
      </c>
    </row>
    <row r="226" s="12" customFormat="1">
      <c r="B226" s="246"/>
      <c r="C226" s="247"/>
      <c r="D226" s="242" t="s">
        <v>142</v>
      </c>
      <c r="E226" s="248" t="s">
        <v>30</v>
      </c>
      <c r="F226" s="249" t="s">
        <v>347</v>
      </c>
      <c r="G226" s="247"/>
      <c r="H226" s="250">
        <v>2.5</v>
      </c>
      <c r="I226" s="251"/>
      <c r="J226" s="247"/>
      <c r="K226" s="247"/>
      <c r="L226" s="252"/>
      <c r="M226" s="253"/>
      <c r="N226" s="254"/>
      <c r="O226" s="254"/>
      <c r="P226" s="254"/>
      <c r="Q226" s="254"/>
      <c r="R226" s="254"/>
      <c r="S226" s="254"/>
      <c r="T226" s="255"/>
      <c r="AT226" s="256" t="s">
        <v>142</v>
      </c>
      <c r="AU226" s="256" t="s">
        <v>82</v>
      </c>
      <c r="AV226" s="12" t="s">
        <v>82</v>
      </c>
      <c r="AW226" s="12" t="s">
        <v>36</v>
      </c>
      <c r="AX226" s="12" t="s">
        <v>80</v>
      </c>
      <c r="AY226" s="256" t="s">
        <v>129</v>
      </c>
    </row>
    <row r="227" s="1" customFormat="1" ht="16.5" customHeight="1">
      <c r="B227" s="45"/>
      <c r="C227" s="230" t="s">
        <v>348</v>
      </c>
      <c r="D227" s="230" t="s">
        <v>131</v>
      </c>
      <c r="E227" s="231" t="s">
        <v>349</v>
      </c>
      <c r="F227" s="232" t="s">
        <v>350</v>
      </c>
      <c r="G227" s="233" t="s">
        <v>329</v>
      </c>
      <c r="H227" s="234">
        <v>83</v>
      </c>
      <c r="I227" s="235"/>
      <c r="J227" s="236">
        <f>ROUND(I227*H227,2)</f>
        <v>0</v>
      </c>
      <c r="K227" s="232" t="s">
        <v>135</v>
      </c>
      <c r="L227" s="71"/>
      <c r="M227" s="237" t="s">
        <v>30</v>
      </c>
      <c r="N227" s="238" t="s">
        <v>44</v>
      </c>
      <c r="O227" s="46"/>
      <c r="P227" s="239">
        <f>O227*H227</f>
        <v>0</v>
      </c>
      <c r="Q227" s="239">
        <v>0.10095</v>
      </c>
      <c r="R227" s="239">
        <f>Q227*H227</f>
        <v>8.3788499999999999</v>
      </c>
      <c r="S227" s="239">
        <v>0</v>
      </c>
      <c r="T227" s="240">
        <f>S227*H227</f>
        <v>0</v>
      </c>
      <c r="AR227" s="23" t="s">
        <v>136</v>
      </c>
      <c r="AT227" s="23" t="s">
        <v>131</v>
      </c>
      <c r="AU227" s="23" t="s">
        <v>82</v>
      </c>
      <c r="AY227" s="23" t="s">
        <v>129</v>
      </c>
      <c r="BE227" s="241">
        <f>IF(N227="základní",J227,0)</f>
        <v>0</v>
      </c>
      <c r="BF227" s="241">
        <f>IF(N227="snížená",J227,0)</f>
        <v>0</v>
      </c>
      <c r="BG227" s="241">
        <f>IF(N227="zákl. přenesená",J227,0)</f>
        <v>0</v>
      </c>
      <c r="BH227" s="241">
        <f>IF(N227="sníž. přenesená",J227,0)</f>
        <v>0</v>
      </c>
      <c r="BI227" s="241">
        <f>IF(N227="nulová",J227,0)</f>
        <v>0</v>
      </c>
      <c r="BJ227" s="23" t="s">
        <v>80</v>
      </c>
      <c r="BK227" s="241">
        <f>ROUND(I227*H227,2)</f>
        <v>0</v>
      </c>
      <c r="BL227" s="23" t="s">
        <v>136</v>
      </c>
      <c r="BM227" s="23" t="s">
        <v>351</v>
      </c>
    </row>
    <row r="228" s="1" customFormat="1">
      <c r="B228" s="45"/>
      <c r="C228" s="73"/>
      <c r="D228" s="242" t="s">
        <v>138</v>
      </c>
      <c r="E228" s="73"/>
      <c r="F228" s="243" t="s">
        <v>352</v>
      </c>
      <c r="G228" s="73"/>
      <c r="H228" s="73"/>
      <c r="I228" s="198"/>
      <c r="J228" s="73"/>
      <c r="K228" s="73"/>
      <c r="L228" s="71"/>
      <c r="M228" s="244"/>
      <c r="N228" s="46"/>
      <c r="O228" s="46"/>
      <c r="P228" s="46"/>
      <c r="Q228" s="46"/>
      <c r="R228" s="46"/>
      <c r="S228" s="46"/>
      <c r="T228" s="94"/>
      <c r="AT228" s="23" t="s">
        <v>138</v>
      </c>
      <c r="AU228" s="23" t="s">
        <v>82</v>
      </c>
    </row>
    <row r="229" s="1" customFormat="1">
      <c r="B229" s="45"/>
      <c r="C229" s="73"/>
      <c r="D229" s="242" t="s">
        <v>140</v>
      </c>
      <c r="E229" s="73"/>
      <c r="F229" s="245" t="s">
        <v>353</v>
      </c>
      <c r="G229" s="73"/>
      <c r="H229" s="73"/>
      <c r="I229" s="198"/>
      <c r="J229" s="73"/>
      <c r="K229" s="73"/>
      <c r="L229" s="71"/>
      <c r="M229" s="244"/>
      <c r="N229" s="46"/>
      <c r="O229" s="46"/>
      <c r="P229" s="46"/>
      <c r="Q229" s="46"/>
      <c r="R229" s="46"/>
      <c r="S229" s="46"/>
      <c r="T229" s="94"/>
      <c r="AT229" s="23" t="s">
        <v>140</v>
      </c>
      <c r="AU229" s="23" t="s">
        <v>82</v>
      </c>
    </row>
    <row r="230" s="12" customFormat="1">
      <c r="B230" s="246"/>
      <c r="C230" s="247"/>
      <c r="D230" s="242" t="s">
        <v>142</v>
      </c>
      <c r="E230" s="248" t="s">
        <v>30</v>
      </c>
      <c r="F230" s="249" t="s">
        <v>354</v>
      </c>
      <c r="G230" s="247"/>
      <c r="H230" s="250">
        <v>83</v>
      </c>
      <c r="I230" s="251"/>
      <c r="J230" s="247"/>
      <c r="K230" s="247"/>
      <c r="L230" s="252"/>
      <c r="M230" s="253"/>
      <c r="N230" s="254"/>
      <c r="O230" s="254"/>
      <c r="P230" s="254"/>
      <c r="Q230" s="254"/>
      <c r="R230" s="254"/>
      <c r="S230" s="254"/>
      <c r="T230" s="255"/>
      <c r="AT230" s="256" t="s">
        <v>142</v>
      </c>
      <c r="AU230" s="256" t="s">
        <v>82</v>
      </c>
      <c r="AV230" s="12" t="s">
        <v>82</v>
      </c>
      <c r="AW230" s="12" t="s">
        <v>36</v>
      </c>
      <c r="AX230" s="12" t="s">
        <v>80</v>
      </c>
      <c r="AY230" s="256" t="s">
        <v>129</v>
      </c>
    </row>
    <row r="231" s="1" customFormat="1" ht="16.5" customHeight="1">
      <c r="B231" s="45"/>
      <c r="C231" s="268" t="s">
        <v>355</v>
      </c>
      <c r="D231" s="268" t="s">
        <v>223</v>
      </c>
      <c r="E231" s="269" t="s">
        <v>356</v>
      </c>
      <c r="F231" s="270" t="s">
        <v>357</v>
      </c>
      <c r="G231" s="271" t="s">
        <v>358</v>
      </c>
      <c r="H231" s="272">
        <v>83.829999999999998</v>
      </c>
      <c r="I231" s="273"/>
      <c r="J231" s="274">
        <f>ROUND(I231*H231,2)</f>
        <v>0</v>
      </c>
      <c r="K231" s="270" t="s">
        <v>135</v>
      </c>
      <c r="L231" s="275"/>
      <c r="M231" s="276" t="s">
        <v>30</v>
      </c>
      <c r="N231" s="277" t="s">
        <v>44</v>
      </c>
      <c r="O231" s="46"/>
      <c r="P231" s="239">
        <f>O231*H231</f>
        <v>0</v>
      </c>
      <c r="Q231" s="239">
        <v>0.024</v>
      </c>
      <c r="R231" s="239">
        <f>Q231*H231</f>
        <v>2.0119199999999999</v>
      </c>
      <c r="S231" s="239">
        <v>0</v>
      </c>
      <c r="T231" s="240">
        <f>S231*H231</f>
        <v>0</v>
      </c>
      <c r="AR231" s="23" t="s">
        <v>183</v>
      </c>
      <c r="AT231" s="23" t="s">
        <v>223</v>
      </c>
      <c r="AU231" s="23" t="s">
        <v>82</v>
      </c>
      <c r="AY231" s="23" t="s">
        <v>129</v>
      </c>
      <c r="BE231" s="241">
        <f>IF(N231="základní",J231,0)</f>
        <v>0</v>
      </c>
      <c r="BF231" s="241">
        <f>IF(N231="snížená",J231,0)</f>
        <v>0</v>
      </c>
      <c r="BG231" s="241">
        <f>IF(N231="zákl. přenesená",J231,0)</f>
        <v>0</v>
      </c>
      <c r="BH231" s="241">
        <f>IF(N231="sníž. přenesená",J231,0)</f>
        <v>0</v>
      </c>
      <c r="BI231" s="241">
        <f>IF(N231="nulová",J231,0)</f>
        <v>0</v>
      </c>
      <c r="BJ231" s="23" t="s">
        <v>80</v>
      </c>
      <c r="BK231" s="241">
        <f>ROUND(I231*H231,2)</f>
        <v>0</v>
      </c>
      <c r="BL231" s="23" t="s">
        <v>136</v>
      </c>
      <c r="BM231" s="23" t="s">
        <v>359</v>
      </c>
    </row>
    <row r="232" s="1" customFormat="1">
      <c r="B232" s="45"/>
      <c r="C232" s="73"/>
      <c r="D232" s="242" t="s">
        <v>138</v>
      </c>
      <c r="E232" s="73"/>
      <c r="F232" s="243" t="s">
        <v>360</v>
      </c>
      <c r="G232" s="73"/>
      <c r="H232" s="73"/>
      <c r="I232" s="198"/>
      <c r="J232" s="73"/>
      <c r="K232" s="73"/>
      <c r="L232" s="71"/>
      <c r="M232" s="244"/>
      <c r="N232" s="46"/>
      <c r="O232" s="46"/>
      <c r="P232" s="46"/>
      <c r="Q232" s="46"/>
      <c r="R232" s="46"/>
      <c r="S232" s="46"/>
      <c r="T232" s="94"/>
      <c r="AT232" s="23" t="s">
        <v>138</v>
      </c>
      <c r="AU232" s="23" t="s">
        <v>82</v>
      </c>
    </row>
    <row r="233" s="12" customFormat="1">
      <c r="B233" s="246"/>
      <c r="C233" s="247"/>
      <c r="D233" s="242" t="s">
        <v>142</v>
      </c>
      <c r="E233" s="248" t="s">
        <v>30</v>
      </c>
      <c r="F233" s="249" t="s">
        <v>361</v>
      </c>
      <c r="G233" s="247"/>
      <c r="H233" s="250">
        <v>83</v>
      </c>
      <c r="I233" s="251"/>
      <c r="J233" s="247"/>
      <c r="K233" s="247"/>
      <c r="L233" s="252"/>
      <c r="M233" s="253"/>
      <c r="N233" s="254"/>
      <c r="O233" s="254"/>
      <c r="P233" s="254"/>
      <c r="Q233" s="254"/>
      <c r="R233" s="254"/>
      <c r="S233" s="254"/>
      <c r="T233" s="255"/>
      <c r="AT233" s="256" t="s">
        <v>142</v>
      </c>
      <c r="AU233" s="256" t="s">
        <v>82</v>
      </c>
      <c r="AV233" s="12" t="s">
        <v>82</v>
      </c>
      <c r="AW233" s="12" t="s">
        <v>36</v>
      </c>
      <c r="AX233" s="12" t="s">
        <v>80</v>
      </c>
      <c r="AY233" s="256" t="s">
        <v>129</v>
      </c>
    </row>
    <row r="234" s="12" customFormat="1">
      <c r="B234" s="246"/>
      <c r="C234" s="247"/>
      <c r="D234" s="242" t="s">
        <v>142</v>
      </c>
      <c r="E234" s="247"/>
      <c r="F234" s="249" t="s">
        <v>362</v>
      </c>
      <c r="G234" s="247"/>
      <c r="H234" s="250">
        <v>83.829999999999998</v>
      </c>
      <c r="I234" s="251"/>
      <c r="J234" s="247"/>
      <c r="K234" s="247"/>
      <c r="L234" s="252"/>
      <c r="M234" s="253"/>
      <c r="N234" s="254"/>
      <c r="O234" s="254"/>
      <c r="P234" s="254"/>
      <c r="Q234" s="254"/>
      <c r="R234" s="254"/>
      <c r="S234" s="254"/>
      <c r="T234" s="255"/>
      <c r="AT234" s="256" t="s">
        <v>142</v>
      </c>
      <c r="AU234" s="256" t="s">
        <v>82</v>
      </c>
      <c r="AV234" s="12" t="s">
        <v>82</v>
      </c>
      <c r="AW234" s="12" t="s">
        <v>6</v>
      </c>
      <c r="AX234" s="12" t="s">
        <v>80</v>
      </c>
      <c r="AY234" s="256" t="s">
        <v>129</v>
      </c>
    </row>
    <row r="235" s="1" customFormat="1" ht="25.5" customHeight="1">
      <c r="B235" s="45"/>
      <c r="C235" s="230" t="s">
        <v>363</v>
      </c>
      <c r="D235" s="230" t="s">
        <v>131</v>
      </c>
      <c r="E235" s="231" t="s">
        <v>364</v>
      </c>
      <c r="F235" s="232" t="s">
        <v>365</v>
      </c>
      <c r="G235" s="233" t="s">
        <v>134</v>
      </c>
      <c r="H235" s="234">
        <v>0.40999999999999998</v>
      </c>
      <c r="I235" s="235"/>
      <c r="J235" s="236">
        <f>ROUND(I235*H235,2)</f>
        <v>0</v>
      </c>
      <c r="K235" s="232" t="s">
        <v>135</v>
      </c>
      <c r="L235" s="71"/>
      <c r="M235" s="237" t="s">
        <v>30</v>
      </c>
      <c r="N235" s="238" t="s">
        <v>44</v>
      </c>
      <c r="O235" s="46"/>
      <c r="P235" s="239">
        <f>O235*H235</f>
        <v>0</v>
      </c>
      <c r="Q235" s="239">
        <v>2.2563399999999998</v>
      </c>
      <c r="R235" s="239">
        <f>Q235*H235</f>
        <v>0.92509939999999991</v>
      </c>
      <c r="S235" s="239">
        <v>0</v>
      </c>
      <c r="T235" s="240">
        <f>S235*H235</f>
        <v>0</v>
      </c>
      <c r="AR235" s="23" t="s">
        <v>136</v>
      </c>
      <c r="AT235" s="23" t="s">
        <v>131</v>
      </c>
      <c r="AU235" s="23" t="s">
        <v>82</v>
      </c>
      <c r="AY235" s="23" t="s">
        <v>129</v>
      </c>
      <c r="BE235" s="241">
        <f>IF(N235="základní",J235,0)</f>
        <v>0</v>
      </c>
      <c r="BF235" s="241">
        <f>IF(N235="snížená",J235,0)</f>
        <v>0</v>
      </c>
      <c r="BG235" s="241">
        <f>IF(N235="zákl. přenesená",J235,0)</f>
        <v>0</v>
      </c>
      <c r="BH235" s="241">
        <f>IF(N235="sníž. přenesená",J235,0)</f>
        <v>0</v>
      </c>
      <c r="BI235" s="241">
        <f>IF(N235="nulová",J235,0)</f>
        <v>0</v>
      </c>
      <c r="BJ235" s="23" t="s">
        <v>80</v>
      </c>
      <c r="BK235" s="241">
        <f>ROUND(I235*H235,2)</f>
        <v>0</v>
      </c>
      <c r="BL235" s="23" t="s">
        <v>136</v>
      </c>
      <c r="BM235" s="23" t="s">
        <v>366</v>
      </c>
    </row>
    <row r="236" s="1" customFormat="1">
      <c r="B236" s="45"/>
      <c r="C236" s="73"/>
      <c r="D236" s="242" t="s">
        <v>138</v>
      </c>
      <c r="E236" s="73"/>
      <c r="F236" s="243" t="s">
        <v>367</v>
      </c>
      <c r="G236" s="73"/>
      <c r="H236" s="73"/>
      <c r="I236" s="198"/>
      <c r="J236" s="73"/>
      <c r="K236" s="73"/>
      <c r="L236" s="71"/>
      <c r="M236" s="244"/>
      <c r="N236" s="46"/>
      <c r="O236" s="46"/>
      <c r="P236" s="46"/>
      <c r="Q236" s="46"/>
      <c r="R236" s="46"/>
      <c r="S236" s="46"/>
      <c r="T236" s="94"/>
      <c r="AT236" s="23" t="s">
        <v>138</v>
      </c>
      <c r="AU236" s="23" t="s">
        <v>82</v>
      </c>
    </row>
    <row r="237" s="1" customFormat="1">
      <c r="B237" s="45"/>
      <c r="C237" s="73"/>
      <c r="D237" s="242" t="s">
        <v>205</v>
      </c>
      <c r="E237" s="73"/>
      <c r="F237" s="245" t="s">
        <v>368</v>
      </c>
      <c r="G237" s="73"/>
      <c r="H237" s="73"/>
      <c r="I237" s="198"/>
      <c r="J237" s="73"/>
      <c r="K237" s="73"/>
      <c r="L237" s="71"/>
      <c r="M237" s="244"/>
      <c r="N237" s="46"/>
      <c r="O237" s="46"/>
      <c r="P237" s="46"/>
      <c r="Q237" s="46"/>
      <c r="R237" s="46"/>
      <c r="S237" s="46"/>
      <c r="T237" s="94"/>
      <c r="AT237" s="23" t="s">
        <v>205</v>
      </c>
      <c r="AU237" s="23" t="s">
        <v>82</v>
      </c>
    </row>
    <row r="238" s="12" customFormat="1">
      <c r="B238" s="246"/>
      <c r="C238" s="247"/>
      <c r="D238" s="242" t="s">
        <v>142</v>
      </c>
      <c r="E238" s="248" t="s">
        <v>30</v>
      </c>
      <c r="F238" s="249" t="s">
        <v>369</v>
      </c>
      <c r="G238" s="247"/>
      <c r="H238" s="250">
        <v>0.40999999999999998</v>
      </c>
      <c r="I238" s="251"/>
      <c r="J238" s="247"/>
      <c r="K238" s="247"/>
      <c r="L238" s="252"/>
      <c r="M238" s="253"/>
      <c r="N238" s="254"/>
      <c r="O238" s="254"/>
      <c r="P238" s="254"/>
      <c r="Q238" s="254"/>
      <c r="R238" s="254"/>
      <c r="S238" s="254"/>
      <c r="T238" s="255"/>
      <c r="AT238" s="256" t="s">
        <v>142</v>
      </c>
      <c r="AU238" s="256" t="s">
        <v>82</v>
      </c>
      <c r="AV238" s="12" t="s">
        <v>82</v>
      </c>
      <c r="AW238" s="12" t="s">
        <v>36</v>
      </c>
      <c r="AX238" s="12" t="s">
        <v>80</v>
      </c>
      <c r="AY238" s="256" t="s">
        <v>129</v>
      </c>
    </row>
    <row r="239" s="1" customFormat="1" ht="16.5" customHeight="1">
      <c r="B239" s="45"/>
      <c r="C239" s="230" t="s">
        <v>370</v>
      </c>
      <c r="D239" s="230" t="s">
        <v>131</v>
      </c>
      <c r="E239" s="231" t="s">
        <v>371</v>
      </c>
      <c r="F239" s="232" t="s">
        <v>372</v>
      </c>
      <c r="G239" s="233" t="s">
        <v>329</v>
      </c>
      <c r="H239" s="234">
        <v>41.200000000000003</v>
      </c>
      <c r="I239" s="235"/>
      <c r="J239" s="236">
        <f>ROUND(I239*H239,2)</f>
        <v>0</v>
      </c>
      <c r="K239" s="232" t="s">
        <v>30</v>
      </c>
      <c r="L239" s="71"/>
      <c r="M239" s="237" t="s">
        <v>30</v>
      </c>
      <c r="N239" s="238" t="s">
        <v>44</v>
      </c>
      <c r="O239" s="46"/>
      <c r="P239" s="239">
        <f>O239*H239</f>
        <v>0</v>
      </c>
      <c r="Q239" s="239">
        <v>0.00027999999999999998</v>
      </c>
      <c r="R239" s="239">
        <f>Q239*H239</f>
        <v>0.011535999999999999</v>
      </c>
      <c r="S239" s="239">
        <v>0</v>
      </c>
      <c r="T239" s="240">
        <f>S239*H239</f>
        <v>0</v>
      </c>
      <c r="AR239" s="23" t="s">
        <v>136</v>
      </c>
      <c r="AT239" s="23" t="s">
        <v>131</v>
      </c>
      <c r="AU239" s="23" t="s">
        <v>82</v>
      </c>
      <c r="AY239" s="23" t="s">
        <v>129</v>
      </c>
      <c r="BE239" s="241">
        <f>IF(N239="základní",J239,0)</f>
        <v>0</v>
      </c>
      <c r="BF239" s="241">
        <f>IF(N239="snížená",J239,0)</f>
        <v>0</v>
      </c>
      <c r="BG239" s="241">
        <f>IF(N239="zákl. přenesená",J239,0)</f>
        <v>0</v>
      </c>
      <c r="BH239" s="241">
        <f>IF(N239="sníž. přenesená",J239,0)</f>
        <v>0</v>
      </c>
      <c r="BI239" s="241">
        <f>IF(N239="nulová",J239,0)</f>
        <v>0</v>
      </c>
      <c r="BJ239" s="23" t="s">
        <v>80</v>
      </c>
      <c r="BK239" s="241">
        <f>ROUND(I239*H239,2)</f>
        <v>0</v>
      </c>
      <c r="BL239" s="23" t="s">
        <v>136</v>
      </c>
      <c r="BM239" s="23" t="s">
        <v>373</v>
      </c>
    </row>
    <row r="240" s="1" customFormat="1">
      <c r="B240" s="45"/>
      <c r="C240" s="73"/>
      <c r="D240" s="242" t="s">
        <v>138</v>
      </c>
      <c r="E240" s="73"/>
      <c r="F240" s="243" t="s">
        <v>372</v>
      </c>
      <c r="G240" s="73"/>
      <c r="H240" s="73"/>
      <c r="I240" s="198"/>
      <c r="J240" s="73"/>
      <c r="K240" s="73"/>
      <c r="L240" s="71"/>
      <c r="M240" s="244"/>
      <c r="N240" s="46"/>
      <c r="O240" s="46"/>
      <c r="P240" s="46"/>
      <c r="Q240" s="46"/>
      <c r="R240" s="46"/>
      <c r="S240" s="46"/>
      <c r="T240" s="94"/>
      <c r="AT240" s="23" t="s">
        <v>138</v>
      </c>
      <c r="AU240" s="23" t="s">
        <v>82</v>
      </c>
    </row>
    <row r="241" s="12" customFormat="1">
      <c r="B241" s="246"/>
      <c r="C241" s="247"/>
      <c r="D241" s="242" t="s">
        <v>142</v>
      </c>
      <c r="E241" s="248" t="s">
        <v>30</v>
      </c>
      <c r="F241" s="249" t="s">
        <v>374</v>
      </c>
      <c r="G241" s="247"/>
      <c r="H241" s="250">
        <v>41.200000000000003</v>
      </c>
      <c r="I241" s="251"/>
      <c r="J241" s="247"/>
      <c r="K241" s="247"/>
      <c r="L241" s="252"/>
      <c r="M241" s="253"/>
      <c r="N241" s="254"/>
      <c r="O241" s="254"/>
      <c r="P241" s="254"/>
      <c r="Q241" s="254"/>
      <c r="R241" s="254"/>
      <c r="S241" s="254"/>
      <c r="T241" s="255"/>
      <c r="AT241" s="256" t="s">
        <v>142</v>
      </c>
      <c r="AU241" s="256" t="s">
        <v>82</v>
      </c>
      <c r="AV241" s="12" t="s">
        <v>82</v>
      </c>
      <c r="AW241" s="12" t="s">
        <v>36</v>
      </c>
      <c r="AX241" s="12" t="s">
        <v>73</v>
      </c>
      <c r="AY241" s="256" t="s">
        <v>129</v>
      </c>
    </row>
    <row r="242" s="1" customFormat="1" ht="16.5" customHeight="1">
      <c r="B242" s="45"/>
      <c r="C242" s="230" t="s">
        <v>375</v>
      </c>
      <c r="D242" s="230" t="s">
        <v>131</v>
      </c>
      <c r="E242" s="231" t="s">
        <v>376</v>
      </c>
      <c r="F242" s="232" t="s">
        <v>377</v>
      </c>
      <c r="G242" s="233" t="s">
        <v>329</v>
      </c>
      <c r="H242" s="234">
        <v>2.2000000000000002</v>
      </c>
      <c r="I242" s="235"/>
      <c r="J242" s="236">
        <f>ROUND(I242*H242,2)</f>
        <v>0</v>
      </c>
      <c r="K242" s="232" t="s">
        <v>135</v>
      </c>
      <c r="L242" s="71"/>
      <c r="M242" s="237" t="s">
        <v>30</v>
      </c>
      <c r="N242" s="238" t="s">
        <v>44</v>
      </c>
      <c r="O242" s="46"/>
      <c r="P242" s="239">
        <f>O242*H242</f>
        <v>0</v>
      </c>
      <c r="Q242" s="239">
        <v>0</v>
      </c>
      <c r="R242" s="239">
        <f>Q242*H242</f>
        <v>0</v>
      </c>
      <c r="S242" s="239">
        <v>0</v>
      </c>
      <c r="T242" s="240">
        <f>S242*H242</f>
        <v>0</v>
      </c>
      <c r="AR242" s="23" t="s">
        <v>136</v>
      </c>
      <c r="AT242" s="23" t="s">
        <v>131</v>
      </c>
      <c r="AU242" s="23" t="s">
        <v>82</v>
      </c>
      <c r="AY242" s="23" t="s">
        <v>129</v>
      </c>
      <c r="BE242" s="241">
        <f>IF(N242="základní",J242,0)</f>
        <v>0</v>
      </c>
      <c r="BF242" s="241">
        <f>IF(N242="snížená",J242,0)</f>
        <v>0</v>
      </c>
      <c r="BG242" s="241">
        <f>IF(N242="zákl. přenesená",J242,0)</f>
        <v>0</v>
      </c>
      <c r="BH242" s="241">
        <f>IF(N242="sníž. přenesená",J242,0)</f>
        <v>0</v>
      </c>
      <c r="BI242" s="241">
        <f>IF(N242="nulová",J242,0)</f>
        <v>0</v>
      </c>
      <c r="BJ242" s="23" t="s">
        <v>80</v>
      </c>
      <c r="BK242" s="241">
        <f>ROUND(I242*H242,2)</f>
        <v>0</v>
      </c>
      <c r="BL242" s="23" t="s">
        <v>136</v>
      </c>
      <c r="BM242" s="23" t="s">
        <v>378</v>
      </c>
    </row>
    <row r="243" s="1" customFormat="1">
      <c r="B243" s="45"/>
      <c r="C243" s="73"/>
      <c r="D243" s="242" t="s">
        <v>138</v>
      </c>
      <c r="E243" s="73"/>
      <c r="F243" s="243" t="s">
        <v>379</v>
      </c>
      <c r="G243" s="73"/>
      <c r="H243" s="73"/>
      <c r="I243" s="198"/>
      <c r="J243" s="73"/>
      <c r="K243" s="73"/>
      <c r="L243" s="71"/>
      <c r="M243" s="244"/>
      <c r="N243" s="46"/>
      <c r="O243" s="46"/>
      <c r="P243" s="46"/>
      <c r="Q243" s="46"/>
      <c r="R243" s="46"/>
      <c r="S243" s="46"/>
      <c r="T243" s="94"/>
      <c r="AT243" s="23" t="s">
        <v>138</v>
      </c>
      <c r="AU243" s="23" t="s">
        <v>82</v>
      </c>
    </row>
    <row r="244" s="1" customFormat="1">
      <c r="B244" s="45"/>
      <c r="C244" s="73"/>
      <c r="D244" s="242" t="s">
        <v>140</v>
      </c>
      <c r="E244" s="73"/>
      <c r="F244" s="245" t="s">
        <v>380</v>
      </c>
      <c r="G244" s="73"/>
      <c r="H244" s="73"/>
      <c r="I244" s="198"/>
      <c r="J244" s="73"/>
      <c r="K244" s="73"/>
      <c r="L244" s="71"/>
      <c r="M244" s="244"/>
      <c r="N244" s="46"/>
      <c r="O244" s="46"/>
      <c r="P244" s="46"/>
      <c r="Q244" s="46"/>
      <c r="R244" s="46"/>
      <c r="S244" s="46"/>
      <c r="T244" s="94"/>
      <c r="AT244" s="23" t="s">
        <v>140</v>
      </c>
      <c r="AU244" s="23" t="s">
        <v>82</v>
      </c>
    </row>
    <row r="245" s="12" customFormat="1">
      <c r="B245" s="246"/>
      <c r="C245" s="247"/>
      <c r="D245" s="242" t="s">
        <v>142</v>
      </c>
      <c r="E245" s="248" t="s">
        <v>30</v>
      </c>
      <c r="F245" s="249" t="s">
        <v>381</v>
      </c>
      <c r="G245" s="247"/>
      <c r="H245" s="250">
        <v>2.2000000000000002</v>
      </c>
      <c r="I245" s="251"/>
      <c r="J245" s="247"/>
      <c r="K245" s="247"/>
      <c r="L245" s="252"/>
      <c r="M245" s="253"/>
      <c r="N245" s="254"/>
      <c r="O245" s="254"/>
      <c r="P245" s="254"/>
      <c r="Q245" s="254"/>
      <c r="R245" s="254"/>
      <c r="S245" s="254"/>
      <c r="T245" s="255"/>
      <c r="AT245" s="256" t="s">
        <v>142</v>
      </c>
      <c r="AU245" s="256" t="s">
        <v>82</v>
      </c>
      <c r="AV245" s="12" t="s">
        <v>82</v>
      </c>
      <c r="AW245" s="12" t="s">
        <v>36</v>
      </c>
      <c r="AX245" s="12" t="s">
        <v>80</v>
      </c>
      <c r="AY245" s="256" t="s">
        <v>129</v>
      </c>
    </row>
    <row r="246" s="1" customFormat="1" ht="16.5" customHeight="1">
      <c r="B246" s="45"/>
      <c r="C246" s="230" t="s">
        <v>382</v>
      </c>
      <c r="D246" s="230" t="s">
        <v>131</v>
      </c>
      <c r="E246" s="231" t="s">
        <v>383</v>
      </c>
      <c r="F246" s="232" t="s">
        <v>384</v>
      </c>
      <c r="G246" s="233" t="s">
        <v>329</v>
      </c>
      <c r="H246" s="234">
        <v>2.2000000000000002</v>
      </c>
      <c r="I246" s="235"/>
      <c r="J246" s="236">
        <f>ROUND(I246*H246,2)</f>
        <v>0</v>
      </c>
      <c r="K246" s="232" t="s">
        <v>135</v>
      </c>
      <c r="L246" s="71"/>
      <c r="M246" s="237" t="s">
        <v>30</v>
      </c>
      <c r="N246" s="238" t="s">
        <v>44</v>
      </c>
      <c r="O246" s="46"/>
      <c r="P246" s="239">
        <f>O246*H246</f>
        <v>0</v>
      </c>
      <c r="Q246" s="239">
        <v>3.0000000000000001E-05</v>
      </c>
      <c r="R246" s="239">
        <f>Q246*H246</f>
        <v>6.6000000000000005E-05</v>
      </c>
      <c r="S246" s="239">
        <v>0</v>
      </c>
      <c r="T246" s="240">
        <f>S246*H246</f>
        <v>0</v>
      </c>
      <c r="AR246" s="23" t="s">
        <v>136</v>
      </c>
      <c r="AT246" s="23" t="s">
        <v>131</v>
      </c>
      <c r="AU246" s="23" t="s">
        <v>82</v>
      </c>
      <c r="AY246" s="23" t="s">
        <v>129</v>
      </c>
      <c r="BE246" s="241">
        <f>IF(N246="základní",J246,0)</f>
        <v>0</v>
      </c>
      <c r="BF246" s="241">
        <f>IF(N246="snížená",J246,0)</f>
        <v>0</v>
      </c>
      <c r="BG246" s="241">
        <f>IF(N246="zákl. přenesená",J246,0)</f>
        <v>0</v>
      </c>
      <c r="BH246" s="241">
        <f>IF(N246="sníž. přenesená",J246,0)</f>
        <v>0</v>
      </c>
      <c r="BI246" s="241">
        <f>IF(N246="nulová",J246,0)</f>
        <v>0</v>
      </c>
      <c r="BJ246" s="23" t="s">
        <v>80</v>
      </c>
      <c r="BK246" s="241">
        <f>ROUND(I246*H246,2)</f>
        <v>0</v>
      </c>
      <c r="BL246" s="23" t="s">
        <v>136</v>
      </c>
      <c r="BM246" s="23" t="s">
        <v>385</v>
      </c>
    </row>
    <row r="247" s="1" customFormat="1">
      <c r="B247" s="45"/>
      <c r="C247" s="73"/>
      <c r="D247" s="242" t="s">
        <v>138</v>
      </c>
      <c r="E247" s="73"/>
      <c r="F247" s="243" t="s">
        <v>386</v>
      </c>
      <c r="G247" s="73"/>
      <c r="H247" s="73"/>
      <c r="I247" s="198"/>
      <c r="J247" s="73"/>
      <c r="K247" s="73"/>
      <c r="L247" s="71"/>
      <c r="M247" s="244"/>
      <c r="N247" s="46"/>
      <c r="O247" s="46"/>
      <c r="P247" s="46"/>
      <c r="Q247" s="46"/>
      <c r="R247" s="46"/>
      <c r="S247" s="46"/>
      <c r="T247" s="94"/>
      <c r="AT247" s="23" t="s">
        <v>138</v>
      </c>
      <c r="AU247" s="23" t="s">
        <v>82</v>
      </c>
    </row>
    <row r="248" s="1" customFormat="1">
      <c r="B248" s="45"/>
      <c r="C248" s="73"/>
      <c r="D248" s="242" t="s">
        <v>140</v>
      </c>
      <c r="E248" s="73"/>
      <c r="F248" s="245" t="s">
        <v>380</v>
      </c>
      <c r="G248" s="73"/>
      <c r="H248" s="73"/>
      <c r="I248" s="198"/>
      <c r="J248" s="73"/>
      <c r="K248" s="73"/>
      <c r="L248" s="71"/>
      <c r="M248" s="244"/>
      <c r="N248" s="46"/>
      <c r="O248" s="46"/>
      <c r="P248" s="46"/>
      <c r="Q248" s="46"/>
      <c r="R248" s="46"/>
      <c r="S248" s="46"/>
      <c r="T248" s="94"/>
      <c r="AT248" s="23" t="s">
        <v>140</v>
      </c>
      <c r="AU248" s="23" t="s">
        <v>82</v>
      </c>
    </row>
    <row r="249" s="12" customFormat="1">
      <c r="B249" s="246"/>
      <c r="C249" s="247"/>
      <c r="D249" s="242" t="s">
        <v>142</v>
      </c>
      <c r="E249" s="248" t="s">
        <v>30</v>
      </c>
      <c r="F249" s="249" t="s">
        <v>381</v>
      </c>
      <c r="G249" s="247"/>
      <c r="H249" s="250">
        <v>2.2000000000000002</v>
      </c>
      <c r="I249" s="251"/>
      <c r="J249" s="247"/>
      <c r="K249" s="247"/>
      <c r="L249" s="252"/>
      <c r="M249" s="253"/>
      <c r="N249" s="254"/>
      <c r="O249" s="254"/>
      <c r="P249" s="254"/>
      <c r="Q249" s="254"/>
      <c r="R249" s="254"/>
      <c r="S249" s="254"/>
      <c r="T249" s="255"/>
      <c r="AT249" s="256" t="s">
        <v>142</v>
      </c>
      <c r="AU249" s="256" t="s">
        <v>82</v>
      </c>
      <c r="AV249" s="12" t="s">
        <v>82</v>
      </c>
      <c r="AW249" s="12" t="s">
        <v>36</v>
      </c>
      <c r="AX249" s="12" t="s">
        <v>80</v>
      </c>
      <c r="AY249" s="256" t="s">
        <v>129</v>
      </c>
    </row>
    <row r="250" s="1" customFormat="1" ht="16.5" customHeight="1">
      <c r="B250" s="45"/>
      <c r="C250" s="230" t="s">
        <v>387</v>
      </c>
      <c r="D250" s="230" t="s">
        <v>131</v>
      </c>
      <c r="E250" s="231" t="s">
        <v>388</v>
      </c>
      <c r="F250" s="232" t="s">
        <v>389</v>
      </c>
      <c r="G250" s="233" t="s">
        <v>329</v>
      </c>
      <c r="H250" s="234">
        <v>2.5</v>
      </c>
      <c r="I250" s="235"/>
      <c r="J250" s="236">
        <f>ROUND(I250*H250,2)</f>
        <v>0</v>
      </c>
      <c r="K250" s="232" t="s">
        <v>135</v>
      </c>
      <c r="L250" s="71"/>
      <c r="M250" s="237" t="s">
        <v>30</v>
      </c>
      <c r="N250" s="238" t="s">
        <v>44</v>
      </c>
      <c r="O250" s="46"/>
      <c r="P250" s="239">
        <f>O250*H250</f>
        <v>0</v>
      </c>
      <c r="Q250" s="239">
        <v>0</v>
      </c>
      <c r="R250" s="239">
        <f>Q250*H250</f>
        <v>0</v>
      </c>
      <c r="S250" s="239">
        <v>0</v>
      </c>
      <c r="T250" s="240">
        <f>S250*H250</f>
        <v>0</v>
      </c>
      <c r="AR250" s="23" t="s">
        <v>136</v>
      </c>
      <c r="AT250" s="23" t="s">
        <v>131</v>
      </c>
      <c r="AU250" s="23" t="s">
        <v>82</v>
      </c>
      <c r="AY250" s="23" t="s">
        <v>129</v>
      </c>
      <c r="BE250" s="241">
        <f>IF(N250="základní",J250,0)</f>
        <v>0</v>
      </c>
      <c r="BF250" s="241">
        <f>IF(N250="snížená",J250,0)</f>
        <v>0</v>
      </c>
      <c r="BG250" s="241">
        <f>IF(N250="zákl. přenesená",J250,0)</f>
        <v>0</v>
      </c>
      <c r="BH250" s="241">
        <f>IF(N250="sníž. přenesená",J250,0)</f>
        <v>0</v>
      </c>
      <c r="BI250" s="241">
        <f>IF(N250="nulová",J250,0)</f>
        <v>0</v>
      </c>
      <c r="BJ250" s="23" t="s">
        <v>80</v>
      </c>
      <c r="BK250" s="241">
        <f>ROUND(I250*H250,2)</f>
        <v>0</v>
      </c>
      <c r="BL250" s="23" t="s">
        <v>136</v>
      </c>
      <c r="BM250" s="23" t="s">
        <v>390</v>
      </c>
    </row>
    <row r="251" s="1" customFormat="1">
      <c r="B251" s="45"/>
      <c r="C251" s="73"/>
      <c r="D251" s="242" t="s">
        <v>138</v>
      </c>
      <c r="E251" s="73"/>
      <c r="F251" s="243" t="s">
        <v>391</v>
      </c>
      <c r="G251" s="73"/>
      <c r="H251" s="73"/>
      <c r="I251" s="198"/>
      <c r="J251" s="73"/>
      <c r="K251" s="73"/>
      <c r="L251" s="71"/>
      <c r="M251" s="244"/>
      <c r="N251" s="46"/>
      <c r="O251" s="46"/>
      <c r="P251" s="46"/>
      <c r="Q251" s="46"/>
      <c r="R251" s="46"/>
      <c r="S251" s="46"/>
      <c r="T251" s="94"/>
      <c r="AT251" s="23" t="s">
        <v>138</v>
      </c>
      <c r="AU251" s="23" t="s">
        <v>82</v>
      </c>
    </row>
    <row r="252" s="1" customFormat="1">
      <c r="B252" s="45"/>
      <c r="C252" s="73"/>
      <c r="D252" s="242" t="s">
        <v>140</v>
      </c>
      <c r="E252" s="73"/>
      <c r="F252" s="245" t="s">
        <v>392</v>
      </c>
      <c r="G252" s="73"/>
      <c r="H252" s="73"/>
      <c r="I252" s="198"/>
      <c r="J252" s="73"/>
      <c r="K252" s="73"/>
      <c r="L252" s="71"/>
      <c r="M252" s="244"/>
      <c r="N252" s="46"/>
      <c r="O252" s="46"/>
      <c r="P252" s="46"/>
      <c r="Q252" s="46"/>
      <c r="R252" s="46"/>
      <c r="S252" s="46"/>
      <c r="T252" s="94"/>
      <c r="AT252" s="23" t="s">
        <v>140</v>
      </c>
      <c r="AU252" s="23" t="s">
        <v>82</v>
      </c>
    </row>
    <row r="253" s="12" customFormat="1">
      <c r="B253" s="246"/>
      <c r="C253" s="247"/>
      <c r="D253" s="242" t="s">
        <v>142</v>
      </c>
      <c r="E253" s="248" t="s">
        <v>30</v>
      </c>
      <c r="F253" s="249" t="s">
        <v>393</v>
      </c>
      <c r="G253" s="247"/>
      <c r="H253" s="250">
        <v>2.5</v>
      </c>
      <c r="I253" s="251"/>
      <c r="J253" s="247"/>
      <c r="K253" s="247"/>
      <c r="L253" s="252"/>
      <c r="M253" s="253"/>
      <c r="N253" s="254"/>
      <c r="O253" s="254"/>
      <c r="P253" s="254"/>
      <c r="Q253" s="254"/>
      <c r="R253" s="254"/>
      <c r="S253" s="254"/>
      <c r="T253" s="255"/>
      <c r="AT253" s="256" t="s">
        <v>142</v>
      </c>
      <c r="AU253" s="256" t="s">
        <v>82</v>
      </c>
      <c r="AV253" s="12" t="s">
        <v>82</v>
      </c>
      <c r="AW253" s="12" t="s">
        <v>36</v>
      </c>
      <c r="AX253" s="12" t="s">
        <v>80</v>
      </c>
      <c r="AY253" s="256" t="s">
        <v>129</v>
      </c>
    </row>
    <row r="254" s="11" customFormat="1" ht="22.32" customHeight="1">
      <c r="B254" s="214"/>
      <c r="C254" s="215"/>
      <c r="D254" s="216" t="s">
        <v>72</v>
      </c>
      <c r="E254" s="228" t="s">
        <v>394</v>
      </c>
      <c r="F254" s="228" t="s">
        <v>395</v>
      </c>
      <c r="G254" s="215"/>
      <c r="H254" s="215"/>
      <c r="I254" s="218"/>
      <c r="J254" s="229">
        <f>BK254</f>
        <v>0</v>
      </c>
      <c r="K254" s="215"/>
      <c r="L254" s="220"/>
      <c r="M254" s="221"/>
      <c r="N254" s="222"/>
      <c r="O254" s="222"/>
      <c r="P254" s="223">
        <f>SUM(P255:P283)</f>
        <v>0</v>
      </c>
      <c r="Q254" s="222"/>
      <c r="R254" s="223">
        <f>SUM(R255:R283)</f>
        <v>0</v>
      </c>
      <c r="S254" s="222"/>
      <c r="T254" s="224">
        <f>SUM(T255:T283)</f>
        <v>24.718539999999997</v>
      </c>
      <c r="AR254" s="225" t="s">
        <v>80</v>
      </c>
      <c r="AT254" s="226" t="s">
        <v>72</v>
      </c>
      <c r="AU254" s="226" t="s">
        <v>82</v>
      </c>
      <c r="AY254" s="225" t="s">
        <v>129</v>
      </c>
      <c r="BK254" s="227">
        <f>SUM(BK255:BK283)</f>
        <v>0</v>
      </c>
    </row>
    <row r="255" s="1" customFormat="1" ht="16.5" customHeight="1">
      <c r="B255" s="45"/>
      <c r="C255" s="230" t="s">
        <v>396</v>
      </c>
      <c r="D255" s="230" t="s">
        <v>131</v>
      </c>
      <c r="E255" s="231" t="s">
        <v>397</v>
      </c>
      <c r="F255" s="232" t="s">
        <v>398</v>
      </c>
      <c r="G255" s="233" t="s">
        <v>358</v>
      </c>
      <c r="H255" s="234">
        <v>18</v>
      </c>
      <c r="I255" s="235"/>
      <c r="J255" s="236">
        <f>ROUND(I255*H255,2)</f>
        <v>0</v>
      </c>
      <c r="K255" s="232" t="s">
        <v>135</v>
      </c>
      <c r="L255" s="71"/>
      <c r="M255" s="237" t="s">
        <v>30</v>
      </c>
      <c r="N255" s="238" t="s">
        <v>44</v>
      </c>
      <c r="O255" s="46"/>
      <c r="P255" s="239">
        <f>O255*H255</f>
        <v>0</v>
      </c>
      <c r="Q255" s="239">
        <v>0</v>
      </c>
      <c r="R255" s="239">
        <f>Q255*H255</f>
        <v>0</v>
      </c>
      <c r="S255" s="239">
        <v>0.065699999999999995</v>
      </c>
      <c r="T255" s="240">
        <f>S255*H255</f>
        <v>1.1825999999999999</v>
      </c>
      <c r="AR255" s="23" t="s">
        <v>136</v>
      </c>
      <c r="AT255" s="23" t="s">
        <v>131</v>
      </c>
      <c r="AU255" s="23" t="s">
        <v>152</v>
      </c>
      <c r="AY255" s="23" t="s">
        <v>129</v>
      </c>
      <c r="BE255" s="241">
        <f>IF(N255="základní",J255,0)</f>
        <v>0</v>
      </c>
      <c r="BF255" s="241">
        <f>IF(N255="snížená",J255,0)</f>
        <v>0</v>
      </c>
      <c r="BG255" s="241">
        <f>IF(N255="zákl. přenesená",J255,0)</f>
        <v>0</v>
      </c>
      <c r="BH255" s="241">
        <f>IF(N255="sníž. přenesená",J255,0)</f>
        <v>0</v>
      </c>
      <c r="BI255" s="241">
        <f>IF(N255="nulová",J255,0)</f>
        <v>0</v>
      </c>
      <c r="BJ255" s="23" t="s">
        <v>80</v>
      </c>
      <c r="BK255" s="241">
        <f>ROUND(I255*H255,2)</f>
        <v>0</v>
      </c>
      <c r="BL255" s="23" t="s">
        <v>136</v>
      </c>
      <c r="BM255" s="23" t="s">
        <v>399</v>
      </c>
    </row>
    <row r="256" s="1" customFormat="1">
      <c r="B256" s="45"/>
      <c r="C256" s="73"/>
      <c r="D256" s="242" t="s">
        <v>138</v>
      </c>
      <c r="E256" s="73"/>
      <c r="F256" s="243" t="s">
        <v>400</v>
      </c>
      <c r="G256" s="73"/>
      <c r="H256" s="73"/>
      <c r="I256" s="198"/>
      <c r="J256" s="73"/>
      <c r="K256" s="73"/>
      <c r="L256" s="71"/>
      <c r="M256" s="244"/>
      <c r="N256" s="46"/>
      <c r="O256" s="46"/>
      <c r="P256" s="46"/>
      <c r="Q256" s="46"/>
      <c r="R256" s="46"/>
      <c r="S256" s="46"/>
      <c r="T256" s="94"/>
      <c r="AT256" s="23" t="s">
        <v>138</v>
      </c>
      <c r="AU256" s="23" t="s">
        <v>152</v>
      </c>
    </row>
    <row r="257" s="12" customFormat="1">
      <c r="B257" s="246"/>
      <c r="C257" s="247"/>
      <c r="D257" s="242" t="s">
        <v>142</v>
      </c>
      <c r="E257" s="248" t="s">
        <v>30</v>
      </c>
      <c r="F257" s="249" t="s">
        <v>254</v>
      </c>
      <c r="G257" s="247"/>
      <c r="H257" s="250">
        <v>18</v>
      </c>
      <c r="I257" s="251"/>
      <c r="J257" s="247"/>
      <c r="K257" s="247"/>
      <c r="L257" s="252"/>
      <c r="M257" s="253"/>
      <c r="N257" s="254"/>
      <c r="O257" s="254"/>
      <c r="P257" s="254"/>
      <c r="Q257" s="254"/>
      <c r="R257" s="254"/>
      <c r="S257" s="254"/>
      <c r="T257" s="255"/>
      <c r="AT257" s="256" t="s">
        <v>142</v>
      </c>
      <c r="AU257" s="256" t="s">
        <v>152</v>
      </c>
      <c r="AV257" s="12" t="s">
        <v>82</v>
      </c>
      <c r="AW257" s="12" t="s">
        <v>36</v>
      </c>
      <c r="AX257" s="12" t="s">
        <v>80</v>
      </c>
      <c r="AY257" s="256" t="s">
        <v>129</v>
      </c>
    </row>
    <row r="258" s="1" customFormat="1" ht="16.5" customHeight="1">
      <c r="B258" s="45"/>
      <c r="C258" s="230" t="s">
        <v>401</v>
      </c>
      <c r="D258" s="230" t="s">
        <v>131</v>
      </c>
      <c r="E258" s="231" t="s">
        <v>402</v>
      </c>
      <c r="F258" s="232" t="s">
        <v>403</v>
      </c>
      <c r="G258" s="233" t="s">
        <v>329</v>
      </c>
      <c r="H258" s="234">
        <v>42</v>
      </c>
      <c r="I258" s="235"/>
      <c r="J258" s="236">
        <f>ROUND(I258*H258,2)</f>
        <v>0</v>
      </c>
      <c r="K258" s="232" t="s">
        <v>135</v>
      </c>
      <c r="L258" s="71"/>
      <c r="M258" s="237" t="s">
        <v>30</v>
      </c>
      <c r="N258" s="238" t="s">
        <v>44</v>
      </c>
      <c r="O258" s="46"/>
      <c r="P258" s="239">
        <f>O258*H258</f>
        <v>0</v>
      </c>
      <c r="Q258" s="239">
        <v>0</v>
      </c>
      <c r="R258" s="239">
        <f>Q258*H258</f>
        <v>0</v>
      </c>
      <c r="S258" s="239">
        <v>0.0092499999999999995</v>
      </c>
      <c r="T258" s="240">
        <f>S258*H258</f>
        <v>0.38849999999999996</v>
      </c>
      <c r="AR258" s="23" t="s">
        <v>136</v>
      </c>
      <c r="AT258" s="23" t="s">
        <v>131</v>
      </c>
      <c r="AU258" s="23" t="s">
        <v>152</v>
      </c>
      <c r="AY258" s="23" t="s">
        <v>129</v>
      </c>
      <c r="BE258" s="241">
        <f>IF(N258="základní",J258,0)</f>
        <v>0</v>
      </c>
      <c r="BF258" s="241">
        <f>IF(N258="snížená",J258,0)</f>
        <v>0</v>
      </c>
      <c r="BG258" s="241">
        <f>IF(N258="zákl. přenesená",J258,0)</f>
        <v>0</v>
      </c>
      <c r="BH258" s="241">
        <f>IF(N258="sníž. přenesená",J258,0)</f>
        <v>0</v>
      </c>
      <c r="BI258" s="241">
        <f>IF(N258="nulová",J258,0)</f>
        <v>0</v>
      </c>
      <c r="BJ258" s="23" t="s">
        <v>80</v>
      </c>
      <c r="BK258" s="241">
        <f>ROUND(I258*H258,2)</f>
        <v>0</v>
      </c>
      <c r="BL258" s="23" t="s">
        <v>136</v>
      </c>
      <c r="BM258" s="23" t="s">
        <v>404</v>
      </c>
    </row>
    <row r="259" s="1" customFormat="1">
      <c r="B259" s="45"/>
      <c r="C259" s="73"/>
      <c r="D259" s="242" t="s">
        <v>138</v>
      </c>
      <c r="E259" s="73"/>
      <c r="F259" s="243" t="s">
        <v>405</v>
      </c>
      <c r="G259" s="73"/>
      <c r="H259" s="73"/>
      <c r="I259" s="198"/>
      <c r="J259" s="73"/>
      <c r="K259" s="73"/>
      <c r="L259" s="71"/>
      <c r="M259" s="244"/>
      <c r="N259" s="46"/>
      <c r="O259" s="46"/>
      <c r="P259" s="46"/>
      <c r="Q259" s="46"/>
      <c r="R259" s="46"/>
      <c r="S259" s="46"/>
      <c r="T259" s="94"/>
      <c r="AT259" s="23" t="s">
        <v>138</v>
      </c>
      <c r="AU259" s="23" t="s">
        <v>152</v>
      </c>
    </row>
    <row r="260" s="1" customFormat="1">
      <c r="B260" s="45"/>
      <c r="C260" s="73"/>
      <c r="D260" s="242" t="s">
        <v>140</v>
      </c>
      <c r="E260" s="73"/>
      <c r="F260" s="245" t="s">
        <v>406</v>
      </c>
      <c r="G260" s="73"/>
      <c r="H260" s="73"/>
      <c r="I260" s="198"/>
      <c r="J260" s="73"/>
      <c r="K260" s="73"/>
      <c r="L260" s="71"/>
      <c r="M260" s="244"/>
      <c r="N260" s="46"/>
      <c r="O260" s="46"/>
      <c r="P260" s="46"/>
      <c r="Q260" s="46"/>
      <c r="R260" s="46"/>
      <c r="S260" s="46"/>
      <c r="T260" s="94"/>
      <c r="AT260" s="23" t="s">
        <v>140</v>
      </c>
      <c r="AU260" s="23" t="s">
        <v>152</v>
      </c>
    </row>
    <row r="261" s="12" customFormat="1">
      <c r="B261" s="246"/>
      <c r="C261" s="247"/>
      <c r="D261" s="242" t="s">
        <v>142</v>
      </c>
      <c r="E261" s="248" t="s">
        <v>30</v>
      </c>
      <c r="F261" s="249" t="s">
        <v>407</v>
      </c>
      <c r="G261" s="247"/>
      <c r="H261" s="250">
        <v>42</v>
      </c>
      <c r="I261" s="251"/>
      <c r="J261" s="247"/>
      <c r="K261" s="247"/>
      <c r="L261" s="252"/>
      <c r="M261" s="253"/>
      <c r="N261" s="254"/>
      <c r="O261" s="254"/>
      <c r="P261" s="254"/>
      <c r="Q261" s="254"/>
      <c r="R261" s="254"/>
      <c r="S261" s="254"/>
      <c r="T261" s="255"/>
      <c r="AT261" s="256" t="s">
        <v>142</v>
      </c>
      <c r="AU261" s="256" t="s">
        <v>152</v>
      </c>
      <c r="AV261" s="12" t="s">
        <v>82</v>
      </c>
      <c r="AW261" s="12" t="s">
        <v>36</v>
      </c>
      <c r="AX261" s="12" t="s">
        <v>80</v>
      </c>
      <c r="AY261" s="256" t="s">
        <v>129</v>
      </c>
    </row>
    <row r="262" s="1" customFormat="1" ht="16.5" customHeight="1">
      <c r="B262" s="45"/>
      <c r="C262" s="230" t="s">
        <v>408</v>
      </c>
      <c r="D262" s="230" t="s">
        <v>131</v>
      </c>
      <c r="E262" s="231" t="s">
        <v>409</v>
      </c>
      <c r="F262" s="232" t="s">
        <v>410</v>
      </c>
      <c r="G262" s="233" t="s">
        <v>358</v>
      </c>
      <c r="H262" s="234">
        <v>1</v>
      </c>
      <c r="I262" s="235"/>
      <c r="J262" s="236">
        <f>ROUND(I262*H262,2)</f>
        <v>0</v>
      </c>
      <c r="K262" s="232" t="s">
        <v>135</v>
      </c>
      <c r="L262" s="71"/>
      <c r="M262" s="237" t="s">
        <v>30</v>
      </c>
      <c r="N262" s="238" t="s">
        <v>44</v>
      </c>
      <c r="O262" s="46"/>
      <c r="P262" s="239">
        <f>O262*H262</f>
        <v>0</v>
      </c>
      <c r="Q262" s="239">
        <v>0</v>
      </c>
      <c r="R262" s="239">
        <f>Q262*H262</f>
        <v>0</v>
      </c>
      <c r="S262" s="239">
        <v>0.192</v>
      </c>
      <c r="T262" s="240">
        <f>S262*H262</f>
        <v>0.192</v>
      </c>
      <c r="AR262" s="23" t="s">
        <v>136</v>
      </c>
      <c r="AT262" s="23" t="s">
        <v>131</v>
      </c>
      <c r="AU262" s="23" t="s">
        <v>152</v>
      </c>
      <c r="AY262" s="23" t="s">
        <v>129</v>
      </c>
      <c r="BE262" s="241">
        <f>IF(N262="základní",J262,0)</f>
        <v>0</v>
      </c>
      <c r="BF262" s="241">
        <f>IF(N262="snížená",J262,0)</f>
        <v>0</v>
      </c>
      <c r="BG262" s="241">
        <f>IF(N262="zákl. přenesená",J262,0)</f>
        <v>0</v>
      </c>
      <c r="BH262" s="241">
        <f>IF(N262="sníž. přenesená",J262,0)</f>
        <v>0</v>
      </c>
      <c r="BI262" s="241">
        <f>IF(N262="nulová",J262,0)</f>
        <v>0</v>
      </c>
      <c r="BJ262" s="23" t="s">
        <v>80</v>
      </c>
      <c r="BK262" s="241">
        <f>ROUND(I262*H262,2)</f>
        <v>0</v>
      </c>
      <c r="BL262" s="23" t="s">
        <v>136</v>
      </c>
      <c r="BM262" s="23" t="s">
        <v>411</v>
      </c>
    </row>
    <row r="263" s="1" customFormat="1">
      <c r="B263" s="45"/>
      <c r="C263" s="73"/>
      <c r="D263" s="242" t="s">
        <v>138</v>
      </c>
      <c r="E263" s="73"/>
      <c r="F263" s="243" t="s">
        <v>412</v>
      </c>
      <c r="G263" s="73"/>
      <c r="H263" s="73"/>
      <c r="I263" s="198"/>
      <c r="J263" s="73"/>
      <c r="K263" s="73"/>
      <c r="L263" s="71"/>
      <c r="M263" s="244"/>
      <c r="N263" s="46"/>
      <c r="O263" s="46"/>
      <c r="P263" s="46"/>
      <c r="Q263" s="46"/>
      <c r="R263" s="46"/>
      <c r="S263" s="46"/>
      <c r="T263" s="94"/>
      <c r="AT263" s="23" t="s">
        <v>138</v>
      </c>
      <c r="AU263" s="23" t="s">
        <v>152</v>
      </c>
    </row>
    <row r="264" s="12" customFormat="1">
      <c r="B264" s="246"/>
      <c r="C264" s="247"/>
      <c r="D264" s="242" t="s">
        <v>142</v>
      </c>
      <c r="E264" s="248" t="s">
        <v>30</v>
      </c>
      <c r="F264" s="249" t="s">
        <v>80</v>
      </c>
      <c r="G264" s="247"/>
      <c r="H264" s="250">
        <v>1</v>
      </c>
      <c r="I264" s="251"/>
      <c r="J264" s="247"/>
      <c r="K264" s="247"/>
      <c r="L264" s="252"/>
      <c r="M264" s="253"/>
      <c r="N264" s="254"/>
      <c r="O264" s="254"/>
      <c r="P264" s="254"/>
      <c r="Q264" s="254"/>
      <c r="R264" s="254"/>
      <c r="S264" s="254"/>
      <c r="T264" s="255"/>
      <c r="AT264" s="256" t="s">
        <v>142</v>
      </c>
      <c r="AU264" s="256" t="s">
        <v>152</v>
      </c>
      <c r="AV264" s="12" t="s">
        <v>82</v>
      </c>
      <c r="AW264" s="12" t="s">
        <v>36</v>
      </c>
      <c r="AX264" s="12" t="s">
        <v>80</v>
      </c>
      <c r="AY264" s="256" t="s">
        <v>129</v>
      </c>
    </row>
    <row r="265" s="1" customFormat="1" ht="16.5" customHeight="1">
      <c r="B265" s="45"/>
      <c r="C265" s="230" t="s">
        <v>407</v>
      </c>
      <c r="D265" s="230" t="s">
        <v>131</v>
      </c>
      <c r="E265" s="231" t="s">
        <v>413</v>
      </c>
      <c r="F265" s="232" t="s">
        <v>414</v>
      </c>
      <c r="G265" s="233" t="s">
        <v>211</v>
      </c>
      <c r="H265" s="234">
        <v>50.799999999999997</v>
      </c>
      <c r="I265" s="235"/>
      <c r="J265" s="236">
        <f>ROUND(I265*H265,2)</f>
        <v>0</v>
      </c>
      <c r="K265" s="232" t="s">
        <v>135</v>
      </c>
      <c r="L265" s="71"/>
      <c r="M265" s="237" t="s">
        <v>30</v>
      </c>
      <c r="N265" s="238" t="s">
        <v>44</v>
      </c>
      <c r="O265" s="46"/>
      <c r="P265" s="239">
        <f>O265*H265</f>
        <v>0</v>
      </c>
      <c r="Q265" s="239">
        <v>0</v>
      </c>
      <c r="R265" s="239">
        <f>Q265*H265</f>
        <v>0</v>
      </c>
      <c r="S265" s="239">
        <v>0.32500000000000001</v>
      </c>
      <c r="T265" s="240">
        <f>S265*H265</f>
        <v>16.509999999999998</v>
      </c>
      <c r="AR265" s="23" t="s">
        <v>136</v>
      </c>
      <c r="AT265" s="23" t="s">
        <v>131</v>
      </c>
      <c r="AU265" s="23" t="s">
        <v>152</v>
      </c>
      <c r="AY265" s="23" t="s">
        <v>129</v>
      </c>
      <c r="BE265" s="241">
        <f>IF(N265="základní",J265,0)</f>
        <v>0</v>
      </c>
      <c r="BF265" s="241">
        <f>IF(N265="snížená",J265,0)</f>
        <v>0</v>
      </c>
      <c r="BG265" s="241">
        <f>IF(N265="zákl. přenesená",J265,0)</f>
        <v>0</v>
      </c>
      <c r="BH265" s="241">
        <f>IF(N265="sníž. přenesená",J265,0)</f>
        <v>0</v>
      </c>
      <c r="BI265" s="241">
        <f>IF(N265="nulová",J265,0)</f>
        <v>0</v>
      </c>
      <c r="BJ265" s="23" t="s">
        <v>80</v>
      </c>
      <c r="BK265" s="241">
        <f>ROUND(I265*H265,2)</f>
        <v>0</v>
      </c>
      <c r="BL265" s="23" t="s">
        <v>136</v>
      </c>
      <c r="BM265" s="23" t="s">
        <v>415</v>
      </c>
    </row>
    <row r="266" s="1" customFormat="1">
      <c r="B266" s="45"/>
      <c r="C266" s="73"/>
      <c r="D266" s="242" t="s">
        <v>138</v>
      </c>
      <c r="E266" s="73"/>
      <c r="F266" s="243" t="s">
        <v>416</v>
      </c>
      <c r="G266" s="73"/>
      <c r="H266" s="73"/>
      <c r="I266" s="198"/>
      <c r="J266" s="73"/>
      <c r="K266" s="73"/>
      <c r="L266" s="71"/>
      <c r="M266" s="244"/>
      <c r="N266" s="46"/>
      <c r="O266" s="46"/>
      <c r="P266" s="46"/>
      <c r="Q266" s="46"/>
      <c r="R266" s="46"/>
      <c r="S266" s="46"/>
      <c r="T266" s="94"/>
      <c r="AT266" s="23" t="s">
        <v>138</v>
      </c>
      <c r="AU266" s="23" t="s">
        <v>152</v>
      </c>
    </row>
    <row r="267" s="1" customFormat="1">
      <c r="B267" s="45"/>
      <c r="C267" s="73"/>
      <c r="D267" s="242" t="s">
        <v>140</v>
      </c>
      <c r="E267" s="73"/>
      <c r="F267" s="245" t="s">
        <v>417</v>
      </c>
      <c r="G267" s="73"/>
      <c r="H267" s="73"/>
      <c r="I267" s="198"/>
      <c r="J267" s="73"/>
      <c r="K267" s="73"/>
      <c r="L267" s="71"/>
      <c r="M267" s="244"/>
      <c r="N267" s="46"/>
      <c r="O267" s="46"/>
      <c r="P267" s="46"/>
      <c r="Q267" s="46"/>
      <c r="R267" s="46"/>
      <c r="S267" s="46"/>
      <c r="T267" s="94"/>
      <c r="AT267" s="23" t="s">
        <v>140</v>
      </c>
      <c r="AU267" s="23" t="s">
        <v>152</v>
      </c>
    </row>
    <row r="268" s="12" customFormat="1">
      <c r="B268" s="246"/>
      <c r="C268" s="247"/>
      <c r="D268" s="242" t="s">
        <v>142</v>
      </c>
      <c r="E268" s="248" t="s">
        <v>30</v>
      </c>
      <c r="F268" s="249" t="s">
        <v>418</v>
      </c>
      <c r="G268" s="247"/>
      <c r="H268" s="250">
        <v>45.030000000000001</v>
      </c>
      <c r="I268" s="251"/>
      <c r="J268" s="247"/>
      <c r="K268" s="247"/>
      <c r="L268" s="252"/>
      <c r="M268" s="253"/>
      <c r="N268" s="254"/>
      <c r="O268" s="254"/>
      <c r="P268" s="254"/>
      <c r="Q268" s="254"/>
      <c r="R268" s="254"/>
      <c r="S268" s="254"/>
      <c r="T268" s="255"/>
      <c r="AT268" s="256" t="s">
        <v>142</v>
      </c>
      <c r="AU268" s="256" t="s">
        <v>152</v>
      </c>
      <c r="AV268" s="12" t="s">
        <v>82</v>
      </c>
      <c r="AW268" s="12" t="s">
        <v>36</v>
      </c>
      <c r="AX268" s="12" t="s">
        <v>73</v>
      </c>
      <c r="AY268" s="256" t="s">
        <v>129</v>
      </c>
    </row>
    <row r="269" s="12" customFormat="1">
      <c r="B269" s="246"/>
      <c r="C269" s="247"/>
      <c r="D269" s="242" t="s">
        <v>142</v>
      </c>
      <c r="E269" s="248" t="s">
        <v>30</v>
      </c>
      <c r="F269" s="249" t="s">
        <v>419</v>
      </c>
      <c r="G269" s="247"/>
      <c r="H269" s="250">
        <v>5.7699999999999996</v>
      </c>
      <c r="I269" s="251"/>
      <c r="J269" s="247"/>
      <c r="K269" s="247"/>
      <c r="L269" s="252"/>
      <c r="M269" s="253"/>
      <c r="N269" s="254"/>
      <c r="O269" s="254"/>
      <c r="P269" s="254"/>
      <c r="Q269" s="254"/>
      <c r="R269" s="254"/>
      <c r="S269" s="254"/>
      <c r="T269" s="255"/>
      <c r="AT269" s="256" t="s">
        <v>142</v>
      </c>
      <c r="AU269" s="256" t="s">
        <v>152</v>
      </c>
      <c r="AV269" s="12" t="s">
        <v>82</v>
      </c>
      <c r="AW269" s="12" t="s">
        <v>36</v>
      </c>
      <c r="AX269" s="12" t="s">
        <v>73</v>
      </c>
      <c r="AY269" s="256" t="s">
        <v>129</v>
      </c>
    </row>
    <row r="270" s="13" customFormat="1">
      <c r="B270" s="257"/>
      <c r="C270" s="258"/>
      <c r="D270" s="242" t="s">
        <v>142</v>
      </c>
      <c r="E270" s="259" t="s">
        <v>30</v>
      </c>
      <c r="F270" s="260" t="s">
        <v>151</v>
      </c>
      <c r="G270" s="258"/>
      <c r="H270" s="261">
        <v>50.799999999999997</v>
      </c>
      <c r="I270" s="262"/>
      <c r="J270" s="258"/>
      <c r="K270" s="258"/>
      <c r="L270" s="263"/>
      <c r="M270" s="264"/>
      <c r="N270" s="265"/>
      <c r="O270" s="265"/>
      <c r="P270" s="265"/>
      <c r="Q270" s="265"/>
      <c r="R270" s="265"/>
      <c r="S270" s="265"/>
      <c r="T270" s="266"/>
      <c r="AT270" s="267" t="s">
        <v>142</v>
      </c>
      <c r="AU270" s="267" t="s">
        <v>152</v>
      </c>
      <c r="AV270" s="13" t="s">
        <v>136</v>
      </c>
      <c r="AW270" s="13" t="s">
        <v>36</v>
      </c>
      <c r="AX270" s="13" t="s">
        <v>80</v>
      </c>
      <c r="AY270" s="267" t="s">
        <v>129</v>
      </c>
    </row>
    <row r="271" s="1" customFormat="1" ht="16.5" customHeight="1">
      <c r="B271" s="45"/>
      <c r="C271" s="230" t="s">
        <v>420</v>
      </c>
      <c r="D271" s="230" t="s">
        <v>131</v>
      </c>
      <c r="E271" s="231" t="s">
        <v>421</v>
      </c>
      <c r="F271" s="232" t="s">
        <v>422</v>
      </c>
      <c r="G271" s="233" t="s">
        <v>211</v>
      </c>
      <c r="H271" s="234">
        <v>45.030000000000001</v>
      </c>
      <c r="I271" s="235"/>
      <c r="J271" s="236">
        <f>ROUND(I271*H271,2)</f>
        <v>0</v>
      </c>
      <c r="K271" s="232" t="s">
        <v>135</v>
      </c>
      <c r="L271" s="71"/>
      <c r="M271" s="237" t="s">
        <v>30</v>
      </c>
      <c r="N271" s="238" t="s">
        <v>44</v>
      </c>
      <c r="O271" s="46"/>
      <c r="P271" s="239">
        <f>O271*H271</f>
        <v>0</v>
      </c>
      <c r="Q271" s="239">
        <v>0</v>
      </c>
      <c r="R271" s="239">
        <f>Q271*H271</f>
        <v>0</v>
      </c>
      <c r="S271" s="239">
        <v>0.098000000000000004</v>
      </c>
      <c r="T271" s="240">
        <f>S271*H271</f>
        <v>4.4129399999999999</v>
      </c>
      <c r="AR271" s="23" t="s">
        <v>136</v>
      </c>
      <c r="AT271" s="23" t="s">
        <v>131</v>
      </c>
      <c r="AU271" s="23" t="s">
        <v>152</v>
      </c>
      <c r="AY271" s="23" t="s">
        <v>129</v>
      </c>
      <c r="BE271" s="241">
        <f>IF(N271="základní",J271,0)</f>
        <v>0</v>
      </c>
      <c r="BF271" s="241">
        <f>IF(N271="snížená",J271,0)</f>
        <v>0</v>
      </c>
      <c r="BG271" s="241">
        <f>IF(N271="zákl. přenesená",J271,0)</f>
        <v>0</v>
      </c>
      <c r="BH271" s="241">
        <f>IF(N271="sníž. přenesená",J271,0)</f>
        <v>0</v>
      </c>
      <c r="BI271" s="241">
        <f>IF(N271="nulová",J271,0)</f>
        <v>0</v>
      </c>
      <c r="BJ271" s="23" t="s">
        <v>80</v>
      </c>
      <c r="BK271" s="241">
        <f>ROUND(I271*H271,2)</f>
        <v>0</v>
      </c>
      <c r="BL271" s="23" t="s">
        <v>136</v>
      </c>
      <c r="BM271" s="23" t="s">
        <v>423</v>
      </c>
    </row>
    <row r="272" s="1" customFormat="1">
      <c r="B272" s="45"/>
      <c r="C272" s="73"/>
      <c r="D272" s="242" t="s">
        <v>138</v>
      </c>
      <c r="E272" s="73"/>
      <c r="F272" s="243" t="s">
        <v>424</v>
      </c>
      <c r="G272" s="73"/>
      <c r="H272" s="73"/>
      <c r="I272" s="198"/>
      <c r="J272" s="73"/>
      <c r="K272" s="73"/>
      <c r="L272" s="71"/>
      <c r="M272" s="244"/>
      <c r="N272" s="46"/>
      <c r="O272" s="46"/>
      <c r="P272" s="46"/>
      <c r="Q272" s="46"/>
      <c r="R272" s="46"/>
      <c r="S272" s="46"/>
      <c r="T272" s="94"/>
      <c r="AT272" s="23" t="s">
        <v>138</v>
      </c>
      <c r="AU272" s="23" t="s">
        <v>152</v>
      </c>
    </row>
    <row r="273" s="1" customFormat="1">
      <c r="B273" s="45"/>
      <c r="C273" s="73"/>
      <c r="D273" s="242" t="s">
        <v>140</v>
      </c>
      <c r="E273" s="73"/>
      <c r="F273" s="245" t="s">
        <v>417</v>
      </c>
      <c r="G273" s="73"/>
      <c r="H273" s="73"/>
      <c r="I273" s="198"/>
      <c r="J273" s="73"/>
      <c r="K273" s="73"/>
      <c r="L273" s="71"/>
      <c r="M273" s="244"/>
      <c r="N273" s="46"/>
      <c r="O273" s="46"/>
      <c r="P273" s="46"/>
      <c r="Q273" s="46"/>
      <c r="R273" s="46"/>
      <c r="S273" s="46"/>
      <c r="T273" s="94"/>
      <c r="AT273" s="23" t="s">
        <v>140</v>
      </c>
      <c r="AU273" s="23" t="s">
        <v>152</v>
      </c>
    </row>
    <row r="274" s="12" customFormat="1">
      <c r="B274" s="246"/>
      <c r="C274" s="247"/>
      <c r="D274" s="242" t="s">
        <v>142</v>
      </c>
      <c r="E274" s="248" t="s">
        <v>30</v>
      </c>
      <c r="F274" s="249" t="s">
        <v>425</v>
      </c>
      <c r="G274" s="247"/>
      <c r="H274" s="250">
        <v>45.030000000000001</v>
      </c>
      <c r="I274" s="251"/>
      <c r="J274" s="247"/>
      <c r="K274" s="247"/>
      <c r="L274" s="252"/>
      <c r="M274" s="253"/>
      <c r="N274" s="254"/>
      <c r="O274" s="254"/>
      <c r="P274" s="254"/>
      <c r="Q274" s="254"/>
      <c r="R274" s="254"/>
      <c r="S274" s="254"/>
      <c r="T274" s="255"/>
      <c r="AT274" s="256" t="s">
        <v>142</v>
      </c>
      <c r="AU274" s="256" t="s">
        <v>152</v>
      </c>
      <c r="AV274" s="12" t="s">
        <v>82</v>
      </c>
      <c r="AW274" s="12" t="s">
        <v>36</v>
      </c>
      <c r="AX274" s="12" t="s">
        <v>80</v>
      </c>
      <c r="AY274" s="256" t="s">
        <v>129</v>
      </c>
    </row>
    <row r="275" s="1" customFormat="1" ht="16.5" customHeight="1">
      <c r="B275" s="45"/>
      <c r="C275" s="230" t="s">
        <v>426</v>
      </c>
      <c r="D275" s="230" t="s">
        <v>131</v>
      </c>
      <c r="E275" s="231" t="s">
        <v>427</v>
      </c>
      <c r="F275" s="232" t="s">
        <v>428</v>
      </c>
      <c r="G275" s="233" t="s">
        <v>329</v>
      </c>
      <c r="H275" s="234">
        <v>2.5</v>
      </c>
      <c r="I275" s="235"/>
      <c r="J275" s="236">
        <f>ROUND(I275*H275,2)</f>
        <v>0</v>
      </c>
      <c r="K275" s="232" t="s">
        <v>135</v>
      </c>
      <c r="L275" s="71"/>
      <c r="M275" s="237" t="s">
        <v>30</v>
      </c>
      <c r="N275" s="238" t="s">
        <v>44</v>
      </c>
      <c r="O275" s="46"/>
      <c r="P275" s="239">
        <f>O275*H275</f>
        <v>0</v>
      </c>
      <c r="Q275" s="239">
        <v>0</v>
      </c>
      <c r="R275" s="239">
        <f>Q275*H275</f>
        <v>0</v>
      </c>
      <c r="S275" s="239">
        <v>0.20499999999999999</v>
      </c>
      <c r="T275" s="240">
        <f>S275*H275</f>
        <v>0.51249999999999996</v>
      </c>
      <c r="AR275" s="23" t="s">
        <v>136</v>
      </c>
      <c r="AT275" s="23" t="s">
        <v>131</v>
      </c>
      <c r="AU275" s="23" t="s">
        <v>152</v>
      </c>
      <c r="AY275" s="23" t="s">
        <v>129</v>
      </c>
      <c r="BE275" s="241">
        <f>IF(N275="základní",J275,0)</f>
        <v>0</v>
      </c>
      <c r="BF275" s="241">
        <f>IF(N275="snížená",J275,0)</f>
        <v>0</v>
      </c>
      <c r="BG275" s="241">
        <f>IF(N275="zákl. přenesená",J275,0)</f>
        <v>0</v>
      </c>
      <c r="BH275" s="241">
        <f>IF(N275="sníž. přenesená",J275,0)</f>
        <v>0</v>
      </c>
      <c r="BI275" s="241">
        <f>IF(N275="nulová",J275,0)</f>
        <v>0</v>
      </c>
      <c r="BJ275" s="23" t="s">
        <v>80</v>
      </c>
      <c r="BK275" s="241">
        <f>ROUND(I275*H275,2)</f>
        <v>0</v>
      </c>
      <c r="BL275" s="23" t="s">
        <v>136</v>
      </c>
      <c r="BM275" s="23" t="s">
        <v>429</v>
      </c>
    </row>
    <row r="276" s="1" customFormat="1">
      <c r="B276" s="45"/>
      <c r="C276" s="73"/>
      <c r="D276" s="242" t="s">
        <v>138</v>
      </c>
      <c r="E276" s="73"/>
      <c r="F276" s="243" t="s">
        <v>430</v>
      </c>
      <c r="G276" s="73"/>
      <c r="H276" s="73"/>
      <c r="I276" s="198"/>
      <c r="J276" s="73"/>
      <c r="K276" s="73"/>
      <c r="L276" s="71"/>
      <c r="M276" s="244"/>
      <c r="N276" s="46"/>
      <c r="O276" s="46"/>
      <c r="P276" s="46"/>
      <c r="Q276" s="46"/>
      <c r="R276" s="46"/>
      <c r="S276" s="46"/>
      <c r="T276" s="94"/>
      <c r="AT276" s="23" t="s">
        <v>138</v>
      </c>
      <c r="AU276" s="23" t="s">
        <v>152</v>
      </c>
    </row>
    <row r="277" s="1" customFormat="1">
      <c r="B277" s="45"/>
      <c r="C277" s="73"/>
      <c r="D277" s="242" t="s">
        <v>140</v>
      </c>
      <c r="E277" s="73"/>
      <c r="F277" s="245" t="s">
        <v>431</v>
      </c>
      <c r="G277" s="73"/>
      <c r="H277" s="73"/>
      <c r="I277" s="198"/>
      <c r="J277" s="73"/>
      <c r="K277" s="73"/>
      <c r="L277" s="71"/>
      <c r="M277" s="244"/>
      <c r="N277" s="46"/>
      <c r="O277" s="46"/>
      <c r="P277" s="46"/>
      <c r="Q277" s="46"/>
      <c r="R277" s="46"/>
      <c r="S277" s="46"/>
      <c r="T277" s="94"/>
      <c r="AT277" s="23" t="s">
        <v>140</v>
      </c>
      <c r="AU277" s="23" t="s">
        <v>152</v>
      </c>
    </row>
    <row r="278" s="1" customFormat="1">
      <c r="B278" s="45"/>
      <c r="C278" s="73"/>
      <c r="D278" s="242" t="s">
        <v>205</v>
      </c>
      <c r="E278" s="73"/>
      <c r="F278" s="245" t="s">
        <v>432</v>
      </c>
      <c r="G278" s="73"/>
      <c r="H278" s="73"/>
      <c r="I278" s="198"/>
      <c r="J278" s="73"/>
      <c r="K278" s="73"/>
      <c r="L278" s="71"/>
      <c r="M278" s="244"/>
      <c r="N278" s="46"/>
      <c r="O278" s="46"/>
      <c r="P278" s="46"/>
      <c r="Q278" s="46"/>
      <c r="R278" s="46"/>
      <c r="S278" s="46"/>
      <c r="T278" s="94"/>
      <c r="AT278" s="23" t="s">
        <v>205</v>
      </c>
      <c r="AU278" s="23" t="s">
        <v>152</v>
      </c>
    </row>
    <row r="279" s="12" customFormat="1">
      <c r="B279" s="246"/>
      <c r="C279" s="247"/>
      <c r="D279" s="242" t="s">
        <v>142</v>
      </c>
      <c r="E279" s="248" t="s">
        <v>30</v>
      </c>
      <c r="F279" s="249" t="s">
        <v>393</v>
      </c>
      <c r="G279" s="247"/>
      <c r="H279" s="250">
        <v>2.5</v>
      </c>
      <c r="I279" s="251"/>
      <c r="J279" s="247"/>
      <c r="K279" s="247"/>
      <c r="L279" s="252"/>
      <c r="M279" s="253"/>
      <c r="N279" s="254"/>
      <c r="O279" s="254"/>
      <c r="P279" s="254"/>
      <c r="Q279" s="254"/>
      <c r="R279" s="254"/>
      <c r="S279" s="254"/>
      <c r="T279" s="255"/>
      <c r="AT279" s="256" t="s">
        <v>142</v>
      </c>
      <c r="AU279" s="256" t="s">
        <v>152</v>
      </c>
      <c r="AV279" s="12" t="s">
        <v>82</v>
      </c>
      <c r="AW279" s="12" t="s">
        <v>36</v>
      </c>
      <c r="AX279" s="12" t="s">
        <v>80</v>
      </c>
      <c r="AY279" s="256" t="s">
        <v>129</v>
      </c>
    </row>
    <row r="280" s="1" customFormat="1" ht="16.5" customHeight="1">
      <c r="B280" s="45"/>
      <c r="C280" s="230" t="s">
        <v>433</v>
      </c>
      <c r="D280" s="230" t="s">
        <v>131</v>
      </c>
      <c r="E280" s="231" t="s">
        <v>434</v>
      </c>
      <c r="F280" s="232" t="s">
        <v>435</v>
      </c>
      <c r="G280" s="233" t="s">
        <v>329</v>
      </c>
      <c r="H280" s="234">
        <v>38</v>
      </c>
      <c r="I280" s="235"/>
      <c r="J280" s="236">
        <f>ROUND(I280*H280,2)</f>
        <v>0</v>
      </c>
      <c r="K280" s="232" t="s">
        <v>135</v>
      </c>
      <c r="L280" s="71"/>
      <c r="M280" s="237" t="s">
        <v>30</v>
      </c>
      <c r="N280" s="238" t="s">
        <v>44</v>
      </c>
      <c r="O280" s="46"/>
      <c r="P280" s="239">
        <f>O280*H280</f>
        <v>0</v>
      </c>
      <c r="Q280" s="239">
        <v>0</v>
      </c>
      <c r="R280" s="239">
        <f>Q280*H280</f>
        <v>0</v>
      </c>
      <c r="S280" s="239">
        <v>0.040000000000000001</v>
      </c>
      <c r="T280" s="240">
        <f>S280*H280</f>
        <v>1.52</v>
      </c>
      <c r="AR280" s="23" t="s">
        <v>136</v>
      </c>
      <c r="AT280" s="23" t="s">
        <v>131</v>
      </c>
      <c r="AU280" s="23" t="s">
        <v>152</v>
      </c>
      <c r="AY280" s="23" t="s">
        <v>129</v>
      </c>
      <c r="BE280" s="241">
        <f>IF(N280="základní",J280,0)</f>
        <v>0</v>
      </c>
      <c r="BF280" s="241">
        <f>IF(N280="snížená",J280,0)</f>
        <v>0</v>
      </c>
      <c r="BG280" s="241">
        <f>IF(N280="zákl. přenesená",J280,0)</f>
        <v>0</v>
      </c>
      <c r="BH280" s="241">
        <f>IF(N280="sníž. přenesená",J280,0)</f>
        <v>0</v>
      </c>
      <c r="BI280" s="241">
        <f>IF(N280="nulová",J280,0)</f>
        <v>0</v>
      </c>
      <c r="BJ280" s="23" t="s">
        <v>80</v>
      </c>
      <c r="BK280" s="241">
        <f>ROUND(I280*H280,2)</f>
        <v>0</v>
      </c>
      <c r="BL280" s="23" t="s">
        <v>136</v>
      </c>
      <c r="BM280" s="23" t="s">
        <v>436</v>
      </c>
    </row>
    <row r="281" s="1" customFormat="1">
      <c r="B281" s="45"/>
      <c r="C281" s="73"/>
      <c r="D281" s="242" t="s">
        <v>138</v>
      </c>
      <c r="E281" s="73"/>
      <c r="F281" s="243" t="s">
        <v>437</v>
      </c>
      <c r="G281" s="73"/>
      <c r="H281" s="73"/>
      <c r="I281" s="198"/>
      <c r="J281" s="73"/>
      <c r="K281" s="73"/>
      <c r="L281" s="71"/>
      <c r="M281" s="244"/>
      <c r="N281" s="46"/>
      <c r="O281" s="46"/>
      <c r="P281" s="46"/>
      <c r="Q281" s="46"/>
      <c r="R281" s="46"/>
      <c r="S281" s="46"/>
      <c r="T281" s="94"/>
      <c r="AT281" s="23" t="s">
        <v>138</v>
      </c>
      <c r="AU281" s="23" t="s">
        <v>152</v>
      </c>
    </row>
    <row r="282" s="1" customFormat="1">
      <c r="B282" s="45"/>
      <c r="C282" s="73"/>
      <c r="D282" s="242" t="s">
        <v>140</v>
      </c>
      <c r="E282" s="73"/>
      <c r="F282" s="245" t="s">
        <v>431</v>
      </c>
      <c r="G282" s="73"/>
      <c r="H282" s="73"/>
      <c r="I282" s="198"/>
      <c r="J282" s="73"/>
      <c r="K282" s="73"/>
      <c r="L282" s="71"/>
      <c r="M282" s="244"/>
      <c r="N282" s="46"/>
      <c r="O282" s="46"/>
      <c r="P282" s="46"/>
      <c r="Q282" s="46"/>
      <c r="R282" s="46"/>
      <c r="S282" s="46"/>
      <c r="T282" s="94"/>
      <c r="AT282" s="23" t="s">
        <v>140</v>
      </c>
      <c r="AU282" s="23" t="s">
        <v>152</v>
      </c>
    </row>
    <row r="283" s="12" customFormat="1">
      <c r="B283" s="246"/>
      <c r="C283" s="247"/>
      <c r="D283" s="242" t="s">
        <v>142</v>
      </c>
      <c r="E283" s="248" t="s">
        <v>30</v>
      </c>
      <c r="F283" s="249" t="s">
        <v>438</v>
      </c>
      <c r="G283" s="247"/>
      <c r="H283" s="250">
        <v>38</v>
      </c>
      <c r="I283" s="251"/>
      <c r="J283" s="247"/>
      <c r="K283" s="247"/>
      <c r="L283" s="252"/>
      <c r="M283" s="253"/>
      <c r="N283" s="254"/>
      <c r="O283" s="254"/>
      <c r="P283" s="254"/>
      <c r="Q283" s="254"/>
      <c r="R283" s="254"/>
      <c r="S283" s="254"/>
      <c r="T283" s="255"/>
      <c r="AT283" s="256" t="s">
        <v>142</v>
      </c>
      <c r="AU283" s="256" t="s">
        <v>152</v>
      </c>
      <c r="AV283" s="12" t="s">
        <v>82</v>
      </c>
      <c r="AW283" s="12" t="s">
        <v>36</v>
      </c>
      <c r="AX283" s="12" t="s">
        <v>80</v>
      </c>
      <c r="AY283" s="256" t="s">
        <v>129</v>
      </c>
    </row>
    <row r="284" s="11" customFormat="1" ht="29.88" customHeight="1">
      <c r="B284" s="214"/>
      <c r="C284" s="215"/>
      <c r="D284" s="216" t="s">
        <v>72</v>
      </c>
      <c r="E284" s="228" t="s">
        <v>439</v>
      </c>
      <c r="F284" s="228" t="s">
        <v>440</v>
      </c>
      <c r="G284" s="215"/>
      <c r="H284" s="215"/>
      <c r="I284" s="218"/>
      <c r="J284" s="229">
        <f>BK284</f>
        <v>0</v>
      </c>
      <c r="K284" s="215"/>
      <c r="L284" s="220"/>
      <c r="M284" s="221"/>
      <c r="N284" s="222"/>
      <c r="O284" s="222"/>
      <c r="P284" s="223">
        <f>SUM(P285:P300)</f>
        <v>0</v>
      </c>
      <c r="Q284" s="222"/>
      <c r="R284" s="223">
        <f>SUM(R285:R300)</f>
        <v>0</v>
      </c>
      <c r="S284" s="222"/>
      <c r="T284" s="224">
        <f>SUM(T285:T300)</f>
        <v>0</v>
      </c>
      <c r="AR284" s="225" t="s">
        <v>80</v>
      </c>
      <c r="AT284" s="226" t="s">
        <v>72</v>
      </c>
      <c r="AU284" s="226" t="s">
        <v>80</v>
      </c>
      <c r="AY284" s="225" t="s">
        <v>129</v>
      </c>
      <c r="BK284" s="227">
        <f>SUM(BK285:BK300)</f>
        <v>0</v>
      </c>
    </row>
    <row r="285" s="1" customFormat="1" ht="16.5" customHeight="1">
      <c r="B285" s="45"/>
      <c r="C285" s="230" t="s">
        <v>441</v>
      </c>
      <c r="D285" s="230" t="s">
        <v>131</v>
      </c>
      <c r="E285" s="231" t="s">
        <v>442</v>
      </c>
      <c r="F285" s="232" t="s">
        <v>443</v>
      </c>
      <c r="G285" s="233" t="s">
        <v>194</v>
      </c>
      <c r="H285" s="234">
        <v>24.207000000000001</v>
      </c>
      <c r="I285" s="235"/>
      <c r="J285" s="236">
        <f>ROUND(I285*H285,2)</f>
        <v>0</v>
      </c>
      <c r="K285" s="232" t="s">
        <v>135</v>
      </c>
      <c r="L285" s="71"/>
      <c r="M285" s="237" t="s">
        <v>30</v>
      </c>
      <c r="N285" s="238" t="s">
        <v>44</v>
      </c>
      <c r="O285" s="46"/>
      <c r="P285" s="239">
        <f>O285*H285</f>
        <v>0</v>
      </c>
      <c r="Q285" s="239">
        <v>0</v>
      </c>
      <c r="R285" s="239">
        <f>Q285*H285</f>
        <v>0</v>
      </c>
      <c r="S285" s="239">
        <v>0</v>
      </c>
      <c r="T285" s="240">
        <f>S285*H285</f>
        <v>0</v>
      </c>
      <c r="AR285" s="23" t="s">
        <v>136</v>
      </c>
      <c r="AT285" s="23" t="s">
        <v>131</v>
      </c>
      <c r="AU285" s="23" t="s">
        <v>82</v>
      </c>
      <c r="AY285" s="23" t="s">
        <v>129</v>
      </c>
      <c r="BE285" s="241">
        <f>IF(N285="základní",J285,0)</f>
        <v>0</v>
      </c>
      <c r="BF285" s="241">
        <f>IF(N285="snížená",J285,0)</f>
        <v>0</v>
      </c>
      <c r="BG285" s="241">
        <f>IF(N285="zákl. přenesená",J285,0)</f>
        <v>0</v>
      </c>
      <c r="BH285" s="241">
        <f>IF(N285="sníž. přenesená",J285,0)</f>
        <v>0</v>
      </c>
      <c r="BI285" s="241">
        <f>IF(N285="nulová",J285,0)</f>
        <v>0</v>
      </c>
      <c r="BJ285" s="23" t="s">
        <v>80</v>
      </c>
      <c r="BK285" s="241">
        <f>ROUND(I285*H285,2)</f>
        <v>0</v>
      </c>
      <c r="BL285" s="23" t="s">
        <v>136</v>
      </c>
      <c r="BM285" s="23" t="s">
        <v>444</v>
      </c>
    </row>
    <row r="286" s="1" customFormat="1">
      <c r="B286" s="45"/>
      <c r="C286" s="73"/>
      <c r="D286" s="242" t="s">
        <v>138</v>
      </c>
      <c r="E286" s="73"/>
      <c r="F286" s="243" t="s">
        <v>445</v>
      </c>
      <c r="G286" s="73"/>
      <c r="H286" s="73"/>
      <c r="I286" s="198"/>
      <c r="J286" s="73"/>
      <c r="K286" s="73"/>
      <c r="L286" s="71"/>
      <c r="M286" s="244"/>
      <c r="N286" s="46"/>
      <c r="O286" s="46"/>
      <c r="P286" s="46"/>
      <c r="Q286" s="46"/>
      <c r="R286" s="46"/>
      <c r="S286" s="46"/>
      <c r="T286" s="94"/>
      <c r="AT286" s="23" t="s">
        <v>138</v>
      </c>
      <c r="AU286" s="23" t="s">
        <v>82</v>
      </c>
    </row>
    <row r="287" s="1" customFormat="1">
      <c r="B287" s="45"/>
      <c r="C287" s="73"/>
      <c r="D287" s="242" t="s">
        <v>140</v>
      </c>
      <c r="E287" s="73"/>
      <c r="F287" s="245" t="s">
        <v>446</v>
      </c>
      <c r="G287" s="73"/>
      <c r="H287" s="73"/>
      <c r="I287" s="198"/>
      <c r="J287" s="73"/>
      <c r="K287" s="73"/>
      <c r="L287" s="71"/>
      <c r="M287" s="244"/>
      <c r="N287" s="46"/>
      <c r="O287" s="46"/>
      <c r="P287" s="46"/>
      <c r="Q287" s="46"/>
      <c r="R287" s="46"/>
      <c r="S287" s="46"/>
      <c r="T287" s="94"/>
      <c r="AT287" s="23" t="s">
        <v>140</v>
      </c>
      <c r="AU287" s="23" t="s">
        <v>82</v>
      </c>
    </row>
    <row r="288" s="12" customFormat="1">
      <c r="B288" s="246"/>
      <c r="C288" s="247"/>
      <c r="D288" s="242" t="s">
        <v>142</v>
      </c>
      <c r="E288" s="248" t="s">
        <v>30</v>
      </c>
      <c r="F288" s="249" t="s">
        <v>447</v>
      </c>
      <c r="G288" s="247"/>
      <c r="H288" s="250">
        <v>24.207000000000001</v>
      </c>
      <c r="I288" s="251"/>
      <c r="J288" s="247"/>
      <c r="K288" s="247"/>
      <c r="L288" s="252"/>
      <c r="M288" s="253"/>
      <c r="N288" s="254"/>
      <c r="O288" s="254"/>
      <c r="P288" s="254"/>
      <c r="Q288" s="254"/>
      <c r="R288" s="254"/>
      <c r="S288" s="254"/>
      <c r="T288" s="255"/>
      <c r="AT288" s="256" t="s">
        <v>142</v>
      </c>
      <c r="AU288" s="256" t="s">
        <v>82</v>
      </c>
      <c r="AV288" s="12" t="s">
        <v>82</v>
      </c>
      <c r="AW288" s="12" t="s">
        <v>36</v>
      </c>
      <c r="AX288" s="12" t="s">
        <v>80</v>
      </c>
      <c r="AY288" s="256" t="s">
        <v>129</v>
      </c>
    </row>
    <row r="289" s="1" customFormat="1" ht="16.5" customHeight="1">
      <c r="B289" s="45"/>
      <c r="C289" s="230" t="s">
        <v>448</v>
      </c>
      <c r="D289" s="230" t="s">
        <v>131</v>
      </c>
      <c r="E289" s="231" t="s">
        <v>449</v>
      </c>
      <c r="F289" s="232" t="s">
        <v>450</v>
      </c>
      <c r="G289" s="233" t="s">
        <v>194</v>
      </c>
      <c r="H289" s="234">
        <v>121.035</v>
      </c>
      <c r="I289" s="235"/>
      <c r="J289" s="236">
        <f>ROUND(I289*H289,2)</f>
        <v>0</v>
      </c>
      <c r="K289" s="232" t="s">
        <v>135</v>
      </c>
      <c r="L289" s="71"/>
      <c r="M289" s="237" t="s">
        <v>30</v>
      </c>
      <c r="N289" s="238" t="s">
        <v>44</v>
      </c>
      <c r="O289" s="46"/>
      <c r="P289" s="239">
        <f>O289*H289</f>
        <v>0</v>
      </c>
      <c r="Q289" s="239">
        <v>0</v>
      </c>
      <c r="R289" s="239">
        <f>Q289*H289</f>
        <v>0</v>
      </c>
      <c r="S289" s="239">
        <v>0</v>
      </c>
      <c r="T289" s="240">
        <f>S289*H289</f>
        <v>0</v>
      </c>
      <c r="AR289" s="23" t="s">
        <v>136</v>
      </c>
      <c r="AT289" s="23" t="s">
        <v>131</v>
      </c>
      <c r="AU289" s="23" t="s">
        <v>82</v>
      </c>
      <c r="AY289" s="23" t="s">
        <v>129</v>
      </c>
      <c r="BE289" s="241">
        <f>IF(N289="základní",J289,0)</f>
        <v>0</v>
      </c>
      <c r="BF289" s="241">
        <f>IF(N289="snížená",J289,0)</f>
        <v>0</v>
      </c>
      <c r="BG289" s="241">
        <f>IF(N289="zákl. přenesená",J289,0)</f>
        <v>0</v>
      </c>
      <c r="BH289" s="241">
        <f>IF(N289="sníž. přenesená",J289,0)</f>
        <v>0</v>
      </c>
      <c r="BI289" s="241">
        <f>IF(N289="nulová",J289,0)</f>
        <v>0</v>
      </c>
      <c r="BJ289" s="23" t="s">
        <v>80</v>
      </c>
      <c r="BK289" s="241">
        <f>ROUND(I289*H289,2)</f>
        <v>0</v>
      </c>
      <c r="BL289" s="23" t="s">
        <v>136</v>
      </c>
      <c r="BM289" s="23" t="s">
        <v>451</v>
      </c>
    </row>
    <row r="290" s="1" customFormat="1">
      <c r="B290" s="45"/>
      <c r="C290" s="73"/>
      <c r="D290" s="242" t="s">
        <v>138</v>
      </c>
      <c r="E290" s="73"/>
      <c r="F290" s="243" t="s">
        <v>452</v>
      </c>
      <c r="G290" s="73"/>
      <c r="H290" s="73"/>
      <c r="I290" s="198"/>
      <c r="J290" s="73"/>
      <c r="K290" s="73"/>
      <c r="L290" s="71"/>
      <c r="M290" s="244"/>
      <c r="N290" s="46"/>
      <c r="O290" s="46"/>
      <c r="P290" s="46"/>
      <c r="Q290" s="46"/>
      <c r="R290" s="46"/>
      <c r="S290" s="46"/>
      <c r="T290" s="94"/>
      <c r="AT290" s="23" t="s">
        <v>138</v>
      </c>
      <c r="AU290" s="23" t="s">
        <v>82</v>
      </c>
    </row>
    <row r="291" s="1" customFormat="1">
      <c r="B291" s="45"/>
      <c r="C291" s="73"/>
      <c r="D291" s="242" t="s">
        <v>140</v>
      </c>
      <c r="E291" s="73"/>
      <c r="F291" s="245" t="s">
        <v>446</v>
      </c>
      <c r="G291" s="73"/>
      <c r="H291" s="73"/>
      <c r="I291" s="198"/>
      <c r="J291" s="73"/>
      <c r="K291" s="73"/>
      <c r="L291" s="71"/>
      <c r="M291" s="244"/>
      <c r="N291" s="46"/>
      <c r="O291" s="46"/>
      <c r="P291" s="46"/>
      <c r="Q291" s="46"/>
      <c r="R291" s="46"/>
      <c r="S291" s="46"/>
      <c r="T291" s="94"/>
      <c r="AT291" s="23" t="s">
        <v>140</v>
      </c>
      <c r="AU291" s="23" t="s">
        <v>82</v>
      </c>
    </row>
    <row r="292" s="12" customFormat="1">
      <c r="B292" s="246"/>
      <c r="C292" s="247"/>
      <c r="D292" s="242" t="s">
        <v>142</v>
      </c>
      <c r="E292" s="248" t="s">
        <v>30</v>
      </c>
      <c r="F292" s="249" t="s">
        <v>453</v>
      </c>
      <c r="G292" s="247"/>
      <c r="H292" s="250">
        <v>121.035</v>
      </c>
      <c r="I292" s="251"/>
      <c r="J292" s="247"/>
      <c r="K292" s="247"/>
      <c r="L292" s="252"/>
      <c r="M292" s="253"/>
      <c r="N292" s="254"/>
      <c r="O292" s="254"/>
      <c r="P292" s="254"/>
      <c r="Q292" s="254"/>
      <c r="R292" s="254"/>
      <c r="S292" s="254"/>
      <c r="T292" s="255"/>
      <c r="AT292" s="256" t="s">
        <v>142</v>
      </c>
      <c r="AU292" s="256" t="s">
        <v>82</v>
      </c>
      <c r="AV292" s="12" t="s">
        <v>82</v>
      </c>
      <c r="AW292" s="12" t="s">
        <v>36</v>
      </c>
      <c r="AX292" s="12" t="s">
        <v>80</v>
      </c>
      <c r="AY292" s="256" t="s">
        <v>129</v>
      </c>
    </row>
    <row r="293" s="1" customFormat="1" ht="16.5" customHeight="1">
      <c r="B293" s="45"/>
      <c r="C293" s="230" t="s">
        <v>454</v>
      </c>
      <c r="D293" s="230" t="s">
        <v>131</v>
      </c>
      <c r="E293" s="231" t="s">
        <v>455</v>
      </c>
      <c r="F293" s="232" t="s">
        <v>456</v>
      </c>
      <c r="G293" s="233" t="s">
        <v>194</v>
      </c>
      <c r="H293" s="234">
        <v>19.213000000000001</v>
      </c>
      <c r="I293" s="235"/>
      <c r="J293" s="236">
        <f>ROUND(I293*H293,2)</f>
        <v>0</v>
      </c>
      <c r="K293" s="232" t="s">
        <v>135</v>
      </c>
      <c r="L293" s="71"/>
      <c r="M293" s="237" t="s">
        <v>30</v>
      </c>
      <c r="N293" s="238" t="s">
        <v>44</v>
      </c>
      <c r="O293" s="46"/>
      <c r="P293" s="239">
        <f>O293*H293</f>
        <v>0</v>
      </c>
      <c r="Q293" s="239">
        <v>0</v>
      </c>
      <c r="R293" s="239">
        <f>Q293*H293</f>
        <v>0</v>
      </c>
      <c r="S293" s="239">
        <v>0</v>
      </c>
      <c r="T293" s="240">
        <f>S293*H293</f>
        <v>0</v>
      </c>
      <c r="AR293" s="23" t="s">
        <v>136</v>
      </c>
      <c r="AT293" s="23" t="s">
        <v>131</v>
      </c>
      <c r="AU293" s="23" t="s">
        <v>82</v>
      </c>
      <c r="AY293" s="23" t="s">
        <v>129</v>
      </c>
      <c r="BE293" s="241">
        <f>IF(N293="základní",J293,0)</f>
        <v>0</v>
      </c>
      <c r="BF293" s="241">
        <f>IF(N293="snížená",J293,0)</f>
        <v>0</v>
      </c>
      <c r="BG293" s="241">
        <f>IF(N293="zákl. přenesená",J293,0)</f>
        <v>0</v>
      </c>
      <c r="BH293" s="241">
        <f>IF(N293="sníž. přenesená",J293,0)</f>
        <v>0</v>
      </c>
      <c r="BI293" s="241">
        <f>IF(N293="nulová",J293,0)</f>
        <v>0</v>
      </c>
      <c r="BJ293" s="23" t="s">
        <v>80</v>
      </c>
      <c r="BK293" s="241">
        <f>ROUND(I293*H293,2)</f>
        <v>0</v>
      </c>
      <c r="BL293" s="23" t="s">
        <v>136</v>
      </c>
      <c r="BM293" s="23" t="s">
        <v>457</v>
      </c>
    </row>
    <row r="294" s="1" customFormat="1">
      <c r="B294" s="45"/>
      <c r="C294" s="73"/>
      <c r="D294" s="242" t="s">
        <v>138</v>
      </c>
      <c r="E294" s="73"/>
      <c r="F294" s="243" t="s">
        <v>458</v>
      </c>
      <c r="G294" s="73"/>
      <c r="H294" s="73"/>
      <c r="I294" s="198"/>
      <c r="J294" s="73"/>
      <c r="K294" s="73"/>
      <c r="L294" s="71"/>
      <c r="M294" s="244"/>
      <c r="N294" s="46"/>
      <c r="O294" s="46"/>
      <c r="P294" s="46"/>
      <c r="Q294" s="46"/>
      <c r="R294" s="46"/>
      <c r="S294" s="46"/>
      <c r="T294" s="94"/>
      <c r="AT294" s="23" t="s">
        <v>138</v>
      </c>
      <c r="AU294" s="23" t="s">
        <v>82</v>
      </c>
    </row>
    <row r="295" s="1" customFormat="1">
      <c r="B295" s="45"/>
      <c r="C295" s="73"/>
      <c r="D295" s="242" t="s">
        <v>140</v>
      </c>
      <c r="E295" s="73"/>
      <c r="F295" s="245" t="s">
        <v>459</v>
      </c>
      <c r="G295" s="73"/>
      <c r="H295" s="73"/>
      <c r="I295" s="198"/>
      <c r="J295" s="73"/>
      <c r="K295" s="73"/>
      <c r="L295" s="71"/>
      <c r="M295" s="244"/>
      <c r="N295" s="46"/>
      <c r="O295" s="46"/>
      <c r="P295" s="46"/>
      <c r="Q295" s="46"/>
      <c r="R295" s="46"/>
      <c r="S295" s="46"/>
      <c r="T295" s="94"/>
      <c r="AT295" s="23" t="s">
        <v>140</v>
      </c>
      <c r="AU295" s="23" t="s">
        <v>82</v>
      </c>
    </row>
    <row r="296" s="12" customFormat="1">
      <c r="B296" s="246"/>
      <c r="C296" s="247"/>
      <c r="D296" s="242" t="s">
        <v>142</v>
      </c>
      <c r="E296" s="248" t="s">
        <v>30</v>
      </c>
      <c r="F296" s="249" t="s">
        <v>460</v>
      </c>
      <c r="G296" s="247"/>
      <c r="H296" s="250">
        <v>19.213000000000001</v>
      </c>
      <c r="I296" s="251"/>
      <c r="J296" s="247"/>
      <c r="K296" s="247"/>
      <c r="L296" s="252"/>
      <c r="M296" s="253"/>
      <c r="N296" s="254"/>
      <c r="O296" s="254"/>
      <c r="P296" s="254"/>
      <c r="Q296" s="254"/>
      <c r="R296" s="254"/>
      <c r="S296" s="254"/>
      <c r="T296" s="255"/>
      <c r="AT296" s="256" t="s">
        <v>142</v>
      </c>
      <c r="AU296" s="256" t="s">
        <v>82</v>
      </c>
      <c r="AV296" s="12" t="s">
        <v>82</v>
      </c>
      <c r="AW296" s="12" t="s">
        <v>36</v>
      </c>
      <c r="AX296" s="12" t="s">
        <v>80</v>
      </c>
      <c r="AY296" s="256" t="s">
        <v>129</v>
      </c>
    </row>
    <row r="297" s="1" customFormat="1" ht="25.5" customHeight="1">
      <c r="B297" s="45"/>
      <c r="C297" s="230" t="s">
        <v>461</v>
      </c>
      <c r="D297" s="230" t="s">
        <v>131</v>
      </c>
      <c r="E297" s="231" t="s">
        <v>462</v>
      </c>
      <c r="F297" s="232" t="s">
        <v>463</v>
      </c>
      <c r="G297" s="233" t="s">
        <v>194</v>
      </c>
      <c r="H297" s="234">
        <v>4.4130000000000003</v>
      </c>
      <c r="I297" s="235"/>
      <c r="J297" s="236">
        <f>ROUND(I297*H297,2)</f>
        <v>0</v>
      </c>
      <c r="K297" s="232" t="s">
        <v>135</v>
      </c>
      <c r="L297" s="71"/>
      <c r="M297" s="237" t="s">
        <v>30</v>
      </c>
      <c r="N297" s="238" t="s">
        <v>44</v>
      </c>
      <c r="O297" s="46"/>
      <c r="P297" s="239">
        <f>O297*H297</f>
        <v>0</v>
      </c>
      <c r="Q297" s="239">
        <v>0</v>
      </c>
      <c r="R297" s="239">
        <f>Q297*H297</f>
        <v>0</v>
      </c>
      <c r="S297" s="239">
        <v>0</v>
      </c>
      <c r="T297" s="240">
        <f>S297*H297</f>
        <v>0</v>
      </c>
      <c r="AR297" s="23" t="s">
        <v>136</v>
      </c>
      <c r="AT297" s="23" t="s">
        <v>131</v>
      </c>
      <c r="AU297" s="23" t="s">
        <v>82</v>
      </c>
      <c r="AY297" s="23" t="s">
        <v>129</v>
      </c>
      <c r="BE297" s="241">
        <f>IF(N297="základní",J297,0)</f>
        <v>0</v>
      </c>
      <c r="BF297" s="241">
        <f>IF(N297="snížená",J297,0)</f>
        <v>0</v>
      </c>
      <c r="BG297" s="241">
        <f>IF(N297="zákl. přenesená",J297,0)</f>
        <v>0</v>
      </c>
      <c r="BH297" s="241">
        <f>IF(N297="sníž. přenesená",J297,0)</f>
        <v>0</v>
      </c>
      <c r="BI297" s="241">
        <f>IF(N297="nulová",J297,0)</f>
        <v>0</v>
      </c>
      <c r="BJ297" s="23" t="s">
        <v>80</v>
      </c>
      <c r="BK297" s="241">
        <f>ROUND(I297*H297,2)</f>
        <v>0</v>
      </c>
      <c r="BL297" s="23" t="s">
        <v>136</v>
      </c>
      <c r="BM297" s="23" t="s">
        <v>464</v>
      </c>
    </row>
    <row r="298" s="1" customFormat="1">
      <c r="B298" s="45"/>
      <c r="C298" s="73"/>
      <c r="D298" s="242" t="s">
        <v>138</v>
      </c>
      <c r="E298" s="73"/>
      <c r="F298" s="243" t="s">
        <v>465</v>
      </c>
      <c r="G298" s="73"/>
      <c r="H298" s="73"/>
      <c r="I298" s="198"/>
      <c r="J298" s="73"/>
      <c r="K298" s="73"/>
      <c r="L298" s="71"/>
      <c r="M298" s="244"/>
      <c r="N298" s="46"/>
      <c r="O298" s="46"/>
      <c r="P298" s="46"/>
      <c r="Q298" s="46"/>
      <c r="R298" s="46"/>
      <c r="S298" s="46"/>
      <c r="T298" s="94"/>
      <c r="AT298" s="23" t="s">
        <v>138</v>
      </c>
      <c r="AU298" s="23" t="s">
        <v>82</v>
      </c>
    </row>
    <row r="299" s="1" customFormat="1">
      <c r="B299" s="45"/>
      <c r="C299" s="73"/>
      <c r="D299" s="242" t="s">
        <v>140</v>
      </c>
      <c r="E299" s="73"/>
      <c r="F299" s="245" t="s">
        <v>459</v>
      </c>
      <c r="G299" s="73"/>
      <c r="H299" s="73"/>
      <c r="I299" s="198"/>
      <c r="J299" s="73"/>
      <c r="K299" s="73"/>
      <c r="L299" s="71"/>
      <c r="M299" s="244"/>
      <c r="N299" s="46"/>
      <c r="O299" s="46"/>
      <c r="P299" s="46"/>
      <c r="Q299" s="46"/>
      <c r="R299" s="46"/>
      <c r="S299" s="46"/>
      <c r="T299" s="94"/>
      <c r="AT299" s="23" t="s">
        <v>140</v>
      </c>
      <c r="AU299" s="23" t="s">
        <v>82</v>
      </c>
    </row>
    <row r="300" s="12" customFormat="1">
      <c r="B300" s="246"/>
      <c r="C300" s="247"/>
      <c r="D300" s="242" t="s">
        <v>142</v>
      </c>
      <c r="E300" s="248" t="s">
        <v>30</v>
      </c>
      <c r="F300" s="249" t="s">
        <v>466</v>
      </c>
      <c r="G300" s="247"/>
      <c r="H300" s="250">
        <v>4.4130000000000003</v>
      </c>
      <c r="I300" s="251"/>
      <c r="J300" s="247"/>
      <c r="K300" s="247"/>
      <c r="L300" s="252"/>
      <c r="M300" s="253"/>
      <c r="N300" s="254"/>
      <c r="O300" s="254"/>
      <c r="P300" s="254"/>
      <c r="Q300" s="254"/>
      <c r="R300" s="254"/>
      <c r="S300" s="254"/>
      <c r="T300" s="255"/>
      <c r="AT300" s="256" t="s">
        <v>142</v>
      </c>
      <c r="AU300" s="256" t="s">
        <v>82</v>
      </c>
      <c r="AV300" s="12" t="s">
        <v>82</v>
      </c>
      <c r="AW300" s="12" t="s">
        <v>36</v>
      </c>
      <c r="AX300" s="12" t="s">
        <v>80</v>
      </c>
      <c r="AY300" s="256" t="s">
        <v>129</v>
      </c>
    </row>
    <row r="301" s="11" customFormat="1" ht="29.88" customHeight="1">
      <c r="B301" s="214"/>
      <c r="C301" s="215"/>
      <c r="D301" s="216" t="s">
        <v>72</v>
      </c>
      <c r="E301" s="228" t="s">
        <v>467</v>
      </c>
      <c r="F301" s="228" t="s">
        <v>468</v>
      </c>
      <c r="G301" s="215"/>
      <c r="H301" s="215"/>
      <c r="I301" s="218"/>
      <c r="J301" s="229">
        <f>BK301</f>
        <v>0</v>
      </c>
      <c r="K301" s="215"/>
      <c r="L301" s="220"/>
      <c r="M301" s="221"/>
      <c r="N301" s="222"/>
      <c r="O301" s="222"/>
      <c r="P301" s="223">
        <f>SUM(P302:P304)</f>
        <v>0</v>
      </c>
      <c r="Q301" s="222"/>
      <c r="R301" s="223">
        <f>SUM(R302:R304)</f>
        <v>0</v>
      </c>
      <c r="S301" s="222"/>
      <c r="T301" s="224">
        <f>SUM(T302:T304)</f>
        <v>0</v>
      </c>
      <c r="AR301" s="225" t="s">
        <v>80</v>
      </c>
      <c r="AT301" s="226" t="s">
        <v>72</v>
      </c>
      <c r="AU301" s="226" t="s">
        <v>80</v>
      </c>
      <c r="AY301" s="225" t="s">
        <v>129</v>
      </c>
      <c r="BK301" s="227">
        <f>SUM(BK302:BK304)</f>
        <v>0</v>
      </c>
    </row>
    <row r="302" s="1" customFormat="1" ht="25.5" customHeight="1">
      <c r="B302" s="45"/>
      <c r="C302" s="230" t="s">
        <v>469</v>
      </c>
      <c r="D302" s="230" t="s">
        <v>131</v>
      </c>
      <c r="E302" s="231" t="s">
        <v>470</v>
      </c>
      <c r="F302" s="232" t="s">
        <v>471</v>
      </c>
      <c r="G302" s="233" t="s">
        <v>194</v>
      </c>
      <c r="H302" s="234">
        <v>15.651</v>
      </c>
      <c r="I302" s="235"/>
      <c r="J302" s="236">
        <f>ROUND(I302*H302,2)</f>
        <v>0</v>
      </c>
      <c r="K302" s="232" t="s">
        <v>135</v>
      </c>
      <c r="L302" s="71"/>
      <c r="M302" s="237" t="s">
        <v>30</v>
      </c>
      <c r="N302" s="238" t="s">
        <v>44</v>
      </c>
      <c r="O302" s="46"/>
      <c r="P302" s="239">
        <f>O302*H302</f>
        <v>0</v>
      </c>
      <c r="Q302" s="239">
        <v>0</v>
      </c>
      <c r="R302" s="239">
        <f>Q302*H302</f>
        <v>0</v>
      </c>
      <c r="S302" s="239">
        <v>0</v>
      </c>
      <c r="T302" s="240">
        <f>S302*H302</f>
        <v>0</v>
      </c>
      <c r="AR302" s="23" t="s">
        <v>136</v>
      </c>
      <c r="AT302" s="23" t="s">
        <v>131</v>
      </c>
      <c r="AU302" s="23" t="s">
        <v>82</v>
      </c>
      <c r="AY302" s="23" t="s">
        <v>129</v>
      </c>
      <c r="BE302" s="241">
        <f>IF(N302="základní",J302,0)</f>
        <v>0</v>
      </c>
      <c r="BF302" s="241">
        <f>IF(N302="snížená",J302,0)</f>
        <v>0</v>
      </c>
      <c r="BG302" s="241">
        <f>IF(N302="zákl. přenesená",J302,0)</f>
        <v>0</v>
      </c>
      <c r="BH302" s="241">
        <f>IF(N302="sníž. přenesená",J302,0)</f>
        <v>0</v>
      </c>
      <c r="BI302" s="241">
        <f>IF(N302="nulová",J302,0)</f>
        <v>0</v>
      </c>
      <c r="BJ302" s="23" t="s">
        <v>80</v>
      </c>
      <c r="BK302" s="241">
        <f>ROUND(I302*H302,2)</f>
        <v>0</v>
      </c>
      <c r="BL302" s="23" t="s">
        <v>136</v>
      </c>
      <c r="BM302" s="23" t="s">
        <v>472</v>
      </c>
    </row>
    <row r="303" s="1" customFormat="1">
      <c r="B303" s="45"/>
      <c r="C303" s="73"/>
      <c r="D303" s="242" t="s">
        <v>138</v>
      </c>
      <c r="E303" s="73"/>
      <c r="F303" s="243" t="s">
        <v>473</v>
      </c>
      <c r="G303" s="73"/>
      <c r="H303" s="73"/>
      <c r="I303" s="198"/>
      <c r="J303" s="73"/>
      <c r="K303" s="73"/>
      <c r="L303" s="71"/>
      <c r="M303" s="244"/>
      <c r="N303" s="46"/>
      <c r="O303" s="46"/>
      <c r="P303" s="46"/>
      <c r="Q303" s="46"/>
      <c r="R303" s="46"/>
      <c r="S303" s="46"/>
      <c r="T303" s="94"/>
      <c r="AT303" s="23" t="s">
        <v>138</v>
      </c>
      <c r="AU303" s="23" t="s">
        <v>82</v>
      </c>
    </row>
    <row r="304" s="1" customFormat="1">
      <c r="B304" s="45"/>
      <c r="C304" s="73"/>
      <c r="D304" s="242" t="s">
        <v>140</v>
      </c>
      <c r="E304" s="73"/>
      <c r="F304" s="245" t="s">
        <v>474</v>
      </c>
      <c r="G304" s="73"/>
      <c r="H304" s="73"/>
      <c r="I304" s="198"/>
      <c r="J304" s="73"/>
      <c r="K304" s="73"/>
      <c r="L304" s="71"/>
      <c r="M304" s="244"/>
      <c r="N304" s="46"/>
      <c r="O304" s="46"/>
      <c r="P304" s="46"/>
      <c r="Q304" s="46"/>
      <c r="R304" s="46"/>
      <c r="S304" s="46"/>
      <c r="T304" s="94"/>
      <c r="AT304" s="23" t="s">
        <v>140</v>
      </c>
      <c r="AU304" s="23" t="s">
        <v>82</v>
      </c>
    </row>
    <row r="305" s="11" customFormat="1" ht="37.44" customHeight="1">
      <c r="B305" s="214"/>
      <c r="C305" s="215"/>
      <c r="D305" s="216" t="s">
        <v>72</v>
      </c>
      <c r="E305" s="217" t="s">
        <v>475</v>
      </c>
      <c r="F305" s="217" t="s">
        <v>476</v>
      </c>
      <c r="G305" s="215"/>
      <c r="H305" s="215"/>
      <c r="I305" s="218"/>
      <c r="J305" s="219">
        <f>BK305</f>
        <v>0</v>
      </c>
      <c r="K305" s="215"/>
      <c r="L305" s="220"/>
      <c r="M305" s="221"/>
      <c r="N305" s="222"/>
      <c r="O305" s="222"/>
      <c r="P305" s="223">
        <f>P306</f>
        <v>0</v>
      </c>
      <c r="Q305" s="222"/>
      <c r="R305" s="223">
        <f>R306</f>
        <v>0</v>
      </c>
      <c r="S305" s="222"/>
      <c r="T305" s="224">
        <f>T306</f>
        <v>0</v>
      </c>
      <c r="AR305" s="225" t="s">
        <v>164</v>
      </c>
      <c r="AT305" s="226" t="s">
        <v>72</v>
      </c>
      <c r="AU305" s="226" t="s">
        <v>73</v>
      </c>
      <c r="AY305" s="225" t="s">
        <v>129</v>
      </c>
      <c r="BK305" s="227">
        <f>BK306</f>
        <v>0</v>
      </c>
    </row>
    <row r="306" s="11" customFormat="1" ht="19.92" customHeight="1">
      <c r="B306" s="214"/>
      <c r="C306" s="215"/>
      <c r="D306" s="216" t="s">
        <v>72</v>
      </c>
      <c r="E306" s="228" t="s">
        <v>477</v>
      </c>
      <c r="F306" s="228" t="s">
        <v>478</v>
      </c>
      <c r="G306" s="215"/>
      <c r="H306" s="215"/>
      <c r="I306" s="218"/>
      <c r="J306" s="229">
        <f>BK306</f>
        <v>0</v>
      </c>
      <c r="K306" s="215"/>
      <c r="L306" s="220"/>
      <c r="M306" s="221"/>
      <c r="N306" s="222"/>
      <c r="O306" s="222"/>
      <c r="P306" s="223">
        <f>SUM(P307:P310)</f>
        <v>0</v>
      </c>
      <c r="Q306" s="222"/>
      <c r="R306" s="223">
        <f>SUM(R307:R310)</f>
        <v>0</v>
      </c>
      <c r="S306" s="222"/>
      <c r="T306" s="224">
        <f>SUM(T307:T310)</f>
        <v>0</v>
      </c>
      <c r="AR306" s="225" t="s">
        <v>164</v>
      </c>
      <c r="AT306" s="226" t="s">
        <v>72</v>
      </c>
      <c r="AU306" s="226" t="s">
        <v>80</v>
      </c>
      <c r="AY306" s="225" t="s">
        <v>129</v>
      </c>
      <c r="BK306" s="227">
        <f>SUM(BK307:BK310)</f>
        <v>0</v>
      </c>
    </row>
    <row r="307" s="1" customFormat="1" ht="16.5" customHeight="1">
      <c r="B307" s="45"/>
      <c r="C307" s="230" t="s">
        <v>479</v>
      </c>
      <c r="D307" s="230" t="s">
        <v>131</v>
      </c>
      <c r="E307" s="231" t="s">
        <v>480</v>
      </c>
      <c r="F307" s="232" t="s">
        <v>481</v>
      </c>
      <c r="G307" s="233" t="s">
        <v>358</v>
      </c>
      <c r="H307" s="234">
        <v>1</v>
      </c>
      <c r="I307" s="235"/>
      <c r="J307" s="236">
        <f>ROUND(I307*H307,2)</f>
        <v>0</v>
      </c>
      <c r="K307" s="232" t="s">
        <v>135</v>
      </c>
      <c r="L307" s="71"/>
      <c r="M307" s="237" t="s">
        <v>30</v>
      </c>
      <c r="N307" s="238" t="s">
        <v>44</v>
      </c>
      <c r="O307" s="46"/>
      <c r="P307" s="239">
        <f>O307*H307</f>
        <v>0</v>
      </c>
      <c r="Q307" s="239">
        <v>0</v>
      </c>
      <c r="R307" s="239">
        <f>Q307*H307</f>
        <v>0</v>
      </c>
      <c r="S307" s="239">
        <v>0</v>
      </c>
      <c r="T307" s="240">
        <f>S307*H307</f>
        <v>0</v>
      </c>
      <c r="AR307" s="23" t="s">
        <v>482</v>
      </c>
      <c r="AT307" s="23" t="s">
        <v>131</v>
      </c>
      <c r="AU307" s="23" t="s">
        <v>82</v>
      </c>
      <c r="AY307" s="23" t="s">
        <v>129</v>
      </c>
      <c r="BE307" s="241">
        <f>IF(N307="základní",J307,0)</f>
        <v>0</v>
      </c>
      <c r="BF307" s="241">
        <f>IF(N307="snížená",J307,0)</f>
        <v>0</v>
      </c>
      <c r="BG307" s="241">
        <f>IF(N307="zákl. přenesená",J307,0)</f>
        <v>0</v>
      </c>
      <c r="BH307" s="241">
        <f>IF(N307="sníž. přenesená",J307,0)</f>
        <v>0</v>
      </c>
      <c r="BI307" s="241">
        <f>IF(N307="nulová",J307,0)</f>
        <v>0</v>
      </c>
      <c r="BJ307" s="23" t="s">
        <v>80</v>
      </c>
      <c r="BK307" s="241">
        <f>ROUND(I307*H307,2)</f>
        <v>0</v>
      </c>
      <c r="BL307" s="23" t="s">
        <v>482</v>
      </c>
      <c r="BM307" s="23" t="s">
        <v>483</v>
      </c>
    </row>
    <row r="308" s="1" customFormat="1">
      <c r="B308" s="45"/>
      <c r="C308" s="73"/>
      <c r="D308" s="242" t="s">
        <v>138</v>
      </c>
      <c r="E308" s="73"/>
      <c r="F308" s="243" t="s">
        <v>481</v>
      </c>
      <c r="G308" s="73"/>
      <c r="H308" s="73"/>
      <c r="I308" s="198"/>
      <c r="J308" s="73"/>
      <c r="K308" s="73"/>
      <c r="L308" s="71"/>
      <c r="M308" s="244"/>
      <c r="N308" s="46"/>
      <c r="O308" s="46"/>
      <c r="P308" s="46"/>
      <c r="Q308" s="46"/>
      <c r="R308" s="46"/>
      <c r="S308" s="46"/>
      <c r="T308" s="94"/>
      <c r="AT308" s="23" t="s">
        <v>138</v>
      </c>
      <c r="AU308" s="23" t="s">
        <v>82</v>
      </c>
    </row>
    <row r="309" s="1" customFormat="1" ht="16.5" customHeight="1">
      <c r="B309" s="45"/>
      <c r="C309" s="230" t="s">
        <v>484</v>
      </c>
      <c r="D309" s="230" t="s">
        <v>131</v>
      </c>
      <c r="E309" s="231" t="s">
        <v>485</v>
      </c>
      <c r="F309" s="232" t="s">
        <v>486</v>
      </c>
      <c r="G309" s="233" t="s">
        <v>358</v>
      </c>
      <c r="H309" s="234">
        <v>1</v>
      </c>
      <c r="I309" s="235"/>
      <c r="J309" s="236">
        <f>ROUND(I309*H309,2)</f>
        <v>0</v>
      </c>
      <c r="K309" s="232" t="s">
        <v>135</v>
      </c>
      <c r="L309" s="71"/>
      <c r="M309" s="237" t="s">
        <v>30</v>
      </c>
      <c r="N309" s="238" t="s">
        <v>44</v>
      </c>
      <c r="O309" s="46"/>
      <c r="P309" s="239">
        <f>O309*H309</f>
        <v>0</v>
      </c>
      <c r="Q309" s="239">
        <v>0</v>
      </c>
      <c r="R309" s="239">
        <f>Q309*H309</f>
        <v>0</v>
      </c>
      <c r="S309" s="239">
        <v>0</v>
      </c>
      <c r="T309" s="240">
        <f>S309*H309</f>
        <v>0</v>
      </c>
      <c r="AR309" s="23" t="s">
        <v>482</v>
      </c>
      <c r="AT309" s="23" t="s">
        <v>131</v>
      </c>
      <c r="AU309" s="23" t="s">
        <v>82</v>
      </c>
      <c r="AY309" s="23" t="s">
        <v>129</v>
      </c>
      <c r="BE309" s="241">
        <f>IF(N309="základní",J309,0)</f>
        <v>0</v>
      </c>
      <c r="BF309" s="241">
        <f>IF(N309="snížená",J309,0)</f>
        <v>0</v>
      </c>
      <c r="BG309" s="241">
        <f>IF(N309="zákl. přenesená",J309,0)</f>
        <v>0</v>
      </c>
      <c r="BH309" s="241">
        <f>IF(N309="sníž. přenesená",J309,0)</f>
        <v>0</v>
      </c>
      <c r="BI309" s="241">
        <f>IF(N309="nulová",J309,0)</f>
        <v>0</v>
      </c>
      <c r="BJ309" s="23" t="s">
        <v>80</v>
      </c>
      <c r="BK309" s="241">
        <f>ROUND(I309*H309,2)</f>
        <v>0</v>
      </c>
      <c r="BL309" s="23" t="s">
        <v>482</v>
      </c>
      <c r="BM309" s="23" t="s">
        <v>487</v>
      </c>
    </row>
    <row r="310" s="1" customFormat="1">
      <c r="B310" s="45"/>
      <c r="C310" s="73"/>
      <c r="D310" s="242" t="s">
        <v>138</v>
      </c>
      <c r="E310" s="73"/>
      <c r="F310" s="243" t="s">
        <v>488</v>
      </c>
      <c r="G310" s="73"/>
      <c r="H310" s="73"/>
      <c r="I310" s="198"/>
      <c r="J310" s="73"/>
      <c r="K310" s="73"/>
      <c r="L310" s="71"/>
      <c r="M310" s="278"/>
      <c r="N310" s="279"/>
      <c r="O310" s="279"/>
      <c r="P310" s="279"/>
      <c r="Q310" s="279"/>
      <c r="R310" s="279"/>
      <c r="S310" s="279"/>
      <c r="T310" s="280"/>
      <c r="AT310" s="23" t="s">
        <v>138</v>
      </c>
      <c r="AU310" s="23" t="s">
        <v>82</v>
      </c>
    </row>
    <row r="311" s="1" customFormat="1" ht="6.96" customHeight="1">
      <c r="B311" s="66"/>
      <c r="C311" s="67"/>
      <c r="D311" s="67"/>
      <c r="E311" s="67"/>
      <c r="F311" s="67"/>
      <c r="G311" s="67"/>
      <c r="H311" s="67"/>
      <c r="I311" s="173"/>
      <c r="J311" s="67"/>
      <c r="K311" s="67"/>
      <c r="L311" s="71"/>
    </row>
  </sheetData>
  <sheetProtection sheet="1" autoFilter="0" formatColumns="0" formatRows="0" objects="1" scenarios="1" spinCount="100000" saltValue="qhIVIxnGyVdjG0CUN5Mlc/R8tKs8Rb7rer9yFlSWHFGvLvYif53PUrsVxMrX/dKzjHxcbIbrlGbqL8DBHrByxQ==" hashValue="H2ia6TokN/a6N5Xx5fXlkP4dgOFWNZxSv0RQAWmWcV0myIxwS03fAH2C4EPkRUOw1yZoqBNhrRx550Fe8cSiCg==" algorithmName="SHA-512" password="CC35"/>
  <autoFilter ref="C91:K310"/>
  <mergeCells count="13">
    <mergeCell ref="E7:H7"/>
    <mergeCell ref="E9:H9"/>
    <mergeCell ref="E11:H11"/>
    <mergeCell ref="E26:H26"/>
    <mergeCell ref="E47:H47"/>
    <mergeCell ref="E49:H49"/>
    <mergeCell ref="E51:H51"/>
    <mergeCell ref="J55:J56"/>
    <mergeCell ref="E80:H80"/>
    <mergeCell ref="E82:H82"/>
    <mergeCell ref="E84:H84"/>
    <mergeCell ref="G1:H1"/>
    <mergeCell ref="L2:V2"/>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1" customWidth="1"/>
    <col min="2" max="2" width="1.664063" style="281" customWidth="1"/>
    <col min="3" max="4" width="5" style="281" customWidth="1"/>
    <col min="5" max="5" width="11.67" style="281" customWidth="1"/>
    <col min="6" max="6" width="9.17" style="281" customWidth="1"/>
    <col min="7" max="7" width="5" style="281" customWidth="1"/>
    <col min="8" max="8" width="77.83" style="281" customWidth="1"/>
    <col min="9" max="10" width="20" style="281" customWidth="1"/>
    <col min="11" max="11" width="1.664063" style="281" customWidth="1"/>
  </cols>
  <sheetData>
    <row r="1" ht="37.5" customHeight="1"/>
    <row r="2" ht="7.5" customHeight="1">
      <c r="B2" s="282"/>
      <c r="C2" s="283"/>
      <c r="D2" s="283"/>
      <c r="E2" s="283"/>
      <c r="F2" s="283"/>
      <c r="G2" s="283"/>
      <c r="H2" s="283"/>
      <c r="I2" s="283"/>
      <c r="J2" s="283"/>
      <c r="K2" s="284"/>
    </row>
    <row r="3" s="14" customFormat="1" ht="45" customHeight="1">
      <c r="B3" s="285"/>
      <c r="C3" s="286" t="s">
        <v>489</v>
      </c>
      <c r="D3" s="286"/>
      <c r="E3" s="286"/>
      <c r="F3" s="286"/>
      <c r="G3" s="286"/>
      <c r="H3" s="286"/>
      <c r="I3" s="286"/>
      <c r="J3" s="286"/>
      <c r="K3" s="287"/>
    </row>
    <row r="4" ht="25.5" customHeight="1">
      <c r="B4" s="288"/>
      <c r="C4" s="289" t="s">
        <v>490</v>
      </c>
      <c r="D4" s="289"/>
      <c r="E4" s="289"/>
      <c r="F4" s="289"/>
      <c r="G4" s="289"/>
      <c r="H4" s="289"/>
      <c r="I4" s="289"/>
      <c r="J4" s="289"/>
      <c r="K4" s="290"/>
    </row>
    <row r="5" ht="5.25" customHeight="1">
      <c r="B5" s="288"/>
      <c r="C5" s="291"/>
      <c r="D5" s="291"/>
      <c r="E5" s="291"/>
      <c r="F5" s="291"/>
      <c r="G5" s="291"/>
      <c r="H5" s="291"/>
      <c r="I5" s="291"/>
      <c r="J5" s="291"/>
      <c r="K5" s="290"/>
    </row>
    <row r="6" ht="15" customHeight="1">
      <c r="B6" s="288"/>
      <c r="C6" s="292" t="s">
        <v>491</v>
      </c>
      <c r="D6" s="292"/>
      <c r="E6" s="292"/>
      <c r="F6" s="292"/>
      <c r="G6" s="292"/>
      <c r="H6" s="292"/>
      <c r="I6" s="292"/>
      <c r="J6" s="292"/>
      <c r="K6" s="290"/>
    </row>
    <row r="7" ht="15" customHeight="1">
      <c r="B7" s="293"/>
      <c r="C7" s="292" t="s">
        <v>492</v>
      </c>
      <c r="D7" s="292"/>
      <c r="E7" s="292"/>
      <c r="F7" s="292"/>
      <c r="G7" s="292"/>
      <c r="H7" s="292"/>
      <c r="I7" s="292"/>
      <c r="J7" s="292"/>
      <c r="K7" s="290"/>
    </row>
    <row r="8" ht="12.75" customHeight="1">
      <c r="B8" s="293"/>
      <c r="C8" s="292"/>
      <c r="D8" s="292"/>
      <c r="E8" s="292"/>
      <c r="F8" s="292"/>
      <c r="G8" s="292"/>
      <c r="H8" s="292"/>
      <c r="I8" s="292"/>
      <c r="J8" s="292"/>
      <c r="K8" s="290"/>
    </row>
    <row r="9" ht="15" customHeight="1">
      <c r="B9" s="293"/>
      <c r="C9" s="292" t="s">
        <v>493</v>
      </c>
      <c r="D9" s="292"/>
      <c r="E9" s="292"/>
      <c r="F9" s="292"/>
      <c r="G9" s="292"/>
      <c r="H9" s="292"/>
      <c r="I9" s="292"/>
      <c r="J9" s="292"/>
      <c r="K9" s="290"/>
    </row>
    <row r="10" ht="15" customHeight="1">
      <c r="B10" s="293"/>
      <c r="C10" s="292"/>
      <c r="D10" s="292" t="s">
        <v>494</v>
      </c>
      <c r="E10" s="292"/>
      <c r="F10" s="292"/>
      <c r="G10" s="292"/>
      <c r="H10" s="292"/>
      <c r="I10" s="292"/>
      <c r="J10" s="292"/>
      <c r="K10" s="290"/>
    </row>
    <row r="11" ht="15" customHeight="1">
      <c r="B11" s="293"/>
      <c r="C11" s="294"/>
      <c r="D11" s="292" t="s">
        <v>495</v>
      </c>
      <c r="E11" s="292"/>
      <c r="F11" s="292"/>
      <c r="G11" s="292"/>
      <c r="H11" s="292"/>
      <c r="I11" s="292"/>
      <c r="J11" s="292"/>
      <c r="K11" s="290"/>
    </row>
    <row r="12" ht="12.75" customHeight="1">
      <c r="B12" s="293"/>
      <c r="C12" s="294"/>
      <c r="D12" s="294"/>
      <c r="E12" s="294"/>
      <c r="F12" s="294"/>
      <c r="G12" s="294"/>
      <c r="H12" s="294"/>
      <c r="I12" s="294"/>
      <c r="J12" s="294"/>
      <c r="K12" s="290"/>
    </row>
    <row r="13" ht="15" customHeight="1">
      <c r="B13" s="293"/>
      <c r="C13" s="294"/>
      <c r="D13" s="292" t="s">
        <v>496</v>
      </c>
      <c r="E13" s="292"/>
      <c r="F13" s="292"/>
      <c r="G13" s="292"/>
      <c r="H13" s="292"/>
      <c r="I13" s="292"/>
      <c r="J13" s="292"/>
      <c r="K13" s="290"/>
    </row>
    <row r="14" ht="15" customHeight="1">
      <c r="B14" s="293"/>
      <c r="C14" s="294"/>
      <c r="D14" s="292" t="s">
        <v>497</v>
      </c>
      <c r="E14" s="292"/>
      <c r="F14" s="292"/>
      <c r="G14" s="292"/>
      <c r="H14" s="292"/>
      <c r="I14" s="292"/>
      <c r="J14" s="292"/>
      <c r="K14" s="290"/>
    </row>
    <row r="15" ht="15" customHeight="1">
      <c r="B15" s="293"/>
      <c r="C15" s="294"/>
      <c r="D15" s="292" t="s">
        <v>498</v>
      </c>
      <c r="E15" s="292"/>
      <c r="F15" s="292"/>
      <c r="G15" s="292"/>
      <c r="H15" s="292"/>
      <c r="I15" s="292"/>
      <c r="J15" s="292"/>
      <c r="K15" s="290"/>
    </row>
    <row r="16" ht="15" customHeight="1">
      <c r="B16" s="293"/>
      <c r="C16" s="294"/>
      <c r="D16" s="294"/>
      <c r="E16" s="295" t="s">
        <v>79</v>
      </c>
      <c r="F16" s="292" t="s">
        <v>499</v>
      </c>
      <c r="G16" s="292"/>
      <c r="H16" s="292"/>
      <c r="I16" s="292"/>
      <c r="J16" s="292"/>
      <c r="K16" s="290"/>
    </row>
    <row r="17" ht="15" customHeight="1">
      <c r="B17" s="293"/>
      <c r="C17" s="294"/>
      <c r="D17" s="294"/>
      <c r="E17" s="295" t="s">
        <v>500</v>
      </c>
      <c r="F17" s="292" t="s">
        <v>501</v>
      </c>
      <c r="G17" s="292"/>
      <c r="H17" s="292"/>
      <c r="I17" s="292"/>
      <c r="J17" s="292"/>
      <c r="K17" s="290"/>
    </row>
    <row r="18" ht="15" customHeight="1">
      <c r="B18" s="293"/>
      <c r="C18" s="294"/>
      <c r="D18" s="294"/>
      <c r="E18" s="295" t="s">
        <v>502</v>
      </c>
      <c r="F18" s="292" t="s">
        <v>503</v>
      </c>
      <c r="G18" s="292"/>
      <c r="H18" s="292"/>
      <c r="I18" s="292"/>
      <c r="J18" s="292"/>
      <c r="K18" s="290"/>
    </row>
    <row r="19" ht="15" customHeight="1">
      <c r="B19" s="293"/>
      <c r="C19" s="294"/>
      <c r="D19" s="294"/>
      <c r="E19" s="295" t="s">
        <v>504</v>
      </c>
      <c r="F19" s="292" t="s">
        <v>505</v>
      </c>
      <c r="G19" s="292"/>
      <c r="H19" s="292"/>
      <c r="I19" s="292"/>
      <c r="J19" s="292"/>
      <c r="K19" s="290"/>
    </row>
    <row r="20" ht="15" customHeight="1">
      <c r="B20" s="293"/>
      <c r="C20" s="294"/>
      <c r="D20" s="294"/>
      <c r="E20" s="295" t="s">
        <v>506</v>
      </c>
      <c r="F20" s="292" t="s">
        <v>507</v>
      </c>
      <c r="G20" s="292"/>
      <c r="H20" s="292"/>
      <c r="I20" s="292"/>
      <c r="J20" s="292"/>
      <c r="K20" s="290"/>
    </row>
    <row r="21" ht="15" customHeight="1">
      <c r="B21" s="293"/>
      <c r="C21" s="294"/>
      <c r="D21" s="294"/>
      <c r="E21" s="295" t="s">
        <v>86</v>
      </c>
      <c r="F21" s="292" t="s">
        <v>508</v>
      </c>
      <c r="G21" s="292"/>
      <c r="H21" s="292"/>
      <c r="I21" s="292"/>
      <c r="J21" s="292"/>
      <c r="K21" s="290"/>
    </row>
    <row r="22" ht="12.75" customHeight="1">
      <c r="B22" s="293"/>
      <c r="C22" s="294"/>
      <c r="D22" s="294"/>
      <c r="E22" s="294"/>
      <c r="F22" s="294"/>
      <c r="G22" s="294"/>
      <c r="H22" s="294"/>
      <c r="I22" s="294"/>
      <c r="J22" s="294"/>
      <c r="K22" s="290"/>
    </row>
    <row r="23" ht="15" customHeight="1">
      <c r="B23" s="293"/>
      <c r="C23" s="292" t="s">
        <v>509</v>
      </c>
      <c r="D23" s="292"/>
      <c r="E23" s="292"/>
      <c r="F23" s="292"/>
      <c r="G23" s="292"/>
      <c r="H23" s="292"/>
      <c r="I23" s="292"/>
      <c r="J23" s="292"/>
      <c r="K23" s="290"/>
    </row>
    <row r="24" ht="15" customHeight="1">
      <c r="B24" s="293"/>
      <c r="C24" s="292" t="s">
        <v>510</v>
      </c>
      <c r="D24" s="292"/>
      <c r="E24" s="292"/>
      <c r="F24" s="292"/>
      <c r="G24" s="292"/>
      <c r="H24" s="292"/>
      <c r="I24" s="292"/>
      <c r="J24" s="292"/>
      <c r="K24" s="290"/>
    </row>
    <row r="25" ht="15" customHeight="1">
      <c r="B25" s="293"/>
      <c r="C25" s="292"/>
      <c r="D25" s="292" t="s">
        <v>511</v>
      </c>
      <c r="E25" s="292"/>
      <c r="F25" s="292"/>
      <c r="G25" s="292"/>
      <c r="H25" s="292"/>
      <c r="I25" s="292"/>
      <c r="J25" s="292"/>
      <c r="K25" s="290"/>
    </row>
    <row r="26" ht="15" customHeight="1">
      <c r="B26" s="293"/>
      <c r="C26" s="294"/>
      <c r="D26" s="292" t="s">
        <v>512</v>
      </c>
      <c r="E26" s="292"/>
      <c r="F26" s="292"/>
      <c r="G26" s="292"/>
      <c r="H26" s="292"/>
      <c r="I26" s="292"/>
      <c r="J26" s="292"/>
      <c r="K26" s="290"/>
    </row>
    <row r="27" ht="12.75" customHeight="1">
      <c r="B27" s="293"/>
      <c r="C27" s="294"/>
      <c r="D27" s="294"/>
      <c r="E27" s="294"/>
      <c r="F27" s="294"/>
      <c r="G27" s="294"/>
      <c r="H27" s="294"/>
      <c r="I27" s="294"/>
      <c r="J27" s="294"/>
      <c r="K27" s="290"/>
    </row>
    <row r="28" ht="15" customHeight="1">
      <c r="B28" s="293"/>
      <c r="C28" s="294"/>
      <c r="D28" s="292" t="s">
        <v>513</v>
      </c>
      <c r="E28" s="292"/>
      <c r="F28" s="292"/>
      <c r="G28" s="292"/>
      <c r="H28" s="292"/>
      <c r="I28" s="292"/>
      <c r="J28" s="292"/>
      <c r="K28" s="290"/>
    </row>
    <row r="29" ht="15" customHeight="1">
      <c r="B29" s="293"/>
      <c r="C29" s="294"/>
      <c r="D29" s="292" t="s">
        <v>514</v>
      </c>
      <c r="E29" s="292"/>
      <c r="F29" s="292"/>
      <c r="G29" s="292"/>
      <c r="H29" s="292"/>
      <c r="I29" s="292"/>
      <c r="J29" s="292"/>
      <c r="K29" s="290"/>
    </row>
    <row r="30" ht="12.75" customHeight="1">
      <c r="B30" s="293"/>
      <c r="C30" s="294"/>
      <c r="D30" s="294"/>
      <c r="E30" s="294"/>
      <c r="F30" s="294"/>
      <c r="G30" s="294"/>
      <c r="H30" s="294"/>
      <c r="I30" s="294"/>
      <c r="J30" s="294"/>
      <c r="K30" s="290"/>
    </row>
    <row r="31" ht="15" customHeight="1">
      <c r="B31" s="293"/>
      <c r="C31" s="294"/>
      <c r="D31" s="292" t="s">
        <v>515</v>
      </c>
      <c r="E31" s="292"/>
      <c r="F31" s="292"/>
      <c r="G31" s="292"/>
      <c r="H31" s="292"/>
      <c r="I31" s="292"/>
      <c r="J31" s="292"/>
      <c r="K31" s="290"/>
    </row>
    <row r="32" ht="15" customHeight="1">
      <c r="B32" s="293"/>
      <c r="C32" s="294"/>
      <c r="D32" s="292" t="s">
        <v>516</v>
      </c>
      <c r="E32" s="292"/>
      <c r="F32" s="292"/>
      <c r="G32" s="292"/>
      <c r="H32" s="292"/>
      <c r="I32" s="292"/>
      <c r="J32" s="292"/>
      <c r="K32" s="290"/>
    </row>
    <row r="33" ht="15" customHeight="1">
      <c r="B33" s="293"/>
      <c r="C33" s="294"/>
      <c r="D33" s="292" t="s">
        <v>517</v>
      </c>
      <c r="E33" s="292"/>
      <c r="F33" s="292"/>
      <c r="G33" s="292"/>
      <c r="H33" s="292"/>
      <c r="I33" s="292"/>
      <c r="J33" s="292"/>
      <c r="K33" s="290"/>
    </row>
    <row r="34" ht="15" customHeight="1">
      <c r="B34" s="293"/>
      <c r="C34" s="294"/>
      <c r="D34" s="292"/>
      <c r="E34" s="296" t="s">
        <v>114</v>
      </c>
      <c r="F34" s="292"/>
      <c r="G34" s="292" t="s">
        <v>518</v>
      </c>
      <c r="H34" s="292"/>
      <c r="I34" s="292"/>
      <c r="J34" s="292"/>
      <c r="K34" s="290"/>
    </row>
    <row r="35" ht="30.75" customHeight="1">
      <c r="B35" s="293"/>
      <c r="C35" s="294"/>
      <c r="D35" s="292"/>
      <c r="E35" s="296" t="s">
        <v>519</v>
      </c>
      <c r="F35" s="292"/>
      <c r="G35" s="292" t="s">
        <v>520</v>
      </c>
      <c r="H35" s="292"/>
      <c r="I35" s="292"/>
      <c r="J35" s="292"/>
      <c r="K35" s="290"/>
    </row>
    <row r="36" ht="15" customHeight="1">
      <c r="B36" s="293"/>
      <c r="C36" s="294"/>
      <c r="D36" s="292"/>
      <c r="E36" s="296" t="s">
        <v>54</v>
      </c>
      <c r="F36" s="292"/>
      <c r="G36" s="292" t="s">
        <v>521</v>
      </c>
      <c r="H36" s="292"/>
      <c r="I36" s="292"/>
      <c r="J36" s="292"/>
      <c r="K36" s="290"/>
    </row>
    <row r="37" ht="15" customHeight="1">
      <c r="B37" s="293"/>
      <c r="C37" s="294"/>
      <c r="D37" s="292"/>
      <c r="E37" s="296" t="s">
        <v>115</v>
      </c>
      <c r="F37" s="292"/>
      <c r="G37" s="292" t="s">
        <v>522</v>
      </c>
      <c r="H37" s="292"/>
      <c r="I37" s="292"/>
      <c r="J37" s="292"/>
      <c r="K37" s="290"/>
    </row>
    <row r="38" ht="15" customHeight="1">
      <c r="B38" s="293"/>
      <c r="C38" s="294"/>
      <c r="D38" s="292"/>
      <c r="E38" s="296" t="s">
        <v>116</v>
      </c>
      <c r="F38" s="292"/>
      <c r="G38" s="292" t="s">
        <v>523</v>
      </c>
      <c r="H38" s="292"/>
      <c r="I38" s="292"/>
      <c r="J38" s="292"/>
      <c r="K38" s="290"/>
    </row>
    <row r="39" ht="15" customHeight="1">
      <c r="B39" s="293"/>
      <c r="C39" s="294"/>
      <c r="D39" s="292"/>
      <c r="E39" s="296" t="s">
        <v>117</v>
      </c>
      <c r="F39" s="292"/>
      <c r="G39" s="292" t="s">
        <v>524</v>
      </c>
      <c r="H39" s="292"/>
      <c r="I39" s="292"/>
      <c r="J39" s="292"/>
      <c r="K39" s="290"/>
    </row>
    <row r="40" ht="15" customHeight="1">
      <c r="B40" s="293"/>
      <c r="C40" s="294"/>
      <c r="D40" s="292"/>
      <c r="E40" s="296" t="s">
        <v>525</v>
      </c>
      <c r="F40" s="292"/>
      <c r="G40" s="292" t="s">
        <v>526</v>
      </c>
      <c r="H40" s="292"/>
      <c r="I40" s="292"/>
      <c r="J40" s="292"/>
      <c r="K40" s="290"/>
    </row>
    <row r="41" ht="15" customHeight="1">
      <c r="B41" s="293"/>
      <c r="C41" s="294"/>
      <c r="D41" s="292"/>
      <c r="E41" s="296"/>
      <c r="F41" s="292"/>
      <c r="G41" s="292" t="s">
        <v>527</v>
      </c>
      <c r="H41" s="292"/>
      <c r="I41" s="292"/>
      <c r="J41" s="292"/>
      <c r="K41" s="290"/>
    </row>
    <row r="42" ht="15" customHeight="1">
      <c r="B42" s="293"/>
      <c r="C42" s="294"/>
      <c r="D42" s="292"/>
      <c r="E42" s="296" t="s">
        <v>528</v>
      </c>
      <c r="F42" s="292"/>
      <c r="G42" s="292" t="s">
        <v>529</v>
      </c>
      <c r="H42" s="292"/>
      <c r="I42" s="292"/>
      <c r="J42" s="292"/>
      <c r="K42" s="290"/>
    </row>
    <row r="43" ht="15" customHeight="1">
      <c r="B43" s="293"/>
      <c r="C43" s="294"/>
      <c r="D43" s="292"/>
      <c r="E43" s="296" t="s">
        <v>119</v>
      </c>
      <c r="F43" s="292"/>
      <c r="G43" s="292" t="s">
        <v>530</v>
      </c>
      <c r="H43" s="292"/>
      <c r="I43" s="292"/>
      <c r="J43" s="292"/>
      <c r="K43" s="290"/>
    </row>
    <row r="44" ht="12.75" customHeight="1">
      <c r="B44" s="293"/>
      <c r="C44" s="294"/>
      <c r="D44" s="292"/>
      <c r="E44" s="292"/>
      <c r="F44" s="292"/>
      <c r="G44" s="292"/>
      <c r="H44" s="292"/>
      <c r="I44" s="292"/>
      <c r="J44" s="292"/>
      <c r="K44" s="290"/>
    </row>
    <row r="45" ht="15" customHeight="1">
      <c r="B45" s="293"/>
      <c r="C45" s="294"/>
      <c r="D45" s="292" t="s">
        <v>531</v>
      </c>
      <c r="E45" s="292"/>
      <c r="F45" s="292"/>
      <c r="G45" s="292"/>
      <c r="H45" s="292"/>
      <c r="I45" s="292"/>
      <c r="J45" s="292"/>
      <c r="K45" s="290"/>
    </row>
    <row r="46" ht="15" customHeight="1">
      <c r="B46" s="293"/>
      <c r="C46" s="294"/>
      <c r="D46" s="294"/>
      <c r="E46" s="292" t="s">
        <v>532</v>
      </c>
      <c r="F46" s="292"/>
      <c r="G46" s="292"/>
      <c r="H46" s="292"/>
      <c r="I46" s="292"/>
      <c r="J46" s="292"/>
      <c r="K46" s="290"/>
    </row>
    <row r="47" ht="15" customHeight="1">
      <c r="B47" s="293"/>
      <c r="C47" s="294"/>
      <c r="D47" s="294"/>
      <c r="E47" s="292" t="s">
        <v>533</v>
      </c>
      <c r="F47" s="292"/>
      <c r="G47" s="292"/>
      <c r="H47" s="292"/>
      <c r="I47" s="292"/>
      <c r="J47" s="292"/>
      <c r="K47" s="290"/>
    </row>
    <row r="48" ht="15" customHeight="1">
      <c r="B48" s="293"/>
      <c r="C48" s="294"/>
      <c r="D48" s="294"/>
      <c r="E48" s="292" t="s">
        <v>534</v>
      </c>
      <c r="F48" s="292"/>
      <c r="G48" s="292"/>
      <c r="H48" s="292"/>
      <c r="I48" s="292"/>
      <c r="J48" s="292"/>
      <c r="K48" s="290"/>
    </row>
    <row r="49" ht="15" customHeight="1">
      <c r="B49" s="293"/>
      <c r="C49" s="294"/>
      <c r="D49" s="292" t="s">
        <v>535</v>
      </c>
      <c r="E49" s="292"/>
      <c r="F49" s="292"/>
      <c r="G49" s="292"/>
      <c r="H49" s="292"/>
      <c r="I49" s="292"/>
      <c r="J49" s="292"/>
      <c r="K49" s="290"/>
    </row>
    <row r="50" ht="25.5" customHeight="1">
      <c r="B50" s="288"/>
      <c r="C50" s="289" t="s">
        <v>536</v>
      </c>
      <c r="D50" s="289"/>
      <c r="E50" s="289"/>
      <c r="F50" s="289"/>
      <c r="G50" s="289"/>
      <c r="H50" s="289"/>
      <c r="I50" s="289"/>
      <c r="J50" s="289"/>
      <c r="K50" s="290"/>
    </row>
    <row r="51" ht="5.25" customHeight="1">
      <c r="B51" s="288"/>
      <c r="C51" s="291"/>
      <c r="D51" s="291"/>
      <c r="E51" s="291"/>
      <c r="F51" s="291"/>
      <c r="G51" s="291"/>
      <c r="H51" s="291"/>
      <c r="I51" s="291"/>
      <c r="J51" s="291"/>
      <c r="K51" s="290"/>
    </row>
    <row r="52" ht="15" customHeight="1">
      <c r="B52" s="288"/>
      <c r="C52" s="292" t="s">
        <v>537</v>
      </c>
      <c r="D52" s="292"/>
      <c r="E52" s="292"/>
      <c r="F52" s="292"/>
      <c r="G52" s="292"/>
      <c r="H52" s="292"/>
      <c r="I52" s="292"/>
      <c r="J52" s="292"/>
      <c r="K52" s="290"/>
    </row>
    <row r="53" ht="15" customHeight="1">
      <c r="B53" s="288"/>
      <c r="C53" s="292" t="s">
        <v>538</v>
      </c>
      <c r="D53" s="292"/>
      <c r="E53" s="292"/>
      <c r="F53" s="292"/>
      <c r="G53" s="292"/>
      <c r="H53" s="292"/>
      <c r="I53" s="292"/>
      <c r="J53" s="292"/>
      <c r="K53" s="290"/>
    </row>
    <row r="54" ht="12.75" customHeight="1">
      <c r="B54" s="288"/>
      <c r="C54" s="292"/>
      <c r="D54" s="292"/>
      <c r="E54" s="292"/>
      <c r="F54" s="292"/>
      <c r="G54" s="292"/>
      <c r="H54" s="292"/>
      <c r="I54" s="292"/>
      <c r="J54" s="292"/>
      <c r="K54" s="290"/>
    </row>
    <row r="55" ht="15" customHeight="1">
      <c r="B55" s="288"/>
      <c r="C55" s="292" t="s">
        <v>539</v>
      </c>
      <c r="D55" s="292"/>
      <c r="E55" s="292"/>
      <c r="F55" s="292"/>
      <c r="G55" s="292"/>
      <c r="H55" s="292"/>
      <c r="I55" s="292"/>
      <c r="J55" s="292"/>
      <c r="K55" s="290"/>
    </row>
    <row r="56" ht="15" customHeight="1">
      <c r="B56" s="288"/>
      <c r="C56" s="294"/>
      <c r="D56" s="292" t="s">
        <v>540</v>
      </c>
      <c r="E56" s="292"/>
      <c r="F56" s="292"/>
      <c r="G56" s="292"/>
      <c r="H56" s="292"/>
      <c r="I56" s="292"/>
      <c r="J56" s="292"/>
      <c r="K56" s="290"/>
    </row>
    <row r="57" ht="15" customHeight="1">
      <c r="B57" s="288"/>
      <c r="C57" s="294"/>
      <c r="D57" s="292" t="s">
        <v>541</v>
      </c>
      <c r="E57" s="292"/>
      <c r="F57" s="292"/>
      <c r="G57" s="292"/>
      <c r="H57" s="292"/>
      <c r="I57" s="292"/>
      <c r="J57" s="292"/>
      <c r="K57" s="290"/>
    </row>
    <row r="58" ht="15" customHeight="1">
      <c r="B58" s="288"/>
      <c r="C58" s="294"/>
      <c r="D58" s="292" t="s">
        <v>542</v>
      </c>
      <c r="E58" s="292"/>
      <c r="F58" s="292"/>
      <c r="G58" s="292"/>
      <c r="H58" s="292"/>
      <c r="I58" s="292"/>
      <c r="J58" s="292"/>
      <c r="K58" s="290"/>
    </row>
    <row r="59" ht="15" customHeight="1">
      <c r="B59" s="288"/>
      <c r="C59" s="294"/>
      <c r="D59" s="292" t="s">
        <v>543</v>
      </c>
      <c r="E59" s="292"/>
      <c r="F59" s="292"/>
      <c r="G59" s="292"/>
      <c r="H59" s="292"/>
      <c r="I59" s="292"/>
      <c r="J59" s="292"/>
      <c r="K59" s="290"/>
    </row>
    <row r="60" ht="15" customHeight="1">
      <c r="B60" s="288"/>
      <c r="C60" s="294"/>
      <c r="D60" s="297" t="s">
        <v>544</v>
      </c>
      <c r="E60" s="297"/>
      <c r="F60" s="297"/>
      <c r="G60" s="297"/>
      <c r="H60" s="297"/>
      <c r="I60" s="297"/>
      <c r="J60" s="297"/>
      <c r="K60" s="290"/>
    </row>
    <row r="61" ht="15" customHeight="1">
      <c r="B61" s="288"/>
      <c r="C61" s="294"/>
      <c r="D61" s="292" t="s">
        <v>545</v>
      </c>
      <c r="E61" s="292"/>
      <c r="F61" s="292"/>
      <c r="G61" s="292"/>
      <c r="H61" s="292"/>
      <c r="I61" s="292"/>
      <c r="J61" s="292"/>
      <c r="K61" s="290"/>
    </row>
    <row r="62" ht="12.75" customHeight="1">
      <c r="B62" s="288"/>
      <c r="C62" s="294"/>
      <c r="D62" s="294"/>
      <c r="E62" s="298"/>
      <c r="F62" s="294"/>
      <c r="G62" s="294"/>
      <c r="H62" s="294"/>
      <c r="I62" s="294"/>
      <c r="J62" s="294"/>
      <c r="K62" s="290"/>
    </row>
    <row r="63" ht="15" customHeight="1">
      <c r="B63" s="288"/>
      <c r="C63" s="294"/>
      <c r="D63" s="292" t="s">
        <v>546</v>
      </c>
      <c r="E63" s="292"/>
      <c r="F63" s="292"/>
      <c r="G63" s="292"/>
      <c r="H63" s="292"/>
      <c r="I63" s="292"/>
      <c r="J63" s="292"/>
      <c r="K63" s="290"/>
    </row>
    <row r="64" ht="15" customHeight="1">
      <c r="B64" s="288"/>
      <c r="C64" s="294"/>
      <c r="D64" s="297" t="s">
        <v>547</v>
      </c>
      <c r="E64" s="297"/>
      <c r="F64" s="297"/>
      <c r="G64" s="297"/>
      <c r="H64" s="297"/>
      <c r="I64" s="297"/>
      <c r="J64" s="297"/>
      <c r="K64" s="290"/>
    </row>
    <row r="65" ht="15" customHeight="1">
      <c r="B65" s="288"/>
      <c r="C65" s="294"/>
      <c r="D65" s="292" t="s">
        <v>548</v>
      </c>
      <c r="E65" s="292"/>
      <c r="F65" s="292"/>
      <c r="G65" s="292"/>
      <c r="H65" s="292"/>
      <c r="I65" s="292"/>
      <c r="J65" s="292"/>
      <c r="K65" s="290"/>
    </row>
    <row r="66" ht="15" customHeight="1">
      <c r="B66" s="288"/>
      <c r="C66" s="294"/>
      <c r="D66" s="292" t="s">
        <v>549</v>
      </c>
      <c r="E66" s="292"/>
      <c r="F66" s="292"/>
      <c r="G66" s="292"/>
      <c r="H66" s="292"/>
      <c r="I66" s="292"/>
      <c r="J66" s="292"/>
      <c r="K66" s="290"/>
    </row>
    <row r="67" ht="15" customHeight="1">
      <c r="B67" s="288"/>
      <c r="C67" s="294"/>
      <c r="D67" s="292" t="s">
        <v>550</v>
      </c>
      <c r="E67" s="292"/>
      <c r="F67" s="292"/>
      <c r="G67" s="292"/>
      <c r="H67" s="292"/>
      <c r="I67" s="292"/>
      <c r="J67" s="292"/>
      <c r="K67" s="290"/>
    </row>
    <row r="68" ht="15" customHeight="1">
      <c r="B68" s="288"/>
      <c r="C68" s="294"/>
      <c r="D68" s="292" t="s">
        <v>551</v>
      </c>
      <c r="E68" s="292"/>
      <c r="F68" s="292"/>
      <c r="G68" s="292"/>
      <c r="H68" s="292"/>
      <c r="I68" s="292"/>
      <c r="J68" s="292"/>
      <c r="K68" s="290"/>
    </row>
    <row r="69" ht="12.75" customHeight="1">
      <c r="B69" s="299"/>
      <c r="C69" s="300"/>
      <c r="D69" s="300"/>
      <c r="E69" s="300"/>
      <c r="F69" s="300"/>
      <c r="G69" s="300"/>
      <c r="H69" s="300"/>
      <c r="I69" s="300"/>
      <c r="J69" s="300"/>
      <c r="K69" s="301"/>
    </row>
    <row r="70" ht="18.75" customHeight="1">
      <c r="B70" s="302"/>
      <c r="C70" s="302"/>
      <c r="D70" s="302"/>
      <c r="E70" s="302"/>
      <c r="F70" s="302"/>
      <c r="G70" s="302"/>
      <c r="H70" s="302"/>
      <c r="I70" s="302"/>
      <c r="J70" s="302"/>
      <c r="K70" s="303"/>
    </row>
    <row r="71" ht="18.75" customHeight="1">
      <c r="B71" s="303"/>
      <c r="C71" s="303"/>
      <c r="D71" s="303"/>
      <c r="E71" s="303"/>
      <c r="F71" s="303"/>
      <c r="G71" s="303"/>
      <c r="H71" s="303"/>
      <c r="I71" s="303"/>
      <c r="J71" s="303"/>
      <c r="K71" s="303"/>
    </row>
    <row r="72" ht="7.5" customHeight="1">
      <c r="B72" s="304"/>
      <c r="C72" s="305"/>
      <c r="D72" s="305"/>
      <c r="E72" s="305"/>
      <c r="F72" s="305"/>
      <c r="G72" s="305"/>
      <c r="H72" s="305"/>
      <c r="I72" s="305"/>
      <c r="J72" s="305"/>
      <c r="K72" s="306"/>
    </row>
    <row r="73" ht="45" customHeight="1">
      <c r="B73" s="307"/>
      <c r="C73" s="308" t="s">
        <v>92</v>
      </c>
      <c r="D73" s="308"/>
      <c r="E73" s="308"/>
      <c r="F73" s="308"/>
      <c r="G73" s="308"/>
      <c r="H73" s="308"/>
      <c r="I73" s="308"/>
      <c r="J73" s="308"/>
      <c r="K73" s="309"/>
    </row>
    <row r="74" ht="17.25" customHeight="1">
      <c r="B74" s="307"/>
      <c r="C74" s="310" t="s">
        <v>552</v>
      </c>
      <c r="D74" s="310"/>
      <c r="E74" s="310"/>
      <c r="F74" s="310" t="s">
        <v>553</v>
      </c>
      <c r="G74" s="311"/>
      <c r="H74" s="310" t="s">
        <v>115</v>
      </c>
      <c r="I74" s="310" t="s">
        <v>58</v>
      </c>
      <c r="J74" s="310" t="s">
        <v>554</v>
      </c>
      <c r="K74" s="309"/>
    </row>
    <row r="75" ht="17.25" customHeight="1">
      <c r="B75" s="307"/>
      <c r="C75" s="312" t="s">
        <v>555</v>
      </c>
      <c r="D75" s="312"/>
      <c r="E75" s="312"/>
      <c r="F75" s="313" t="s">
        <v>556</v>
      </c>
      <c r="G75" s="314"/>
      <c r="H75" s="312"/>
      <c r="I75" s="312"/>
      <c r="J75" s="312" t="s">
        <v>557</v>
      </c>
      <c r="K75" s="309"/>
    </row>
    <row r="76" ht="5.25" customHeight="1">
      <c r="B76" s="307"/>
      <c r="C76" s="315"/>
      <c r="D76" s="315"/>
      <c r="E76" s="315"/>
      <c r="F76" s="315"/>
      <c r="G76" s="316"/>
      <c r="H76" s="315"/>
      <c r="I76" s="315"/>
      <c r="J76" s="315"/>
      <c r="K76" s="309"/>
    </row>
    <row r="77" ht="15" customHeight="1">
      <c r="B77" s="307"/>
      <c r="C77" s="296" t="s">
        <v>54</v>
      </c>
      <c r="D77" s="315"/>
      <c r="E77" s="315"/>
      <c r="F77" s="317" t="s">
        <v>558</v>
      </c>
      <c r="G77" s="316"/>
      <c r="H77" s="296" t="s">
        <v>559</v>
      </c>
      <c r="I77" s="296" t="s">
        <v>560</v>
      </c>
      <c r="J77" s="296">
        <v>20</v>
      </c>
      <c r="K77" s="309"/>
    </row>
    <row r="78" ht="15" customHeight="1">
      <c r="B78" s="307"/>
      <c r="C78" s="296" t="s">
        <v>561</v>
      </c>
      <c r="D78" s="296"/>
      <c r="E78" s="296"/>
      <c r="F78" s="317" t="s">
        <v>558</v>
      </c>
      <c r="G78" s="316"/>
      <c r="H78" s="296" t="s">
        <v>562</v>
      </c>
      <c r="I78" s="296" t="s">
        <v>560</v>
      </c>
      <c r="J78" s="296">
        <v>120</v>
      </c>
      <c r="K78" s="309"/>
    </row>
    <row r="79" ht="15" customHeight="1">
      <c r="B79" s="318"/>
      <c r="C79" s="296" t="s">
        <v>563</v>
      </c>
      <c r="D79" s="296"/>
      <c r="E79" s="296"/>
      <c r="F79" s="317" t="s">
        <v>564</v>
      </c>
      <c r="G79" s="316"/>
      <c r="H79" s="296" t="s">
        <v>565</v>
      </c>
      <c r="I79" s="296" t="s">
        <v>560</v>
      </c>
      <c r="J79" s="296">
        <v>50</v>
      </c>
      <c r="K79" s="309"/>
    </row>
    <row r="80" ht="15" customHeight="1">
      <c r="B80" s="318"/>
      <c r="C80" s="296" t="s">
        <v>566</v>
      </c>
      <c r="D80" s="296"/>
      <c r="E80" s="296"/>
      <c r="F80" s="317" t="s">
        <v>558</v>
      </c>
      <c r="G80" s="316"/>
      <c r="H80" s="296" t="s">
        <v>567</v>
      </c>
      <c r="I80" s="296" t="s">
        <v>568</v>
      </c>
      <c r="J80" s="296"/>
      <c r="K80" s="309"/>
    </row>
    <row r="81" ht="15" customHeight="1">
      <c r="B81" s="318"/>
      <c r="C81" s="319" t="s">
        <v>569</v>
      </c>
      <c r="D81" s="319"/>
      <c r="E81" s="319"/>
      <c r="F81" s="320" t="s">
        <v>564</v>
      </c>
      <c r="G81" s="319"/>
      <c r="H81" s="319" t="s">
        <v>570</v>
      </c>
      <c r="I81" s="319" t="s">
        <v>560</v>
      </c>
      <c r="J81" s="319">
        <v>15</v>
      </c>
      <c r="K81" s="309"/>
    </row>
    <row r="82" ht="15" customHeight="1">
      <c r="B82" s="318"/>
      <c r="C82" s="319" t="s">
        <v>571</v>
      </c>
      <c r="D82" s="319"/>
      <c r="E82" s="319"/>
      <c r="F82" s="320" t="s">
        <v>564</v>
      </c>
      <c r="G82" s="319"/>
      <c r="H82" s="319" t="s">
        <v>572</v>
      </c>
      <c r="I82" s="319" t="s">
        <v>560</v>
      </c>
      <c r="J82" s="319">
        <v>15</v>
      </c>
      <c r="K82" s="309"/>
    </row>
    <row r="83" ht="15" customHeight="1">
      <c r="B83" s="318"/>
      <c r="C83" s="319" t="s">
        <v>573</v>
      </c>
      <c r="D83" s="319"/>
      <c r="E83" s="319"/>
      <c r="F83" s="320" t="s">
        <v>564</v>
      </c>
      <c r="G83" s="319"/>
      <c r="H83" s="319" t="s">
        <v>574</v>
      </c>
      <c r="I83" s="319" t="s">
        <v>560</v>
      </c>
      <c r="J83" s="319">
        <v>20</v>
      </c>
      <c r="K83" s="309"/>
    </row>
    <row r="84" ht="15" customHeight="1">
      <c r="B84" s="318"/>
      <c r="C84" s="319" t="s">
        <v>575</v>
      </c>
      <c r="D84" s="319"/>
      <c r="E84" s="319"/>
      <c r="F84" s="320" t="s">
        <v>564</v>
      </c>
      <c r="G84" s="319"/>
      <c r="H84" s="319" t="s">
        <v>576</v>
      </c>
      <c r="I84" s="319" t="s">
        <v>560</v>
      </c>
      <c r="J84" s="319">
        <v>20</v>
      </c>
      <c r="K84" s="309"/>
    </row>
    <row r="85" ht="15" customHeight="1">
      <c r="B85" s="318"/>
      <c r="C85" s="296" t="s">
        <v>577</v>
      </c>
      <c r="D85" s="296"/>
      <c r="E85" s="296"/>
      <c r="F85" s="317" t="s">
        <v>564</v>
      </c>
      <c r="G85" s="316"/>
      <c r="H85" s="296" t="s">
        <v>578</v>
      </c>
      <c r="I85" s="296" t="s">
        <v>560</v>
      </c>
      <c r="J85" s="296">
        <v>50</v>
      </c>
      <c r="K85" s="309"/>
    </row>
    <row r="86" ht="15" customHeight="1">
      <c r="B86" s="318"/>
      <c r="C86" s="296" t="s">
        <v>579</v>
      </c>
      <c r="D86" s="296"/>
      <c r="E86" s="296"/>
      <c r="F86" s="317" t="s">
        <v>564</v>
      </c>
      <c r="G86" s="316"/>
      <c r="H86" s="296" t="s">
        <v>580</v>
      </c>
      <c r="I86" s="296" t="s">
        <v>560</v>
      </c>
      <c r="J86" s="296">
        <v>20</v>
      </c>
      <c r="K86" s="309"/>
    </row>
    <row r="87" ht="15" customHeight="1">
      <c r="B87" s="318"/>
      <c r="C87" s="296" t="s">
        <v>581</v>
      </c>
      <c r="D87" s="296"/>
      <c r="E87" s="296"/>
      <c r="F87" s="317" t="s">
        <v>564</v>
      </c>
      <c r="G87" s="316"/>
      <c r="H87" s="296" t="s">
        <v>582</v>
      </c>
      <c r="I87" s="296" t="s">
        <v>560</v>
      </c>
      <c r="J87" s="296">
        <v>20</v>
      </c>
      <c r="K87" s="309"/>
    </row>
    <row r="88" ht="15" customHeight="1">
      <c r="B88" s="318"/>
      <c r="C88" s="296" t="s">
        <v>583</v>
      </c>
      <c r="D88" s="296"/>
      <c r="E88" s="296"/>
      <c r="F88" s="317" t="s">
        <v>564</v>
      </c>
      <c r="G88" s="316"/>
      <c r="H88" s="296" t="s">
        <v>584</v>
      </c>
      <c r="I88" s="296" t="s">
        <v>560</v>
      </c>
      <c r="J88" s="296">
        <v>50</v>
      </c>
      <c r="K88" s="309"/>
    </row>
    <row r="89" ht="15" customHeight="1">
      <c r="B89" s="318"/>
      <c r="C89" s="296" t="s">
        <v>585</v>
      </c>
      <c r="D89" s="296"/>
      <c r="E89" s="296"/>
      <c r="F89" s="317" t="s">
        <v>564</v>
      </c>
      <c r="G89" s="316"/>
      <c r="H89" s="296" t="s">
        <v>585</v>
      </c>
      <c r="I89" s="296" t="s">
        <v>560</v>
      </c>
      <c r="J89" s="296">
        <v>50</v>
      </c>
      <c r="K89" s="309"/>
    </row>
    <row r="90" ht="15" customHeight="1">
      <c r="B90" s="318"/>
      <c r="C90" s="296" t="s">
        <v>120</v>
      </c>
      <c r="D90" s="296"/>
      <c r="E90" s="296"/>
      <c r="F90" s="317" t="s">
        <v>564</v>
      </c>
      <c r="G90" s="316"/>
      <c r="H90" s="296" t="s">
        <v>586</v>
      </c>
      <c r="I90" s="296" t="s">
        <v>560</v>
      </c>
      <c r="J90" s="296">
        <v>255</v>
      </c>
      <c r="K90" s="309"/>
    </row>
    <row r="91" ht="15" customHeight="1">
      <c r="B91" s="318"/>
      <c r="C91" s="296" t="s">
        <v>587</v>
      </c>
      <c r="D91" s="296"/>
      <c r="E91" s="296"/>
      <c r="F91" s="317" t="s">
        <v>558</v>
      </c>
      <c r="G91" s="316"/>
      <c r="H91" s="296" t="s">
        <v>588</v>
      </c>
      <c r="I91" s="296" t="s">
        <v>589</v>
      </c>
      <c r="J91" s="296"/>
      <c r="K91" s="309"/>
    </row>
    <row r="92" ht="15" customHeight="1">
      <c r="B92" s="318"/>
      <c r="C92" s="296" t="s">
        <v>590</v>
      </c>
      <c r="D92" s="296"/>
      <c r="E92" s="296"/>
      <c r="F92" s="317" t="s">
        <v>558</v>
      </c>
      <c r="G92" s="316"/>
      <c r="H92" s="296" t="s">
        <v>591</v>
      </c>
      <c r="I92" s="296" t="s">
        <v>592</v>
      </c>
      <c r="J92" s="296"/>
      <c r="K92" s="309"/>
    </row>
    <row r="93" ht="15" customHeight="1">
      <c r="B93" s="318"/>
      <c r="C93" s="296" t="s">
        <v>593</v>
      </c>
      <c r="D93" s="296"/>
      <c r="E93" s="296"/>
      <c r="F93" s="317" t="s">
        <v>558</v>
      </c>
      <c r="G93" s="316"/>
      <c r="H93" s="296" t="s">
        <v>593</v>
      </c>
      <c r="I93" s="296" t="s">
        <v>592</v>
      </c>
      <c r="J93" s="296"/>
      <c r="K93" s="309"/>
    </row>
    <row r="94" ht="15" customHeight="1">
      <c r="B94" s="318"/>
      <c r="C94" s="296" t="s">
        <v>39</v>
      </c>
      <c r="D94" s="296"/>
      <c r="E94" s="296"/>
      <c r="F94" s="317" t="s">
        <v>558</v>
      </c>
      <c r="G94" s="316"/>
      <c r="H94" s="296" t="s">
        <v>594</v>
      </c>
      <c r="I94" s="296" t="s">
        <v>592</v>
      </c>
      <c r="J94" s="296"/>
      <c r="K94" s="309"/>
    </row>
    <row r="95" ht="15" customHeight="1">
      <c r="B95" s="318"/>
      <c r="C95" s="296" t="s">
        <v>49</v>
      </c>
      <c r="D95" s="296"/>
      <c r="E95" s="296"/>
      <c r="F95" s="317" t="s">
        <v>558</v>
      </c>
      <c r="G95" s="316"/>
      <c r="H95" s="296" t="s">
        <v>595</v>
      </c>
      <c r="I95" s="296" t="s">
        <v>592</v>
      </c>
      <c r="J95" s="296"/>
      <c r="K95" s="309"/>
    </row>
    <row r="96" ht="15" customHeight="1">
      <c r="B96" s="321"/>
      <c r="C96" s="322"/>
      <c r="D96" s="322"/>
      <c r="E96" s="322"/>
      <c r="F96" s="322"/>
      <c r="G96" s="322"/>
      <c r="H96" s="322"/>
      <c r="I96" s="322"/>
      <c r="J96" s="322"/>
      <c r="K96" s="323"/>
    </row>
    <row r="97" ht="18.75" customHeight="1">
      <c r="B97" s="324"/>
      <c r="C97" s="325"/>
      <c r="D97" s="325"/>
      <c r="E97" s="325"/>
      <c r="F97" s="325"/>
      <c r="G97" s="325"/>
      <c r="H97" s="325"/>
      <c r="I97" s="325"/>
      <c r="J97" s="325"/>
      <c r="K97" s="324"/>
    </row>
    <row r="98" ht="18.75" customHeight="1">
      <c r="B98" s="303"/>
      <c r="C98" s="303"/>
      <c r="D98" s="303"/>
      <c r="E98" s="303"/>
      <c r="F98" s="303"/>
      <c r="G98" s="303"/>
      <c r="H98" s="303"/>
      <c r="I98" s="303"/>
      <c r="J98" s="303"/>
      <c r="K98" s="303"/>
    </row>
    <row r="99" ht="7.5" customHeight="1">
      <c r="B99" s="304"/>
      <c r="C99" s="305"/>
      <c r="D99" s="305"/>
      <c r="E99" s="305"/>
      <c r="F99" s="305"/>
      <c r="G99" s="305"/>
      <c r="H99" s="305"/>
      <c r="I99" s="305"/>
      <c r="J99" s="305"/>
      <c r="K99" s="306"/>
    </row>
    <row r="100" ht="45" customHeight="1">
      <c r="B100" s="307"/>
      <c r="C100" s="308" t="s">
        <v>596</v>
      </c>
      <c r="D100" s="308"/>
      <c r="E100" s="308"/>
      <c r="F100" s="308"/>
      <c r="G100" s="308"/>
      <c r="H100" s="308"/>
      <c r="I100" s="308"/>
      <c r="J100" s="308"/>
      <c r="K100" s="309"/>
    </row>
    <row r="101" ht="17.25" customHeight="1">
      <c r="B101" s="307"/>
      <c r="C101" s="310" t="s">
        <v>552</v>
      </c>
      <c r="D101" s="310"/>
      <c r="E101" s="310"/>
      <c r="F101" s="310" t="s">
        <v>553</v>
      </c>
      <c r="G101" s="311"/>
      <c r="H101" s="310" t="s">
        <v>115</v>
      </c>
      <c r="I101" s="310" t="s">
        <v>58</v>
      </c>
      <c r="J101" s="310" t="s">
        <v>554</v>
      </c>
      <c r="K101" s="309"/>
    </row>
    <row r="102" ht="17.25" customHeight="1">
      <c r="B102" s="307"/>
      <c r="C102" s="312" t="s">
        <v>555</v>
      </c>
      <c r="D102" s="312"/>
      <c r="E102" s="312"/>
      <c r="F102" s="313" t="s">
        <v>556</v>
      </c>
      <c r="G102" s="314"/>
      <c r="H102" s="312"/>
      <c r="I102" s="312"/>
      <c r="J102" s="312" t="s">
        <v>557</v>
      </c>
      <c r="K102" s="309"/>
    </row>
    <row r="103" ht="5.25" customHeight="1">
      <c r="B103" s="307"/>
      <c r="C103" s="310"/>
      <c r="D103" s="310"/>
      <c r="E103" s="310"/>
      <c r="F103" s="310"/>
      <c r="G103" s="326"/>
      <c r="H103" s="310"/>
      <c r="I103" s="310"/>
      <c r="J103" s="310"/>
      <c r="K103" s="309"/>
    </row>
    <row r="104" ht="15" customHeight="1">
      <c r="B104" s="307"/>
      <c r="C104" s="296" t="s">
        <v>54</v>
      </c>
      <c r="D104" s="315"/>
      <c r="E104" s="315"/>
      <c r="F104" s="317" t="s">
        <v>558</v>
      </c>
      <c r="G104" s="326"/>
      <c r="H104" s="296" t="s">
        <v>597</v>
      </c>
      <c r="I104" s="296" t="s">
        <v>560</v>
      </c>
      <c r="J104" s="296">
        <v>20</v>
      </c>
      <c r="K104" s="309"/>
    </row>
    <row r="105" ht="15" customHeight="1">
      <c r="B105" s="307"/>
      <c r="C105" s="296" t="s">
        <v>561</v>
      </c>
      <c r="D105" s="296"/>
      <c r="E105" s="296"/>
      <c r="F105" s="317" t="s">
        <v>558</v>
      </c>
      <c r="G105" s="296"/>
      <c r="H105" s="296" t="s">
        <v>597</v>
      </c>
      <c r="I105" s="296" t="s">
        <v>560</v>
      </c>
      <c r="J105" s="296">
        <v>120</v>
      </c>
      <c r="K105" s="309"/>
    </row>
    <row r="106" ht="15" customHeight="1">
      <c r="B106" s="318"/>
      <c r="C106" s="296" t="s">
        <v>563</v>
      </c>
      <c r="D106" s="296"/>
      <c r="E106" s="296"/>
      <c r="F106" s="317" t="s">
        <v>564</v>
      </c>
      <c r="G106" s="296"/>
      <c r="H106" s="296" t="s">
        <v>597</v>
      </c>
      <c r="I106" s="296" t="s">
        <v>560</v>
      </c>
      <c r="J106" s="296">
        <v>50</v>
      </c>
      <c r="K106" s="309"/>
    </row>
    <row r="107" ht="15" customHeight="1">
      <c r="B107" s="318"/>
      <c r="C107" s="296" t="s">
        <v>566</v>
      </c>
      <c r="D107" s="296"/>
      <c r="E107" s="296"/>
      <c r="F107" s="317" t="s">
        <v>558</v>
      </c>
      <c r="G107" s="296"/>
      <c r="H107" s="296" t="s">
        <v>597</v>
      </c>
      <c r="I107" s="296" t="s">
        <v>568</v>
      </c>
      <c r="J107" s="296"/>
      <c r="K107" s="309"/>
    </row>
    <row r="108" ht="15" customHeight="1">
      <c r="B108" s="318"/>
      <c r="C108" s="296" t="s">
        <v>577</v>
      </c>
      <c r="D108" s="296"/>
      <c r="E108" s="296"/>
      <c r="F108" s="317" t="s">
        <v>564</v>
      </c>
      <c r="G108" s="296"/>
      <c r="H108" s="296" t="s">
        <v>597</v>
      </c>
      <c r="I108" s="296" t="s">
        <v>560</v>
      </c>
      <c r="J108" s="296">
        <v>50</v>
      </c>
      <c r="K108" s="309"/>
    </row>
    <row r="109" ht="15" customHeight="1">
      <c r="B109" s="318"/>
      <c r="C109" s="296" t="s">
        <v>585</v>
      </c>
      <c r="D109" s="296"/>
      <c r="E109" s="296"/>
      <c r="F109" s="317" t="s">
        <v>564</v>
      </c>
      <c r="G109" s="296"/>
      <c r="H109" s="296" t="s">
        <v>597</v>
      </c>
      <c r="I109" s="296" t="s">
        <v>560</v>
      </c>
      <c r="J109" s="296">
        <v>50</v>
      </c>
      <c r="K109" s="309"/>
    </row>
    <row r="110" ht="15" customHeight="1">
      <c r="B110" s="318"/>
      <c r="C110" s="296" t="s">
        <v>583</v>
      </c>
      <c r="D110" s="296"/>
      <c r="E110" s="296"/>
      <c r="F110" s="317" t="s">
        <v>564</v>
      </c>
      <c r="G110" s="296"/>
      <c r="H110" s="296" t="s">
        <v>597</v>
      </c>
      <c r="I110" s="296" t="s">
        <v>560</v>
      </c>
      <c r="J110" s="296">
        <v>50</v>
      </c>
      <c r="K110" s="309"/>
    </row>
    <row r="111" ht="15" customHeight="1">
      <c r="B111" s="318"/>
      <c r="C111" s="296" t="s">
        <v>54</v>
      </c>
      <c r="D111" s="296"/>
      <c r="E111" s="296"/>
      <c r="F111" s="317" t="s">
        <v>558</v>
      </c>
      <c r="G111" s="296"/>
      <c r="H111" s="296" t="s">
        <v>598</v>
      </c>
      <c r="I111" s="296" t="s">
        <v>560</v>
      </c>
      <c r="J111" s="296">
        <v>20</v>
      </c>
      <c r="K111" s="309"/>
    </row>
    <row r="112" ht="15" customHeight="1">
      <c r="B112" s="318"/>
      <c r="C112" s="296" t="s">
        <v>599</v>
      </c>
      <c r="D112" s="296"/>
      <c r="E112" s="296"/>
      <c r="F112" s="317" t="s">
        <v>558</v>
      </c>
      <c r="G112" s="296"/>
      <c r="H112" s="296" t="s">
        <v>600</v>
      </c>
      <c r="I112" s="296" t="s">
        <v>560</v>
      </c>
      <c r="J112" s="296">
        <v>120</v>
      </c>
      <c r="K112" s="309"/>
    </row>
    <row r="113" ht="15" customHeight="1">
      <c r="B113" s="318"/>
      <c r="C113" s="296" t="s">
        <v>39</v>
      </c>
      <c r="D113" s="296"/>
      <c r="E113" s="296"/>
      <c r="F113" s="317" t="s">
        <v>558</v>
      </c>
      <c r="G113" s="296"/>
      <c r="H113" s="296" t="s">
        <v>601</v>
      </c>
      <c r="I113" s="296" t="s">
        <v>592</v>
      </c>
      <c r="J113" s="296"/>
      <c r="K113" s="309"/>
    </row>
    <row r="114" ht="15" customHeight="1">
      <c r="B114" s="318"/>
      <c r="C114" s="296" t="s">
        <v>49</v>
      </c>
      <c r="D114" s="296"/>
      <c r="E114" s="296"/>
      <c r="F114" s="317" t="s">
        <v>558</v>
      </c>
      <c r="G114" s="296"/>
      <c r="H114" s="296" t="s">
        <v>602</v>
      </c>
      <c r="I114" s="296" t="s">
        <v>592</v>
      </c>
      <c r="J114" s="296"/>
      <c r="K114" s="309"/>
    </row>
    <row r="115" ht="15" customHeight="1">
      <c r="B115" s="318"/>
      <c r="C115" s="296" t="s">
        <v>58</v>
      </c>
      <c r="D115" s="296"/>
      <c r="E115" s="296"/>
      <c r="F115" s="317" t="s">
        <v>558</v>
      </c>
      <c r="G115" s="296"/>
      <c r="H115" s="296" t="s">
        <v>603</v>
      </c>
      <c r="I115" s="296" t="s">
        <v>604</v>
      </c>
      <c r="J115" s="296"/>
      <c r="K115" s="309"/>
    </row>
    <row r="116" ht="15" customHeight="1">
      <c r="B116" s="321"/>
      <c r="C116" s="327"/>
      <c r="D116" s="327"/>
      <c r="E116" s="327"/>
      <c r="F116" s="327"/>
      <c r="G116" s="327"/>
      <c r="H116" s="327"/>
      <c r="I116" s="327"/>
      <c r="J116" s="327"/>
      <c r="K116" s="323"/>
    </row>
    <row r="117" ht="18.75" customHeight="1">
      <c r="B117" s="328"/>
      <c r="C117" s="292"/>
      <c r="D117" s="292"/>
      <c r="E117" s="292"/>
      <c r="F117" s="329"/>
      <c r="G117" s="292"/>
      <c r="H117" s="292"/>
      <c r="I117" s="292"/>
      <c r="J117" s="292"/>
      <c r="K117" s="328"/>
    </row>
    <row r="118" ht="18.75" customHeight="1">
      <c r="B118" s="303"/>
      <c r="C118" s="303"/>
      <c r="D118" s="303"/>
      <c r="E118" s="303"/>
      <c r="F118" s="303"/>
      <c r="G118" s="303"/>
      <c r="H118" s="303"/>
      <c r="I118" s="303"/>
      <c r="J118" s="303"/>
      <c r="K118" s="303"/>
    </row>
    <row r="119" ht="7.5" customHeight="1">
      <c r="B119" s="330"/>
      <c r="C119" s="331"/>
      <c r="D119" s="331"/>
      <c r="E119" s="331"/>
      <c r="F119" s="331"/>
      <c r="G119" s="331"/>
      <c r="H119" s="331"/>
      <c r="I119" s="331"/>
      <c r="J119" s="331"/>
      <c r="K119" s="332"/>
    </row>
    <row r="120" ht="45" customHeight="1">
      <c r="B120" s="333"/>
      <c r="C120" s="286" t="s">
        <v>605</v>
      </c>
      <c r="D120" s="286"/>
      <c r="E120" s="286"/>
      <c r="F120" s="286"/>
      <c r="G120" s="286"/>
      <c r="H120" s="286"/>
      <c r="I120" s="286"/>
      <c r="J120" s="286"/>
      <c r="K120" s="334"/>
    </row>
    <row r="121" ht="17.25" customHeight="1">
      <c r="B121" s="335"/>
      <c r="C121" s="310" t="s">
        <v>552</v>
      </c>
      <c r="D121" s="310"/>
      <c r="E121" s="310"/>
      <c r="F121" s="310" t="s">
        <v>553</v>
      </c>
      <c r="G121" s="311"/>
      <c r="H121" s="310" t="s">
        <v>115</v>
      </c>
      <c r="I121" s="310" t="s">
        <v>58</v>
      </c>
      <c r="J121" s="310" t="s">
        <v>554</v>
      </c>
      <c r="K121" s="336"/>
    </row>
    <row r="122" ht="17.25" customHeight="1">
      <c r="B122" s="335"/>
      <c r="C122" s="312" t="s">
        <v>555</v>
      </c>
      <c r="D122" s="312"/>
      <c r="E122" s="312"/>
      <c r="F122" s="313" t="s">
        <v>556</v>
      </c>
      <c r="G122" s="314"/>
      <c r="H122" s="312"/>
      <c r="I122" s="312"/>
      <c r="J122" s="312" t="s">
        <v>557</v>
      </c>
      <c r="K122" s="336"/>
    </row>
    <row r="123" ht="5.25" customHeight="1">
      <c r="B123" s="337"/>
      <c r="C123" s="315"/>
      <c r="D123" s="315"/>
      <c r="E123" s="315"/>
      <c r="F123" s="315"/>
      <c r="G123" s="296"/>
      <c r="H123" s="315"/>
      <c r="I123" s="315"/>
      <c r="J123" s="315"/>
      <c r="K123" s="338"/>
    </row>
    <row r="124" ht="15" customHeight="1">
      <c r="B124" s="337"/>
      <c r="C124" s="296" t="s">
        <v>561</v>
      </c>
      <c r="D124" s="315"/>
      <c r="E124" s="315"/>
      <c r="F124" s="317" t="s">
        <v>558</v>
      </c>
      <c r="G124" s="296"/>
      <c r="H124" s="296" t="s">
        <v>597</v>
      </c>
      <c r="I124" s="296" t="s">
        <v>560</v>
      </c>
      <c r="J124" s="296">
        <v>120</v>
      </c>
      <c r="K124" s="339"/>
    </row>
    <row r="125" ht="15" customHeight="1">
      <c r="B125" s="337"/>
      <c r="C125" s="296" t="s">
        <v>606</v>
      </c>
      <c r="D125" s="296"/>
      <c r="E125" s="296"/>
      <c r="F125" s="317" t="s">
        <v>558</v>
      </c>
      <c r="G125" s="296"/>
      <c r="H125" s="296" t="s">
        <v>607</v>
      </c>
      <c r="I125" s="296" t="s">
        <v>560</v>
      </c>
      <c r="J125" s="296" t="s">
        <v>608</v>
      </c>
      <c r="K125" s="339"/>
    </row>
    <row r="126" ht="15" customHeight="1">
      <c r="B126" s="337"/>
      <c r="C126" s="296" t="s">
        <v>86</v>
      </c>
      <c r="D126" s="296"/>
      <c r="E126" s="296"/>
      <c r="F126" s="317" t="s">
        <v>558</v>
      </c>
      <c r="G126" s="296"/>
      <c r="H126" s="296" t="s">
        <v>609</v>
      </c>
      <c r="I126" s="296" t="s">
        <v>560</v>
      </c>
      <c r="J126" s="296" t="s">
        <v>608</v>
      </c>
      <c r="K126" s="339"/>
    </row>
    <row r="127" ht="15" customHeight="1">
      <c r="B127" s="337"/>
      <c r="C127" s="296" t="s">
        <v>569</v>
      </c>
      <c r="D127" s="296"/>
      <c r="E127" s="296"/>
      <c r="F127" s="317" t="s">
        <v>564</v>
      </c>
      <c r="G127" s="296"/>
      <c r="H127" s="296" t="s">
        <v>570</v>
      </c>
      <c r="I127" s="296" t="s">
        <v>560</v>
      </c>
      <c r="J127" s="296">
        <v>15</v>
      </c>
      <c r="K127" s="339"/>
    </row>
    <row r="128" ht="15" customHeight="1">
      <c r="B128" s="337"/>
      <c r="C128" s="319" t="s">
        <v>571</v>
      </c>
      <c r="D128" s="319"/>
      <c r="E128" s="319"/>
      <c r="F128" s="320" t="s">
        <v>564</v>
      </c>
      <c r="G128" s="319"/>
      <c r="H128" s="319" t="s">
        <v>572</v>
      </c>
      <c r="I128" s="319" t="s">
        <v>560</v>
      </c>
      <c r="J128" s="319">
        <v>15</v>
      </c>
      <c r="K128" s="339"/>
    </row>
    <row r="129" ht="15" customHeight="1">
      <c r="B129" s="337"/>
      <c r="C129" s="319" t="s">
        <v>573</v>
      </c>
      <c r="D129" s="319"/>
      <c r="E129" s="319"/>
      <c r="F129" s="320" t="s">
        <v>564</v>
      </c>
      <c r="G129" s="319"/>
      <c r="H129" s="319" t="s">
        <v>574</v>
      </c>
      <c r="I129" s="319" t="s">
        <v>560</v>
      </c>
      <c r="J129" s="319">
        <v>20</v>
      </c>
      <c r="K129" s="339"/>
    </row>
    <row r="130" ht="15" customHeight="1">
      <c r="B130" s="337"/>
      <c r="C130" s="319" t="s">
        <v>575</v>
      </c>
      <c r="D130" s="319"/>
      <c r="E130" s="319"/>
      <c r="F130" s="320" t="s">
        <v>564</v>
      </c>
      <c r="G130" s="319"/>
      <c r="H130" s="319" t="s">
        <v>576</v>
      </c>
      <c r="I130" s="319" t="s">
        <v>560</v>
      </c>
      <c r="J130" s="319">
        <v>20</v>
      </c>
      <c r="K130" s="339"/>
    </row>
    <row r="131" ht="15" customHeight="1">
      <c r="B131" s="337"/>
      <c r="C131" s="296" t="s">
        <v>563</v>
      </c>
      <c r="D131" s="296"/>
      <c r="E131" s="296"/>
      <c r="F131" s="317" t="s">
        <v>564</v>
      </c>
      <c r="G131" s="296"/>
      <c r="H131" s="296" t="s">
        <v>597</v>
      </c>
      <c r="I131" s="296" t="s">
        <v>560</v>
      </c>
      <c r="J131" s="296">
        <v>50</v>
      </c>
      <c r="K131" s="339"/>
    </row>
    <row r="132" ht="15" customHeight="1">
      <c r="B132" s="337"/>
      <c r="C132" s="296" t="s">
        <v>577</v>
      </c>
      <c r="D132" s="296"/>
      <c r="E132" s="296"/>
      <c r="F132" s="317" t="s">
        <v>564</v>
      </c>
      <c r="G132" s="296"/>
      <c r="H132" s="296" t="s">
        <v>597</v>
      </c>
      <c r="I132" s="296" t="s">
        <v>560</v>
      </c>
      <c r="J132" s="296">
        <v>50</v>
      </c>
      <c r="K132" s="339"/>
    </row>
    <row r="133" ht="15" customHeight="1">
      <c r="B133" s="337"/>
      <c r="C133" s="296" t="s">
        <v>583</v>
      </c>
      <c r="D133" s="296"/>
      <c r="E133" s="296"/>
      <c r="F133" s="317" t="s">
        <v>564</v>
      </c>
      <c r="G133" s="296"/>
      <c r="H133" s="296" t="s">
        <v>597</v>
      </c>
      <c r="I133" s="296" t="s">
        <v>560</v>
      </c>
      <c r="J133" s="296">
        <v>50</v>
      </c>
      <c r="K133" s="339"/>
    </row>
    <row r="134" ht="15" customHeight="1">
      <c r="B134" s="337"/>
      <c r="C134" s="296" t="s">
        <v>585</v>
      </c>
      <c r="D134" s="296"/>
      <c r="E134" s="296"/>
      <c r="F134" s="317" t="s">
        <v>564</v>
      </c>
      <c r="G134" s="296"/>
      <c r="H134" s="296" t="s">
        <v>597</v>
      </c>
      <c r="I134" s="296" t="s">
        <v>560</v>
      </c>
      <c r="J134" s="296">
        <v>50</v>
      </c>
      <c r="K134" s="339"/>
    </row>
    <row r="135" ht="15" customHeight="1">
      <c r="B135" s="337"/>
      <c r="C135" s="296" t="s">
        <v>120</v>
      </c>
      <c r="D135" s="296"/>
      <c r="E135" s="296"/>
      <c r="F135" s="317" t="s">
        <v>564</v>
      </c>
      <c r="G135" s="296"/>
      <c r="H135" s="296" t="s">
        <v>610</v>
      </c>
      <c r="I135" s="296" t="s">
        <v>560</v>
      </c>
      <c r="J135" s="296">
        <v>255</v>
      </c>
      <c r="K135" s="339"/>
    </row>
    <row r="136" ht="15" customHeight="1">
      <c r="B136" s="337"/>
      <c r="C136" s="296" t="s">
        <v>587</v>
      </c>
      <c r="D136" s="296"/>
      <c r="E136" s="296"/>
      <c r="F136" s="317" t="s">
        <v>558</v>
      </c>
      <c r="G136" s="296"/>
      <c r="H136" s="296" t="s">
        <v>611</v>
      </c>
      <c r="I136" s="296" t="s">
        <v>589</v>
      </c>
      <c r="J136" s="296"/>
      <c r="K136" s="339"/>
    </row>
    <row r="137" ht="15" customHeight="1">
      <c r="B137" s="337"/>
      <c r="C137" s="296" t="s">
        <v>590</v>
      </c>
      <c r="D137" s="296"/>
      <c r="E137" s="296"/>
      <c r="F137" s="317" t="s">
        <v>558</v>
      </c>
      <c r="G137" s="296"/>
      <c r="H137" s="296" t="s">
        <v>612</v>
      </c>
      <c r="I137" s="296" t="s">
        <v>592</v>
      </c>
      <c r="J137" s="296"/>
      <c r="K137" s="339"/>
    </row>
    <row r="138" ht="15" customHeight="1">
      <c r="B138" s="337"/>
      <c r="C138" s="296" t="s">
        <v>593</v>
      </c>
      <c r="D138" s="296"/>
      <c r="E138" s="296"/>
      <c r="F138" s="317" t="s">
        <v>558</v>
      </c>
      <c r="G138" s="296"/>
      <c r="H138" s="296" t="s">
        <v>593</v>
      </c>
      <c r="I138" s="296" t="s">
        <v>592</v>
      </c>
      <c r="J138" s="296"/>
      <c r="K138" s="339"/>
    </row>
    <row r="139" ht="15" customHeight="1">
      <c r="B139" s="337"/>
      <c r="C139" s="296" t="s">
        <v>39</v>
      </c>
      <c r="D139" s="296"/>
      <c r="E139" s="296"/>
      <c r="F139" s="317" t="s">
        <v>558</v>
      </c>
      <c r="G139" s="296"/>
      <c r="H139" s="296" t="s">
        <v>613</v>
      </c>
      <c r="I139" s="296" t="s">
        <v>592</v>
      </c>
      <c r="J139" s="296"/>
      <c r="K139" s="339"/>
    </row>
    <row r="140" ht="15" customHeight="1">
      <c r="B140" s="337"/>
      <c r="C140" s="296" t="s">
        <v>614</v>
      </c>
      <c r="D140" s="296"/>
      <c r="E140" s="296"/>
      <c r="F140" s="317" t="s">
        <v>558</v>
      </c>
      <c r="G140" s="296"/>
      <c r="H140" s="296" t="s">
        <v>615</v>
      </c>
      <c r="I140" s="296" t="s">
        <v>592</v>
      </c>
      <c r="J140" s="296"/>
      <c r="K140" s="339"/>
    </row>
    <row r="141" ht="15" customHeight="1">
      <c r="B141" s="340"/>
      <c r="C141" s="341"/>
      <c r="D141" s="341"/>
      <c r="E141" s="341"/>
      <c r="F141" s="341"/>
      <c r="G141" s="341"/>
      <c r="H141" s="341"/>
      <c r="I141" s="341"/>
      <c r="J141" s="341"/>
      <c r="K141" s="342"/>
    </row>
    <row r="142" ht="18.75" customHeight="1">
      <c r="B142" s="292"/>
      <c r="C142" s="292"/>
      <c r="D142" s="292"/>
      <c r="E142" s="292"/>
      <c r="F142" s="329"/>
      <c r="G142" s="292"/>
      <c r="H142" s="292"/>
      <c r="I142" s="292"/>
      <c r="J142" s="292"/>
      <c r="K142" s="292"/>
    </row>
    <row r="143" ht="18.75" customHeight="1">
      <c r="B143" s="303"/>
      <c r="C143" s="303"/>
      <c r="D143" s="303"/>
      <c r="E143" s="303"/>
      <c r="F143" s="303"/>
      <c r="G143" s="303"/>
      <c r="H143" s="303"/>
      <c r="I143" s="303"/>
      <c r="J143" s="303"/>
      <c r="K143" s="303"/>
    </row>
    <row r="144" ht="7.5" customHeight="1">
      <c r="B144" s="304"/>
      <c r="C144" s="305"/>
      <c r="D144" s="305"/>
      <c r="E144" s="305"/>
      <c r="F144" s="305"/>
      <c r="G144" s="305"/>
      <c r="H144" s="305"/>
      <c r="I144" s="305"/>
      <c r="J144" s="305"/>
      <c r="K144" s="306"/>
    </row>
    <row r="145" ht="45" customHeight="1">
      <c r="B145" s="307"/>
      <c r="C145" s="308" t="s">
        <v>616</v>
      </c>
      <c r="D145" s="308"/>
      <c r="E145" s="308"/>
      <c r="F145" s="308"/>
      <c r="G145" s="308"/>
      <c r="H145" s="308"/>
      <c r="I145" s="308"/>
      <c r="J145" s="308"/>
      <c r="K145" s="309"/>
    </row>
    <row r="146" ht="17.25" customHeight="1">
      <c r="B146" s="307"/>
      <c r="C146" s="310" t="s">
        <v>552</v>
      </c>
      <c r="D146" s="310"/>
      <c r="E146" s="310"/>
      <c r="F146" s="310" t="s">
        <v>553</v>
      </c>
      <c r="G146" s="311"/>
      <c r="H146" s="310" t="s">
        <v>115</v>
      </c>
      <c r="I146" s="310" t="s">
        <v>58</v>
      </c>
      <c r="J146" s="310" t="s">
        <v>554</v>
      </c>
      <c r="K146" s="309"/>
    </row>
    <row r="147" ht="17.25" customHeight="1">
      <c r="B147" s="307"/>
      <c r="C147" s="312" t="s">
        <v>555</v>
      </c>
      <c r="D147" s="312"/>
      <c r="E147" s="312"/>
      <c r="F147" s="313" t="s">
        <v>556</v>
      </c>
      <c r="G147" s="314"/>
      <c r="H147" s="312"/>
      <c r="I147" s="312"/>
      <c r="J147" s="312" t="s">
        <v>557</v>
      </c>
      <c r="K147" s="309"/>
    </row>
    <row r="148" ht="5.25" customHeight="1">
      <c r="B148" s="318"/>
      <c r="C148" s="315"/>
      <c r="D148" s="315"/>
      <c r="E148" s="315"/>
      <c r="F148" s="315"/>
      <c r="G148" s="316"/>
      <c r="H148" s="315"/>
      <c r="I148" s="315"/>
      <c r="J148" s="315"/>
      <c r="K148" s="339"/>
    </row>
    <row r="149" ht="15" customHeight="1">
      <c r="B149" s="318"/>
      <c r="C149" s="343" t="s">
        <v>561</v>
      </c>
      <c r="D149" s="296"/>
      <c r="E149" s="296"/>
      <c r="F149" s="344" t="s">
        <v>558</v>
      </c>
      <c r="G149" s="296"/>
      <c r="H149" s="343" t="s">
        <v>597</v>
      </c>
      <c r="I149" s="343" t="s">
        <v>560</v>
      </c>
      <c r="J149" s="343">
        <v>120</v>
      </c>
      <c r="K149" s="339"/>
    </row>
    <row r="150" ht="15" customHeight="1">
      <c r="B150" s="318"/>
      <c r="C150" s="343" t="s">
        <v>606</v>
      </c>
      <c r="D150" s="296"/>
      <c r="E150" s="296"/>
      <c r="F150" s="344" t="s">
        <v>558</v>
      </c>
      <c r="G150" s="296"/>
      <c r="H150" s="343" t="s">
        <v>617</v>
      </c>
      <c r="I150" s="343" t="s">
        <v>560</v>
      </c>
      <c r="J150" s="343" t="s">
        <v>608</v>
      </c>
      <c r="K150" s="339"/>
    </row>
    <row r="151" ht="15" customHeight="1">
      <c r="B151" s="318"/>
      <c r="C151" s="343" t="s">
        <v>86</v>
      </c>
      <c r="D151" s="296"/>
      <c r="E151" s="296"/>
      <c r="F151" s="344" t="s">
        <v>558</v>
      </c>
      <c r="G151" s="296"/>
      <c r="H151" s="343" t="s">
        <v>618</v>
      </c>
      <c r="I151" s="343" t="s">
        <v>560</v>
      </c>
      <c r="J151" s="343" t="s">
        <v>608</v>
      </c>
      <c r="K151" s="339"/>
    </row>
    <row r="152" ht="15" customHeight="1">
      <c r="B152" s="318"/>
      <c r="C152" s="343" t="s">
        <v>563</v>
      </c>
      <c r="D152" s="296"/>
      <c r="E152" s="296"/>
      <c r="F152" s="344" t="s">
        <v>564</v>
      </c>
      <c r="G152" s="296"/>
      <c r="H152" s="343" t="s">
        <v>597</v>
      </c>
      <c r="I152" s="343" t="s">
        <v>560</v>
      </c>
      <c r="J152" s="343">
        <v>50</v>
      </c>
      <c r="K152" s="339"/>
    </row>
    <row r="153" ht="15" customHeight="1">
      <c r="B153" s="318"/>
      <c r="C153" s="343" t="s">
        <v>566</v>
      </c>
      <c r="D153" s="296"/>
      <c r="E153" s="296"/>
      <c r="F153" s="344" t="s">
        <v>558</v>
      </c>
      <c r="G153" s="296"/>
      <c r="H153" s="343" t="s">
        <v>597</v>
      </c>
      <c r="I153" s="343" t="s">
        <v>568</v>
      </c>
      <c r="J153" s="343"/>
      <c r="K153" s="339"/>
    </row>
    <row r="154" ht="15" customHeight="1">
      <c r="B154" s="318"/>
      <c r="C154" s="343" t="s">
        <v>577</v>
      </c>
      <c r="D154" s="296"/>
      <c r="E154" s="296"/>
      <c r="F154" s="344" t="s">
        <v>564</v>
      </c>
      <c r="G154" s="296"/>
      <c r="H154" s="343" t="s">
        <v>597</v>
      </c>
      <c r="I154" s="343" t="s">
        <v>560</v>
      </c>
      <c r="J154" s="343">
        <v>50</v>
      </c>
      <c r="K154" s="339"/>
    </row>
    <row r="155" ht="15" customHeight="1">
      <c r="B155" s="318"/>
      <c r="C155" s="343" t="s">
        <v>585</v>
      </c>
      <c r="D155" s="296"/>
      <c r="E155" s="296"/>
      <c r="F155" s="344" t="s">
        <v>564</v>
      </c>
      <c r="G155" s="296"/>
      <c r="H155" s="343" t="s">
        <v>597</v>
      </c>
      <c r="I155" s="343" t="s">
        <v>560</v>
      </c>
      <c r="J155" s="343">
        <v>50</v>
      </c>
      <c r="K155" s="339"/>
    </row>
    <row r="156" ht="15" customHeight="1">
      <c r="B156" s="318"/>
      <c r="C156" s="343" t="s">
        <v>583</v>
      </c>
      <c r="D156" s="296"/>
      <c r="E156" s="296"/>
      <c r="F156" s="344" t="s">
        <v>564</v>
      </c>
      <c r="G156" s="296"/>
      <c r="H156" s="343" t="s">
        <v>597</v>
      </c>
      <c r="I156" s="343" t="s">
        <v>560</v>
      </c>
      <c r="J156" s="343">
        <v>50</v>
      </c>
      <c r="K156" s="339"/>
    </row>
    <row r="157" ht="15" customHeight="1">
      <c r="B157" s="318"/>
      <c r="C157" s="343" t="s">
        <v>99</v>
      </c>
      <c r="D157" s="296"/>
      <c r="E157" s="296"/>
      <c r="F157" s="344" t="s">
        <v>558</v>
      </c>
      <c r="G157" s="296"/>
      <c r="H157" s="343" t="s">
        <v>619</v>
      </c>
      <c r="I157" s="343" t="s">
        <v>560</v>
      </c>
      <c r="J157" s="343" t="s">
        <v>620</v>
      </c>
      <c r="K157" s="339"/>
    </row>
    <row r="158" ht="15" customHeight="1">
      <c r="B158" s="318"/>
      <c r="C158" s="343" t="s">
        <v>621</v>
      </c>
      <c r="D158" s="296"/>
      <c r="E158" s="296"/>
      <c r="F158" s="344" t="s">
        <v>558</v>
      </c>
      <c r="G158" s="296"/>
      <c r="H158" s="343" t="s">
        <v>622</v>
      </c>
      <c r="I158" s="343" t="s">
        <v>592</v>
      </c>
      <c r="J158" s="343"/>
      <c r="K158" s="339"/>
    </row>
    <row r="159" ht="15" customHeight="1">
      <c r="B159" s="345"/>
      <c r="C159" s="327"/>
      <c r="D159" s="327"/>
      <c r="E159" s="327"/>
      <c r="F159" s="327"/>
      <c r="G159" s="327"/>
      <c r="H159" s="327"/>
      <c r="I159" s="327"/>
      <c r="J159" s="327"/>
      <c r="K159" s="346"/>
    </row>
    <row r="160" ht="18.75" customHeight="1">
      <c r="B160" s="292"/>
      <c r="C160" s="296"/>
      <c r="D160" s="296"/>
      <c r="E160" s="296"/>
      <c r="F160" s="317"/>
      <c r="G160" s="296"/>
      <c r="H160" s="296"/>
      <c r="I160" s="296"/>
      <c r="J160" s="296"/>
      <c r="K160" s="292"/>
    </row>
    <row r="161" ht="18.75" customHeight="1">
      <c r="B161" s="303"/>
      <c r="C161" s="303"/>
      <c r="D161" s="303"/>
      <c r="E161" s="303"/>
      <c r="F161" s="303"/>
      <c r="G161" s="303"/>
      <c r="H161" s="303"/>
      <c r="I161" s="303"/>
      <c r="J161" s="303"/>
      <c r="K161" s="303"/>
    </row>
    <row r="162" ht="7.5" customHeight="1">
      <c r="B162" s="282"/>
      <c r="C162" s="283"/>
      <c r="D162" s="283"/>
      <c r="E162" s="283"/>
      <c r="F162" s="283"/>
      <c r="G162" s="283"/>
      <c r="H162" s="283"/>
      <c r="I162" s="283"/>
      <c r="J162" s="283"/>
      <c r="K162" s="284"/>
    </row>
    <row r="163" ht="45" customHeight="1">
      <c r="B163" s="285"/>
      <c r="C163" s="286" t="s">
        <v>623</v>
      </c>
      <c r="D163" s="286"/>
      <c r="E163" s="286"/>
      <c r="F163" s="286"/>
      <c r="G163" s="286"/>
      <c r="H163" s="286"/>
      <c r="I163" s="286"/>
      <c r="J163" s="286"/>
      <c r="K163" s="287"/>
    </row>
    <row r="164" ht="17.25" customHeight="1">
      <c r="B164" s="285"/>
      <c r="C164" s="310" t="s">
        <v>552</v>
      </c>
      <c r="D164" s="310"/>
      <c r="E164" s="310"/>
      <c r="F164" s="310" t="s">
        <v>553</v>
      </c>
      <c r="G164" s="347"/>
      <c r="H164" s="348" t="s">
        <v>115</v>
      </c>
      <c r="I164" s="348" t="s">
        <v>58</v>
      </c>
      <c r="J164" s="310" t="s">
        <v>554</v>
      </c>
      <c r="K164" s="287"/>
    </row>
    <row r="165" ht="17.25" customHeight="1">
      <c r="B165" s="288"/>
      <c r="C165" s="312" t="s">
        <v>555</v>
      </c>
      <c r="D165" s="312"/>
      <c r="E165" s="312"/>
      <c r="F165" s="313" t="s">
        <v>556</v>
      </c>
      <c r="G165" s="349"/>
      <c r="H165" s="350"/>
      <c r="I165" s="350"/>
      <c r="J165" s="312" t="s">
        <v>557</v>
      </c>
      <c r="K165" s="290"/>
    </row>
    <row r="166" ht="5.25" customHeight="1">
      <c r="B166" s="318"/>
      <c r="C166" s="315"/>
      <c r="D166" s="315"/>
      <c r="E166" s="315"/>
      <c r="F166" s="315"/>
      <c r="G166" s="316"/>
      <c r="H166" s="315"/>
      <c r="I166" s="315"/>
      <c r="J166" s="315"/>
      <c r="K166" s="339"/>
    </row>
    <row r="167" ht="15" customHeight="1">
      <c r="B167" s="318"/>
      <c r="C167" s="296" t="s">
        <v>561</v>
      </c>
      <c r="D167" s="296"/>
      <c r="E167" s="296"/>
      <c r="F167" s="317" t="s">
        <v>558</v>
      </c>
      <c r="G167" s="296"/>
      <c r="H167" s="296" t="s">
        <v>597</v>
      </c>
      <c r="I167" s="296" t="s">
        <v>560</v>
      </c>
      <c r="J167" s="296">
        <v>120</v>
      </c>
      <c r="K167" s="339"/>
    </row>
    <row r="168" ht="15" customHeight="1">
      <c r="B168" s="318"/>
      <c r="C168" s="296" t="s">
        <v>606</v>
      </c>
      <c r="D168" s="296"/>
      <c r="E168" s="296"/>
      <c r="F168" s="317" t="s">
        <v>558</v>
      </c>
      <c r="G168" s="296"/>
      <c r="H168" s="296" t="s">
        <v>607</v>
      </c>
      <c r="I168" s="296" t="s">
        <v>560</v>
      </c>
      <c r="J168" s="296" t="s">
        <v>608</v>
      </c>
      <c r="K168" s="339"/>
    </row>
    <row r="169" ht="15" customHeight="1">
      <c r="B169" s="318"/>
      <c r="C169" s="296" t="s">
        <v>86</v>
      </c>
      <c r="D169" s="296"/>
      <c r="E169" s="296"/>
      <c r="F169" s="317" t="s">
        <v>558</v>
      </c>
      <c r="G169" s="296"/>
      <c r="H169" s="296" t="s">
        <v>624</v>
      </c>
      <c r="I169" s="296" t="s">
        <v>560</v>
      </c>
      <c r="J169" s="296" t="s">
        <v>608</v>
      </c>
      <c r="K169" s="339"/>
    </row>
    <row r="170" ht="15" customHeight="1">
      <c r="B170" s="318"/>
      <c r="C170" s="296" t="s">
        <v>563</v>
      </c>
      <c r="D170" s="296"/>
      <c r="E170" s="296"/>
      <c r="F170" s="317" t="s">
        <v>564</v>
      </c>
      <c r="G170" s="296"/>
      <c r="H170" s="296" t="s">
        <v>624</v>
      </c>
      <c r="I170" s="296" t="s">
        <v>560</v>
      </c>
      <c r="J170" s="296">
        <v>50</v>
      </c>
      <c r="K170" s="339"/>
    </row>
    <row r="171" ht="15" customHeight="1">
      <c r="B171" s="318"/>
      <c r="C171" s="296" t="s">
        <v>566</v>
      </c>
      <c r="D171" s="296"/>
      <c r="E171" s="296"/>
      <c r="F171" s="317" t="s">
        <v>558</v>
      </c>
      <c r="G171" s="296"/>
      <c r="H171" s="296" t="s">
        <v>624</v>
      </c>
      <c r="I171" s="296" t="s">
        <v>568</v>
      </c>
      <c r="J171" s="296"/>
      <c r="K171" s="339"/>
    </row>
    <row r="172" ht="15" customHeight="1">
      <c r="B172" s="318"/>
      <c r="C172" s="296" t="s">
        <v>577</v>
      </c>
      <c r="D172" s="296"/>
      <c r="E172" s="296"/>
      <c r="F172" s="317" t="s">
        <v>564</v>
      </c>
      <c r="G172" s="296"/>
      <c r="H172" s="296" t="s">
        <v>624</v>
      </c>
      <c r="I172" s="296" t="s">
        <v>560</v>
      </c>
      <c r="J172" s="296">
        <v>50</v>
      </c>
      <c r="K172" s="339"/>
    </row>
    <row r="173" ht="15" customHeight="1">
      <c r="B173" s="318"/>
      <c r="C173" s="296" t="s">
        <v>585</v>
      </c>
      <c r="D173" s="296"/>
      <c r="E173" s="296"/>
      <c r="F173" s="317" t="s">
        <v>564</v>
      </c>
      <c r="G173" s="296"/>
      <c r="H173" s="296" t="s">
        <v>624</v>
      </c>
      <c r="I173" s="296" t="s">
        <v>560</v>
      </c>
      <c r="J173" s="296">
        <v>50</v>
      </c>
      <c r="K173" s="339"/>
    </row>
    <row r="174" ht="15" customHeight="1">
      <c r="B174" s="318"/>
      <c r="C174" s="296" t="s">
        <v>583</v>
      </c>
      <c r="D174" s="296"/>
      <c r="E174" s="296"/>
      <c r="F174" s="317" t="s">
        <v>564</v>
      </c>
      <c r="G174" s="296"/>
      <c r="H174" s="296" t="s">
        <v>624</v>
      </c>
      <c r="I174" s="296" t="s">
        <v>560</v>
      </c>
      <c r="J174" s="296">
        <v>50</v>
      </c>
      <c r="K174" s="339"/>
    </row>
    <row r="175" ht="15" customHeight="1">
      <c r="B175" s="318"/>
      <c r="C175" s="296" t="s">
        <v>114</v>
      </c>
      <c r="D175" s="296"/>
      <c r="E175" s="296"/>
      <c r="F175" s="317" t="s">
        <v>558</v>
      </c>
      <c r="G175" s="296"/>
      <c r="H175" s="296" t="s">
        <v>625</v>
      </c>
      <c r="I175" s="296" t="s">
        <v>626</v>
      </c>
      <c r="J175" s="296"/>
      <c r="K175" s="339"/>
    </row>
    <row r="176" ht="15" customHeight="1">
      <c r="B176" s="318"/>
      <c r="C176" s="296" t="s">
        <v>58</v>
      </c>
      <c r="D176" s="296"/>
      <c r="E176" s="296"/>
      <c r="F176" s="317" t="s">
        <v>558</v>
      </c>
      <c r="G176" s="296"/>
      <c r="H176" s="296" t="s">
        <v>627</v>
      </c>
      <c r="I176" s="296" t="s">
        <v>628</v>
      </c>
      <c r="J176" s="296">
        <v>1</v>
      </c>
      <c r="K176" s="339"/>
    </row>
    <row r="177" ht="15" customHeight="1">
      <c r="B177" s="318"/>
      <c r="C177" s="296" t="s">
        <v>54</v>
      </c>
      <c r="D177" s="296"/>
      <c r="E177" s="296"/>
      <c r="F177" s="317" t="s">
        <v>558</v>
      </c>
      <c r="G177" s="296"/>
      <c r="H177" s="296" t="s">
        <v>629</v>
      </c>
      <c r="I177" s="296" t="s">
        <v>560</v>
      </c>
      <c r="J177" s="296">
        <v>20</v>
      </c>
      <c r="K177" s="339"/>
    </row>
    <row r="178" ht="15" customHeight="1">
      <c r="B178" s="318"/>
      <c r="C178" s="296" t="s">
        <v>115</v>
      </c>
      <c r="D178" s="296"/>
      <c r="E178" s="296"/>
      <c r="F178" s="317" t="s">
        <v>558</v>
      </c>
      <c r="G178" s="296"/>
      <c r="H178" s="296" t="s">
        <v>630</v>
      </c>
      <c r="I178" s="296" t="s">
        <v>560</v>
      </c>
      <c r="J178" s="296">
        <v>255</v>
      </c>
      <c r="K178" s="339"/>
    </row>
    <row r="179" ht="15" customHeight="1">
      <c r="B179" s="318"/>
      <c r="C179" s="296" t="s">
        <v>116</v>
      </c>
      <c r="D179" s="296"/>
      <c r="E179" s="296"/>
      <c r="F179" s="317" t="s">
        <v>558</v>
      </c>
      <c r="G179" s="296"/>
      <c r="H179" s="296" t="s">
        <v>523</v>
      </c>
      <c r="I179" s="296" t="s">
        <v>560</v>
      </c>
      <c r="J179" s="296">
        <v>10</v>
      </c>
      <c r="K179" s="339"/>
    </row>
    <row r="180" ht="15" customHeight="1">
      <c r="B180" s="318"/>
      <c r="C180" s="296" t="s">
        <v>117</v>
      </c>
      <c r="D180" s="296"/>
      <c r="E180" s="296"/>
      <c r="F180" s="317" t="s">
        <v>558</v>
      </c>
      <c r="G180" s="296"/>
      <c r="H180" s="296" t="s">
        <v>631</v>
      </c>
      <c r="I180" s="296" t="s">
        <v>592</v>
      </c>
      <c r="J180" s="296"/>
      <c r="K180" s="339"/>
    </row>
    <row r="181" ht="15" customHeight="1">
      <c r="B181" s="318"/>
      <c r="C181" s="296" t="s">
        <v>632</v>
      </c>
      <c r="D181" s="296"/>
      <c r="E181" s="296"/>
      <c r="F181" s="317" t="s">
        <v>558</v>
      </c>
      <c r="G181" s="296"/>
      <c r="H181" s="296" t="s">
        <v>633</v>
      </c>
      <c r="I181" s="296" t="s">
        <v>592</v>
      </c>
      <c r="J181" s="296"/>
      <c r="K181" s="339"/>
    </row>
    <row r="182" ht="15" customHeight="1">
      <c r="B182" s="318"/>
      <c r="C182" s="296" t="s">
        <v>621</v>
      </c>
      <c r="D182" s="296"/>
      <c r="E182" s="296"/>
      <c r="F182" s="317" t="s">
        <v>558</v>
      </c>
      <c r="G182" s="296"/>
      <c r="H182" s="296" t="s">
        <v>634</v>
      </c>
      <c r="I182" s="296" t="s">
        <v>592</v>
      </c>
      <c r="J182" s="296"/>
      <c r="K182" s="339"/>
    </row>
    <row r="183" ht="15" customHeight="1">
      <c r="B183" s="318"/>
      <c r="C183" s="296" t="s">
        <v>119</v>
      </c>
      <c r="D183" s="296"/>
      <c r="E183" s="296"/>
      <c r="F183" s="317" t="s">
        <v>564</v>
      </c>
      <c r="G183" s="296"/>
      <c r="H183" s="296" t="s">
        <v>635</v>
      </c>
      <c r="I183" s="296" t="s">
        <v>560</v>
      </c>
      <c r="J183" s="296">
        <v>50</v>
      </c>
      <c r="K183" s="339"/>
    </row>
    <row r="184" ht="15" customHeight="1">
      <c r="B184" s="318"/>
      <c r="C184" s="296" t="s">
        <v>636</v>
      </c>
      <c r="D184" s="296"/>
      <c r="E184" s="296"/>
      <c r="F184" s="317" t="s">
        <v>564</v>
      </c>
      <c r="G184" s="296"/>
      <c r="H184" s="296" t="s">
        <v>637</v>
      </c>
      <c r="I184" s="296" t="s">
        <v>638</v>
      </c>
      <c r="J184" s="296"/>
      <c r="K184" s="339"/>
    </row>
    <row r="185" ht="15" customHeight="1">
      <c r="B185" s="318"/>
      <c r="C185" s="296" t="s">
        <v>639</v>
      </c>
      <c r="D185" s="296"/>
      <c r="E185" s="296"/>
      <c r="F185" s="317" t="s">
        <v>564</v>
      </c>
      <c r="G185" s="296"/>
      <c r="H185" s="296" t="s">
        <v>640</v>
      </c>
      <c r="I185" s="296" t="s">
        <v>638</v>
      </c>
      <c r="J185" s="296"/>
      <c r="K185" s="339"/>
    </row>
    <row r="186" ht="15" customHeight="1">
      <c r="B186" s="318"/>
      <c r="C186" s="296" t="s">
        <v>641</v>
      </c>
      <c r="D186" s="296"/>
      <c r="E186" s="296"/>
      <c r="F186" s="317" t="s">
        <v>564</v>
      </c>
      <c r="G186" s="296"/>
      <c r="H186" s="296" t="s">
        <v>642</v>
      </c>
      <c r="I186" s="296" t="s">
        <v>638</v>
      </c>
      <c r="J186" s="296"/>
      <c r="K186" s="339"/>
    </row>
    <row r="187" ht="15" customHeight="1">
      <c r="B187" s="318"/>
      <c r="C187" s="351" t="s">
        <v>643</v>
      </c>
      <c r="D187" s="296"/>
      <c r="E187" s="296"/>
      <c r="F187" s="317" t="s">
        <v>564</v>
      </c>
      <c r="G187" s="296"/>
      <c r="H187" s="296" t="s">
        <v>644</v>
      </c>
      <c r="I187" s="296" t="s">
        <v>645</v>
      </c>
      <c r="J187" s="352" t="s">
        <v>646</v>
      </c>
      <c r="K187" s="339"/>
    </row>
    <row r="188" ht="15" customHeight="1">
      <c r="B188" s="318"/>
      <c r="C188" s="302" t="s">
        <v>43</v>
      </c>
      <c r="D188" s="296"/>
      <c r="E188" s="296"/>
      <c r="F188" s="317" t="s">
        <v>558</v>
      </c>
      <c r="G188" s="296"/>
      <c r="H188" s="292" t="s">
        <v>647</v>
      </c>
      <c r="I188" s="296" t="s">
        <v>648</v>
      </c>
      <c r="J188" s="296"/>
      <c r="K188" s="339"/>
    </row>
    <row r="189" ht="15" customHeight="1">
      <c r="B189" s="318"/>
      <c r="C189" s="302" t="s">
        <v>649</v>
      </c>
      <c r="D189" s="296"/>
      <c r="E189" s="296"/>
      <c r="F189" s="317" t="s">
        <v>558</v>
      </c>
      <c r="G189" s="296"/>
      <c r="H189" s="296" t="s">
        <v>650</v>
      </c>
      <c r="I189" s="296" t="s">
        <v>592</v>
      </c>
      <c r="J189" s="296"/>
      <c r="K189" s="339"/>
    </row>
    <row r="190" ht="15" customHeight="1">
      <c r="B190" s="318"/>
      <c r="C190" s="302" t="s">
        <v>651</v>
      </c>
      <c r="D190" s="296"/>
      <c r="E190" s="296"/>
      <c r="F190" s="317" t="s">
        <v>558</v>
      </c>
      <c r="G190" s="296"/>
      <c r="H190" s="296" t="s">
        <v>652</v>
      </c>
      <c r="I190" s="296" t="s">
        <v>592</v>
      </c>
      <c r="J190" s="296"/>
      <c r="K190" s="339"/>
    </row>
    <row r="191" ht="15" customHeight="1">
      <c r="B191" s="318"/>
      <c r="C191" s="302" t="s">
        <v>653</v>
      </c>
      <c r="D191" s="296"/>
      <c r="E191" s="296"/>
      <c r="F191" s="317" t="s">
        <v>564</v>
      </c>
      <c r="G191" s="296"/>
      <c r="H191" s="296" t="s">
        <v>654</v>
      </c>
      <c r="I191" s="296" t="s">
        <v>592</v>
      </c>
      <c r="J191" s="296"/>
      <c r="K191" s="339"/>
    </row>
    <row r="192" ht="15" customHeight="1">
      <c r="B192" s="345"/>
      <c r="C192" s="353"/>
      <c r="D192" s="327"/>
      <c r="E192" s="327"/>
      <c r="F192" s="327"/>
      <c r="G192" s="327"/>
      <c r="H192" s="327"/>
      <c r="I192" s="327"/>
      <c r="J192" s="327"/>
      <c r="K192" s="346"/>
    </row>
    <row r="193" ht="18.75" customHeight="1">
      <c r="B193" s="292"/>
      <c r="C193" s="296"/>
      <c r="D193" s="296"/>
      <c r="E193" s="296"/>
      <c r="F193" s="317"/>
      <c r="G193" s="296"/>
      <c r="H193" s="296"/>
      <c r="I193" s="296"/>
      <c r="J193" s="296"/>
      <c r="K193" s="292"/>
    </row>
    <row r="194" ht="18.75" customHeight="1">
      <c r="B194" s="292"/>
      <c r="C194" s="296"/>
      <c r="D194" s="296"/>
      <c r="E194" s="296"/>
      <c r="F194" s="317"/>
      <c r="G194" s="296"/>
      <c r="H194" s="296"/>
      <c r="I194" s="296"/>
      <c r="J194" s="296"/>
      <c r="K194" s="292"/>
    </row>
    <row r="195" ht="18.75" customHeight="1">
      <c r="B195" s="303"/>
      <c r="C195" s="303"/>
      <c r="D195" s="303"/>
      <c r="E195" s="303"/>
      <c r="F195" s="303"/>
      <c r="G195" s="303"/>
      <c r="H195" s="303"/>
      <c r="I195" s="303"/>
      <c r="J195" s="303"/>
      <c r="K195" s="303"/>
    </row>
    <row r="196" ht="13.5">
      <c r="B196" s="282"/>
      <c r="C196" s="283"/>
      <c r="D196" s="283"/>
      <c r="E196" s="283"/>
      <c r="F196" s="283"/>
      <c r="G196" s="283"/>
      <c r="H196" s="283"/>
      <c r="I196" s="283"/>
      <c r="J196" s="283"/>
      <c r="K196" s="284"/>
    </row>
    <row r="197" ht="21">
      <c r="B197" s="285"/>
      <c r="C197" s="286" t="s">
        <v>655</v>
      </c>
      <c r="D197" s="286"/>
      <c r="E197" s="286"/>
      <c r="F197" s="286"/>
      <c r="G197" s="286"/>
      <c r="H197" s="286"/>
      <c r="I197" s="286"/>
      <c r="J197" s="286"/>
      <c r="K197" s="287"/>
    </row>
    <row r="198" ht="25.5" customHeight="1">
      <c r="B198" s="285"/>
      <c r="C198" s="354" t="s">
        <v>656</v>
      </c>
      <c r="D198" s="354"/>
      <c r="E198" s="354"/>
      <c r="F198" s="354" t="s">
        <v>657</v>
      </c>
      <c r="G198" s="355"/>
      <c r="H198" s="354" t="s">
        <v>658</v>
      </c>
      <c r="I198" s="354"/>
      <c r="J198" s="354"/>
      <c r="K198" s="287"/>
    </row>
    <row r="199" ht="5.25" customHeight="1">
      <c r="B199" s="318"/>
      <c r="C199" s="315"/>
      <c r="D199" s="315"/>
      <c r="E199" s="315"/>
      <c r="F199" s="315"/>
      <c r="G199" s="296"/>
      <c r="H199" s="315"/>
      <c r="I199" s="315"/>
      <c r="J199" s="315"/>
      <c r="K199" s="339"/>
    </row>
    <row r="200" ht="15" customHeight="1">
      <c r="B200" s="318"/>
      <c r="C200" s="296" t="s">
        <v>648</v>
      </c>
      <c r="D200" s="296"/>
      <c r="E200" s="296"/>
      <c r="F200" s="317" t="s">
        <v>44</v>
      </c>
      <c r="G200" s="296"/>
      <c r="H200" s="296" t="s">
        <v>659</v>
      </c>
      <c r="I200" s="296"/>
      <c r="J200" s="296"/>
      <c r="K200" s="339"/>
    </row>
    <row r="201" ht="15" customHeight="1">
      <c r="B201" s="318"/>
      <c r="C201" s="324"/>
      <c r="D201" s="296"/>
      <c r="E201" s="296"/>
      <c r="F201" s="317" t="s">
        <v>45</v>
      </c>
      <c r="G201" s="296"/>
      <c r="H201" s="296" t="s">
        <v>660</v>
      </c>
      <c r="I201" s="296"/>
      <c r="J201" s="296"/>
      <c r="K201" s="339"/>
    </row>
    <row r="202" ht="15" customHeight="1">
      <c r="B202" s="318"/>
      <c r="C202" s="324"/>
      <c r="D202" s="296"/>
      <c r="E202" s="296"/>
      <c r="F202" s="317" t="s">
        <v>48</v>
      </c>
      <c r="G202" s="296"/>
      <c r="H202" s="296" t="s">
        <v>661</v>
      </c>
      <c r="I202" s="296"/>
      <c r="J202" s="296"/>
      <c r="K202" s="339"/>
    </row>
    <row r="203" ht="15" customHeight="1">
      <c r="B203" s="318"/>
      <c r="C203" s="296"/>
      <c r="D203" s="296"/>
      <c r="E203" s="296"/>
      <c r="F203" s="317" t="s">
        <v>46</v>
      </c>
      <c r="G203" s="296"/>
      <c r="H203" s="296" t="s">
        <v>662</v>
      </c>
      <c r="I203" s="296"/>
      <c r="J203" s="296"/>
      <c r="K203" s="339"/>
    </row>
    <row r="204" ht="15" customHeight="1">
      <c r="B204" s="318"/>
      <c r="C204" s="296"/>
      <c r="D204" s="296"/>
      <c r="E204" s="296"/>
      <c r="F204" s="317" t="s">
        <v>47</v>
      </c>
      <c r="G204" s="296"/>
      <c r="H204" s="296" t="s">
        <v>663</v>
      </c>
      <c r="I204" s="296"/>
      <c r="J204" s="296"/>
      <c r="K204" s="339"/>
    </row>
    <row r="205" ht="15" customHeight="1">
      <c r="B205" s="318"/>
      <c r="C205" s="296"/>
      <c r="D205" s="296"/>
      <c r="E205" s="296"/>
      <c r="F205" s="317"/>
      <c r="G205" s="296"/>
      <c r="H205" s="296"/>
      <c r="I205" s="296"/>
      <c r="J205" s="296"/>
      <c r="K205" s="339"/>
    </row>
    <row r="206" ht="15" customHeight="1">
      <c r="B206" s="318"/>
      <c r="C206" s="296" t="s">
        <v>604</v>
      </c>
      <c r="D206" s="296"/>
      <c r="E206" s="296"/>
      <c r="F206" s="317" t="s">
        <v>79</v>
      </c>
      <c r="G206" s="296"/>
      <c r="H206" s="296" t="s">
        <v>664</v>
      </c>
      <c r="I206" s="296"/>
      <c r="J206" s="296"/>
      <c r="K206" s="339"/>
    </row>
    <row r="207" ht="15" customHeight="1">
      <c r="B207" s="318"/>
      <c r="C207" s="324"/>
      <c r="D207" s="296"/>
      <c r="E207" s="296"/>
      <c r="F207" s="317" t="s">
        <v>502</v>
      </c>
      <c r="G207" s="296"/>
      <c r="H207" s="296" t="s">
        <v>503</v>
      </c>
      <c r="I207" s="296"/>
      <c r="J207" s="296"/>
      <c r="K207" s="339"/>
    </row>
    <row r="208" ht="15" customHeight="1">
      <c r="B208" s="318"/>
      <c r="C208" s="296"/>
      <c r="D208" s="296"/>
      <c r="E208" s="296"/>
      <c r="F208" s="317" t="s">
        <v>500</v>
      </c>
      <c r="G208" s="296"/>
      <c r="H208" s="296" t="s">
        <v>665</v>
      </c>
      <c r="I208" s="296"/>
      <c r="J208" s="296"/>
      <c r="K208" s="339"/>
    </row>
    <row r="209" ht="15" customHeight="1">
      <c r="B209" s="356"/>
      <c r="C209" s="324"/>
      <c r="D209" s="324"/>
      <c r="E209" s="324"/>
      <c r="F209" s="317" t="s">
        <v>504</v>
      </c>
      <c r="G209" s="302"/>
      <c r="H209" s="343" t="s">
        <v>505</v>
      </c>
      <c r="I209" s="343"/>
      <c r="J209" s="343"/>
      <c r="K209" s="357"/>
    </row>
    <row r="210" ht="15" customHeight="1">
      <c r="B210" s="356"/>
      <c r="C210" s="324"/>
      <c r="D210" s="324"/>
      <c r="E210" s="324"/>
      <c r="F210" s="317" t="s">
        <v>506</v>
      </c>
      <c r="G210" s="302"/>
      <c r="H210" s="343" t="s">
        <v>666</v>
      </c>
      <c r="I210" s="343"/>
      <c r="J210" s="343"/>
      <c r="K210" s="357"/>
    </row>
    <row r="211" ht="15" customHeight="1">
      <c r="B211" s="356"/>
      <c r="C211" s="324"/>
      <c r="D211" s="324"/>
      <c r="E211" s="324"/>
      <c r="F211" s="358"/>
      <c r="G211" s="302"/>
      <c r="H211" s="359"/>
      <c r="I211" s="359"/>
      <c r="J211" s="359"/>
      <c r="K211" s="357"/>
    </row>
    <row r="212" ht="15" customHeight="1">
      <c r="B212" s="356"/>
      <c r="C212" s="296" t="s">
        <v>628</v>
      </c>
      <c r="D212" s="324"/>
      <c r="E212" s="324"/>
      <c r="F212" s="317">
        <v>1</v>
      </c>
      <c r="G212" s="302"/>
      <c r="H212" s="343" t="s">
        <v>667</v>
      </c>
      <c r="I212" s="343"/>
      <c r="J212" s="343"/>
      <c r="K212" s="357"/>
    </row>
    <row r="213" ht="15" customHeight="1">
      <c r="B213" s="356"/>
      <c r="C213" s="324"/>
      <c r="D213" s="324"/>
      <c r="E213" s="324"/>
      <c r="F213" s="317">
        <v>2</v>
      </c>
      <c r="G213" s="302"/>
      <c r="H213" s="343" t="s">
        <v>668</v>
      </c>
      <c r="I213" s="343"/>
      <c r="J213" s="343"/>
      <c r="K213" s="357"/>
    </row>
    <row r="214" ht="15" customHeight="1">
      <c r="B214" s="356"/>
      <c r="C214" s="324"/>
      <c r="D214" s="324"/>
      <c r="E214" s="324"/>
      <c r="F214" s="317">
        <v>3</v>
      </c>
      <c r="G214" s="302"/>
      <c r="H214" s="343" t="s">
        <v>669</v>
      </c>
      <c r="I214" s="343"/>
      <c r="J214" s="343"/>
      <c r="K214" s="357"/>
    </row>
    <row r="215" ht="15" customHeight="1">
      <c r="B215" s="356"/>
      <c r="C215" s="324"/>
      <c r="D215" s="324"/>
      <c r="E215" s="324"/>
      <c r="F215" s="317">
        <v>4</v>
      </c>
      <c r="G215" s="302"/>
      <c r="H215" s="343" t="s">
        <v>670</v>
      </c>
      <c r="I215" s="343"/>
      <c r="J215" s="343"/>
      <c r="K215" s="357"/>
    </row>
    <row r="216" ht="12.75" customHeight="1">
      <c r="B216" s="360"/>
      <c r="C216" s="361"/>
      <c r="D216" s="361"/>
      <c r="E216" s="361"/>
      <c r="F216" s="361"/>
      <c r="G216" s="361"/>
      <c r="H216" s="361"/>
      <c r="I216" s="361"/>
      <c r="J216" s="361"/>
      <c r="K216" s="36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2017-11-01T21:58:39Z</dcterms:created>
  <dcterms:modified xsi:type="dcterms:W3CDTF">2017-11-01T21:58:54Z</dcterms:modified>
</cp:coreProperties>
</file>